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<sst xmlns="http://schemas.openxmlformats.org/spreadsheetml/2006/main" count="20766" uniqueCount="3167">
  <si>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</si>
  <si>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</si>
  <si>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</si>
  <si>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</si>
  <si>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</si>
  <si>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</si>
  <si>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</si>
  <si>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</si>
  <si>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</si>
  <si>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</si>
  <si>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</si>
  <si>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</si>
  <si>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</si>
  <si>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</si>
  <si>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</si>
  <si>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</si>
  <si>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</si>
  <si>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</si>
  <si>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</si>
  <si>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</si>
  <si>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</si>
  <si>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</si>
  <si>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</si>
  <si>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</si>
  <si>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</si>
  <si>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</si>
  <si>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</si>
  <si>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</si>
  <si>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</si>
  <si>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</si>
  <si>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</si>
  <si>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</si>
  <si>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</si>
  <si>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</si>
  <si>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</si>
  <si>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</si>
  <si>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</si>
  <si>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</si>
  <si>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</si>
  <si>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</si>
  <si>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</si>
  <si>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</si>
  <si>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</si>
  <si>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</si>
  <si>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</si>
  <si>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</si>
  <si>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</si>
  <si>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</si>
  <si>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</si>
  <si>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</si>
  <si>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</si>
  <si>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</si>
  <si>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</si>
  <si>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</si>
  <si>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</si>
  <si>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</si>
  <si>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</si>
  <si>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</si>
  <si>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</si>
  <si>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</si>
  <si>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</si>
  <si>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</si>
  <si>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</si>
  <si>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</si>
  <si>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</si>
  <si>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</si>
  <si>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</si>
  <si>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</si>
  <si>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</si>
  <si>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</si>
  <si>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</si>
  <si>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</si>
  <si>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</si>
  <si>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</si>
  <si>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</si>
  <si>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</si>
  <si>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</si>
  <si>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</si>
  <si>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</si>
  <si>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</si>
  <si>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</si>
  <si>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</si>
  <si>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</si>
  <si>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</si>
  <si>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</si>
  <si>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</si>
  <si>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</si>
  <si>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</si>
  <si>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</si>
  <si>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</si>
  <si>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</si>
  <si>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</si>
  <si>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</si>
  <si>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</si>
  <si>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</si>
  <si>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</si>
  <si>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</si>
  <si>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</si>
  <si>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</si>
  <si>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</si>
  <si>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</si>
  <si>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</si>
  <si>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</si>
  <si>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</si>
  <si>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</si>
  <si>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</si>
  <si>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</si>
  <si>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</si>
  <si>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</si>
  <si>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</si>
  <si>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</si>
  <si>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</si>
  <si>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</si>
  <si>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</si>
  <si>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</si>
  <si>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</si>
  <si>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</si>
  <si>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</si>
  <si>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</si>
  <si>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</si>
  <si>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</si>
  <si>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</si>
  <si>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</si>
  <si>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</si>
  <si>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</si>
  <si>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</si>
  <si>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</si>
  <si>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</si>
  <si>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</si>
  <si>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</si>
  <si>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</si>
  <si>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</si>
  <si>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</si>
  <si>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</si>
  <si>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</si>
  <si>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</si>
  <si>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</si>
  <si>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</si>
  <si>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</si>
  <si>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</si>
  <si>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</si>
  <si>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</si>
  <si>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</si>
  <si>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</si>
  <si>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</si>
  <si>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</si>
  <si>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</si>
  <si>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</si>
  <si>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</si>
  <si>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</si>
  <si>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</si>
  <si>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</si>
  <si>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</si>
  <si>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</si>
  <si>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</si>
  <si>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</si>
  <si>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</si>
  <si>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</si>
  <si>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</si>
  <si>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</si>
  <si>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</si>
  <si>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</si>
  <si>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</si>
  <si>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</si>
  <si>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</si>
  <si>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</si>
  <si>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</si>
  <si>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</si>
  <si>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</si>
  <si>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</si>
  <si>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</si>
  <si>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</si>
  <si>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</si>
  <si>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</si>
  <si>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</si>
  <si>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</si>
  <si>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</si>
  <si>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</si>
  <si>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</si>
  <si>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</si>
  <si>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</si>
  <si>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</si>
  <si>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</si>
  <si>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</si>
  <si>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</si>
  <si>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</si>
  <si>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</si>
  <si>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</si>
  <si>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</si>
  <si>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</si>
  <si>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</si>
  <si>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</si>
  <si>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</si>
  <si>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</si>
  <si>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</si>
  <si>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</si>
  <si>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</si>
  <si>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</si>
  <si>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</si>
  <si>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</si>
  <si>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</si>
  <si>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</si>
  <si>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</si>
  <si>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</si>
  <si>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</si>
  <si>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</si>
  <si>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</si>
  <si>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</si>
  <si>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</si>
  <si>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</si>
  <si>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</si>
  <si>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</si>
  <si>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citysdk_hanna</t>
  </si>
  <si>
    <t>maja_66</t>
  </si>
  <si>
    <t>mahkupirkanmaa</t>
  </si>
  <si>
    <t>anukinnunen</t>
  </si>
  <si>
    <t>jkangaso</t>
  </si>
  <si>
    <t>aleksijantti</t>
  </si>
  <si>
    <t>heini_kangas</t>
  </si>
  <si>
    <t>paivinurmi</t>
  </si>
  <si>
    <t>fioribgaming</t>
  </si>
  <si>
    <t>iperantanen</t>
  </si>
  <si>
    <t>villeairo</t>
  </si>
  <si>
    <t>johannaontwfin</t>
  </si>
  <si>
    <t>mirkalahti</t>
  </si>
  <si>
    <t>carlgould</t>
  </si>
  <si>
    <t>eutifi</t>
  </si>
  <si>
    <t>maaritvehvilai1</t>
  </si>
  <si>
    <t>iot_events</t>
  </si>
  <si>
    <t>psdintelligence</t>
  </si>
  <si>
    <t>crea_squads</t>
  </si>
  <si>
    <t>majidemoney</t>
  </si>
  <si>
    <t>tampereenseutu</t>
  </si>
  <si>
    <t>jeeosch</t>
  </si>
  <si>
    <t>renovateeurope</t>
  </si>
  <si>
    <t>tiinasurakka</t>
  </si>
  <si>
    <t>businesstampere</t>
  </si>
  <si>
    <t>andreassonari</t>
  </si>
  <si>
    <t>pitky_ry</t>
  </si>
  <si>
    <t>k2tre</t>
  </si>
  <si>
    <t>minnahelynen</t>
  </si>
  <si>
    <t>ictfinland</t>
  </si>
  <si>
    <t>mc_roth</t>
  </si>
  <si>
    <t>smartecocity</t>
  </si>
  <si>
    <t>kaya_brandt</t>
  </si>
  <si>
    <t>ilverkokk</t>
  </si>
  <si>
    <t>eutampere</t>
  </si>
  <si>
    <t>pirkanmaan_liit</t>
  </si>
  <si>
    <t>itc_tampereuni</t>
  </si>
  <si>
    <t>hanneraikkonen</t>
  </si>
  <si>
    <t>kuutosaika</t>
  </si>
  <si>
    <t>vtt_amheikkila</t>
  </si>
  <si>
    <t>sirpavirta</t>
  </si>
  <si>
    <t>amin30704649</t>
  </si>
  <si>
    <t>jarkko_moilanen</t>
  </si>
  <si>
    <t>paulivalimaki</t>
  </si>
  <si>
    <t>treyleiskaava</t>
  </si>
  <si>
    <t>tamperekaupunki</t>
  </si>
  <si>
    <t>caritaisomaki</t>
  </si>
  <si>
    <t>smarttampere</t>
  </si>
  <si>
    <t>dimecc_fi</t>
  </si>
  <si>
    <t>petrinykanen</t>
  </si>
  <si>
    <t>bitwiseoy</t>
  </si>
  <si>
    <t>schulzekatri</t>
  </si>
  <si>
    <t>swecofinland</t>
  </si>
  <si>
    <t>jukkahammar</t>
  </si>
  <si>
    <t>markkuniemi_</t>
  </si>
  <si>
    <t>juhakokkone</t>
  </si>
  <si>
    <t>businesstre_fi</t>
  </si>
  <si>
    <t>tylerhsutton</t>
  </si>
  <si>
    <t>teppo_rantanen</t>
  </si>
  <si>
    <t>stardusth2020</t>
  </si>
  <si>
    <t>jari_ikonen</t>
  </si>
  <si>
    <t>jarkkooksala</t>
  </si>
  <si>
    <t>tribetampere</t>
  </si>
  <si>
    <t>xenomatix</t>
  </si>
  <si>
    <t>braggetommi</t>
  </si>
  <si>
    <t>tays_sairaala</t>
  </si>
  <si>
    <t>lailabrocker</t>
  </si>
  <si>
    <t>ai_hub_tampere</t>
  </si>
  <si>
    <t>kampusklubi</t>
  </si>
  <si>
    <t>minna_kinnunen</t>
  </si>
  <si>
    <t>timorainio</t>
  </si>
  <si>
    <t>huhtelin</t>
  </si>
  <si>
    <t>niinaimmonen</t>
  </si>
  <si>
    <t>blueprint4biz</t>
  </si>
  <si>
    <t>pointofpublish</t>
  </si>
  <si>
    <t>startupweekend</t>
  </si>
  <si>
    <t>regionofdurham</t>
  </si>
  <si>
    <t>cityofvancouver</t>
  </si>
  <si>
    <t>cityofatlanta</t>
  </si>
  <si>
    <t>eusmartcities</t>
  </si>
  <si>
    <t>verticalvc</t>
  </si>
  <si>
    <t>valmetglobal</t>
  </si>
  <si>
    <t>biopankki</t>
  </si>
  <si>
    <t>taitokeskus</t>
  </si>
  <si>
    <t>heiniwallander</t>
  </si>
  <si>
    <t>smetrabxl</t>
  </si>
  <si>
    <t>vernetrc</t>
  </si>
  <si>
    <t>paulikuosmanen</t>
  </si>
  <si>
    <t>_mariwalls</t>
  </si>
  <si>
    <t>tampereunisoc</t>
  </si>
  <si>
    <t>mab_tampereuni</t>
  </si>
  <si>
    <t>ens_tampereuni</t>
  </si>
  <si>
    <t>silviamodig</t>
  </si>
  <si>
    <t>nilstorvalds</t>
  </si>
  <si>
    <t>villeniinisto</t>
  </si>
  <si>
    <t>miapetrakumpula</t>
  </si>
  <si>
    <t>hennavirkkunen</t>
  </si>
  <si>
    <t>ekokumppanit</t>
  </si>
  <si>
    <t>energiaviisaat</t>
  </si>
  <si>
    <t>tumuvanhanen</t>
  </si>
  <si>
    <t>vttfinland</t>
  </si>
  <si>
    <t>nieminenmp</t>
  </si>
  <si>
    <t>tampereuni</t>
  </si>
  <si>
    <t>marionchevalier</t>
  </si>
  <si>
    <t>healthhubtre</t>
  </si>
  <si>
    <t>smliiga</t>
  </si>
  <si>
    <t>matiasansaharju</t>
  </si>
  <si>
    <t>demoshelsinki</t>
  </si>
  <si>
    <t>startuptre</t>
  </si>
  <si>
    <t>carunasuomi</t>
  </si>
  <si>
    <t>kalmarglobal</t>
  </si>
  <si>
    <t>sandvikgroup</t>
  </si>
  <si>
    <t>paronianttila</t>
  </si>
  <si>
    <t>maximum_aittack</t>
  </si>
  <si>
    <t>futurice</t>
  </si>
  <si>
    <t>rezaghabcheloo</t>
  </si>
  <si>
    <t>Mentions</t>
  </si>
  <si>
    <t>Replies to</t>
  </si>
  <si>
    <t>RT @SmartTampere: Haluatko osallistua Kaupin alueen kehittÃ¤miseen toteuttamalla pyÃ¶rÃ¤pysÃ¤kÃ¶inti- ja pyÃ¶rÃ¤ilyn palveluverkkosuunnitelman taiâ€¦</t>
  </si>
  <si>
    <t>RT @PetriNykanen: Pirkanmaalla turvallisuuden parissa toimijat! Osallistu turvallisuusosaamisen kartoitukseen ja yhteistyÃ¶hÃ¶n. Teemme syvenâ€¦</t>
  </si>
  <si>
    <t>RT @TREyleiskaava: Kova haaste! Yleiskaavan #ilmastotyÃ¶ pyrkii vastaamaan omalta osaltaan tarjoamalla suunnittelua ja pÃ¤Ã¤tÃ¶ksentekoa tukevaâ€¦</t>
  </si>
  <si>
    <t>RT @SmartTampere: .@BitwiseOy telling about the milestones of #Wisehockey. The speed has been fast. The first official game in Finnish @smlâ€¦</t>
  </si>
  <si>
    <t>RT @minna_kinnunen: Markku Niemi told about the IoT pilots at the city of Tampere @Kampusklubi 
#smarttampere #BusinessTampere #AIaamu #AIâ€¦</t>
  </si>
  <si>
    <t>RT @SmartTampere: Katso videolta, miten asumisen ja rakentamisen on muututtava, jotta Tampere voi olla hiilineutraali vuoteen 2030 mennessÃ¤â€¦</t>
  </si>
  <si>
    <t>RT @minna_kinnunen: Kirsi Louhelainen eCraftilta esitteli AI Aamussa AI-ekosysteemikartoituksen taustaa. Kannattaa vastata kyselyyn. Kehiteâ€¦</t>
  </si>
  <si>
    <t>@SmartTampere @paivinurmi Hei Päivi mitenkä olisi pieni keskustelu Vuoreksen alueesta ja pysäköinti kielloista! Nykyään kun tuo Suomen kokonaiskuvalla ei tuo joukkoliikenne oikein toimi niin Vuorekseen ei tarvitse sukulaisia kutsua! #HalataanPUITAmutteiPERHETTÄ Kiinan päästöihin ei kuitenkaan vaikutusta!</t>
  </si>
  <si>
    <t>RT @juhakokkone: Ahvenisjärven koulu Tampereelta mukana yhteiskehittämässä Innovatiivista koulua. #innokas2019 @SmartTampere @Tamperekaupun…</t>
  </si>
  <si>
    <t>RT @minna_kinnunen: Kirsi Louhelainen eCraftilta esitteli AI Aamussa AI-ekosysteemikartoituksen taustaa. Kannattaa vastata kyselyyn. Kehite…</t>
  </si>
  <si>
    <t>RT @EuTampere: Maanantaina järjestetään #H2020 liikenteen infopäivä klo 10.30 (_xD83C__xDDEB__xD83C__xDDEE_ aikaa) alkaen _xD83D__xDE86_ Voit seurata päivän kaikkia sessioita myö…</t>
  </si>
  <si>
    <t>RT @SmartTampere: Vielä ehtii osallistua innovaatiokilpailuun! Aloitustapahtuma ensi tiistaina Hervannan @Kampusklubi'lla. Ilmoittaudu muka…</t>
  </si>
  <si>
    <t>HyperGrowth Daily is out! https://t.co/wh3Z6RheDv Stories via @SmartTampere @PointofPublish @Blueprint4Biz</t>
  </si>
  <si>
    <t>RT @EuTampere: #H2020Transport sessiot jakautuvat teemoittain. Seuraa etänä ja katso tallenteet jälkikäteen https://t.co/O0L9zJtrGw _xD83D__xDE85_ #inve…</t>
  </si>
  <si>
    <t>RT @SmartTampere: .@StartupWeekend supports growing a #startup mindset, which means growth-seeking #global perspective and more action. Thi…</t>
  </si>
  <si>
    <t>RT @PSDintelligence: PSD's @tylerhsutton will be moderating the next panel at #IC19, "Encouraging Smart City Collaboration with the Private…</t>
  </si>
  <si>
    <t>PSD's @tylerhsutton will be moderating the next panel at #IC19, "Encouraging Smart City Collaboration with the Private Sector," featuring panelists from @CityofAtlanta , @CityofVancouver , @SmartTampere &amp;amp; @RegionofDurham - don't miss out! @IoT_Events #SmartCities #collaboration https://t.co/aXv2Z5esVN</t>
  </si>
  <si>
    <t>RT @EuTampere: Ecological, social and economic transitions that we are facing need to be dealt with at all levels, says Director-General Je…</t>
  </si>
  <si>
    <t>RT @SmartTampere: Katso videolta, miten asumisen ja rakentamisen on muututtava, jotta Tampere voi olla hiilineutraali vuoteen 2030 mennessä…</t>
  </si>
  <si>
    <t>RT @stardusth2020: Finns unite! 
This August, our Lighthouse city @SmartTampere joined 3 more Finnish cities from other @EUSmartCities pro…</t>
  </si>
  <si>
    <t>RT @EuTampere: Discussions and examples of deep renovation at event in EP. One example in the exhibition is an EU funded project from Tampe…</t>
  </si>
  <si>
    <t>RT @SmartTampere: In addition to the SURE project, the #safety and #security theme will next implement an in-depth study of #ecosystem acto…</t>
  </si>
  <si>
    <t>#RapidTampere innovation calls are open! Challenges set by client companies @SandvikGroup, @Kalmarglobal, @CarunaSuomi &amp;amp; @valmetglobal deal w/ controlling physical strain at work, #sensortechnology, #worksafety and enriching #data. APPLY at https://t.co/rS0gh7JAXf @VerticalVC https://t.co/SgnrsO5mVO</t>
  </si>
  <si>
    <t>RT @JarkkoOksala: #Digiturvakiertue #Tampere:lla. Ajankohtaista asiaa digiturvallisuudesta #smarttampere #vahti https://t.co/P8Yst87Lmo</t>
  </si>
  <si>
    <t>RT @SmartTampere: Ehdota Teknisen luovuuden palkinnon saajaa 10.11. mennessä! Palkinto jaetaan tammikuussa Tampere Smart City Weekin yhteyd…</t>
  </si>
  <si>
    <t>RT @minna_kinnunen: Datalla Tampere kestäväksi -innovaatiokilpailun aloitustapahtuma @Kampusklubi 
Mukana yli 20 yritystä ja alustavat ide…</t>
  </si>
  <si>
    <t>Health Tuesdayn @HealthHubTre innostavana teemana Kaupin kampukselle muodostuva test bed-ympÃ¤ristÃ¶ tuotteiden ja palveluiden kehittÃ¤miseen sairaalakontekstissa #HeATlaboratorio @taitokeskus @biopankki #Visaxion #kirurgiankoulutuskeskus #KEHYS #smarthealth https://t.co/g25gcgWvTQ https://t.co/r9wlvVZGU0</t>
  </si>
  <si>
    <t>RT @PetriNykanen: How safety and security is present in European #smart #cities and their strategies? What are the #European regional #safe…</t>
  </si>
  <si>
    <t>RT @SmartTampere: Smart Cities also become smart through knowing which technologies will form our futures! Therefore, #smarttampere is foll…</t>
  </si>
  <si>
    <t>RT @SmartTampere: Interesting for smart cities, businesses and people: Safety and Security in Digitalization - the solutions of the future…</t>
  </si>
  <si>
    <t>RT @SmartTampere: “It is the nature of business to see risks as opportunities!” says @HeiniWallander. The most important point is awareness…</t>
  </si>
  <si>
    <t>Maanantaina järjestetään #H2020 liikenteen infopäivä klo 10.30 (_xD83C__xDDEB__xD83C__xDDEE_ aikaa) alkaen _xD83D__xDE86_ Voit seurata päivän kaikkia sessioita myös etänä &amp;amp; katsoa tallenteet jälkikäteen ➡️ https://t.co/Ag7NtD6b90
@TampereUni @pirkanmaan_liit @SmartTampere @BusinessTre_FI @Tamperekaupunki @smetrabxl</t>
  </si>
  <si>
    <t>#H2020Transport sessiot jakautuvat teemoittain. Seuraa etänä ja katso tallenteet jälkikäteen https://t.co/O0L9zJtrGw _xD83D__xDE85_ #investEUresearch @pirkanmaan_liit @VerneTRC @SmartTampere @BusinessTre_FI @TampereUni @Tamperekaupunki https://t.co/hue9EUDqYj</t>
  </si>
  <si>
    <t>H2020 liikenteen infopäivä alkamassa! Seuraa päivän sessioita täältä _xD83D__xDC49_ https://t.co/O0L9zJtrGw #H2020Transport
@pirkanmaan_liit @Tamperekaupunki @SmartTampere @BusinessTre_FI @TampereUni https://t.co/hS9dd0t85O</t>
  </si>
  <si>
    <t>Ecological, social and economic transitions that we are facing need to be dealt with at all levels, says Director-General Jean-Eric Paquet of DG RTD @TampereUni @ENS_TampereUni @ITC_TampereUni @MAB_TampereUni @TampereUniSOC @_mariwalls @paulikuosmanen @SmartTampere https://t.co/ATR6KKXihe</t>
  </si>
  <si>
    <t>Discussions and examples of deep renovation at event in EP. One example in the exhibition is an EU funded project from Tampere: 69% savings reached! @Ekokumppanit @Tamperekaupunki @SmartTampere  @HennaVirkkunen @miapetrakumpula @VilleNiinisto @NilsTorvalds @silviamodig https://t.co/T3656kCpCI</t>
  </si>
  <si>
    <t>A room was full of participants at "Cities and regions: Leaders in addressing climate change" session. @TumuVanhanen presentation on Energy wise cities project from @Tamperekaupunki raised a lot of interest! @SmartTampere @energiaviisaat @Ekokumppanit #6aika #EURegionsWeek2019 https://t.co/YNtrLBF0zU</t>
  </si>
  <si>
    <t>RT @EuTampere: H2020 liikenteen infopäivä alkamassa! Seuraa päivän sessioita täältä _xD83D__xDC49_ https://t.co/O0L9zJtrGw #H2020Transport
@pirkanmaan_l…</t>
  </si>
  <si>
    <t>RT @EuTampere: A room was full of participants at "Cities and regions: Leaders in addressing climate change" session. @TumuVanhanen present…</t>
  </si>
  <si>
    <t>Important issues that affect the acceptance of new technologies and their use too. See also #ETAIROS  project. @nieminenmp @VTTFinland https://t.co/XKCIDNqXaX</t>
  </si>
  <si>
    <t>RT @SmartTampere: Today, @TampereUni is hosting the Safety and Security Research Symposium. Presentations, keynotes and panel discussions a…</t>
  </si>
  <si>
    <t>RT @SmartTampere: “In order to battle today’s challenges, we need cooperation between different parties and institutions” 
The #turvallisuu…</t>
  </si>
  <si>
    <t>RT @SmartTampere: Katso videolta, miten kulutuksen ja materiaalitalouden on muututtava, jotta Tampere voi olla hiilineutraali vuoteen 2030…</t>
  </si>
  <si>
    <t>Kova haaste! Yleiskaavan #ilmastotyÃ¶ pyrkii vastaamaan omalta osaltaan tarjoamalla suunnittelua ja pÃ¤Ã¤tÃ¶ksentekoa tukevaa tietoa yhdyskuntarakenteen pÃ¤Ã¤stÃ¶vaikutuksista.
#hiilineutraalius #asuminen #rakentaminen https://t.co/8mwf3XVqLp</t>
  </si>
  <si>
    <t>RT @SmartTampere: #Tampere Region is the place of hardcore #startups! During the autumn, the maternity #app Layette will gain a foothold inâ€¦</t>
  </si>
  <si>
    <t>RT @SmartTampere: .@Tamperekaupunki kutsuu palveluntuottajia markkinavuoropuheluun. Katso lisÃ¤tiedot ja lÃ¤hetÃ¤ alustava ratkaisukuvaus 11.1â€¦</t>
  </si>
  <si>
    <t>RT @SmartTampere: Solid state lidar offers various possibilities for smart infrastructure, such as traffic flow analysis or parking spot an…</t>
  </si>
  <si>
    <t>RT @SmartTampere: #SmartTampere tekee selvitystä #Tampere’en seudun toimijoiden tekoälyvalmiudesta ja tarpeista. Kyselyyn osallistuvat saav…</t>
  </si>
  <si>
    <t>.@MarionChevalier impelemented three studies related to European safety and security #clusters, EU #projects, and #smartcity strategies regarding #safety and #security. Read the main results or download the studies! #smarttampere #businesstampere
https://t.co/27gFlOumyI</t>
  </si>
  <si>
    <t>RT @SmartTampere: Tule kuulemaan #tekoÃ¤ly'n hyÃ¶dyntÃ¤misestÃ¤ liiketoiminnassa! @dimecc_fi'n AI-herÃ¤Ã¤mÃ¶n tapahtuma yrityksille Valkeakoskellaâ€¦</t>
  </si>
  <si>
    <t>Tule kuulemaan #tekoÃ¤ly'n hyÃ¶dyntÃ¤misestÃ¤ liiketoiminnassa! @dimecc_fi'n AI-herÃ¤Ã¤mÃ¶n tapahtuma yrityksille Valkeakoskella 8.10. klo 17-20. LisÃ¤tiedot ja ilmoittautuminen: https://t.co/6HaH8esx0I
#smarttampere #AI</t>
  </si>
  <si>
    <t>RT @mc_roth: Health Tuesdayn @HealthHubTre innostavana teemana Kaupin kampukselle muodostuva test bed-ympÃ¤ristÃ¶ tuotteiden ja palveluiden kâ€¦</t>
  </si>
  <si>
    <t>Pirkanmaalla turvallisuuden parissa toimijat! Osallistu turvallisuusosaamisen kartoitukseen ja yhteistyÃ¶hÃ¶n. Teemme syventÃ¤vÃ¤Ã¤ selvitystÃ¤ seudun osaamisesta ja osallistua voit vastaamalla nyt kyselyymme: https://t.co/sr8TmhgQDv #turvallisuus #smarttampere #businesstampere</t>
  </si>
  <si>
    <t>How safety and security is present in European #smart #cities and their strategies? What are the #European regional #safety and #security related #clusters?  What organisations have been involved in the European #FP7 and #Horizon20…https://t.co/5RX4U3FePW https://t.co/kVsRLaDtEV</t>
  </si>
  <si>
    <t>#Turvallisuussymposium alkamassa. Pirkanmaan turvallisuusklusterin Risto Honkonen avaa. #turvallisuus #turvallisuusklusteri #BusinessTampere  #smarttampere https://t.co/CyO5N3D1dT</t>
  </si>
  <si>
    <t>.@BitwiseOy telling about the milestones of #Wisehockey. The speed has been fast. The first official game in Finnish @smliiga was Oct 2017, and now all Finnish Liiga and KHL matches are played with Wisehockey #smarttampere #businesstampere #AI @Kampusklubi https://t.co/ymFBqdMclE</t>
  </si>
  <si>
    <t>RT @SmartTampere: #Cooperation in research and development in #building sector is essential. @SwecoFinland welcomes everyone to join the #Aâ€¦</t>
  </si>
  <si>
    <t>#Cooperation in research and development in #building sector is essential. @SwecoFinland welcomes everyone to join the #AI-journey with them. #smarttampere #businesstampere @Kampusklubi https://t.co/THWkktktDJ</t>
  </si>
  <si>
    <t>Me todellakin elÃ¤mme Ã¤lykaupungissa. Hieno esitys @markkuniemi_ AI ja IoT pilottihankkeista  @Kampusklubi  #AIaamu #smarttampere https://t.co/tvKxEs2DKX</t>
  </si>
  <si>
    <t>RT @JukkaHammar: Me todellakin elÃ¤mme Ã¤lykaupungissa. Hieno esitys @markkuniemi_ AI ja IoT pilottihankkeista  @Kampusklubi  #AIaamu #smarttâ€¦</t>
  </si>
  <si>
    <t>Ahvenisjärven koulu Tampereelta mukana yhteiskehittämässä Innovatiivista koulua. #innokas2019 @SmartTampere @Tamperekaupunki https://t.co/FTt6s7YkfS</t>
  </si>
  <si>
    <t>RT @SmartTampere: #Tampereâ€™en seutu on rohkeiden #startupâ€™ien paikka! Layette Oy:n Ã¤itiyssovellus viedÃ¤Ã¤n syksyn aikana Japaniin ja seuraavâ€¦</t>
  </si>
  <si>
    <t>RT @minna_kinnunen: Seuraavat AI Aamut 1.11. ja 28.11. PistÃ¤ kalenteriin.
#smarttampere #BusinessTampere #AIaamu #AImorning https://t.co/moâ€¦</t>
  </si>
  <si>
    <t>RT @SmartTampere: SURE-hankkeen lisÃ¤ksi #turvallisuus-teemassa tullaan toteuttamaan mm. syventÃ¤vÃ¤ selvitys ekosysteemitoimijoista ja tarpeiâ€¦</t>
  </si>
  <si>
    <t>RT @SmartTampere: .@Tamperekaupunki kutsuu palveluntuottajia markkinavuoropuheluun. Katso lisätiedot ja lähetä alustava ratkaisukuvaus 11.1…</t>
  </si>
  <si>
    <t>RT @jari_ikonen: Mika Heikkilä kertoo kaupungin haasteista Datalla Tampere kestäväksi aloitustapahtumassa. Mukana yli 20 yritystä. #smartta…</t>
  </si>
  <si>
    <t>#Tampereâ€™en seutu on rohkeiden #startupâ€™ien paikka! Layette Oy:n Ã¤itiyssovellus viedÃ¤Ã¤n syksyn aikana Japaniin ja seuraavaksi tÃ¤hdÃ¤tÃ¤Ã¤n Kiinaan #smarttampere #health @HealthHubTre @Tays_sairaala @StartupTRE @BusinessTre_FI 
https://t.co/rhXm7Nva36</t>
  </si>
  <si>
    <t>Vielä ehtii osallistua innovaatiokilpailuun! Aloitustapahtuma ensi tiistaina Hervannan @Kampusklubi'lla. Ilmoittaudu mukaan ma 7.10. klo 12:00 mennessä #smarttampere @BusinessTre_FI @StartupTRE @Kuutosaika 
https://t.co/T3ziiZYjqY</t>
  </si>
  <si>
    <t>RT @SmartTampere: @Tamperekaupunki @HealthHubTre Vielä tämä viikko aikaa vastata @Tamperekaupunki'n tietopyyntöön liittyen ikäihmisten liha…</t>
  </si>
  <si>
    <t>#Tampere Region is the place of hardcore #startups! During the autumn, the maternity #app Layette will gain a foothold in #Japan. Next, the aim is at #China.
#smarttampere #health #finland @HealthHubTre @Tays_sairaala @StartupTRE @BusinessTampere
https://t.co/bRoKeHEfpb</t>
  </si>
  <si>
    <t>.@HealthHubTre'n Health Tuesday -tapahtumassa kuultiin mm. HeAT-laboratorion ja Taitokeskuksen tarjoamista mahdollisuuksista #smarttampere #health
https://t.co/zIGBjAApoW</t>
  </si>
  <si>
    <t>.@Tamperekaupunki kutsuu palveluntuottajia markkinavuoropuheluun. Katso lisÃ¤tiedot ja lÃ¤hetÃ¤ alustava ratkaisukuvaus 11.10. mennessÃ¤! #smarttampere #health @HealthHubTre
https://t.co/wFbwWY76lL</t>
  </si>
  <si>
    <t>@Tamperekaupunki @HealthHubTre Vielä tämä viikko aikaa vastata @Tamperekaupunki'n tietopyyntöön liittyen ikäihmisten lihasvoiman ylläpitämiseen ja harjoitteiden mittaamiseen! #smarttampere #health @HealthHubTre</t>
  </si>
  <si>
    <t>.@Teppo_Rantanen Executive Director, Growth, Innovation &amp;amp; Competitiveness from @SmartTampere speaks about the Smart Tampere Ecosystem Program which supports the growth of Tampere Region companies, enables new jobs &amp;amp; strengthens Tampere as an attractive center of knowledge. #IC19 https://t.co/XXV4kUDTW4</t>
  </si>
  <si>
    <t>RT @PSDintelligence: .@Teppo_Rantanen Executive Director, Growth, Innovation &amp;amp; Competitiveness from @SmartTampere speaks about the Smart Ta…</t>
  </si>
  <si>
    <t>Vielä perjantaihin saakka ehtii osallistua Kaupin alueen kehittämiseen liittyviin kilpailutuksiin! #smarttampere #businesstampere @Kuutosaika
https://t.co/r7dGwH20PZ</t>
  </si>
  <si>
    <t>"Pohtikaa, mikä on ideoiden todellinen mahdollisuus tulla käyttöön ja skaalautua. Syy miksi monet jutut ei etene on jossain muualla kuin teknologiassa. Taloudellinen toteutettavuus ja vaikutukset ovat olennaisia", ohjeistaa @matiasansaharju @Tamperekaupunki #smarttampere https://t.co/5Sa41usFUj</t>
  </si>
  <si>
    <t>Tiimit sparraavat toistensa alustavia ideoita siitä, miten #Tampere'esta tehdään #hiilineutraali vuoteen 2030 mennessä #data'a hyödyntämällä #smarttampere #sustainable #innovationchallenge #cocreation @DemosHelsinki https://t.co/uS7AJLl82u</t>
  </si>
  <si>
    <t>Finns unite! 
This August, our Lighthouse city @SmartTampere joined 3 more Finnish cities from other @EUSmartCities projects &amp;amp; exchanged knowledge on #smartcities solutions.
Through cooperation, we can move an extra mile &amp;amp; make more cities smarter &amp;amp; more sustainable. https://t.co/OsW3mpSrYI</t>
  </si>
  <si>
    <t>Mika Heikkilä kertoo kaupungin haasteista Datalla Tampere kestäväksi aloitustapahtumassa. Mukana yli 20 yritystä. #smarttampere #cityiot @stardusth2020 #6aika https://t.co/vO1LlfvHdH</t>
  </si>
  <si>
    <t>.@StartupWeekend supports growing a #startup mindset, which means growth-seeking #global perspective and more action. This year’s winner has a solid chance for a pre-seed #investment with an investor. #smarttampere @StartupTRE @TribeTampere @stardusth2020
https://t.co/9YN1dbcvcd</t>
  </si>
  <si>
    <t>#Digiturvakiertue #Tampere:lla. Ajankohtaista asiaa digiturvallisuudesta #smarttampere #vahti https://t.co/P8Yst87Lmo</t>
  </si>
  <si>
    <t>Ehdota Teknisen luovuuden palkinnon saajaa 10.11. mennessä! Palkinto jaetaan tammikuussa Tampere Smart City Weekin yhteydessä #smarttampere #tscw2020 @Tamperekaupunki @StartupTRE @TribeTampere 
https://t.co/PfV2CULIyq</t>
  </si>
  <si>
    <t>Heading to #Munich Oct 7-9 to International Trade Fair For #Property and #Investment? Want to know more about #Finland &amp;amp; @Tamperekaupunki opportunities for property #investor's? Drop by to our booth 320 Hall B1. Meet U there! #Tampere #investing #BusinessTampere #InvestInTampere https://t.co/vIjxrdklDh</t>
  </si>
  <si>
    <t>Mitä mieltä olet asuinalueesi kävely- ja pyöräilyolosuhteista? Kerro se meille vastaamalla kyselyyn 7.10. mennessä. Kyselyn tuloksia käytetään kävelyn ja pyöräilyn kehittämisessä.
https://t.co/tTwIyY7L2T #Tampere #osallistu</t>
  </si>
  <si>
    <t>RT @SmartTampere: Katso videolta, miten energiantuotannon ja -kulutuksen tulee muuttua, jotta Tampere on hiilineutraali vuoteen 2030 mennes…</t>
  </si>
  <si>
    <t>RT @SmartTampere: Vielä perjantaihin saakka ehtii osallistua Kaupin alueen kehittämiseen liittyviin kilpailutuksiin! #smarttampere #busines…</t>
  </si>
  <si>
    <t>RT @SmartTampere: Katso videolta, miten viheralueet ja kaupunkiluonto liittyvät Tampereen hiilineutraaliustavoitteeseen. #smarttampere #hii…</t>
  </si>
  <si>
    <t>RT @Tamperekaupunki: Mitä mieltä olet asuinalueesi kävely- ja pyöräilyolosuhteista? Kerro se meille vastaamalla kyselyyn 7.10. mennessä. Ky…</t>
  </si>
  <si>
    <t>RT @BusinessTampere: #RapidTampere innovation calls are open! Challenges set by client companies @SandvikGroup, @Kalmarglobal, @CarunaSuomi…</t>
  </si>
  <si>
    <t>RT @SmartTampere: FIMA, the Forum for Intelligent Machines, challenged @XenomatiX to demonstrate their state-of-art solid state LiDar, a te…</t>
  </si>
  <si>
    <t>FIMA, the Forum for Intelligent Machines, challenged @XenomatiX to demonstrate their state-of-art solid state LiDar, a technology which offers possibilities especially for Smart City development!  #smarttampere</t>
  </si>
  <si>
    <t>RT @SchulzeKatri: Soon starting #stream #startup #streamfestival #businesstampere #smarttampere https://t.co/5sgTgKp0NY</t>
  </si>
  <si>
    <t>RT @BusinessTampere: Heading to #Munich Oct 7-9 to International Trade Fair For #Property and #Investment? Want to know more about #Finland…</t>
  </si>
  <si>
    <t>Panel discussion: What brings about sustainable change in safety and security?
@HeiniWallander is representing @BusinessTampere and with that Tampere as a safe and attractive location for businesses, but also the business in Tampere working in safety &amp;amp; security. #smarttampere https://t.co/5TTvgmqJdb</t>
  </si>
  <si>
    <t>“It is the nature of business to see risks as opportunities!” says @HeiniWallander. The most important point is awareness: If businesses are aware of risks, they can start to work on them and to identify the responsibilities and costs.  
#turvallisuussymposium2019 #smarttampere</t>
  </si>
  <si>
    <t>Soon starting #stream #startup #streamfestival #businesstampere #smarttampere https://t.co/5sgTgKp0NY</t>
  </si>
  <si>
    <t>Interesting panel discussion about What brings about sustainable change in safety and security? 200 participants following #turvallisuussymposium #smarttampere #BusinessTampere https://t.co/ceZqEWYYBw</t>
  </si>
  <si>
    <t>RT @SchulzeKatri: Interesting panel discussion about What brings about sustainable change in safety and security? 200 participants followin…</t>
  </si>
  <si>
    <t>@SmartTampere What do you mean, did something happen? Finnish is not that easy yet _xD83D__xDE42_</t>
  </si>
  <si>
    <t>@SmartTampere Unfortunately, in my opinion, English should be the first in a smart city, maybe just me who likes it _xD83D__xDE00_</t>
  </si>
  <si>
    <t>@BraggeTommi Here is the link to the English tweet _xD83D__xDE09_ https://t.co/hx1H4nHjmx</t>
  </si>
  <si>
    <t>OmaTays on otettu hyvin vastaan - nyt käyttäjiä on jo 20 000! Uusia toimintoja lanseerataan vinhaa vauhtia: verkossa voi käydä hoitokeskusteluja ja moniin esitietokyselyihin voi jo vastata sähköisesti. #digitalisaatio #omatays #sähköinenasiointi #tays https://t.co/Tirwvnjopm</t>
  </si>
  <si>
    <t>RT @Tays_sairaala: OmaTays on otettu hyvin vastaan - nyt käyttäjiä on jo 20 000! Uusia toimintoja lanseerataan vinhaa vauhtia: verkossa voi…</t>
  </si>
  <si>
    <t>RT @minna_kinnunen: Ethics in AI -AI Morning 1st November 2019 9-12 AM
Interesting program coming up:
Insta DefSec, Solita, 1001Lakes and…</t>
  </si>
  <si>
    <t>It is October already! That means our next @AI_Hub_Tampere workshop is approaching. Watch out for the sign-ups in the near future!  
#register #artificialintelligence #demos #architecture #platforms with Professor Timo Hämäläinen @RezaGhabcheloo @ParoniAnttila @futurice https://t.co/VkPb3x25hw</t>
  </si>
  <si>
    <t>Ilmoittautuminen @AI_Hub_Tampere sovelletun tekoälyn workshopiin 23.10. on nyt auki. Puhujina @TampereUni prof. Timo Hämäläinen, @RezaGhabcheloo sekä Mikko Pohja @futurice @maximum_aittack. https://t.co/dcolWYSMdl #tekoäly #demot #simulaatio #alusta #arkkitehtuuri #älykkäätkoneet https://t.co/UHu8GYyjYF</t>
  </si>
  <si>
    <t>RT @AI_Hub_Tampere: Ilmoittautuminen @AI_Hub_Tampere sovelletun tekoälyn workshopiin 23.10. on nyt auki. Puhujina @TampereUni prof. Timo Hä…</t>
  </si>
  <si>
    <t>Today, @TampereUni is hosting the Safety and Security Research Symposium. Presentations, keynotes and panel discussions about digitalization, health, governance, and technology will give us insight into the different aspects of security and safety! #smarttampere</t>
  </si>
  <si>
    <t>“In order to battle today’s challenges, we need cooperation between different parties and institutions” 
The #turvallisuussymposium2019 is bringing Tampere as a city and region, the @TampereUni, businesses, and international guests together #smarttampere https://t.co/8VptnXFEN2</t>
  </si>
  <si>
    <t>What a set of professionals this morning @Kampusklubi - all interested in #AI! Full house ðŸ˜ https://t.co/j0iYKhsefi</t>
  </si>
  <si>
    <t>Markku Niemi told about the IoT pilots at the city of Tampere @Kampusklubi 
#smarttampere #BusinessTampere #AIaamu #AImorning https://t.co/siSQGwrZ7X</t>
  </si>
  <si>
    <t>Datalla Tampere kestäväksi -innovaatiokilpailun aloitustapahtuma @Kampusklubi 
Mukana yli 20 yritystä ja alustavat ideat lupaavat mahtavaa tilaisuutta 30.10. jolloin esitellään syntyneitä ratkaisuja
#smarttampere #BusinessTampere #hackathon https://t.co/BqTOYVFUX5</t>
  </si>
  <si>
    <t>October's #AI Morning starts at @Kampusklubi. We have a full house! #smarttampere #businesstampere https://t.co/FfIuKi9SuV</t>
  </si>
  <si>
    <t>#Data'lla #Tampere kestäväksi -innovaatiokilpailun aloitustapahtumassa @Kampusklubi'lla mukana noin 40 yritystä. Upea iltapäivä luvassa! #smarttampere #sustainable https://t.co/XN2nqPrKQC</t>
  </si>
  <si>
    <t>Ehdokashaku Teknisen luovuuden palkinnon saajaksi käynnistyi - Smarttampere https://t.co/6MxU7vNTm5</t>
  </si>
  <si>
    <t>RT @timorainio: Ehdokashaku Teknisen luovuuden palkinnon saajaksi käynnistyi - Smarttampere https://t.co/6MxU7vNTm5</t>
  </si>
  <si>
    <t>RT @AI_Hub_Tampere: It is October already! That means our next @AI_Hub_Tampere workshop is approaching. Watch out for the sign-ups in the n…</t>
  </si>
  <si>
    <t>RT @minna_kinnunen: Smart Tampere tekee selvitystä tekoälyn hyödyntämisestä Tampereen seudulla ja alueen yritysten tekoälyvalmiuksista ja -…</t>
  </si>
  <si>
    <t>RT @minna_kinnunen: Seuraavat AI Aamut 1.11. ja 28.11. Pistä kalenteriin.
#smarttampere #BusinessTampere #AIaamu #AImorning https://t.co/mo…</t>
  </si>
  <si>
    <t>RT @minna_kinnunen: #AIaamu #AImorning on 2.10. - free entrance, remember to register:
https://t.co/rYSKhlrgF0 https://t.co/mEpeowu5AQ</t>
  </si>
  <si>
    <t>Katso videolta, miten liikkumisen on muututtava, jotta Tampere on hiilineutraali vuonna 2030. #smarttampere #hiilineutraali #kestavatampere https://t.co/J06wQupYtt</t>
  </si>
  <si>
    <t>Haluatko osallistua Kaupin alueen kehittÃ¤miseen toteuttamalla pyÃ¶rÃ¤pysÃ¤kÃ¶inti- ja pyÃ¶rÃ¤ilyn palveluverkkosuunnitelman tai kimppakyytipalvelun palvelumuotoilun? JÃ¤tÃ¤ tarjous pe 11.10.2019 klo 12:00 mennessÃ¤! #smarttampere #businesstampere #mobility #kauppi
https://t.co/r7dGwH20PZ</t>
  </si>
  <si>
    <t>SURE-hankkeen lisÃ¤ksi #turvallisuus-teemassa tullaan toteuttamaan mm. syventÃ¤vÃ¤ selvitys ekosysteemitoimijoista ja tarpeista, sekÃ¤ esitysmateriaali #Tampere'en seudun turvallisuusosaamisen markkinointiin #smarttampere #businesstampere #safety #security
https://t.co/yWZcGWQ6wk</t>
  </si>
  <si>
    <t>Katso videolta, miten asumisen ja rakentamisen on muututtava, jotta Tampere voi olla hiilineutraali vuoteen 2030 mennessÃ¤. #smarttampere #hiilineutraali #kestavatampere https://t.co/pIOXh8HZFv</t>
  </si>
  <si>
    <t>Great things have happened in the #safety and #security sector in #Tampere Region over the past year. Operators have expanded their #collaboration and strong #expertise has also attracted new players #smarttampere #businesstampere
https://t.co/1qTwjjRhgL</t>
  </si>
  <si>
    <t>Katso videolta, miten energiantuotannon ja -kulutuksen tulee muuttua, jotta Tampere on hiilineutraali vuoteen 2030 mennessä. #smarttampere #hiilineutraali #kestavatampere https://t.co/5kaGyV58ra</t>
  </si>
  <si>
    <t>In addition to the SURE project, the #safety and #security theme will next implement an in-depth study of #ecosystem actors and needs, as well as produce material for marketing the safety and security expertise of #Tampere Region #smarttampere
https://t.co/gDSiGsri2q</t>
  </si>
  <si>
    <t>Katso videolta, miten kulutuksen ja materiaalitalouden on muututtava, jotta Tampere voi olla hiilineutraali vuoteen 2030 mennessä. #smarttampere #hiilineutraali #kestavatampere https://t.co/jyg0U0Aq3W</t>
  </si>
  <si>
    <t>Lidar (Light detection and ranging) uses light in the form of laser to measure distances, in order to generate 3D information about the target object, the earth surface and the surrounding. #smarttampere</t>
  </si>
  <si>
    <t>Solid state lidar offers various possibilities for smart infrastructure, such as traffic flow analysis or parking spot analysis; for mobility, as in autonomous driving; and for the industry! #smarttampere</t>
  </si>
  <si>
    <t>Smart Cities also become smart through knowing which technologies will form our futures! Therefore, #smarttampere is following the solid state #LiDAR demo with big interest.</t>
  </si>
  <si>
    <t>Let’s exchange knowledge and experiences, in order to learn from each other and to secure a safe future together! #smarttampere</t>
  </si>
  <si>
    <t>Next up: Talks and presentations on
- Governing uncertainties (eng)
- Safety and Security in Digitalization (eng)
- Ekokriisi ja kiertotalouden innovaatiot (fin)
#turvallisuussymposium2019 #smarttampere</t>
  </si>
  <si>
    <t>Interesting for smart cities, businesses and people: Safety and Security in Digitalization - the solutions of the future are not only innovative, but also have to be safe!  #turvallisuussymposium2019 #smarttampere</t>
  </si>
  <si>
    <t>The traditional view on #CyberSecurity does not work - new approaches are needed! Rather than to react, we need to prevent and make solutions secure by design. #turvallisuussymposium2019 #smarttampere #Digitalization https://t.co/TEdfCL4QxW</t>
  </si>
  <si>
    <t>The areas of research when it comes to security in #Digitalization are various. Research is also conducted on smart environments and other #SmartCity issues, proving how relevant those topics are and making smart even smarter (and safer!) #smarttampere https://t.co/3Au9O1pfp1</t>
  </si>
  <si>
    <t>The third content element of the day offers sessions on:
- Security issues and possibilities of Face Recognition technology (eng)
- turvallisuuden sosiaaliset kasvot globalisoituvassa maalimassa (fin)
- crisis of liberal order (eng)
#turvallisuussymposium2019 #smarttampere</t>
  </si>
  <si>
    <t>When talking about security technologies, we also need to think about ethical questions, which include the public interest and the effectiveness of such technologies. What are the opportunities and risks of facial recognition technologies? #turvallisuussymposium2019 #smarttampere</t>
  </si>
  <si>
    <t>The closing event of this day: Carita Confortini on “Feminist Perspectives on Safety and Security”.  “We are only safe and protected if we understand ourselves as being connected to each other” 
#smarttampere #turvallisuussymposium2019 #</t>
  </si>
  <si>
    <t>Katso videolta, miten viheralueet ja kaupunkiluonto liittyvät Tampereen hiilineutraaliustavoitteeseen. #smarttampere #hiilineutraali #kestavatampere https://t.co/LuJ0CXaODG</t>
  </si>
  <si>
    <t>RT @minna_kinnunen: Women in Tech Forum 2019 - Impact  Our Future -tapahtumassa Data ja AI esillä monista eri näkökulmista. 
#smarttampere…</t>
  </si>
  <si>
    <t>#SmartTampere tekee selvitystä #Tampere’en seudun toimijoiden tekoälyvalmiudesta ja tarpeista. Kyselyyn osallistuvat saavat mm. tietoa omasta tilastaan suhteessa #AI-ekosysteemin muihin toimijoihin. Vastaa 31.10. mennessä!
https://t.co/v437KrN4sR</t>
  </si>
  <si>
    <t>#Tampere’en Viinikanlahden kilpailuun saadut 57 ehdotusta ovat nyt nähtävillä kilpailun verkkosivustolla. Ideakilpailun toinen vaihe käynnistyy marraskuussa ja voittajat julkistetaan huhtikuussa 2020 #viidentahdenkeskusta #smarttampere
https://t.co/KoX2dS6HnF</t>
  </si>
  <si>
    <t>57 proposals were submitted to the #Viinikanlahti international urban ideas #competition in #Tampere. All designs equipped with a pseudonym can be viewed on the competition website #fivestarcitycenter #smarttampere
https://t.co/FCBRE4KIuF</t>
  </si>
  <si>
    <t>#AIaamu #AImorning on 2.10. - free entrance, remember to register:
https://t.co/rYSKhlrgF0 https://t.co/mEpeowu5AQ</t>
  </si>
  <si>
    <t>AI Aamussa Bitwise esittelee Ã¤lykiekon ja kuinka automatisoitu reaaliaikainen analytiikka muuttaa jÃ¤Ã¤kiekkoa
#AIaamu #AImorning #smarttampere #BusinessTampere #Bitwise https://t.co/SP9e22c7cj</t>
  </si>
  <si>
    <t>Seuraavat AI Aamut 1.11. ja 28.11. PistÃ¤ kalenteriin.
#smarttampere #BusinessTampere #AIaamu #AImorning https://t.co/moXOTMcPCY</t>
  </si>
  <si>
    <t>Kirsi Louhelainen eCraftilta esitteli AI Aamussa AI-ekosysteemikartoituksen taustaa. Kannattaa vastata kyselyyn. KehitetÃ¤Ã¤n ja vahvistetaan yhdessÃ¤ Tamperetta houkuttelevana AI-osaamiskeskittymÃ¤mÃ¤.
#BusinessTampere #smarttampere #AIaamu #AImorning https://t.co/t8z2h85IIH</t>
  </si>
  <si>
    <t>Registration is now open for the AI Hub Workshop Oct 23rd: Applied AI
#smarttampere #BusinessTampere https://t.co/Mm31YQRFYi</t>
  </si>
  <si>
    <t>Women in Tech Forum 2019 - Impact  Our Future -tapahtumassa Data ja AI esillä monista eri näkökulmista. 
#smarttampere #BusinessTampere https://t.co/ASLrlwuIrA</t>
  </si>
  <si>
    <t>Smart Tampere tekee selvitystä tekoälyn hyödyntämisestä Tampereen seudulla ja alueen yritysten tekoälyvalmiuksista ja -tarpeista. 
Kysely löytyy osoitteesta https://t.co/ve396KGsaR. 
#smarttampere #BusinessTampere</t>
  </si>
  <si>
    <t>Ethics in AI -AI Morning 1st November 2019 9-12 AM
Interesting program coming up:
Insta DefSec, Solita, 1001Lakes and much more
Registration for AI Morning: 
https://t.co/rYSKhlrgF0
#smarttampere #BusinessTampere</t>
  </si>
  <si>
    <t>https://paper.li/f-1439148590?edition_id=e88a4620-e8ed-11e9-8c91-0cc47a0d164b</t>
  </si>
  <si>
    <t>https://ec.europa.eu/inea/en/news-events/events/horizon-2020-transport-info-day-0</t>
  </si>
  <si>
    <t>https://www.vertical.vc/rapidtampere</t>
  </si>
  <si>
    <t>https://www.healthhub.fi/article/439</t>
  </si>
  <si>
    <t>https://twitter.com/SmartTampere/status/1182275196817948673</t>
  </si>
  <si>
    <t>https://twitter.com/SmartTampere/status/1179276286101016578</t>
  </si>
  <si>
    <t>https://smarttampere.fi/en/safety-and-security-greetings-home-and-abroad/</t>
  </si>
  <si>
    <t>http://www.valkeakoski.fi/portal/suomi/yrityspalvelut/tapahtumat+ja+koulutukset/?bid=14566&amp;area=5468</t>
  </si>
  <si>
    <t>https://www.linkedin.com/slink?code=g_TvMDS</t>
  </si>
  <si>
    <t>https://www.linkedin.com/slink?code=g6DG2_R https://www.linkedin.com/slink?code=gARqi3Z</t>
  </si>
  <si>
    <t>https://www.linkedin.com/slink?code=gVRSzNU</t>
  </si>
  <si>
    <t>https://twitter.com/tiinakorhone/status/1179790927994462211</t>
  </si>
  <si>
    <t>https://smarttampere.fi/monesti-palkittu-layette-aitiyssovellus-tavoittelee-japanin-ja-kiinan-markkinoita/</t>
  </si>
  <si>
    <t>https://smarttampere.fi/kehita/datalla-tampere-kestavaksi/</t>
  </si>
  <si>
    <t>https://smarttampere.fi/en/multi-award-winning-layette-maternity-app-pursues-the-japanese-and-chinese-markets/</t>
  </si>
  <si>
    <t>https://smarttampere.fi/health-tuesday-valotti-testbed-ympariston-tilannetta-kaupin-kampuksella/</t>
  </si>
  <si>
    <t>https://smarttampere.fi/tietopyynto-ikaihmisten-lihasvoiman-yllapitaminen-ja-harjoitteiden-mittaaminen/</t>
  </si>
  <si>
    <t>https://smarttampere.fi/kaupin-alueen-kehittaminen-kaksi-kilpailutusta-auki-11-10-saakka/</t>
  </si>
  <si>
    <t>https://twitter.com/AVilhula/status/1179736257548767238</t>
  </si>
  <si>
    <t>https://smarttampere.fi/en/startup-weekend-generated-seven-sustainable-business-ideas/</t>
  </si>
  <si>
    <t>https://smarttampere.fi/ehdokashaku-teknisen-luovuuden-palkinnon-saajaksi-kaynnistyi/</t>
  </si>
  <si>
    <t>https://www.tampere.fi/tampereen-kaupunki/ajankohtaista/tiedotteet/2019/09/17092019_3.html</t>
  </si>
  <si>
    <t>https://twitter.com/SmartTampere/status/1182626076884897794?s=19</t>
  </si>
  <si>
    <t>https://www.eventbrite.com/e/ai-hub-tampere-workshop-on-applied-ai-registration-73395859993</t>
  </si>
  <si>
    <t>https://twitter.com/smarttampere/status/1179282580140630016</t>
  </si>
  <si>
    <t>https://www.aiaamu.fi/</t>
  </si>
  <si>
    <t>https://www.youtube.com/watch?v=Me8cdyZxcD0</t>
  </si>
  <si>
    <t>https://smarttampere.fi/terveisia-turvallisuudesta-mita-seuraavaksi/</t>
  </si>
  <si>
    <t>https://www.youtube.com/watch?v=hfR-9bvqMSk</t>
  </si>
  <si>
    <t>https://smarttampere.fi/en/safety-and-security-greetings-what-is-new-in-the-field/</t>
  </si>
  <si>
    <t>https://www.youtube.com/watch?v=Q9VSv8Io7vU</t>
  </si>
  <si>
    <t>https://smarttampere.fi/en/safety-and-security-greetings-what-will-happen-next/</t>
  </si>
  <si>
    <t>https://www.youtube.com/watch?v=oug4ZGqg7LI</t>
  </si>
  <si>
    <t>https://www.youtube.com/watch?v=irmrv9oStKY</t>
  </si>
  <si>
    <t>https://smarttampere.fi/tampereen-seudun-tekoalykartoitus-kerro-yrityksesi-tekoalykehityksen-tilasta-ja-toiveista/</t>
  </si>
  <si>
    <t>https://smarttampere.fi/tampereen-viinikanlahden-kansainvaliseen-ideakilpailuun-57-ehdotusta/</t>
  </si>
  <si>
    <t>https://smarttampere.fi/en/a-total-of-57-entries-submitted-to-the-viinikanlahti-international-urban-ideas-competition-in-tampere/</t>
  </si>
  <si>
    <t>https://twitter.com/ai_hub_tampere/status/1181962621030948864</t>
  </si>
  <si>
    <t>https://www.lyyti.fi/questions/3f7613653f</t>
  </si>
  <si>
    <t>paper.li</t>
  </si>
  <si>
    <t>europa.eu</t>
  </si>
  <si>
    <t>vertical.vc</t>
  </si>
  <si>
    <t>healthhub.fi</t>
  </si>
  <si>
    <t>twitter.com</t>
  </si>
  <si>
    <t>smarttampere.fi</t>
  </si>
  <si>
    <t>valkeakoski.fi</t>
  </si>
  <si>
    <t>linkedin.com</t>
  </si>
  <si>
    <t>linkedin.com linkedin.com</t>
  </si>
  <si>
    <t>tampere.fi</t>
  </si>
  <si>
    <t>eventbrite.com</t>
  </si>
  <si>
    <t>aiaamu.fi</t>
  </si>
  <si>
    <t>youtube.com</t>
  </si>
  <si>
    <t>lyyti.fi</t>
  </si>
  <si>
    <t>ilmastotyã¶</t>
  </si>
  <si>
    <t>wisehockey</t>
  </si>
  <si>
    <t>smarttampere businesstampere aiaamu</t>
  </si>
  <si>
    <t>halataanpuitamutteiperhettä</t>
  </si>
  <si>
    <t>innokas2019</t>
  </si>
  <si>
    <t>h2020</t>
  </si>
  <si>
    <t>h2020transport</t>
  </si>
  <si>
    <t>startup global</t>
  </si>
  <si>
    <t>ic19</t>
  </si>
  <si>
    <t>ic19 smartcities collaboration</t>
  </si>
  <si>
    <t>safety security ecosystem</t>
  </si>
  <si>
    <t>rapidtampere sensortechnology worksafety data</t>
  </si>
  <si>
    <t>digiturvakiertue tampere smarttampere vahti</t>
  </si>
  <si>
    <t>heatlaboratorio visaxion kirurgiankoulutuskeskus kehys smarthealth</t>
  </si>
  <si>
    <t>smart cities european</t>
  </si>
  <si>
    <t>h2020transport investeuresearch</t>
  </si>
  <si>
    <t>6aika euregionsweek2019</t>
  </si>
  <si>
    <t>etairos</t>
  </si>
  <si>
    <t>ilmastotyã¶ hiilineutraalius asuminen rakentaminen</t>
  </si>
  <si>
    <t>tampere startups app</t>
  </si>
  <si>
    <t>smarttampere tampere</t>
  </si>
  <si>
    <t>clusters projects smartcity safety security smarttampere businesstampere</t>
  </si>
  <si>
    <t>tekoã¤ly</t>
  </si>
  <si>
    <t>tekoã¤ly smarttampere ai</t>
  </si>
  <si>
    <t>turvallisuus smarttampere businesstampere</t>
  </si>
  <si>
    <t>smart cities european safety security clusters fp7 horizon20</t>
  </si>
  <si>
    <t>turvallisuussymposium turvallisuus turvallisuusklusteri businesstampere smarttampere</t>
  </si>
  <si>
    <t>wisehockey smarttampere businesstampere ai</t>
  </si>
  <si>
    <t>cooperation building</t>
  </si>
  <si>
    <t>cooperation building ai smarttampere businesstampere</t>
  </si>
  <si>
    <t>aiaamu smarttampere</t>
  </si>
  <si>
    <t>aiaamu</t>
  </si>
  <si>
    <t>tampere startup</t>
  </si>
  <si>
    <t>smarttampere businesstampere aiaamu aimorning</t>
  </si>
  <si>
    <t>turvallisuus</t>
  </si>
  <si>
    <t>tampere startup smarttampere health</t>
  </si>
  <si>
    <t>tampere startups app japan china smarttampere health finland</t>
  </si>
  <si>
    <t>smarttampere health</t>
  </si>
  <si>
    <t>smarttampere businesstampere</t>
  </si>
  <si>
    <t>tampere hiilineutraali data smarttampere sustainable innovationchallenge cocreation</t>
  </si>
  <si>
    <t>smartcities</t>
  </si>
  <si>
    <t>smarttampere cityiot 6aika</t>
  </si>
  <si>
    <t>startup global investment smarttampere</t>
  </si>
  <si>
    <t>smarttampere tscw2020</t>
  </si>
  <si>
    <t>munich property investment finland investor tampere investing businesstampere investintampere</t>
  </si>
  <si>
    <t>tampere osallistu</t>
  </si>
  <si>
    <t>rapidtampere</t>
  </si>
  <si>
    <t>stream startup streamfestival businesstampere smarttampere</t>
  </si>
  <si>
    <t>munich property investment finland</t>
  </si>
  <si>
    <t>turvallisuussymposium2019 smarttampere</t>
  </si>
  <si>
    <t>turvallisuussymposium smarttampere businesstampere</t>
  </si>
  <si>
    <t>digitalisaatio omatays sähköinenasiointi tays</t>
  </si>
  <si>
    <t>register artificialintelligence demos architecture platforms</t>
  </si>
  <si>
    <t>tekoäly demot simulaatio alusta arkkitehtuuri älykkäätkoneet</t>
  </si>
  <si>
    <t>ai</t>
  </si>
  <si>
    <t>smarttampere businesstampere hackathon</t>
  </si>
  <si>
    <t>ai smarttampere businesstampere</t>
  </si>
  <si>
    <t>data tampere smarttampere sustainable</t>
  </si>
  <si>
    <t>aiaamu aimorning</t>
  </si>
  <si>
    <t>smarttampere hiilineutraali kestavatampere</t>
  </si>
  <si>
    <t>smarttampere businesstampere mobility kauppi</t>
  </si>
  <si>
    <t>turvallisuus tampere smarttampere businesstampere safety security</t>
  </si>
  <si>
    <t>safety security tampere collaboration expertise smarttampere businesstampere</t>
  </si>
  <si>
    <t>safety security ecosystem tampere smarttampere</t>
  </si>
  <si>
    <t>smarttampere lidar</t>
  </si>
  <si>
    <t>cybersecurity turvallisuussymposium2019 smarttampere digitalization</t>
  </si>
  <si>
    <t>digitalization smartcity smarttampere</t>
  </si>
  <si>
    <t>smarttampere turvallisuussymposium2019</t>
  </si>
  <si>
    <t>smarttampere tampere ai</t>
  </si>
  <si>
    <t>tampere viidentahdenkeskusta smarttampere</t>
  </si>
  <si>
    <t>viinikanlahti competition tampere fivestarcitycenter smarttampere</t>
  </si>
  <si>
    <t>aiaamu aimorning smarttampere businesstampere bitwise</t>
  </si>
  <si>
    <t>businesstampere smarttampere aiaamu aimorning</t>
  </si>
  <si>
    <t>https://pbs.twimg.com/media/EGTGIGBUYAAglbR.jpg</t>
  </si>
  <si>
    <t>https://pbs.twimg.com/media/EF9JCgeXYAAbl-Y.jpg</t>
  </si>
  <si>
    <t>https://pbs.twimg.com/media/EGalSYVWsAg0Lwn.jpg</t>
  </si>
  <si>
    <t>https://pbs.twimg.com/media/EFytP5_XkAUHnWM.jpg</t>
  </si>
  <si>
    <t>https://pbs.twimg.com/media/EGQ2S2AW4AA9RPv.jpg</t>
  </si>
  <si>
    <t>https://pbs.twimg.com/media/EGQkDcvX0AAAlnD.jpg</t>
  </si>
  <si>
    <t>https://pbs.twimg.com/media/EGWHrTVWkAA1EAZ.jpg</t>
  </si>
  <si>
    <t>https://pbs.twimg.com/media/EGXTaCGX0AE5DAY.jpg</t>
  </si>
  <si>
    <t>https://pbs.twimg.com/media/EGgpYWfXUAIDLlp.jpg</t>
  </si>
  <si>
    <t>https://pbs.twimg.com/media/EF2ti3uUcAA4jed.jpg</t>
  </si>
  <si>
    <t>https://pbs.twimg.com/media/EF2uYBvUwAI566L.jpg</t>
  </si>
  <si>
    <t>https://pbs.twimg.com/media/EF3SyP7X0AEl-rM.jpg</t>
  </si>
  <si>
    <t>https://pbs.twimg.com/media/EGTL2QmUcAEiQrX.jpg</t>
  </si>
  <si>
    <t>https://pbs.twimg.com/media/EGWKuNoWwAESGmF.jpg</t>
  </si>
  <si>
    <t>https://pbs.twimg.com/media/EGWtyMCXUAAsuyg.jpg</t>
  </si>
  <si>
    <t>https://pbs.twimg.com/media/EGWNpkqXYAA_hgA.jpg</t>
  </si>
  <si>
    <t>https://pbs.twimg.com/media/EGBvYm9WsAAN5hd.jpg</t>
  </si>
  <si>
    <t>https://pbs.twimg.com/media/EF70zyEXkAADIXK.jpg</t>
  </si>
  <si>
    <t>https://pbs.twimg.com/media/EGf-gHwW4AARJUM.jpg</t>
  </si>
  <si>
    <t>https://pbs.twimg.com/media/EGgB8x_WoAABDze.jpg</t>
  </si>
  <si>
    <t>https://pbs.twimg.com/media/EGgKR3RXUAA_lSX.png</t>
  </si>
  <si>
    <t>https://pbs.twimg.com/media/EF9kpzOWoAIkZ_v.jpg</t>
  </si>
  <si>
    <t>https://pbs.twimg.com/media/EGQSC9fXoAAoQDt.jpg</t>
  </si>
  <si>
    <t>https://pbs.twimg.com/media/EGf0d3RWkAAfhWz.jpg</t>
  </si>
  <si>
    <t>https://pbs.twimg.com/media/EF3-9QIXUAIgtEI.jpg</t>
  </si>
  <si>
    <t>https://pbs.twimg.com/media/EGW4j3EWwAAQpIJ.jpg</t>
  </si>
  <si>
    <t>https://pbs.twimg.com/media/EF2nPiuU8AAxDZX.jpg</t>
  </si>
  <si>
    <t>https://pbs.twimg.com/media/EGWG00wXUAAkz0T.jpg</t>
  </si>
  <si>
    <t>https://pbs.twimg.com/media/EFsghqwWwAAAVhW.jpg</t>
  </si>
  <si>
    <t>https://pbs.twimg.com/media/EGgQmFOWoAUtr0l.jpg</t>
  </si>
  <si>
    <t>https://pbs.twimg.com/media/EGgVruOWsAUJfi5.jpg</t>
  </si>
  <si>
    <t>https://pbs.twimg.com/media/EF2pR-8UcAAY25N.jpg</t>
  </si>
  <si>
    <t>https://pbs.twimg.com/media/EF3fugFW4AAqfZz.jpg</t>
  </si>
  <si>
    <t>https://pbs.twimg.com/media/EF3Z5fxWkAMPT1-.jpg</t>
  </si>
  <si>
    <t>https://pbs.twimg.com/media/EGld1-6WkAcDf4E.jpg</t>
  </si>
  <si>
    <t>http://pbs.twimg.com/profile_images/1054767711153254402/kFY6qF_2_normal.jpg</t>
  </si>
  <si>
    <t>http://pbs.twimg.com/profile_images/1109733367472418816/rRMu9iP7_normal.png</t>
  </si>
  <si>
    <t>http://pbs.twimg.com/profile_images/902795260191014912/3xmRoym1_normal.jpg</t>
  </si>
  <si>
    <t>http://pbs.twimg.com/profile_images/1126524647896436741/yM_NG9zi_normal.png</t>
  </si>
  <si>
    <t>http://pbs.twimg.com/profile_images/1148207561935642624/miOtbHhs_normal.jpg</t>
  </si>
  <si>
    <t>http://pbs.twimg.com/profile_images/785474788840108032/Qi7kraQI_normal.jpg</t>
  </si>
  <si>
    <t>http://pbs.twimg.com/profile_images/1177273061105635329/OrfLVVkD_normal.jpg</t>
  </si>
  <si>
    <t>http://pbs.twimg.com/profile_images/1068523340669739008/Pzbgm2RH_normal.jpg</t>
  </si>
  <si>
    <t>http://pbs.twimg.com/profile_images/1125063982417575937/B6exl8fX_normal.jpg</t>
  </si>
  <si>
    <t>http://pbs.twimg.com/profile_images/439029562408960000/Ys-ROgiX_normal.jpeg</t>
  </si>
  <si>
    <t>http://pbs.twimg.com/profile_images/1034723246028021760/oLg6flFI_normal.jpg</t>
  </si>
  <si>
    <t>http://pbs.twimg.com/profile_images/1034859225284001792/OK69Qjqu_normal.jpg</t>
  </si>
  <si>
    <t>http://pbs.twimg.com/profile_images/1151870047738060801/GkrTkp6t_normal.jpg</t>
  </si>
  <si>
    <t>http://pbs.twimg.com/profile_images/1106220056155963394/9dg29sJh_normal.png</t>
  </si>
  <si>
    <t>http://pbs.twimg.com/profile_images/575942507483156481/mMopJXiq_normal.jpeg</t>
  </si>
  <si>
    <t>http://pbs.twimg.com/profile_images/901792816032096256/XBybCLG4_normal.jpg</t>
  </si>
  <si>
    <t>http://pbs.twimg.com/profile_images/991318868969906176/jIwg6opN_normal.jpg</t>
  </si>
  <si>
    <t>http://pbs.twimg.com/profile_images/870178663416967168/AWT4sq36_normal.jpg</t>
  </si>
  <si>
    <t>http://pbs.twimg.com/profile_images/1017137792613339136/gpQYKFNm_normal.jpg</t>
  </si>
  <si>
    <t>http://pbs.twimg.com/profile_images/956529006807011329/Y8Oz9W_o_normal.jpg</t>
  </si>
  <si>
    <t>http://pbs.twimg.com/profile_images/1074078490016788480/h0L2SXoK_normal.jpg</t>
  </si>
  <si>
    <t>http://pbs.twimg.com/profile_images/1035470436115652609/5DRKPuKF_normal.jpg</t>
  </si>
  <si>
    <t>http://pbs.twimg.com/profile_images/786518171071242240/1BDnXJYo_normal.jpg</t>
  </si>
  <si>
    <t>http://pbs.twimg.com/profile_images/454520039996014592/EktH4iIs_normal.png</t>
  </si>
  <si>
    <t>http://pbs.twimg.com/profile_images/998256335979298816/Xe-66om0_normal.jpg</t>
  </si>
  <si>
    <t>http://pbs.twimg.com/profile_images/3315096334/d3c7af890e71d404eb165ecd6f831395_normal.png</t>
  </si>
  <si>
    <t>http://pbs.twimg.com/profile_images/1149611032123305985/QQY3kBDQ_normal.jpg</t>
  </si>
  <si>
    <t>http://pbs.twimg.com/profile_images/986472210465460225/5n4x-Rg5_normal.jpg</t>
  </si>
  <si>
    <t>http://pbs.twimg.com/profile_images/829738333500801024/Fp9smXZD_normal.jpg</t>
  </si>
  <si>
    <t>http://pbs.twimg.com/profile_images/2658014084/63bb3fb4c968a711760cba6ef66030ca_normal.jpeg</t>
  </si>
  <si>
    <t>http://pbs.twimg.com/profile_images/1075991476478337024/0pJp-4-f_normal.jpg</t>
  </si>
  <si>
    <t>http://pbs.twimg.com/profile_images/937271677574090752/V-uTxC51_normal.jpg</t>
  </si>
  <si>
    <t>http://pbs.twimg.com/profile_images/445572149902733313/HXpiBYDt_normal.png</t>
  </si>
  <si>
    <t>http://pbs.twimg.com/profile_images/590464319294341120/9XBac5P1_normal.jpg</t>
  </si>
  <si>
    <t>http://pbs.twimg.com/profile_images/378800000659672729/5a50ce6b13c9043a42345b9cfebff086_normal.jpeg</t>
  </si>
  <si>
    <t>http://pbs.twimg.com/profile_images/852548985671778306/IatE_hNY_normal.jpg</t>
  </si>
  <si>
    <t>http://pbs.twimg.com/profile_images/1138145668390895616/63ZCK3rE_normal.jpg</t>
  </si>
  <si>
    <t>http://pbs.twimg.com/profile_images/378800000777968331/02c43097f60da619f646a7681d47e6f4_normal.jpeg</t>
  </si>
  <si>
    <t>http://pbs.twimg.com/profile_images/971282302293757953/6udVXeTF_normal.jpg</t>
  </si>
  <si>
    <t>http://pbs.twimg.com/profile_images/466889974835458048/HXMIfTx8_normal.jpeg</t>
  </si>
  <si>
    <t>http://pbs.twimg.com/profile_images/952984338781663232/hGHhNFWw_normal.jpg</t>
  </si>
  <si>
    <t>http://pbs.twimg.com/profile_images/787336839954894848/h90UjdE8_normal.jpg</t>
  </si>
  <si>
    <t>http://pbs.twimg.com/profile_images/765116328701206528/qHg3tHBi_normal.jpg</t>
  </si>
  <si>
    <t>http://pbs.twimg.com/profile_images/641938161552093186/cjrUbAo9_normal.jpg</t>
  </si>
  <si>
    <t>http://pbs.twimg.com/profile_images/1117753276169060352/kKngxHV0_normal.png</t>
  </si>
  <si>
    <t>http://pbs.twimg.com/profile_images/565139369640476672/z9Dhq41q_normal.jpeg</t>
  </si>
  <si>
    <t>http://pbs.twimg.com/profile_images/881857022316208128/5K7IXf7__normal.jpg</t>
  </si>
  <si>
    <t>http://pbs.twimg.com/profile_images/1125709590304313350/CX5B0JVT_normal.jpg</t>
  </si>
  <si>
    <t>http://pbs.twimg.com/profile_images/956788508940750848/eJ5zJK4P_normal.jpg</t>
  </si>
  <si>
    <t>http://pbs.twimg.com/profile_images/930925447013175296/8Bw_QSpx_normal.jpg</t>
  </si>
  <si>
    <t>http://pbs.twimg.com/profile_images/1049351275278733313/0N-FU4Ev_normal.jpg</t>
  </si>
  <si>
    <t>http://pbs.twimg.com/profile_images/1117752969842315264/CCI6mgfT_normal.png</t>
  </si>
  <si>
    <t>http://pbs.twimg.com/profile_images/1171588169311182849/I8v84ooZ_normal.jpg</t>
  </si>
  <si>
    <t>http://pbs.twimg.com/profile_images/539878366711918592/9iFsQfP4_normal.jpeg</t>
  </si>
  <si>
    <t>http://pbs.twimg.com/profile_images/935141845516128257/Pgbc9qvQ_normal.jpg</t>
  </si>
  <si>
    <t>http://pbs.twimg.com/profile_images/1045338036727361537/nNvTKVV7_normal.jpg</t>
  </si>
  <si>
    <t>http://pbs.twimg.com/profile_images/1127921077135597572/TaSi9TYs_normal.jpg</t>
  </si>
  <si>
    <t>http://pbs.twimg.com/profile_images/1157934743348011008/KdPFYuD6_normal.jpg</t>
  </si>
  <si>
    <t>http://pbs.twimg.com/profile_images/1026079729676439552/zh2Rsfug_normal.jpg</t>
  </si>
  <si>
    <t>http://pbs.twimg.com/profile_images/912974075420725250/WyLm9JeJ_normal.jpg</t>
  </si>
  <si>
    <t>http://pbs.twimg.com/profile_images/1070985650072100864/t4OyiyIv_normal.jpg</t>
  </si>
  <si>
    <t>http://pbs.twimg.com/profile_images/853397942308417536/0lGBElWU_normal.jpg</t>
  </si>
  <si>
    <t>http://pbs.twimg.com/profile_images/429230119686004736/NWClRegA_normal.jpeg</t>
  </si>
  <si>
    <t>http://pbs.twimg.com/profile_images/1169558033342619648/LPF3gkIV_normal.jpg</t>
  </si>
  <si>
    <t>http://pbs.twimg.com/profile_images/378800000820049974/bb7bd8fdb4671e53ef9ba6f522e27333_normal.jpeg</t>
  </si>
  <si>
    <t>https://twitter.com/#!/citysdk_hanna/status/1178618239762518021</t>
  </si>
  <si>
    <t>https://twitter.com/#!/maja_66/status/1179254616267079681</t>
  </si>
  <si>
    <t>https://twitter.com/#!/mahkupirkanmaa/status/1179350114458054658</t>
  </si>
  <si>
    <t>https://twitter.com/#!/anukinnunen/status/1179472050538401792</t>
  </si>
  <si>
    <t>https://twitter.com/#!/jkangaso/status/1179487961504784385</t>
  </si>
  <si>
    <t>https://twitter.com/#!/aleksijantti/status/1179609040147636224</t>
  </si>
  <si>
    <t>https://twitter.com/#!/heini_kangas/status/1179629373588160513</t>
  </si>
  <si>
    <t>https://twitter.com/#!/paivinurmi/status/1179352671234527233</t>
  </si>
  <si>
    <t>https://twitter.com/#!/fioribgaming/status/1179780581988679680</t>
  </si>
  <si>
    <t>https://twitter.com/#!/iperantanen/status/1179814516785324032</t>
  </si>
  <si>
    <t>https://twitter.com/#!/villeairo/status/1179998526756933632</t>
  </si>
  <si>
    <t>https://twitter.com/#!/johannaontwfin/status/1180049657235492864</t>
  </si>
  <si>
    <t>https://twitter.com/#!/mirkalahti/status/1180208908142600197</t>
  </si>
  <si>
    <t>https://twitter.com/#!/carlgould/status/1181155602426466308</t>
  </si>
  <si>
    <t>https://twitter.com/#!/eutifi/status/1181242149230252034</t>
  </si>
  <si>
    <t>https://twitter.com/#!/maaritvehvilai1/status/1181260309870370816</t>
  </si>
  <si>
    <t>https://twitter.com/#!/iot_events/status/1181287027444043776</t>
  </si>
  <si>
    <t>https://twitter.com/#!/psdintelligence/status/1181286846661156865</t>
  </si>
  <si>
    <t>https://twitter.com/#!/crea_squads/status/1181419432268193792</t>
  </si>
  <si>
    <t>https://twitter.com/#!/majidemoney/status/1181521711151435778</t>
  </si>
  <si>
    <t>https://twitter.com/#!/tampereenseutu/status/1181552023214477313</t>
  </si>
  <si>
    <t>https://twitter.com/#!/jeeosch/status/1181553345544278017</t>
  </si>
  <si>
    <t>https://twitter.com/#!/renovateeurope/status/1181583728323301376</t>
  </si>
  <si>
    <t>https://twitter.com/#!/tiinasurakka/status/1181606783183413250</t>
  </si>
  <si>
    <t>https://twitter.com/#!/businesstampere/status/1179741996895866881</t>
  </si>
  <si>
    <t>https://twitter.com/#!/andreassonari/status/1181814265730260992</t>
  </si>
  <si>
    <t>https://twitter.com/#!/pitky_ry/status/1181819663686217728</t>
  </si>
  <si>
    <t>https://twitter.com/#!/k2tre/status/1181821242875301888</t>
  </si>
  <si>
    <t>https://twitter.com/#!/minnahelynen/status/1181854572765208579</t>
  </si>
  <si>
    <t>https://twitter.com/#!/ictfinland/status/1179486882121617408</t>
  </si>
  <si>
    <t>https://twitter.com/#!/ictfinland/status/1181998821901000709</t>
  </si>
  <si>
    <t>https://twitter.com/#!/mc_roth/status/1179019305004011520</t>
  </si>
  <si>
    <t>https://twitter.com/#!/smartecocity/status/1179723018525917185</t>
  </si>
  <si>
    <t>https://twitter.com/#!/smartecocity/status/1181553162869727232</t>
  </si>
  <si>
    <t>https://twitter.com/#!/smartecocity/status/1181901121910128640</t>
  </si>
  <si>
    <t>https://twitter.com/#!/smartecocity/status/1182210540992651266</t>
  </si>
  <si>
    <t>https://twitter.com/#!/kaya_brandt/status/1182214769543135232</t>
  </si>
  <si>
    <t>https://twitter.com/#!/ilverkokk/status/1182228243128229893</t>
  </si>
  <si>
    <t>https://twitter.com/#!/eutampere/status/1180048393063800833</t>
  </si>
  <si>
    <t>https://twitter.com/#!/eutampere/status/1181128713750159360</t>
  </si>
  <si>
    <t>https://twitter.com/#!/pirkanmaan_liit/status/1180055423124148224</t>
  </si>
  <si>
    <t>https://twitter.com/#!/eutampere/status/1181108650607304704</t>
  </si>
  <si>
    <t>https://twitter.com/#!/eutampere/status/1181499667932160000</t>
  </si>
  <si>
    <t>https://twitter.com/#!/itc_tampereuni/status/1181818958145564672</t>
  </si>
  <si>
    <t>https://twitter.com/#!/eutampere/status/1181583256057200640</t>
  </si>
  <si>
    <t>https://twitter.com/#!/eutampere/status/1182240437093982208</t>
  </si>
  <si>
    <t>https://twitter.com/#!/hanneraikkonen/status/1179287189190070272</t>
  </si>
  <si>
    <t>https://twitter.com/#!/hanneraikkonen/status/1181148710065070080</t>
  </si>
  <si>
    <t>https://twitter.com/#!/hanneraikkonen/status/1181149355878834177</t>
  </si>
  <si>
    <t>https://twitter.com/#!/hanneraikkonen/status/1181500067154448384</t>
  </si>
  <si>
    <t>https://twitter.com/#!/hanneraikkonen/status/1181584513861861376</t>
  </si>
  <si>
    <t>https://twitter.com/#!/hanneraikkonen/status/1182242451337236480</t>
  </si>
  <si>
    <t>https://twitter.com/#!/kuutosaika/status/1182247395507220480</t>
  </si>
  <si>
    <t>https://twitter.com/#!/vtt_amheikkila/status/1182282435003899904</t>
  </si>
  <si>
    <t>https://twitter.com/#!/sirpavirta/status/1181615334081597440</t>
  </si>
  <si>
    <t>https://twitter.com/#!/sirpavirta/status/1182304588835237891</t>
  </si>
  <si>
    <t>https://twitter.com/#!/amin30704649/status/1182339654479167488</t>
  </si>
  <si>
    <t>https://twitter.com/#!/jarkko_moilanen/status/1182532815700840448</t>
  </si>
  <si>
    <t>https://twitter.com/#!/jarkko_moilanen/status/1182532870075834368</t>
  </si>
  <si>
    <t>https://twitter.com/#!/paulivalimaki/status/1182532761296486400</t>
  </si>
  <si>
    <t>https://twitter.com/#!/paulivalimaki/status/1182532836496236544</t>
  </si>
  <si>
    <t>https://twitter.com/#!/paulivalimaki/status/1182532857719382017</t>
  </si>
  <si>
    <t>https://twitter.com/#!/paulivalimaki/status/1182532934672228352</t>
  </si>
  <si>
    <t>https://twitter.com/#!/treyleiskaava/status/1179345150444740608</t>
  </si>
  <si>
    <t>https://twitter.com/#!/tamperekaupunki/status/1179388158422765570</t>
  </si>
  <si>
    <t>https://twitter.com/#!/caritaisomaki/status/1178564354473680897</t>
  </si>
  <si>
    <t>https://twitter.com/#!/caritaisomaki/status/1178623625336954881</t>
  </si>
  <si>
    <t>https://twitter.com/#!/caritaisomaki/status/1179649482771841025</t>
  </si>
  <si>
    <t>https://twitter.com/#!/caritaisomaki/status/1181818780156084224</t>
  </si>
  <si>
    <t>https://twitter.com/#!/caritaisomaki/status/1181899371622928384</t>
  </si>
  <si>
    <t>https://twitter.com/#!/caritaisomaki/status/1181901904802127872</t>
  </si>
  <si>
    <t>https://twitter.com/#!/caritaisomaki/status/1182622320667566085</t>
  </si>
  <si>
    <t>https://twitter.com/#!/smarttampere/status/1178936019397304327</t>
  </si>
  <si>
    <t>https://twitter.com/#!/dimecc_fi/status/1178972568050704384</t>
  </si>
  <si>
    <t>https://twitter.com/#!/smarttampere/status/1178962795066482688</t>
  </si>
  <si>
    <t>https://twitter.com/#!/mc_roth/status/1182026037129072641</t>
  </si>
  <si>
    <t>https://twitter.com/#!/smarttampere/status/1179021385471057920</t>
  </si>
  <si>
    <t>https://twitter.com/#!/businesstampere/status/1179722717894991872</t>
  </si>
  <si>
    <t>https://twitter.com/#!/petrinykanen/status/1176465780184977408</t>
  </si>
  <si>
    <t>https://twitter.com/#!/petrinykanen/status/1178971878691500037</t>
  </si>
  <si>
    <t>https://twitter.com/#!/petrinykanen/status/1182179076930301953</t>
  </si>
  <si>
    <t>https://twitter.com/#!/smarttampere/status/1179254448016809984</t>
  </si>
  <si>
    <t>https://twitter.com/#!/smarttampere/status/1179289506354212865</t>
  </si>
  <si>
    <t>https://twitter.com/#!/bitwiseoy/status/1179291217810640898</t>
  </si>
  <si>
    <t>https://twitter.com/#!/schulzekatri/status/1179302707443712000</t>
  </si>
  <si>
    <t>https://twitter.com/#!/swecofinland/status/1179295077044236289</t>
  </si>
  <si>
    <t>https://twitter.com/#!/schulzekatri/status/1179302228835930112</t>
  </si>
  <si>
    <t>https://twitter.com/#!/smarttampere/status/1179290428283195392</t>
  </si>
  <si>
    <t>https://twitter.com/#!/jukkahammar/status/1179330447102431232</t>
  </si>
  <si>
    <t>https://twitter.com/#!/markkuniemi_/status/1180340139157020673</t>
  </si>
  <si>
    <t>https://twitter.com/#!/smarttampere/status/1179331446223323136</t>
  </si>
  <si>
    <t>https://twitter.com/#!/juhakokkone/status/1179811475327799298</t>
  </si>
  <si>
    <t>https://twitter.com/#!/smarttampere/status/1179963474631368704</t>
  </si>
  <si>
    <t>https://twitter.com/#!/businesstre_fi/status/1178746215208497156</t>
  </si>
  <si>
    <t>https://twitter.com/#!/businesstre_fi/status/1179366576929292289</t>
  </si>
  <si>
    <t>https://twitter.com/#!/businesstre_fi/status/1179366762099482624</t>
  </si>
  <si>
    <t>https://twitter.com/#!/businesstre_fi/status/1179366858241257478</t>
  </si>
  <si>
    <t>https://twitter.com/#!/businesstre_fi/status/1179690520064475136</t>
  </si>
  <si>
    <t>https://twitter.com/#!/businesstre_fi/status/1181810830255558656</t>
  </si>
  <si>
    <t>https://twitter.com/#!/businesstre_fi/status/1181810851411644416</t>
  </si>
  <si>
    <t>https://twitter.com/#!/businesstre_fi/status/1182171308253175808</t>
  </si>
  <si>
    <t>https://twitter.com/#!/smarttampere/status/1178563783750508546</t>
  </si>
  <si>
    <t>https://twitter.com/#!/smarttampere/status/1180087686603902977</t>
  </si>
  <si>
    <t>https://twitter.com/#!/tamperekaupunki/status/1181484413022068737</t>
  </si>
  <si>
    <t>https://twitter.com/#!/smarttampere/status/1178563945239650304</t>
  </si>
  <si>
    <t>https://twitter.com/#!/smarttampere/status/1179351019534372864</t>
  </si>
  <si>
    <t>https://twitter.com/#!/smarttampere/status/1179646059838132225</t>
  </si>
  <si>
    <t>https://twitter.com/#!/smarttampere/status/1181175159102812160</t>
  </si>
  <si>
    <t>https://twitter.com/#!/psdintelligence/status/1181293137031057408</t>
  </si>
  <si>
    <t>https://twitter.com/#!/tylerhsutton/status/1181302347860975616</t>
  </si>
  <si>
    <t>https://twitter.com/#!/teppo_rantanen/status/1181305176348614657</t>
  </si>
  <si>
    <t>https://twitter.com/#!/smarttampere/status/1181413341497090048</t>
  </si>
  <si>
    <t>https://twitter.com/#!/tylerhsutton/status/1181287136705822723</t>
  </si>
  <si>
    <t>https://twitter.com/#!/smarttampere/status/1181413449827586048</t>
  </si>
  <si>
    <t>https://twitter.com/#!/kuutosaika/status/1180092482266288128</t>
  </si>
  <si>
    <t>https://twitter.com/#!/smarttampere/status/1181469895885824001</t>
  </si>
  <si>
    <t>https://twitter.com/#!/smarttampere/status/1181503014554804224</t>
  </si>
  <si>
    <t>https://twitter.com/#!/smarttampere/status/1181541568324476928</t>
  </si>
  <si>
    <t>https://twitter.com/#!/stardusth2020/status/1181553008645152774</t>
  </si>
  <si>
    <t>https://twitter.com/#!/smarttampere/status/1181555342670475264</t>
  </si>
  <si>
    <t>https://twitter.com/#!/jari_ikonen/status/1181506231770505218</t>
  </si>
  <si>
    <t>https://twitter.com/#!/stardusth2020/status/1181554391452721153</t>
  </si>
  <si>
    <t>https://twitter.com/#!/smarttampere/status/1181109313806446592</t>
  </si>
  <si>
    <t>https://twitter.com/#!/tamperekaupunki/status/1181838623332818944</t>
  </si>
  <si>
    <t>https://twitter.com/#!/smarttampere/status/1180052878393782272</t>
  </si>
  <si>
    <t>https://twitter.com/#!/smarttampere/status/1181109479523393536</t>
  </si>
  <si>
    <t>https://twitter.com/#!/smarttampere/status/1181584552533413890</t>
  </si>
  <si>
    <t>https://twitter.com/#!/jarkkooksala/status/1181813695577505792</t>
  </si>
  <si>
    <t>https://twitter.com/#!/smarttampere/status/1181817480089657344</t>
  </si>
  <si>
    <t>https://twitter.com/#!/tribetampere/status/1181130869920190465</t>
  </si>
  <si>
    <t>https://twitter.com/#!/smarttampere/status/1181818218115211265</t>
  </si>
  <si>
    <t>https://twitter.com/#!/businesstampere/status/1180065959878578176</t>
  </si>
  <si>
    <t>https://twitter.com/#!/tamperekaupunki/status/1179749004218896385</t>
  </si>
  <si>
    <t>https://twitter.com/#!/tamperekaupunki/status/1178656871642779648</t>
  </si>
  <si>
    <t>https://twitter.com/#!/tamperekaupunki/status/1178935039712747520</t>
  </si>
  <si>
    <t>https://twitter.com/#!/tamperekaupunki/status/1179327363437469701</t>
  </si>
  <si>
    <t>https://twitter.com/#!/tamperekaupunki/status/1179716489693290501</t>
  </si>
  <si>
    <t>https://twitter.com/#!/tamperekaupunki/status/1180073479812595712</t>
  </si>
  <si>
    <t>https://twitter.com/#!/tamperekaupunki/status/1181127288349442048</t>
  </si>
  <si>
    <t>https://twitter.com/#!/tamperekaupunki/status/1181556794235195392</t>
  </si>
  <si>
    <t>https://twitter.com/#!/tamperekaupunki/status/1181837836842131456</t>
  </si>
  <si>
    <t>https://twitter.com/#!/tamperekaupunki/status/1182567416137687045</t>
  </si>
  <si>
    <t>https://twitter.com/#!/tamperekaupunki/status/1182567782694699008</t>
  </si>
  <si>
    <t>https://twitter.com/#!/smarttampere/status/1180068932667006976</t>
  </si>
  <si>
    <t>https://twitter.com/#!/smarttampere/status/1181821624942768128</t>
  </si>
  <si>
    <t>https://twitter.com/#!/xenomatix/status/1182012117387563009</t>
  </si>
  <si>
    <t>https://twitter.com/#!/smarttampere/status/1181893013410373632</t>
  </si>
  <si>
    <t>https://twitter.com/#!/businesstampere/status/1179722460008271872</t>
  </si>
  <si>
    <t>https://twitter.com/#!/businesstampere/status/1181811255906099200</t>
  </si>
  <si>
    <t>https://twitter.com/#!/smarttampere/status/1180069224011718657</t>
  </si>
  <si>
    <t>https://twitter.com/#!/smarttampere/status/1182193261764628481</t>
  </si>
  <si>
    <t>https://twitter.com/#!/smarttampere/status/1182196846732685313</t>
  </si>
  <si>
    <t>https://twitter.com/#!/schulzekatri/status/1179303417040257024</t>
  </si>
  <si>
    <t>https://twitter.com/#!/schulzekatri/status/1179304316991090688</t>
  </si>
  <si>
    <t>https://twitter.com/#!/schulzekatri/status/1179425533475602432</t>
  </si>
  <si>
    <t>https://twitter.com/#!/schulzekatri/status/1179649329029623808</t>
  </si>
  <si>
    <t>https://twitter.com/#!/schulzekatri/status/1182197120637558784</t>
  </si>
  <si>
    <t>https://twitter.com/#!/smarttampere/status/1179676333779103745</t>
  </si>
  <si>
    <t>https://twitter.com/#!/smarttampere/status/1182205300625018882</t>
  </si>
  <si>
    <t>https://twitter.com/#!/braggetommi/status/1182627259846479873</t>
  </si>
  <si>
    <t>https://twitter.com/#!/braggetommi/status/1182631167335550976</t>
  </si>
  <si>
    <t>https://twitter.com/#!/smarttampere/status/1182650214156513280</t>
  </si>
  <si>
    <t>https://twitter.com/#!/tays_sairaala/status/1182211055927398401</t>
  </si>
  <si>
    <t>https://twitter.com/#!/smarttampere/status/1182667393048424450</t>
  </si>
  <si>
    <t>https://twitter.com/#!/lailabrocker/status/1182874676189650945</t>
  </si>
  <si>
    <t>https://twitter.com/#!/ai_hub_tampere/status/1179772307419619333</t>
  </si>
  <si>
    <t>https://twitter.com/#!/ai_hub_tampere/status/1181088852167004160</t>
  </si>
  <si>
    <t>https://twitter.com/#!/smarttampere/status/1181090959637004288</t>
  </si>
  <si>
    <t>https://twitter.com/#!/smarttampere/status/1182179411002642432</t>
  </si>
  <si>
    <t>https://twitter.com/#!/smarttampere/status/1182182228530470912</t>
  </si>
  <si>
    <t>https://twitter.com/#!/kampusklubi/status/1179283960842670085</t>
  </si>
  <si>
    <t>https://twitter.com/#!/kampusklubi/status/1180088069610987520</t>
  </si>
  <si>
    <t>https://twitter.com/#!/minna_kinnunen/status/1179379010897399808</t>
  </si>
  <si>
    <t>https://twitter.com/#!/minna_kinnunen/status/1181553408655925248</t>
  </si>
  <si>
    <t>https://twitter.com/#!/smarttampere/status/1179282580140630016</t>
  </si>
  <si>
    <t>https://twitter.com/#!/smarttampere/status/1181498729230192640</t>
  </si>
  <si>
    <t>https://twitter.com/#!/smarttampere/status/1181558586574544898</t>
  </si>
  <si>
    <t>https://twitter.com/#!/ai_hub_tampere/status/1180091998323318784</t>
  </si>
  <si>
    <t>https://twitter.com/#!/timorainio/status/1179633965151469568</t>
  </si>
  <si>
    <t>https://twitter.com/#!/timorainio/status/1182468252867407874</t>
  </si>
  <si>
    <t>https://twitter.com/#!/timorainio/status/1182629460853563393</t>
  </si>
  <si>
    <t>https://twitter.com/#!/ai_hub_tampere/status/1182635787273330688</t>
  </si>
  <si>
    <t>https://twitter.com/#!/smarttampere/status/1179963585289691136</t>
  </si>
  <si>
    <t>https://twitter.com/#!/ai_hub_tampere/status/1182628947902775296</t>
  </si>
  <si>
    <t>https://twitter.com/#!/ai_hub_tampere/status/1182900456089100294</t>
  </si>
  <si>
    <t>https://twitter.com/#!/huhtelin/status/1178759713774821383</t>
  </si>
  <si>
    <t>https://twitter.com/#!/huhtelin/status/1182939946191118336</t>
  </si>
  <si>
    <t>https://twitter.com/#!/huhtelin/status/1182939978013253632</t>
  </si>
  <si>
    <t>https://twitter.com/#!/niinaimmonen/status/1181261498087329792</t>
  </si>
  <si>
    <t>https://twitter.com/#!/smarttampere/status/1178576195597803520</t>
  </si>
  <si>
    <t>https://twitter.com/#!/smarttampere/status/1178578436090159104</t>
  </si>
  <si>
    <t>https://twitter.com/#!/smarttampere/status/1178617315618951169</t>
  </si>
  <si>
    <t>https://twitter.com/#!/smarttampere/status/1178929126675292161</t>
  </si>
  <si>
    <t>https://twitter.com/#!/smarttampere/status/1179276286101016578</t>
  </si>
  <si>
    <t>https://twitter.com/#!/smarttampere/status/1179378752205312000</t>
  </si>
  <si>
    <t>https://twitter.com/#!/smarttampere/status/1179378779250139138</t>
  </si>
  <si>
    <t>https://twitter.com/#!/smarttampere/status/1179712853722501121</t>
  </si>
  <si>
    <t>https://twitter.com/#!/smarttampere/status/1180005544632995840</t>
  </si>
  <si>
    <t>https://twitter.com/#!/smarttampere/status/1181507375532040193</t>
  </si>
  <si>
    <t>https://twitter.com/#!/smarttampere/status/1181526800414969856</t>
  </si>
  <si>
    <t>https://twitter.com/#!/smarttampere/status/1181821112327561217</t>
  </si>
  <si>
    <t>https://twitter.com/#!/smarttampere/status/1181894482939252736</t>
  </si>
  <si>
    <t>https://twitter.com/#!/smarttampere/status/1181895565019402240</t>
  </si>
  <si>
    <t>https://twitter.com/#!/smarttampere/status/1181901012229120005</t>
  </si>
  <si>
    <t>https://twitter.com/#!/smarttampere/status/1182182745017073664</t>
  </si>
  <si>
    <t>https://twitter.com/#!/smarttampere/status/1182208399070629888</t>
  </si>
  <si>
    <t>https://twitter.com/#!/smarttampere/status/1182210458197135360</t>
  </si>
  <si>
    <t>https://twitter.com/#!/smarttampere/status/1182213156212559873</t>
  </si>
  <si>
    <t>https://twitter.com/#!/smarttampere/status/1182218750348713984</t>
  </si>
  <si>
    <t>https://twitter.com/#!/smarttampere/status/1182272224989986817</t>
  </si>
  <si>
    <t>https://twitter.com/#!/smarttampere/status/1182275196817948673</t>
  </si>
  <si>
    <t>https://twitter.com/#!/smarttampere/status/1182288505185153029</t>
  </si>
  <si>
    <t>https://twitter.com/#!/smarttampere/status/1182541821039255553</t>
  </si>
  <si>
    <t>https://twitter.com/#!/smarttampere/status/1182620147858771969</t>
  </si>
  <si>
    <t>https://twitter.com/#!/smarttampere/status/1182620198265872385</t>
  </si>
  <si>
    <t>https://twitter.com/#!/smarttampere/status/1182620226011222016</t>
  </si>
  <si>
    <t>https://twitter.com/#!/smarttampere/status/1182622066316599296</t>
  </si>
  <si>
    <t>https://twitter.com/#!/smarttampere/status/1182625412746113024</t>
  </si>
  <si>
    <t>https://twitter.com/#!/smarttampere/status/1182626076884897794</t>
  </si>
  <si>
    <t>https://twitter.com/#!/niinaimmonen/status/1178619420626829313</t>
  </si>
  <si>
    <t>https://twitter.com/#!/niinaimmonen/status/1181853541436203009</t>
  </si>
  <si>
    <t>https://twitter.com/#!/minna_kinnunen/status/1178571860721782784</t>
  </si>
  <si>
    <t>https://twitter.com/#!/minna_kinnunen/status/1179284813385277440</t>
  </si>
  <si>
    <t>https://twitter.com/#!/minna_kinnunen/status/1179344672830959618</t>
  </si>
  <si>
    <t>https://twitter.com/#!/minna_kinnunen/status/1179344936778555393</t>
  </si>
  <si>
    <t>https://twitter.com/#!/minna_kinnunen/status/1182005636562853888</t>
  </si>
  <si>
    <t>https://twitter.com/#!/minna_kinnunen/status/1182579566684098560</t>
  </si>
  <si>
    <t>https://twitter.com/#!/minna_kinnunen/status/1182601026391724032</t>
  </si>
  <si>
    <t>https://twitter.com/#!/minna_kinnunen/status/1182606219036545024</t>
  </si>
  <si>
    <t>https://twitter.com/#!/niinaimmonen/status/1179373981188710400</t>
  </si>
  <si>
    <t>https://twitter.com/#!/niinaimmonen/status/1179607281270439940</t>
  </si>
  <si>
    <t>https://twitter.com/#!/niinaimmonen/status/1183000220612861952</t>
  </si>
  <si>
    <t>1178618239762518021</t>
  </si>
  <si>
    <t>1179254616267079681</t>
  </si>
  <si>
    <t>1179350114458054658</t>
  </si>
  <si>
    <t>1179472050538401792</t>
  </si>
  <si>
    <t>1179487961504784385</t>
  </si>
  <si>
    <t>1179609040147636224</t>
  </si>
  <si>
    <t>1179629373588160513</t>
  </si>
  <si>
    <t>1179352671234527233</t>
  </si>
  <si>
    <t>1179780581988679680</t>
  </si>
  <si>
    <t>1179814516785324032</t>
  </si>
  <si>
    <t>1179998526756933632</t>
  </si>
  <si>
    <t>1180049657235492864</t>
  </si>
  <si>
    <t>1180208908142600197</t>
  </si>
  <si>
    <t>1181155602426466308</t>
  </si>
  <si>
    <t>1181242149230252034</t>
  </si>
  <si>
    <t>1181260309870370816</t>
  </si>
  <si>
    <t>1181287027444043776</t>
  </si>
  <si>
    <t>1181286846661156865</t>
  </si>
  <si>
    <t>1181419432268193792</t>
  </si>
  <si>
    <t>1181521711151435778</t>
  </si>
  <si>
    <t>1181552023214477313</t>
  </si>
  <si>
    <t>1181553345544278017</t>
  </si>
  <si>
    <t>1181583728323301376</t>
  </si>
  <si>
    <t>1181606783183413250</t>
  </si>
  <si>
    <t>1179741996895866881</t>
  </si>
  <si>
    <t>1181814265730260992</t>
  </si>
  <si>
    <t>1181819663686217728</t>
  </si>
  <si>
    <t>1181821242875301888</t>
  </si>
  <si>
    <t>1181854572765208579</t>
  </si>
  <si>
    <t>1179486882121617408</t>
  </si>
  <si>
    <t>1181998821901000709</t>
  </si>
  <si>
    <t>1179019305004011520</t>
  </si>
  <si>
    <t>1179723018525917185</t>
  </si>
  <si>
    <t>1181553162869727232</t>
  </si>
  <si>
    <t>1181901121910128640</t>
  </si>
  <si>
    <t>1182210540992651266</t>
  </si>
  <si>
    <t>1182214769543135232</t>
  </si>
  <si>
    <t>1182228243128229893</t>
  </si>
  <si>
    <t>1180048393063800833</t>
  </si>
  <si>
    <t>1181128713750159360</t>
  </si>
  <si>
    <t>1180055423124148224</t>
  </si>
  <si>
    <t>1181108650607304704</t>
  </si>
  <si>
    <t>1181499667932160000</t>
  </si>
  <si>
    <t>1181818958145564672</t>
  </si>
  <si>
    <t>1181583256057200640</t>
  </si>
  <si>
    <t>1182240437093982208</t>
  </si>
  <si>
    <t>1179287189190070272</t>
  </si>
  <si>
    <t>1181148710065070080</t>
  </si>
  <si>
    <t>1181149355878834177</t>
  </si>
  <si>
    <t>1181500067154448384</t>
  </si>
  <si>
    <t>1181584513861861376</t>
  </si>
  <si>
    <t>1182242451337236480</t>
  </si>
  <si>
    <t>1182247395507220480</t>
  </si>
  <si>
    <t>1182282435003899904</t>
  </si>
  <si>
    <t>1181615334081597440</t>
  </si>
  <si>
    <t>1182304588835237891</t>
  </si>
  <si>
    <t>1182339654479167488</t>
  </si>
  <si>
    <t>1182532815700840448</t>
  </si>
  <si>
    <t>1182532870075834368</t>
  </si>
  <si>
    <t>1182532761296486400</t>
  </si>
  <si>
    <t>1182532836496236544</t>
  </si>
  <si>
    <t>1182532857719382017</t>
  </si>
  <si>
    <t>1182532934672228352</t>
  </si>
  <si>
    <t>1179345150444740608</t>
  </si>
  <si>
    <t>1179388158422765570</t>
  </si>
  <si>
    <t>1178564354473680897</t>
  </si>
  <si>
    <t>1178623625336954881</t>
  </si>
  <si>
    <t>1179649482771841025</t>
  </si>
  <si>
    <t>1181818780156084224</t>
  </si>
  <si>
    <t>1181899371622928384</t>
  </si>
  <si>
    <t>1181901904802127872</t>
  </si>
  <si>
    <t>1182622320667566085</t>
  </si>
  <si>
    <t>1178936019397304327</t>
  </si>
  <si>
    <t>1178972568050704384</t>
  </si>
  <si>
    <t>1178962795066482688</t>
  </si>
  <si>
    <t>1182026037129072641</t>
  </si>
  <si>
    <t>1179021385471057920</t>
  </si>
  <si>
    <t>1179722717894991872</t>
  </si>
  <si>
    <t>1176465780184977408</t>
  </si>
  <si>
    <t>1178971878691500037</t>
  </si>
  <si>
    <t>1182179076930301953</t>
  </si>
  <si>
    <t>1179254448016809984</t>
  </si>
  <si>
    <t>1179289506354212865</t>
  </si>
  <si>
    <t>1179291217810640898</t>
  </si>
  <si>
    <t>1179302707443712000</t>
  </si>
  <si>
    <t>1179295077044236289</t>
  </si>
  <si>
    <t>1179302228835930112</t>
  </si>
  <si>
    <t>1179290428283195392</t>
  </si>
  <si>
    <t>1179330447102431232</t>
  </si>
  <si>
    <t>1180340139157020673</t>
  </si>
  <si>
    <t>1179331446223323136</t>
  </si>
  <si>
    <t>1179811475327799298</t>
  </si>
  <si>
    <t>1179963474631368704</t>
  </si>
  <si>
    <t>1178746215208497156</t>
  </si>
  <si>
    <t>1179366576929292289</t>
  </si>
  <si>
    <t>1179366762099482624</t>
  </si>
  <si>
    <t>1179366858241257478</t>
  </si>
  <si>
    <t>1179690520064475136</t>
  </si>
  <si>
    <t>1181810830255558656</t>
  </si>
  <si>
    <t>1181810851411644416</t>
  </si>
  <si>
    <t>1182171308253175808</t>
  </si>
  <si>
    <t>1178563783750508546</t>
  </si>
  <si>
    <t>1180087686603902977</t>
  </si>
  <si>
    <t>1181484413022068737</t>
  </si>
  <si>
    <t>1178563945239650304</t>
  </si>
  <si>
    <t>1179351019534372864</t>
  </si>
  <si>
    <t>1179646059838132225</t>
  </si>
  <si>
    <t>1181175159102812160</t>
  </si>
  <si>
    <t>1181293137031057408</t>
  </si>
  <si>
    <t>1181302347860975616</t>
  </si>
  <si>
    <t>1181305176348614657</t>
  </si>
  <si>
    <t>1181413341497090048</t>
  </si>
  <si>
    <t>1181287136705822723</t>
  </si>
  <si>
    <t>1181413449827586048</t>
  </si>
  <si>
    <t>1180092482266288128</t>
  </si>
  <si>
    <t>1181469895885824001</t>
  </si>
  <si>
    <t>1181503014554804224</t>
  </si>
  <si>
    <t>1181541568324476928</t>
  </si>
  <si>
    <t>1181553008645152774</t>
  </si>
  <si>
    <t>1181555342670475264</t>
  </si>
  <si>
    <t>1181506231770505218</t>
  </si>
  <si>
    <t>1181554391452721153</t>
  </si>
  <si>
    <t>1181109313806446592</t>
  </si>
  <si>
    <t>1181838623332818944</t>
  </si>
  <si>
    <t>1180052878393782272</t>
  </si>
  <si>
    <t>1181109479523393536</t>
  </si>
  <si>
    <t>1181584552533413890</t>
  </si>
  <si>
    <t>1181813695577505792</t>
  </si>
  <si>
    <t>1181817480089657344</t>
  </si>
  <si>
    <t>1181130869920190465</t>
  </si>
  <si>
    <t>1181818218115211265</t>
  </si>
  <si>
    <t>1180065959878578176</t>
  </si>
  <si>
    <t>1179749004218896385</t>
  </si>
  <si>
    <t>1178656871642779648</t>
  </si>
  <si>
    <t>1178935039712747520</t>
  </si>
  <si>
    <t>1179327363437469701</t>
  </si>
  <si>
    <t>1179716489693290501</t>
  </si>
  <si>
    <t>1180073479812595712</t>
  </si>
  <si>
    <t>1181127288349442048</t>
  </si>
  <si>
    <t>1181556794235195392</t>
  </si>
  <si>
    <t>1181837836842131456</t>
  </si>
  <si>
    <t>1182567416137687045</t>
  </si>
  <si>
    <t>1182567782694699008</t>
  </si>
  <si>
    <t>1180068932667006976</t>
  </si>
  <si>
    <t>1181821624942768128</t>
  </si>
  <si>
    <t>1182012117387563009</t>
  </si>
  <si>
    <t>1181893013410373632</t>
  </si>
  <si>
    <t>1179722460008271872</t>
  </si>
  <si>
    <t>1181811255906099200</t>
  </si>
  <si>
    <t>1180069224011718657</t>
  </si>
  <si>
    <t>1182193261764628481</t>
  </si>
  <si>
    <t>1182196846732685313</t>
  </si>
  <si>
    <t>1179303417040257024</t>
  </si>
  <si>
    <t>1179304316991090688</t>
  </si>
  <si>
    <t>1179425533475602432</t>
  </si>
  <si>
    <t>1179649329029623808</t>
  </si>
  <si>
    <t>1182197120637558784</t>
  </si>
  <si>
    <t>1179676333779103745</t>
  </si>
  <si>
    <t>1182205300625018882</t>
  </si>
  <si>
    <t>1182627259846479873</t>
  </si>
  <si>
    <t>1182631167335550976</t>
  </si>
  <si>
    <t>1182650214156513280</t>
  </si>
  <si>
    <t>1182211055927398401</t>
  </si>
  <si>
    <t>1182667393048424450</t>
  </si>
  <si>
    <t>1182874676189650945</t>
  </si>
  <si>
    <t>1179772307419619333</t>
  </si>
  <si>
    <t>1181088852167004160</t>
  </si>
  <si>
    <t>1181090959637004288</t>
  </si>
  <si>
    <t>1182179411002642432</t>
  </si>
  <si>
    <t>1182182228530470912</t>
  </si>
  <si>
    <t>1179283960842670085</t>
  </si>
  <si>
    <t>1180088069610987520</t>
  </si>
  <si>
    <t>1179379010897399808</t>
  </si>
  <si>
    <t>1181553408655925248</t>
  </si>
  <si>
    <t>1179282580140630016</t>
  </si>
  <si>
    <t>1181498729230192640</t>
  </si>
  <si>
    <t>1181558586574544898</t>
  </si>
  <si>
    <t>1180091998323318784</t>
  </si>
  <si>
    <t>1179633965151469568</t>
  </si>
  <si>
    <t>1182468252867407874</t>
  </si>
  <si>
    <t>1182629460853563393</t>
  </si>
  <si>
    <t>1182635787273330688</t>
  </si>
  <si>
    <t>1179963585289691136</t>
  </si>
  <si>
    <t>1182628947902775296</t>
  </si>
  <si>
    <t>1182900456089100294</t>
  </si>
  <si>
    <t>1178759713774821383</t>
  </si>
  <si>
    <t>1182939946191118336</t>
  </si>
  <si>
    <t>1182939978013253632</t>
  </si>
  <si>
    <t>1181261498087329792</t>
  </si>
  <si>
    <t>1178576195597803520</t>
  </si>
  <si>
    <t>1178578436090159104</t>
  </si>
  <si>
    <t>1178617315618951169</t>
  </si>
  <si>
    <t>1178929126675292161</t>
  </si>
  <si>
    <t>1179276286101016578</t>
  </si>
  <si>
    <t>1179378752205312000</t>
  </si>
  <si>
    <t>1179378779250139138</t>
  </si>
  <si>
    <t>1179712853722501121</t>
  </si>
  <si>
    <t>1180005544632995840</t>
  </si>
  <si>
    <t>1181507375532040193</t>
  </si>
  <si>
    <t>1181526800414969856</t>
  </si>
  <si>
    <t>1181821112327561217</t>
  </si>
  <si>
    <t>1181894482939252736</t>
  </si>
  <si>
    <t>1181895565019402240</t>
  </si>
  <si>
    <t>1181901012229120005</t>
  </si>
  <si>
    <t>1182182745017073664</t>
  </si>
  <si>
    <t>1182208399070629888</t>
  </si>
  <si>
    <t>1182210458197135360</t>
  </si>
  <si>
    <t>1182213156212559873</t>
  </si>
  <si>
    <t>1182218750348713984</t>
  </si>
  <si>
    <t>1182272224989986817</t>
  </si>
  <si>
    <t>1182275196817948673</t>
  </si>
  <si>
    <t>1182288505185153029</t>
  </si>
  <si>
    <t>1182541821039255553</t>
  </si>
  <si>
    <t>1182620147858771969</t>
  </si>
  <si>
    <t>1182620198265872385</t>
  </si>
  <si>
    <t>1182620226011222016</t>
  </si>
  <si>
    <t>1182622066316599296</t>
  </si>
  <si>
    <t>1182625412746113024</t>
  </si>
  <si>
    <t>1182626076884897794</t>
  </si>
  <si>
    <t>1178619420626829313</t>
  </si>
  <si>
    <t>1181853541436203009</t>
  </si>
  <si>
    <t>1178571860721782784</t>
  </si>
  <si>
    <t>1179284813385277440</t>
  </si>
  <si>
    <t>1179344672830959618</t>
  </si>
  <si>
    <t>1179344936778555393</t>
  </si>
  <si>
    <t>1182005636562853888</t>
  </si>
  <si>
    <t>1182579566684098560</t>
  </si>
  <si>
    <t>1182601026391724032</t>
  </si>
  <si>
    <t>1182606219036545024</t>
  </si>
  <si>
    <t>1179373981188710400</t>
  </si>
  <si>
    <t>1179607281270439940</t>
  </si>
  <si>
    <t>1183000220612861952</t>
  </si>
  <si>
    <t/>
  </si>
  <si>
    <t>737000879941898240</t>
  </si>
  <si>
    <t>1130679137797066752</t>
  </si>
  <si>
    <t>fi</t>
  </si>
  <si>
    <t>en</t>
  </si>
  <si>
    <t>1179790927994462211</t>
  </si>
  <si>
    <t>1179736257548767238</t>
  </si>
  <si>
    <t>1181962621030948864</t>
  </si>
  <si>
    <t>Twitter for iPhone</t>
  </si>
  <si>
    <t>Twitter for iPad</t>
  </si>
  <si>
    <t>Twitter Web App</t>
  </si>
  <si>
    <t>Twitter for Android</t>
  </si>
  <si>
    <t>Paper.li</t>
  </si>
  <si>
    <t>Hootsuite Inc.</t>
  </si>
  <si>
    <t>Twitter Web Client</t>
  </si>
  <si>
    <t>TweetDeck</t>
  </si>
  <si>
    <t>Twitterbot SEC</t>
  </si>
  <si>
    <t>LinkedIn</t>
  </si>
  <si>
    <t>Retweet</t>
  </si>
  <si>
    <t>23.542135,61.427285 
24.1184937,61.427285 
24.1184937,61.836577 
23.542135,61.836577</t>
  </si>
  <si>
    <t>23.857998,61.449489 
23.857998,61.449489 
23.857998,61.449489 
23.857998,61.449489</t>
  </si>
  <si>
    <t>23.858500775770207,61.44973705946924 
23.858500775770207,61.44973705946924 
23.858500775770207,61.44973705946924 
23.858500775770207,61.44973705946924</t>
  </si>
  <si>
    <t>24.933551913064495,60.17620164992477 
24.933551913064495,60.17620164992477 
24.933551913064495,60.17620164992477 
24.933551913064495,60.17620164992477</t>
  </si>
  <si>
    <t>Finland</t>
  </si>
  <si>
    <t>FI</t>
  </si>
  <si>
    <t>Tampere, Finland</t>
  </si>
  <si>
    <t>Kampusklubi</t>
  </si>
  <si>
    <t>Kampusareena</t>
  </si>
  <si>
    <t>Finlandia-talo</t>
  </si>
  <si>
    <t>e3ba9e096a0fc232</t>
  </si>
  <si>
    <t>0caa8c7fd414f000</t>
  </si>
  <si>
    <t>0fc28b29ecd5b002</t>
  </si>
  <si>
    <t>07d9d26906482002</t>
  </si>
  <si>
    <t>Tampere</t>
  </si>
  <si>
    <t>city</t>
  </si>
  <si>
    <t>poi</t>
  </si>
  <si>
    <t>https://api.twitter.com/1.1/geo/id/e3ba9e096a0fc232.json</t>
  </si>
  <si>
    <t>https://api.twitter.com/1.1/geo/id/0caa8c7fd414f000.json</t>
  </si>
  <si>
    <t>https://api.twitter.com/1.1/geo/id/0fc28b29ecd5b002.json</t>
  </si>
  <si>
    <t>https://api.twitter.com/1.1/geo/id/07d9d26906482002.json</t>
  </si>
  <si>
    <t>smla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</si>
  <si>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</si>
  <si>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</si>
  <si>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</si>
  <si>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</si>
  <si>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</si>
  <si>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</si>
  <si>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</si>
  <si>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</si>
  <si>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</si>
  <si>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</si>
  <si>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</si>
  <si>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</si>
  <si>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</si>
  <si>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</si>
  <si>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</si>
  <si>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</si>
  <si>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</si>
  <si>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</si>
  <si>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</si>
  <si>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</si>
  <si>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</si>
  <si>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Hanna Niemi-Hugaerts</t>
  </si>
  <si>
    <t>Smart City Tampere</t>
  </si>
  <si>
    <t>Marko Jarva</t>
  </si>
  <si>
    <t>Petri Nykänen</t>
  </si>
  <si>
    <t>Pirkanmaan Mahku</t>
  </si>
  <si>
    <t>Tampereen yleiskaavoitus</t>
  </si>
  <si>
    <t>Anu Kinnunen</t>
  </si>
  <si>
    <t>Bitwise Oy</t>
  </si>
  <si>
    <t>Jussi Kangasoja</t>
  </si>
  <si>
    <t>Minna Kinnunen</t>
  </si>
  <si>
    <t>Aleksi Jäntti</t>
  </si>
  <si>
    <t>Anniina Heinikangas</t>
  </si>
  <si>
    <t>Päivi Nurminen</t>
  </si>
  <si>
    <t>FioriB</t>
  </si>
  <si>
    <t>Ilpo Rantanen</t>
  </si>
  <si>
    <t>Juha Kokkonen</t>
  </si>
  <si>
    <t>Ville Airo</t>
  </si>
  <si>
    <t>Johanna Harjula _xD83C__xDF1F_</t>
  </si>
  <si>
    <t>Tampere_EU</t>
  </si>
  <si>
    <t>Mirka Lahti</t>
  </si>
  <si>
    <t>Carl Gould</t>
  </si>
  <si>
    <t>Blueprint 4 Business</t>
  </si>
  <si>
    <t>Kelvin Smith</t>
  </si>
  <si>
    <t>EUTI</t>
  </si>
  <si>
    <t>Maarit Vehviläinen</t>
  </si>
  <si>
    <t>Techstars Startup Weekend</t>
  </si>
  <si>
    <t>IoT Events</t>
  </si>
  <si>
    <t>Tyler Sutton</t>
  </si>
  <si>
    <t>PSD - Research, Consulting, Software</t>
  </si>
  <si>
    <t>Region of Durham</t>
  </si>
  <si>
    <t>City of Vancouver</t>
  </si>
  <si>
    <t>City of Atlanta, GA</t>
  </si>
  <si>
    <t>Creativity Squads</t>
  </si>
  <si>
    <t>Emoney</t>
  </si>
  <si>
    <t>Tampereenseutu</t>
  </si>
  <si>
    <t>Georg Houben</t>
  </si>
  <si>
    <t>EIP-SCC Marketplace #EIPSCC</t>
  </si>
  <si>
    <t>Stardust</t>
  </si>
  <si>
    <t>Renovate Europe..Now</t>
  </si>
  <si>
    <t>Tiina Surakka</t>
  </si>
  <si>
    <t>Business Tampere</t>
  </si>
  <si>
    <t>Vertical</t>
  </si>
  <si>
    <t>Valmet</t>
  </si>
  <si>
    <t>Ari Andreasson</t>
  </si>
  <si>
    <t>Jarkko Oksala</t>
  </si>
  <si>
    <t>Pitky ry</t>
  </si>
  <si>
    <t>Tampereen kauppakamari ⚙️</t>
  </si>
  <si>
    <t>Minna Helynen</t>
  </si>
  <si>
    <t>Allied ICT Finland</t>
  </si>
  <si>
    <t>Marco Roth</t>
  </si>
  <si>
    <t>Tampereen Biopankki</t>
  </si>
  <si>
    <t>Taitokeskus</t>
  </si>
  <si>
    <t>SmartEcoCity</t>
  </si>
  <si>
    <t>Kaya</t>
  </si>
  <si>
    <t>Heini Wallander</t>
  </si>
  <si>
    <t>Ilver Kokk</t>
  </si>
  <si>
    <t>_xD83C__xDDEB__xD83C__xDDEE_ SME &amp; Traffic Tweets _xD83C__xDDEA__xD83C__xDDFA_</t>
  </si>
  <si>
    <t>Verne</t>
  </si>
  <si>
    <t>Pirkanmaan liitto</t>
  </si>
  <si>
    <t>Pauli Kuosmanen</t>
  </si>
  <si>
    <t>Mari Walls</t>
  </si>
  <si>
    <t>Tampere University Faculty of Social Sciences</t>
  </si>
  <si>
    <t>Johtamisen ja talouden tiedekunta</t>
  </si>
  <si>
    <t>Informaatioteknologian ja viestinnän tiedekunta</t>
  </si>
  <si>
    <t>Faculty of Engineering and Natural Sciences</t>
  </si>
  <si>
    <t>silvia modig</t>
  </si>
  <si>
    <t>Nils Torvalds</t>
  </si>
  <si>
    <t>Ville Niinistö</t>
  </si>
  <si>
    <t>Miapetra Kumpula-N</t>
  </si>
  <si>
    <t>Henna Virkkunen</t>
  </si>
  <si>
    <t>Ekokumppanit</t>
  </si>
  <si>
    <t>Energiaviisaat kaupungit</t>
  </si>
  <si>
    <t>Hannele Räikkönen</t>
  </si>
  <si>
    <t>Tuomas Vanhanen</t>
  </si>
  <si>
    <t>Kuutosaika</t>
  </si>
  <si>
    <t>A-M Heikkilä VTT</t>
  </si>
  <si>
    <t>VTT</t>
  </si>
  <si>
    <t>Mika Nieminen</t>
  </si>
  <si>
    <t>Sirpa Virta</t>
  </si>
  <si>
    <t>Tampere University</t>
  </si>
  <si>
    <t>Amin .A.Amin</t>
  </si>
  <si>
    <t>ᴊᴀʀᴋᴋᴏ "APItalist" ᴍᴏɪʟᴀɴᴇɴ</t>
  </si>
  <si>
    <t>Pauli Välimäki</t>
  </si>
  <si>
    <t>Tampereen kaupunki</t>
  </si>
  <si>
    <t>Carita Isomäki</t>
  </si>
  <si>
    <t>Marion Chevalier</t>
  </si>
  <si>
    <t>DIMECC</t>
  </si>
  <si>
    <t>Health Hub Tampere</t>
  </si>
  <si>
    <t>Liiga</t>
  </si>
  <si>
    <t>Katri Schulze</t>
  </si>
  <si>
    <t>Sweco Finland</t>
  </si>
  <si>
    <t>Jukka Hammar</t>
  </si>
  <si>
    <t>Markku Niemi</t>
  </si>
  <si>
    <t>Business Tampere FI</t>
  </si>
  <si>
    <t>Jari Yatzy Ikonen</t>
  </si>
  <si>
    <t>Teppo Rantanen</t>
  </si>
  <si>
    <t>Matias Ansaharju</t>
  </si>
  <si>
    <t>Demos Helsinki</t>
  </si>
  <si>
    <t>TribeTampere</t>
  </si>
  <si>
    <t>Startup Tampere Finland</t>
  </si>
  <si>
    <t>Caruna</t>
  </si>
  <si>
    <t>Kalmar</t>
  </si>
  <si>
    <t>Sandvik</t>
  </si>
  <si>
    <t>XenomatiX</t>
  </si>
  <si>
    <t>Tommi Bragge</t>
  </si>
  <si>
    <t>Tays</t>
  </si>
  <si>
    <t>Laila Bröcker</t>
  </si>
  <si>
    <t>AI Hub Tampere</t>
  </si>
  <si>
    <t>Lauri Anttila</t>
  </si>
  <si>
    <t>Markku</t>
  </si>
  <si>
    <t>Futurice</t>
  </si>
  <si>
    <t>Reza Ghabcheloo</t>
  </si>
  <si>
    <t>Timo Rainio</t>
  </si>
  <si>
    <t>Mervi Huhtelin</t>
  </si>
  <si>
    <t>Niina Immonen</t>
  </si>
  <si>
    <t>Michelle Furnell</t>
  </si>
  <si>
    <t>Director #IoT @ForumVirium Teamleader &amp; expert working on #IoT #opendata #APIs #5G #AI #databusiness #dataenabled city #smartcity #digitalization</t>
  </si>
  <si>
    <t>Grow. Smart. Together. with us! City of Tampere program for innovative solutions through ecosystems. #SmartTampere</t>
  </si>
  <si>
    <t>Pormestari ja kh pj | #Mayor of #Pirkkala Kulmakivet: työ | talous | hyvinvointi | ympäristö | asenne | Viiden tähden kunta | ⭐️⭐️⭐️⭐️⭐️</t>
  </si>
  <si>
    <t>EN/FIN / Business Development for @BusinessTampere, #Tampere #Finland. News from others &amp; Opinions from me. Profile: https://t.co/ioWqMuGdqm</t>
  </si>
  <si>
    <t>Pirkanmaan Mahku tviittaa #Pirkanmaa'n ELY-keskuksen ja maakunnan #hiilineutraalius- ja #ilmasto'työstä.  Ylläpitäjä Pirkanmaan ELY-keskus.</t>
  </si>
  <si>
    <t>Tampere - Sinulle paras! Kaupunki kasvaa - Yleiskaavoitus vastaa! Kantakaupungin yleiskaava 2017-2021 on nyt vireillä! #yleiskaava @Tamperekaupunki</t>
  </si>
  <si>
    <t>We pride ourselves on making the most beautiful and reliable code imaginable. https://t.co/1rDNpzzeYX is a subsidiary of Bitwise. #software #IoT #embedded #smartpuck</t>
  </si>
  <si>
    <t>_xD83C__xDDEB__xD83C__xDDEE__xD83C__xDDF8__xD83C__xDDEA__xD83C__xDDEA__xD83C__xDDFA_ Tweetit omia. Egna tankar och reflektioner. My own thoughts and reflections.</t>
  </si>
  <si>
    <t>Innovaatiot syntyvät rajapinnoilla: Kampusklubi yhdistää yritykset ja yliopistot, tutkimuksen ja tuotekehityksen. #sykoy #Hervanta #Kampusareena #cocreation</t>
  </si>
  <si>
    <t>Apulaispormestari, kaupunkiympäristön palvelualue (Tampere). Pidän hyvistä ajatuksista, vaikka ne eivät olisi omiani.</t>
  </si>
  <si>
    <t>Analytiikkaa @pirkanmaan_liit @businessTre_Fi / Tweets for fun, work and inspiration, often all three at the same time.</t>
  </si>
  <si>
    <t>Seutujohtaja, Tampereen kaupunkiseutu</t>
  </si>
  <si>
    <t>_xD83D__xDE91_Paramedic Student #ParamedicGorilla  Gaming is my passion..._xD83C__xDFAE_
_xD83D__xDCF8_Samsung S10+ _xD83D__xDE09_</t>
  </si>
  <si>
    <t>Historiaa, koripalloa, kirjoja, kunnallispolitiikkaa. Vastuussa twiiteistään (huonoistakin) itse.En ole hauska enkä tuo lisäarvoa kenellekään.</t>
  </si>
  <si>
    <t>Teknisen työn opettaja, Innokas! -verkoston koordinaattori ja kouluttaja</t>
  </si>
  <si>
    <t>For profession #qlik #qlikdevgroup #dataviz #analytics. For leisure #bicycling.</t>
  </si>
  <si>
    <t>Yksilöllinen yhteistyö arvossaan. Itsenäinen ajattelu sallittu.
#palvelumuotoilu #jatkuvaoppiminen #tasaarvo #lukutaito #ympäristö</t>
  </si>
  <si>
    <t>Tampereen ja Pirkanmaan EU-toimisto / Tampere Region EU Office</t>
  </si>
  <si>
    <t>Kääntäjä, Übersetzerin, översättare, translator. Yksinyrittäjä, ensamföretagare, Solounternehmerin, solopreneur. Hervannan Yrittäjien pj.</t>
  </si>
  <si>
    <t>Gold Stevie Winner Entrepreneur of the Year - Business &amp; Professional Services, Golden Bridge Executive of the Year, 2018 Best of Small Business Awards - SB100</t>
  </si>
  <si>
    <t>An independent charity acting as a catalyst to help businesses be guided and inspired by a purpose that benefits society. RT ≠ endorse.</t>
  </si>
  <si>
    <t>#Publishing #ClimateEmergency and #Brexit http://independent.academia.edu/KelvinSmith  Every so often I destroy old tweets</t>
  </si>
  <si>
    <t>EU:n Horisontti 2020 -ohjelman kansallinen yhteystoimisto / National liaision office for EU Horizon 2020 in Finland @businessfinland #H2020</t>
  </si>
  <si>
    <t>Working in #smarttampere team in STARDUST EU Horizon 2020  lighthouse project #stardustoroject as a project manager. Enjoying nature and sports in my freetime.</t>
  </si>
  <si>
    <t>Create communities &amp; build companies in a weekend!  No Talk. All Action. Part of @techstars and powered by  @GoogleStartups</t>
  </si>
  <si>
    <t>Business conferences for various #Canadian sectors on #IoT #BigData #M2M. #IntelligentCities #IoTRetail #IoTHealth #IoTIndustrial #IoTEDU #BlockchainTO</t>
  </si>
  <si>
    <t>GM of Research and Marketing, PSD. Editor-in-Chief, Public Sector Digest. Western &amp; Queen's grad. My thoughts are my own.</t>
  </si>
  <si>
    <t>PSD offers leading research, consulting &amp; software services for asset management, budgeting &amp; climate change. We are the publishers of Public Sector Digest _xD83D__xDCD8_</t>
  </si>
  <si>
    <t>Official Twitter feed for The Regional Municipality of Durham (Ontario, Canada). Monitored weekdays from 8 a.m. to 5 p.m. Terms of use: https://t.co/DcJIwbJqGQ.</t>
  </si>
  <si>
    <t>The official account of the #CityofVancouver, Canada. Call 3-1-1 for urgent requests.
Read our terms of use: https://t.co/JS0oCUkq1d</t>
  </si>
  <si>
    <t>The Official Twitter account for City of Atlanta government.</t>
  </si>
  <si>
    <t>A Finnish NPO elevating humanity by plug&amp;play workshops and events. Concepts: Creative Self-Leadership &amp; Self-Hack (weekend). Creating #1 life-design movement.</t>
  </si>
  <si>
    <t>Risk management and Circular Economy; Journalist ,Mentor and business consultant</t>
  </si>
  <si>
    <t>Yhdessä tekemisen edelläkävijä ja kansainvälinen älykkään kasvun keskus.  #tampereenseutu</t>
  </si>
  <si>
    <t>Smart Cities &amp; Music Enthusiast | DG Energy - European Commission | Thursday Evening Band [@TEBtwitt]</t>
  </si>
  <si>
    <t>#EIPSCC Marketplace brings together #SmartCities stakeholders. Get to know our ongoing initiatives and get involved https://t.co/nB9Vt65Npw</t>
  </si>
  <si>
    <t>Where #innovation and #imagination interweave to enlighten EU cities. #stardustproject #H2020 #EUsmartcities #energy #mobility #ICT #citizenengagement</t>
  </si>
  <si>
    <t>Beating the drum across #Europe to urge politicians to take action to improve #energy #efficiency in #buildings _xD83C__xDFE1__xD83C__xDF43_ | RT ≠ endorsement</t>
  </si>
  <si>
    <t>Business Tampere - Making the Tampere Region the most vibrant and innovative place to do business. Tweets in Finnish @BusinessTre_FI #businesstampere</t>
  </si>
  <si>
    <t>World's 1st business augmentor | We enable corporations &amp; #startups #innovate &amp; co-create together. Clients include Samsung, Pfizer, Stora Enso. #nordicmade</t>
  </si>
  <si>
    <t>Valmet Corporation is the leading global developer and supplier of technologies, automation and services for the pulp, paper and energy industries.</t>
  </si>
  <si>
    <t>tietosuojavastaava, yrittäjä, tietokirjailija</t>
  </si>
  <si>
    <t>CIO @ City of Tampere: ICT - Digital - Innovation - Experiments - Execution - Leadership. However, at the end great people matters the most!</t>
  </si>
  <si>
    <t>Pitky = Pirkanmaan tietojenkäsittely-yhdistys ry. Kerromme omista asioistamme ja välitämme jäseniä kenties kiinnostavia muiden twiittejä. Tweets in Finnish</t>
  </si>
  <si>
    <t>Tampereen kauppakamari edistää #Pirkanmaa:lla elinkeinoelämän toimintaedellytyksiä, #kasvu:a &amp; kansainvälistymistä #k2tre #vaikuttaminen</t>
  </si>
  <si>
    <t>ICT lady from Tampere / Finland. Digi-&amp;somehörhö töissä ja kotona. FM &amp; Digi-AmO. DigiHaukun emäntä.</t>
  </si>
  <si>
    <t>Allied ICT Finland (AIF) is the largest collaboration network in North Europe, working to achieve a permanent boost in Finnish R&amp;D investments.</t>
  </si>
  <si>
    <t>Development Manager @Tays_sairaala #RDI Center. Doctoral Researcher @MAB_TampereUni. Health. Governance. Sports. Cooperatives. Indebted to Dostoevsky. #INTP</t>
  </si>
  <si>
    <t>Näytteitä ja dataa tulevaisuuden lääketieteellistä tutkimusta varten. #tutkimuksentähden #lahjatieteelle #tampereenbiopankki #tays</t>
  </si>
  <si>
    <t>Tampere Centre for Skills Training and Simulation is a training centre owned by @TampereUni @TAMK_UAS @Tays_sairaala</t>
  </si>
  <si>
    <t>Asia network connecting #internet (Smart) - #cleantech (Eco) - #cities (City),  #China 500 #SmartEcoCities #SmarterGreenerTogether</t>
  </si>
  <si>
    <t>Student of International Management from Hamburg | Passionate about the three pillars of sustainability, all things digital and innovative thinking</t>
  </si>
  <si>
    <t>#technology #society #science #business #Tampere @BusinessTampere #motherhood #urajaperhe #mothersinbusiness @MiB_ry</t>
  </si>
  <si>
    <t>Brussels office of Finnish Transport/Mobility organisations and SMEs - Tweets by EU Team - Mira, Inari &amp; Pasi, Member of @EU_EESC</t>
  </si>
  <si>
    <t>Liikenteen tutkimuskeskus Verne Tampereen yliopistossa (@TampereUni) kehittää liikennejärjestelmää tutkien, opettaen ja yhteiskunnallisesti vaikuttaen.</t>
  </si>
  <si>
    <t>#Pirkanmaa´n liitto on kuntayhtymä, koko maakunnan hyväksi #edunvalvonta #aluekehitys #maakuntakaava #innovaatio #tulevaisuustyö #ilmasto #EU-rahoitus.</t>
  </si>
  <si>
    <t>#Prof|#Dr|#eMBA  #Director at @TampereUni</t>
  </si>
  <si>
    <t>Rehtori, Tampereen yliopisto, President, Tampere University @TampereUni #ihminenratkaisee #humanpotentialunlimited #research #education #societalimpact</t>
  </si>
  <si>
    <t>The Faculty of Social Sciences at Tampere University (@TampereUni) develops ideas and solutions for a better society. Based on research and critical thinking.</t>
  </si>
  <si>
    <t>We teach politics, business studies, administrative studies. We study politics, business, administration, and industrial and information management. @TampereUni</t>
  </si>
  <si>
    <t>Informaatioteknologian ja viestinnän tiedekunta (ITC) / Faculty of Information Technology and Communication Sciences  @TampereUni</t>
  </si>
  <si>
    <t>We bring together a unique combination of expertise in natural sciences, related applied sciences and engineering sciences. @TampereUni</t>
  </si>
  <si>
    <t>Kaupunginvaltuutettu, kaupunkiympäristölautakunnan jäsen, VAS.</t>
  </si>
  <si>
    <t>MEP - Europaparlamentariker - Europarlamentaarikko.
(@sfprkp/@RenewEurope)</t>
  </si>
  <si>
    <t>#Vihreät europarlamentaarikko. Luonnon, ihmisten ja jalkapallon ystävä. 
MEP. The Greens Coordinator in #ITRE. Former MP, Environment Minister and party leader.</t>
  </si>
  <si>
    <t>MEP FI S&amp;D #ilmastonmuutos #energia #digital #työ #EU on kotimme! Vaimo, #äiti #Vaasa #Vasa #Helsinki #Bryssel #meppi</t>
  </si>
  <si>
    <t>Member of European Parliament @EPPGroup, Finland. #industry #energy #research &amp; #transport committees. Former minister #kokoomus.</t>
  </si>
  <si>
    <t>Kestävän tulevaisuuden puolesta.</t>
  </si>
  <si>
    <t>Energiaviisasta ja älykästä kaupunkisuunnittelua, rakentamista ja asumista kuudessa Suomen suurimmassa kaupungissa. #energiaviisaat #6Aika</t>
  </si>
  <si>
    <t>Director, Tampere Region EU Office, passionate about Tampere &amp; EU, mad about music, appreciates the little things in life</t>
  </si>
  <si>
    <t>From research to real life solutions for sustainable cities._xD83D__xDCA1__xD83C__xDFE1__xD83D__xDE83_ Author of co-created book Valot päälle! #energytransition #smartcity #energiaviisaat</t>
  </si>
  <si>
    <t>The six largest cities in Finland have joined forces to tackle urban challenges and to create smart and open services. #6Aika #SixCities</t>
  </si>
  <si>
    <t>Senior scientist at @VTTFinland, focusing on #SafetySecurityVTT, #riskmanagement #sociotechnical   Coordinator of the EU @Crisma_project</t>
  </si>
  <si>
    <t>VTT is one of Europe’s leading research, development &amp; innovation centers. For a clean world, sustainable economy, good life &amp; new business #VTTbeyondtheobvious</t>
  </si>
  <si>
    <t>Principal Scientist @VTTFinland, Adjunct professor @UniTampere. Interested in research and innovation policy, ethical business, RRI and systemic evaluation.</t>
  </si>
  <si>
    <t>Professori, turvallisuushallinto, Johtamiskorkeakoulu. Dosentti, Johtamisen ja sotilaspedagogiikan laitos, Maanpuolustuskorkeakoulu.</t>
  </si>
  <si>
    <t>Tampere University is one of the most multidisciplinary universities in Finland. We believe in humanity and science. #HumanPotentialUnlimited #ihminenratkaisee</t>
  </si>
  <si>
    <t>Renewable Energies &amp; Climate Change</t>
  </si>
  <si>
    <t>Platform of Trust Developer Experience Lead, PhD, API Economist, Best Seller Author, Speaker. Tivi TOP100 ICT-influencer 2017 &amp; 2018. #100DaysDX</t>
  </si>
  <si>
    <t>kehityspäällikkö, Smart Tampere -ohjelma, Tampereen kaupunki</t>
  </si>
  <si>
    <t>Tampereen kaupunki - City of Tampere. Uutisvirtaa verkkosivuiltamme kaikilta toimialoilta. Muu twiittailu kaupungin viestinnän hyppysissä.</t>
  </si>
  <si>
    <t>Project Coordinator @businesstampere &amp; @smarttampere.
Passionate about making cities smarter and boosting innovative public procurements _xD83E__xDD18_</t>
  </si>
  <si>
    <t>#SmartCities #SmartTerritories #ResilienceUrbaine #PeopleFirst #DéveloppementDurable @SciencesPo @4SmartCities @imreddnice _xD83C__xDF3F_</t>
  </si>
  <si>
    <t>#Digitalisaatio tarvitsee tekijöitä! #innovaatiot #tutkimus #Digitalisation? Someone has to roll up the sleeves! #innovation #research</t>
  </si>
  <si>
    <t>HealthHUB on yhteisö ja kohtaamispaikka terveyteen, hyvinvointiin, terveysteknologiaan ja tutkimukseen suuntautuneille yrityksille ja toimijoille.</t>
  </si>
  <si>
    <t>Tämä on Jääkiekon SM-liiga Oy:n hallinnoima Liigan virallinen Twitter-tili. #Liiga</t>
  </si>
  <si>
    <t>Tampere Smart City Week 2020 koordinaattori, Barcelona Smart City Expo World Congress koordinaattori, Business Tampere, Smart Tampere ekosysteemiohjelma</t>
  </si>
  <si>
    <t>Sweco on rakennetun ympäristön ja teollisuuden asiantuntija,
joka luo tulevaisuuden kaupunkeja ja kestävämpää yhteiskuntaa.</t>
  </si>
  <si>
    <t>Keski-ikäistynyt vastarannankiiski. Täälläkin murahtelen toimitiloihin, juridiikkaan tai yliopistoihin liittyvistä asioista. Twiitit omia, palkan maksaa SYK Oy</t>
  </si>
  <si>
    <t>Senior Business Advisor @BusinessTampere. #smarttampere 
Tweets are mine.</t>
  </si>
  <si>
    <t>Business Tampere - Teemme seutua tunnetuksi elinvoimaisena paikkana yrittää, kasvaa ja kansainvälistyä. Tweets in English @BusinessTampere #businesstampere</t>
  </si>
  <si>
    <t>Executive Director City of Tampere - smart city, innovation, employment, educationprograms</t>
  </si>
  <si>
    <t>The Nordic think tank. We need you to join us in building sustainable and fair post-industrial societies. #foresight #cocreation</t>
  </si>
  <si>
    <t>Uniting Tampere #startup #ecosystem since 2017 at P47.</t>
  </si>
  <si>
    <t>Tampere, Finland. The best place on earth for Startups.</t>
  </si>
  <si>
    <t>Pidämme huolta siitä, että sähkö kulkee ja jaamme #hyvääenergiaa. Palvelemme täällä arkisin klo 8-16. Sähkökatkot kartalla: https://t.co/oWOIJuyiRL</t>
  </si>
  <si>
    <t>Every fourth container in the world is moved by a Kalmar solution. We are the forerunner in port automation and energy efficiency. Kalmar is part of Cargotec.</t>
  </si>
  <si>
    <t>Sandvik is a high-tech and global engineering group offering products and services that enhance customer productivity, profitability and safety.</t>
  </si>
  <si>
    <t>XenomatiX is the first company to offer true solid-state #LiDAR solutions for advanced driver assistance systems (#ADAS) and #autonomousdriving (AD).</t>
  </si>
  <si>
    <t>An old bear from Pori/ Björneborg Finland 
now lives in sweden!</t>
  </si>
  <si>
    <t>Tampereen yliopistollinen sairaala. Elämän tähden. #valinnanvapaus #sairaala #taysinuutta - Tampere University Hospital. For Life. Tweets mainly in Finnish.</t>
  </si>
  <si>
    <t>Project Manager of ROBOREEL project. Interested in robotics, immigrant education, AI, Learning Analytics., vocational education and training, lifelong learning</t>
  </si>
  <si>
    <t>A rendezvous to build the intelligent future @TampereUni</t>
  </si>
  <si>
    <t>I'm Lauri Anttila. Business Lead, AI &amp; IoT @Futurice. Intrapreneur, MBA, rebel thinker, beer enthusiast, gamer.</t>
  </si>
  <si>
    <t>I'm Markku, an AI powered RC car from #Tampere #Finland. My human masters seem to work @futurice and I'm loosely based on #donkeycar. My purpose is to drive.</t>
  </si>
  <si>
    <t>Futurice is a digital engineering and innovation consultancy. We help you imagine a new future and bring it to life.</t>
  </si>
  <si>
    <t>Senior Lecturer at Tampere University of Applied Sciences, 
Partner at Hackmaker &amp; Cirous</t>
  </si>
  <si>
    <t>Senior specialist in concept development, University Properties of Finland, 20 campuses for universities #Kampusareena #Kampusklubi #cocreation #trust</t>
  </si>
  <si>
    <t>Director, Smart City Solutions @BusinessTampere Passion abt smart business development and growth services. Love nature, horses and salsa, FIN/ENG</t>
  </si>
  <si>
    <t>Helsinki</t>
  </si>
  <si>
    <t>Tampere, Suomi</t>
  </si>
  <si>
    <t>Pirkkala - Finland</t>
  </si>
  <si>
    <t>Tampere Region, Finland</t>
  </si>
  <si>
    <t>Pirkanmaa, Suomi</t>
  </si>
  <si>
    <t>Vesilahti, Finland</t>
  </si>
  <si>
    <t>North Ostrobothnia, Finland</t>
  </si>
  <si>
    <t>_xD83D__xDE91__xD83D__xDCA8_</t>
  </si>
  <si>
    <t xml:space="preserve">Tampere, Finland </t>
  </si>
  <si>
    <t>Helsinki, Finland</t>
  </si>
  <si>
    <t>Suomi</t>
  </si>
  <si>
    <t>Bryssel, Belgia</t>
  </si>
  <si>
    <t>New Jersey, USA</t>
  </si>
  <si>
    <t>London, England</t>
  </si>
  <si>
    <t>End of my tether</t>
  </si>
  <si>
    <t>Business Finland, Helsinki</t>
  </si>
  <si>
    <t>Worldwide</t>
  </si>
  <si>
    <t>Toronto, Ontario</t>
  </si>
  <si>
    <t>London, Ontario</t>
  </si>
  <si>
    <t>Whitby, ON, Canada</t>
  </si>
  <si>
    <t>Vancouver, BC, Canada</t>
  </si>
  <si>
    <t>Atlanta, GA</t>
  </si>
  <si>
    <t>Europe</t>
  </si>
  <si>
    <t>Brussels</t>
  </si>
  <si>
    <t>Beijing |Taipei |Dubai |Geneva</t>
  </si>
  <si>
    <t>Elva, Eesti/Estonia/Viro</t>
  </si>
  <si>
    <t>Pirkanmaa</t>
  </si>
  <si>
    <t>Finland/Belgium</t>
  </si>
  <si>
    <t>Brussels-Tampere</t>
  </si>
  <si>
    <t>Tampereen yliopisto</t>
  </si>
  <si>
    <t>Mwanza, Tanzania</t>
  </si>
  <si>
    <t>Tampere, Suomi Finland</t>
  </si>
  <si>
    <t>Global</t>
  </si>
  <si>
    <t>Louvain, Belgium</t>
  </si>
  <si>
    <t>Kerava</t>
  </si>
  <si>
    <t>Finland, Germany, UK, Sweden, Norway</t>
  </si>
  <si>
    <t>Finland, Tampere</t>
  </si>
  <si>
    <t>http://fi.linkedin.com/pub/hanna-niemi-hugaerts/3/600/a60/</t>
  </si>
  <si>
    <t>https://t.co/dDMwBKQ7PS</t>
  </si>
  <si>
    <t>https://t.co/xdCd8KnCcM</t>
  </si>
  <si>
    <t>https://t.co/L3W7U9EHi1</t>
  </si>
  <si>
    <t>https://t.co/W2M9y5Ofdd</t>
  </si>
  <si>
    <t>https://t.co/GOfjZV0R3F</t>
  </si>
  <si>
    <t>https://t.co/ejnsIa49T7</t>
  </si>
  <si>
    <t>https://twitter.com</t>
  </si>
  <si>
    <t>https://t.co/hwIh6qthca</t>
  </si>
  <si>
    <t>https://t.co/hLm7F5KMJy</t>
  </si>
  <si>
    <t>https://t.co/1pEF3LZGSW</t>
  </si>
  <si>
    <t>https://t.co/5LTGa0OUZC</t>
  </si>
  <si>
    <t>http://t.co/FgocH2tkS0</t>
  </si>
  <si>
    <t>https://t.co/on0xR2HIPf</t>
  </si>
  <si>
    <t>https://t.co/e88lVeihuM</t>
  </si>
  <si>
    <t>https://t.co/qgoqoRwFFl</t>
  </si>
  <si>
    <t>http://t.co/HQGPjav7Qa</t>
  </si>
  <si>
    <t>https://t.co/9zmB01DCzZ</t>
  </si>
  <si>
    <t>http://pointofpublishing.com</t>
  </si>
  <si>
    <t>http://www.horisontti2020.fi</t>
  </si>
  <si>
    <t>http://t.co/ZbxrougADM</t>
  </si>
  <si>
    <t>https://t.co/KTGKV48xYW</t>
  </si>
  <si>
    <t>https://t.co/oA5MMNp5qK</t>
  </si>
  <si>
    <t>https://psdrcs.com/</t>
  </si>
  <si>
    <t>http://t.co/pdOVEWp6y7</t>
  </si>
  <si>
    <t>https://t.co/jeQzJSgP2j</t>
  </si>
  <si>
    <t>https://t.co/sdt7EDbX6r</t>
  </si>
  <si>
    <t>http://t.co/1pEF3MQuh8</t>
  </si>
  <si>
    <t>https://t.co/n8dzdMoiqa</t>
  </si>
  <si>
    <t>https://t.co/vTZ8sey4cJ</t>
  </si>
  <si>
    <t>http://t.co/aWtmnFSXRx</t>
  </si>
  <si>
    <t>https://t.co/2wT2Ufh041</t>
  </si>
  <si>
    <t>http://www.vertical.vc</t>
  </si>
  <si>
    <t>http://t.co/dRh9OJYOy0</t>
  </si>
  <si>
    <t>https://t.co/mfPjYIvHGL</t>
  </si>
  <si>
    <t>http://t.co/1fnJV9DDg7</t>
  </si>
  <si>
    <t>https://t.co/Oqr5TuiURA</t>
  </si>
  <si>
    <t>https://t.co/lGkWBNIuIw</t>
  </si>
  <si>
    <t>https://t.co/T1Zqwc7SSI</t>
  </si>
  <si>
    <t>https://t.co/IEJWStc0Zk</t>
  </si>
  <si>
    <t>https://t.co/ObnHsBibQd</t>
  </si>
  <si>
    <t>http://www.smartecocity.com</t>
  </si>
  <si>
    <t>https://t.co/CfaIRwvPox</t>
  </si>
  <si>
    <t>https://t.co/JqgbKEvBWr</t>
  </si>
  <si>
    <t>https://t.co/6cqcKStSzL</t>
  </si>
  <si>
    <t>https://t.co/5355gqbQwC</t>
  </si>
  <si>
    <t>https://t.co/9LRjb0jzwq</t>
  </si>
  <si>
    <t>https://t.co/mxkK5QdM8I</t>
  </si>
  <si>
    <t>https://t.co/0CXhAEJtFO</t>
  </si>
  <si>
    <t>http://www.silviamodig.fi</t>
  </si>
  <si>
    <t>https://t.co/ouOIMZmtkm</t>
  </si>
  <si>
    <t>http://www.villeniinisto.fi</t>
  </si>
  <si>
    <t>http://miapetra.fi</t>
  </si>
  <si>
    <t>http://www.hennavirkkunen.fi</t>
  </si>
  <si>
    <t>https://t.co/Ky26pVUcyH</t>
  </si>
  <si>
    <t>http://t.co/TIxLyhwz57</t>
  </si>
  <si>
    <t>https://t.co/gq3JRtzSrt</t>
  </si>
  <si>
    <t>https://t.co/RJgStseFIU</t>
  </si>
  <si>
    <t>http://t.co/aGA9hFQjTl</t>
  </si>
  <si>
    <t>http://www.vtt.fi</t>
  </si>
  <si>
    <t>https://t.co/njW6awfpVT</t>
  </si>
  <si>
    <t>https://t.co/ksKeNwGs6P</t>
  </si>
  <si>
    <t>http://t.co/sKOECRlsLJ</t>
  </si>
  <si>
    <t>https://t.co/tg1VZ2SlHL</t>
  </si>
  <si>
    <t>http://healthhub.fi</t>
  </si>
  <si>
    <t>https://t.co/PXxGtKRaZN</t>
  </si>
  <si>
    <t>https://t.co/BWlpnBCEPE</t>
  </si>
  <si>
    <t>https://t.co/6kV0cOyHsX</t>
  </si>
  <si>
    <t>https://t.co/yUDhrjdRr0</t>
  </si>
  <si>
    <t>https://t.co/VeJW8qsdFo</t>
  </si>
  <si>
    <t>http://t.co/xeV4mqf5gA</t>
  </si>
  <si>
    <t>http://t.co/tOLzP5DJRe</t>
  </si>
  <si>
    <t>https://t.co/pxSTXIWoZw</t>
  </si>
  <si>
    <t>https://t.co/a4WASjhWsy</t>
  </si>
  <si>
    <t>https://t.co/Tlkxl0SZij</t>
  </si>
  <si>
    <t>https://t.co/OV4zwAqOsZ</t>
  </si>
  <si>
    <t>http://www.futurice.com</t>
  </si>
  <si>
    <t>http://www.tut.fi/~ghabchel</t>
  </si>
  <si>
    <t>https://t.co/sGcNPpQyMQ</t>
  </si>
  <si>
    <t>http://sykoy.fi/our-services/customer-relations-and-campus-development/</t>
  </si>
  <si>
    <t>https://pbs.twimg.com/profile_banners/737000879941898240/1554982489</t>
  </si>
  <si>
    <t>https://pbs.twimg.com/profile_banners/27617566/1570603808</t>
  </si>
  <si>
    <t>https://pbs.twimg.com/profile_banners/73436089/1502873884</t>
  </si>
  <si>
    <t>https://pbs.twimg.com/profile_banners/873134244872192000/1504077907</t>
  </si>
  <si>
    <t>https://pbs.twimg.com/profile_banners/971256903555829762/1520401944</t>
  </si>
  <si>
    <t>https://pbs.twimg.com/profile_banners/707841694704738304/1560850968</t>
  </si>
  <si>
    <t>https://pbs.twimg.com/profile_banners/386998912/1533600282</t>
  </si>
  <si>
    <t>https://pbs.twimg.com/profile_banners/912970098331324416/1542609816</t>
  </si>
  <si>
    <t>https://pbs.twimg.com/profile_banners/2203503269/1465675982</t>
  </si>
  <si>
    <t>https://pbs.twimg.com/profile_banners/64459262/1527183411</t>
  </si>
  <si>
    <t>https://pbs.twimg.com/profile_banners/2479544202/1536259705</t>
  </si>
  <si>
    <t>https://pbs.twimg.com/profile_banners/1913609670/1460129490</t>
  </si>
  <si>
    <t>https://pbs.twimg.com/profile_banners/762570728361299968/1563734654</t>
  </si>
  <si>
    <t>https://pbs.twimg.com/profile_banners/2368995801/1429547597</t>
  </si>
  <si>
    <t>https://pbs.twimg.com/profile_banners/69543441/1472711957</t>
  </si>
  <si>
    <t>https://pbs.twimg.com/profile_banners/1033350999149367296/1549814135</t>
  </si>
  <si>
    <t>https://pbs.twimg.com/profile_banners/829732611073404928/1486660310</t>
  </si>
  <si>
    <t>https://pbs.twimg.com/profile_banners/751198118/1567671121</t>
  </si>
  <si>
    <t>https://pbs.twimg.com/profile_banners/20859958/1552926712</t>
  </si>
  <si>
    <t>https://pbs.twimg.com/profile_banners/806410118/1508410344</t>
  </si>
  <si>
    <t>https://pbs.twimg.com/profile_banners/4695222978/1560429455</t>
  </si>
  <si>
    <t>https://pbs.twimg.com/profile_banners/3086141861/1426065553</t>
  </si>
  <si>
    <t>https://pbs.twimg.com/profile_banners/3431111008/1516012583</t>
  </si>
  <si>
    <t>https://pbs.twimg.com/profile_banners/7315022/1522779412</t>
  </si>
  <si>
    <t>https://pbs.twimg.com/profile_banners/4924921995/1455739516</t>
  </si>
  <si>
    <t>https://pbs.twimg.com/profile_banners/292956000/1547052375</t>
  </si>
  <si>
    <t>https://pbs.twimg.com/profile_banners/792839376/1553183817</t>
  </si>
  <si>
    <t>https://pbs.twimg.com/profile_banners/269812167/1559573741</t>
  </si>
  <si>
    <t>https://pbs.twimg.com/profile_banners/55323056/1568742293</t>
  </si>
  <si>
    <t>https://pbs.twimg.com/profile_banners/21336038/1559703920</t>
  </si>
  <si>
    <t>https://pbs.twimg.com/profile_banners/870174977601024000/1496320037</t>
  </si>
  <si>
    <t>https://pbs.twimg.com/profile_banners/841043562963836929/1530301850</t>
  </si>
  <si>
    <t>https://pbs.twimg.com/profile_banners/2999458397/1422272422</t>
  </si>
  <si>
    <t>https://pbs.twimg.com/profile_banners/201843615/1423674132</t>
  </si>
  <si>
    <t>https://pbs.twimg.com/profile_banners/436518985/1550595836</t>
  </si>
  <si>
    <t>https://pbs.twimg.com/profile_banners/934029315922186240/1511789886</t>
  </si>
  <si>
    <t>https://pbs.twimg.com/profile_banners/289290980/1568978346</t>
  </si>
  <si>
    <t>https://pbs.twimg.com/profile_banners/317958106/1555057351</t>
  </si>
  <si>
    <t>https://pbs.twimg.com/profile_banners/2991633287/1529917841</t>
  </si>
  <si>
    <t>https://pbs.twimg.com/profile_banners/393289673/1516788557</t>
  </si>
  <si>
    <t>https://pbs.twimg.com/profile_banners/127282289/1440533735</t>
  </si>
  <si>
    <t>https://pbs.twimg.com/profile_banners/286255386/1554464859</t>
  </si>
  <si>
    <t>https://pbs.twimg.com/profile_banners/351772296/1492083573</t>
  </si>
  <si>
    <t>https://pbs.twimg.com/profile_banners/994113769444904960/1527581090</t>
  </si>
  <si>
    <t>https://pbs.twimg.com/profile_banners/103964522/1412074007</t>
  </si>
  <si>
    <t>https://pbs.twimg.com/profile_banners/1135852634525577216/1559676582</t>
  </si>
  <si>
    <t>https://pbs.twimg.com/profile_banners/1225220966/1377224751</t>
  </si>
  <si>
    <t>https://pbs.twimg.com/profile_banners/776226648/1562923617</t>
  </si>
  <si>
    <t>https://pbs.twimg.com/profile_banners/467659217/1519757699</t>
  </si>
  <si>
    <t>https://pbs.twimg.com/profile_banners/2991917614/1524028278</t>
  </si>
  <si>
    <t>https://pbs.twimg.com/profile_banners/3993596225/1512035128</t>
  </si>
  <si>
    <t>https://pbs.twimg.com/profile_banners/743760403339980801/1466162302</t>
  </si>
  <si>
    <t>https://pbs.twimg.com/profile_banners/130084884/1355481470</t>
  </si>
  <si>
    <t>https://pbs.twimg.com/profile_banners/74979251/1427173412</t>
  </si>
  <si>
    <t>https://pbs.twimg.com/profile_banners/4413281356/1534151458</t>
  </si>
  <si>
    <t>https://pbs.twimg.com/profile_banners/1072620162795347974/1546432698</t>
  </si>
  <si>
    <t>https://pbs.twimg.com/profile_banners/712917080773885952/1544776647</t>
  </si>
  <si>
    <t>https://pbs.twimg.com/profile_banners/1105736199409487872/1553759426</t>
  </si>
  <si>
    <t>https://pbs.twimg.com/profile_banners/87206214/1432432374</t>
  </si>
  <si>
    <t>https://pbs.twimg.com/profile_banners/25057713/1559635880</t>
  </si>
  <si>
    <t>https://pbs.twimg.com/profile_banners/333954467/1556562658</t>
  </si>
  <si>
    <t>https://pbs.twimg.com/profile_banners/195681218/1568297201</t>
  </si>
  <si>
    <t>https://pbs.twimg.com/profile_banners/72277900/1558960345</t>
  </si>
  <si>
    <t>https://pbs.twimg.com/profile_banners/2468968446/1398761072</t>
  </si>
  <si>
    <t>https://pbs.twimg.com/profile_banners/1060169352018833413/1543404784</t>
  </si>
  <si>
    <t>https://pbs.twimg.com/profile_banners/1528463413/1542395470</t>
  </si>
  <si>
    <t>https://pbs.twimg.com/profile_banners/531780648/1567622153</t>
  </si>
  <si>
    <t>https://pbs.twimg.com/profile_banners/2394148770/1535089827</t>
  </si>
  <si>
    <t>https://pbs.twimg.com/profile_banners/3189896440/1429612900</t>
  </si>
  <si>
    <t>https://pbs.twimg.com/profile_banners/66325641/1535525978</t>
  </si>
  <si>
    <t>https://pbs.twimg.com/profile_banners/3073245185/1525502348</t>
  </si>
  <si>
    <t>https://pbs.twimg.com/profile_banners/104768601/1540530475</t>
  </si>
  <si>
    <t>https://pbs.twimg.com/profile_banners/844869233464918018/1542387731</t>
  </si>
  <si>
    <t>https://pbs.twimg.com/profile_banners/174365411/1549171852</t>
  </si>
  <si>
    <t>https://pbs.twimg.com/profile_banners/86911266/1559737763</t>
  </si>
  <si>
    <t>https://pbs.twimg.com/profile_banners/1244364811/1516044577</t>
  </si>
  <si>
    <t>https://pbs.twimg.com/profile_banners/285878305/1563737715</t>
  </si>
  <si>
    <t>https://pbs.twimg.com/profile_banners/156944425/1471251041</t>
  </si>
  <si>
    <t>https://pbs.twimg.com/profile_banners/3239246356/1549284353</t>
  </si>
  <si>
    <t>https://pbs.twimg.com/profile_banners/62494396/1568304205</t>
  </si>
  <si>
    <t>https://pbs.twimg.com/profile_banners/1954032464/1524128130</t>
  </si>
  <si>
    <t>https://pbs.twimg.com/profile_banners/290459380/1412504535</t>
  </si>
  <si>
    <t>https://pbs.twimg.com/profile_banners/2294498827/1555057262</t>
  </si>
  <si>
    <t>https://pbs.twimg.com/profile_banners/2525593142/1455003957</t>
  </si>
  <si>
    <t>https://pbs.twimg.com/profile_banners/898512525851054080/1527087429</t>
  </si>
  <si>
    <t>https://pbs.twimg.com/profile_banners/936466243716046848/1524044617</t>
  </si>
  <si>
    <t>https://pbs.twimg.com/profile_banners/2410390494/1540373290</t>
  </si>
  <si>
    <t>https://pbs.twimg.com/profile_banners/1372038325/1441971573</t>
  </si>
  <si>
    <t>https://pbs.twimg.com/profile_banners/1109922054/1557388928</t>
  </si>
  <si>
    <t>https://pbs.twimg.com/profile_banners/1043071766019678212/1557751790</t>
  </si>
  <si>
    <t>https://pbs.twimg.com/profile_banners/1130679137797066752/1570773999</t>
  </si>
  <si>
    <t>https://pbs.twimg.com/profile_banners/3306964205/1570686307</t>
  </si>
  <si>
    <t>https://pbs.twimg.com/profile_banners/102447320/1544785036</t>
  </si>
  <si>
    <t>https://pbs.twimg.com/profile_banners/1070984035021795328/1544177982</t>
  </si>
  <si>
    <t>https://pbs.twimg.com/profile_banners/353119576/1462340111</t>
  </si>
  <si>
    <t>https://pbs.twimg.com/profile_banners/1069928117685415936/1543926531</t>
  </si>
  <si>
    <t>https://pbs.twimg.com/profile_banners/34557765/1542624236</t>
  </si>
  <si>
    <t>https://pbs.twimg.com/profile_banners/22463239/1492300703</t>
  </si>
  <si>
    <t>https://pbs.twimg.com/profile_banners/2315986840/1532501495</t>
  </si>
  <si>
    <t>https://pbs.twimg.com/profile_banners/2383568862/1569151752</t>
  </si>
  <si>
    <t>http://abs.twimg.com/images/themes/theme1/bg.png</t>
  </si>
  <si>
    <t>http://abs.twimg.com/images/themes/theme2/bg.gif</t>
  </si>
  <si>
    <t>http://abs.twimg.com/images/themes/theme9/bg.gif</t>
  </si>
  <si>
    <t>http://abs.twimg.com/images/themes/theme14/bg.gif</t>
  </si>
  <si>
    <t>http://abs.twimg.com/images/themes/theme15/bg.png</t>
  </si>
  <si>
    <t>http://abs.twimg.com/images/themes/theme16/bg.gif</t>
  </si>
  <si>
    <t>http://abs.twimg.com/images/themes/theme11/bg.gif</t>
  </si>
  <si>
    <t>http://abs.twimg.com/images/themes/theme19/bg.gif</t>
  </si>
  <si>
    <t>http://abs.twimg.com/images/themes/theme7/bg.gif</t>
  </si>
  <si>
    <t>http://abs.twimg.com/images/themes/theme4/bg.gif</t>
  </si>
  <si>
    <t>http://abs.twimg.com/images/themes/theme12/bg.gif</t>
  </si>
  <si>
    <t>http://abs.twimg.com/images/themes/theme6/bg.gif</t>
  </si>
  <si>
    <t>http://abs.twimg.com/images/themes/theme3/bg.gif</t>
  </si>
  <si>
    <t>http://pbs.twimg.com/profile_images/609351340402216960/88JnrmvN_normal.jpg</t>
  </si>
  <si>
    <t>http://pbs.twimg.com/profile_images/1131797500925501441/0MpkxL-h_normal.png</t>
  </si>
  <si>
    <t>http://pbs.twimg.com/profile_images/879856608481746944/ea986KzC_normal.jpg</t>
  </si>
  <si>
    <t>http://pbs.twimg.com/profile_images/1108759350628286464/tA3SJPVl_normal.png</t>
  </si>
  <si>
    <t>http://pbs.twimg.com/profile_images/877196582390595585/gnQ3rUNQ_normal.jpg</t>
  </si>
  <si>
    <t>http://pbs.twimg.com/profile_images/1055503286046990336/8OpcXcfT_normal.jpg</t>
  </si>
  <si>
    <t>http://pbs.twimg.com/profile_images/1118589600539336704/-dRVqqg__normal.jpg</t>
  </si>
  <si>
    <t>http://pbs.twimg.com/profile_images/867000559655690240/GzoEvb1H_normal.jpg</t>
  </si>
  <si>
    <t>http://pbs.twimg.com/profile_images/935850651564863488/hVYp285T_normal.jpg</t>
  </si>
  <si>
    <t>http://pbs.twimg.com/profile_images/1153916268183019526/XHTEJ6CX_normal.jpg</t>
  </si>
  <si>
    <t>http://pbs.twimg.com/profile_images/1107304176344809473/4Rz0F0Jb_normal.jpg</t>
  </si>
  <si>
    <t>http://pbs.twimg.com/profile_images/3409292845/ebcc5a8e8265c5c13fa05e66c17bfc47_normal.jpeg</t>
  </si>
  <si>
    <t>http://pbs.twimg.com/profile_images/496548925998788608/Up5aV09L_normal.jpeg</t>
  </si>
  <si>
    <t>http://pbs.twimg.com/profile_images/832536742779555840/b02RXoV__normal.jpg</t>
  </si>
  <si>
    <t>http://pbs.twimg.com/profile_images/1135853139582750720/WaBsHTgb_normal.png</t>
  </si>
  <si>
    <t>http://pbs.twimg.com/profile_images/1106149470528552961/yNtCKz9x_normal.jpg</t>
  </si>
  <si>
    <t>http://pbs.twimg.com/profile_images/826896244647874560/LHGbK6Uk_normal.jpg</t>
  </si>
  <si>
    <t>http://pbs.twimg.com/profile_images/1163743010120720385/Q2OMi8mc_normal.jpg</t>
  </si>
  <si>
    <t>http://pbs.twimg.com/profile_images/743763536908673024/m7mhs9nf_normal.jpg</t>
  </si>
  <si>
    <t>http://pbs.twimg.com/profile_images/544074405630849025/9esp0jTk_normal.jpeg</t>
  </si>
  <si>
    <t>http://pbs.twimg.com/profile_images/949986443820232704/9QyefVKN_normal.jpg</t>
  </si>
  <si>
    <t>http://pbs.twimg.com/profile_images/1072620360812630018/_QK49i_1_normal.jpg</t>
  </si>
  <si>
    <t>http://pbs.twimg.com/profile_images/1073535671879548928/kvs4O4D8_normal.jpg</t>
  </si>
  <si>
    <t>http://pbs.twimg.com/profile_images/1105737002945863680/GPGAQ4dD_normal.png</t>
  </si>
  <si>
    <t>http://pbs.twimg.com/profile_images/1096112390129836032/xQ1zCUra_normal.jpg</t>
  </si>
  <si>
    <t>http://pbs.twimg.com/profile_images/1135473129936044032/W_1aNVF5_normal.png</t>
  </si>
  <si>
    <t>http://pbs.twimg.com/profile_images/1133653051083034624/Bzp06A-q_normal.jpg</t>
  </si>
  <si>
    <t>http://pbs.twimg.com/profile_images/1169707545801428993/lNIfGxwB_normal.jpg</t>
  </si>
  <si>
    <t>http://pbs.twimg.com/profile_images/1173936147040538625/VzTcQ2kZ_normal.jpg</t>
  </si>
  <si>
    <t>http://pbs.twimg.com/profile_images/1164780443238977536/7NTsUDZy_normal.jpg</t>
  </si>
  <si>
    <t>http://pbs.twimg.com/profile_images/1086226581411057664/awAkI6sX_normal.jpg</t>
  </si>
  <si>
    <t>http://pbs.twimg.com/profile_images/1169319184158875648/uj7cQPdL_normal.jpg</t>
  </si>
  <si>
    <t>http://pbs.twimg.com/profile_images/1145421718485393409/VJq9GDCw_normal.png</t>
  </si>
  <si>
    <t>http://pbs.twimg.com/profile_images/992654914676551680/OiPuXuPB_normal.jpg</t>
  </si>
  <si>
    <t>http://pbs.twimg.com/profile_images/1055687347621322752/3Y8m5XDn_normal.jpg</t>
  </si>
  <si>
    <t>http://pbs.twimg.com/profile_images/1136319063611723776/lSjKcBKF_normal.png</t>
  </si>
  <si>
    <t>http://pbs.twimg.com/profile_images/1092405590431813633/Y8gnDhIN_normal.jpg</t>
  </si>
  <si>
    <t>http://pbs.twimg.com/profile_images/1139087769869967362/zM3A8pzh_normal.jpg</t>
  </si>
  <si>
    <t>http://pbs.twimg.com/profile_images/896773747402829826/xPfOc7m0_normal.jpg</t>
  </si>
  <si>
    <t>http://pbs.twimg.com/profile_images/378800000570522512/c525bb22fb26aec6d26cb54c14d920e7_normal.jpeg</t>
  </si>
  <si>
    <t>http://pbs.twimg.com/profile_images/2634801900/0b030edf0a6ae87fd1f2044d07bc9957_normal.jpeg</t>
  </si>
  <si>
    <t>http://pbs.twimg.com/profile_images/532915168129187841/rc1YA8TY_normal.jpeg</t>
  </si>
  <si>
    <t>http://pbs.twimg.com/profile_images/986538324801261575/TvGPV32m_normal.jpg</t>
  </si>
  <si>
    <t>http://pbs.twimg.com/profile_images/848893258965110787/pOhf7YqD_normal.jpg</t>
  </si>
  <si>
    <t>http://pbs.twimg.com/profile_images/681520971283435520/0CryoB_Z_normal.jpg</t>
  </si>
  <si>
    <t>http://pbs.twimg.com/profile_images/665151447068237824/puP_ShCu_normal.png</t>
  </si>
  <si>
    <t>http://pbs.twimg.com/profile_images/606063984383533056/btuKJDmr_normal.jpg</t>
  </si>
  <si>
    <t>http://pbs.twimg.com/profile_images/1060965557443399680/UbRI6Rp6_normal.jpg</t>
  </si>
  <si>
    <t>http://pbs.twimg.com/profile_images/1124394225989296128/Lbe6lV0Z_normal.jpg</t>
  </si>
  <si>
    <t>http://pbs.twimg.com/profile_images/1159814815382159360/hcvES9oM_normal.jpg</t>
  </si>
  <si>
    <t>http://pbs.twimg.com/profile_images/693039032893362177/kFtSBLJc_normal.png</t>
  </si>
  <si>
    <t>http://abs.twimg.com/sticky/default_profile_images/default_profile_normal.png</t>
  </si>
  <si>
    <t>Open Twitter Page for This Person</t>
  </si>
  <si>
    <t>https://twitter.com/citysdk_hanna</t>
  </si>
  <si>
    <t>https://twitter.com/smarttampere</t>
  </si>
  <si>
    <t>https://twitter.com/maja_66</t>
  </si>
  <si>
    <t>https://twitter.com/petrinykanen</t>
  </si>
  <si>
    <t>https://twitter.com/mahkupirkanmaa</t>
  </si>
  <si>
    <t>https://twitter.com/treyleiskaava</t>
  </si>
  <si>
    <t>https://twitter.com/anukinnunen</t>
  </si>
  <si>
    <t>https://twitter.com/bitwiseoy</t>
  </si>
  <si>
    <t>https://twitter.com/jkangaso</t>
  </si>
  <si>
    <t>https://twitter.com/kampusklubi</t>
  </si>
  <si>
    <t>https://twitter.com/minna_kinnunen</t>
  </si>
  <si>
    <t>https://twitter.com/aleksijantti</t>
  </si>
  <si>
    <t>https://twitter.com/heini_kangas</t>
  </si>
  <si>
    <t>https://twitter.com/paivinurmi</t>
  </si>
  <si>
    <t>https://twitter.com/fioribgaming</t>
  </si>
  <si>
    <t>https://twitter.com/iperantanen</t>
  </si>
  <si>
    <t>https://twitter.com/juhakokkone</t>
  </si>
  <si>
    <t>https://twitter.com/villeairo</t>
  </si>
  <si>
    <t>https://twitter.com/johannaontwfin</t>
  </si>
  <si>
    <t>https://twitter.com/eutampere</t>
  </si>
  <si>
    <t>https://twitter.com/mirkalahti</t>
  </si>
  <si>
    <t>https://twitter.com/carlgould</t>
  </si>
  <si>
    <t>https://twitter.com/blueprint4biz</t>
  </si>
  <si>
    <t>https://twitter.com/pointofpublish</t>
  </si>
  <si>
    <t>https://twitter.com/eutifi</t>
  </si>
  <si>
    <t>https://twitter.com/maaritvehvilai1</t>
  </si>
  <si>
    <t>https://twitter.com/startupweekend</t>
  </si>
  <si>
    <t>https://twitter.com/iot_events</t>
  </si>
  <si>
    <t>https://twitter.com/tylerhsutton</t>
  </si>
  <si>
    <t>https://twitter.com/psdintelligence</t>
  </si>
  <si>
    <t>https://twitter.com/regionofdurham</t>
  </si>
  <si>
    <t>https://twitter.com/cityofvancouver</t>
  </si>
  <si>
    <t>https://twitter.com/cityofatlanta</t>
  </si>
  <si>
    <t>https://twitter.com/crea_squads</t>
  </si>
  <si>
    <t>https://twitter.com/majidemoney</t>
  </si>
  <si>
    <t>https://twitter.com/tampereenseutu</t>
  </si>
  <si>
    <t>https://twitter.com/jeeosch</t>
  </si>
  <si>
    <t>https://twitter.com/eusmartcities</t>
  </si>
  <si>
    <t>https://twitter.com/stardusth2020</t>
  </si>
  <si>
    <t>https://twitter.com/renovateeurope</t>
  </si>
  <si>
    <t>https://twitter.com/tiinasurakka</t>
  </si>
  <si>
    <t>https://twitter.com/businesstampere</t>
  </si>
  <si>
    <t>https://twitter.com/verticalvc</t>
  </si>
  <si>
    <t>https://twitter.com/valmetglobal</t>
  </si>
  <si>
    <t>https://twitter.com/andreassonari</t>
  </si>
  <si>
    <t>https://twitter.com/jarkkooksala</t>
  </si>
  <si>
    <t>https://twitter.com/pitky_ry</t>
  </si>
  <si>
    <t>https://twitter.com/k2tre</t>
  </si>
  <si>
    <t>https://twitter.com/minnahelynen</t>
  </si>
  <si>
    <t>https://twitter.com/ictfinland</t>
  </si>
  <si>
    <t>https://twitter.com/mc_roth</t>
  </si>
  <si>
    <t>https://twitter.com/biopankki</t>
  </si>
  <si>
    <t>https://twitter.com/taitokeskus</t>
  </si>
  <si>
    <t>https://twitter.com/smartecocity</t>
  </si>
  <si>
    <t>https://twitter.com/kaya_brandt</t>
  </si>
  <si>
    <t>https://twitter.com/heiniwallander</t>
  </si>
  <si>
    <t>https://twitter.com/ilverkokk</t>
  </si>
  <si>
    <t>https://twitter.com/smetrabxl</t>
  </si>
  <si>
    <t>https://twitter.com/vernetrc</t>
  </si>
  <si>
    <t>https://twitter.com/pirkanmaan_liit</t>
  </si>
  <si>
    <t>https://twitter.com/paulikuosmanen</t>
  </si>
  <si>
    <t>https://twitter.com/_mariwalls</t>
  </si>
  <si>
    <t>https://twitter.com/tampereunisoc</t>
  </si>
  <si>
    <t>https://twitter.com/mab_tampereuni</t>
  </si>
  <si>
    <t>https://twitter.com/itc_tampereuni</t>
  </si>
  <si>
    <t>https://twitter.com/ens_tampereuni</t>
  </si>
  <si>
    <t>https://twitter.com/silviamodig</t>
  </si>
  <si>
    <t>https://twitter.com/nilstorvalds</t>
  </si>
  <si>
    <t>https://twitter.com/villeniinisto</t>
  </si>
  <si>
    <t>https://twitter.com/miapetrakumpula</t>
  </si>
  <si>
    <t>https://twitter.com/hennavirkkunen</t>
  </si>
  <si>
    <t>https://twitter.com/ekokumppanit</t>
  </si>
  <si>
    <t>https://twitter.com/energiaviisaat</t>
  </si>
  <si>
    <t>https://twitter.com/hanneraikkonen</t>
  </si>
  <si>
    <t>https://twitter.com/tumuvanhanen</t>
  </si>
  <si>
    <t>https://twitter.com/kuutosaika</t>
  </si>
  <si>
    <t>https://twitter.com/vtt_amheikkila</t>
  </si>
  <si>
    <t>https://twitter.com/vttfinland</t>
  </si>
  <si>
    <t>https://twitter.com/nieminenmp</t>
  </si>
  <si>
    <t>https://twitter.com/sirpavirta</t>
  </si>
  <si>
    <t>https://twitter.com/tampereuni</t>
  </si>
  <si>
    <t>https://twitter.com/amin30704649</t>
  </si>
  <si>
    <t>https://twitter.com/jarkko_moilanen</t>
  </si>
  <si>
    <t>https://twitter.com/paulivalimaki</t>
  </si>
  <si>
    <t>https://twitter.com/tamperekaupunki</t>
  </si>
  <si>
    <t>https://twitter.com/caritaisomaki</t>
  </si>
  <si>
    <t>https://twitter.com/marionchevalier</t>
  </si>
  <si>
    <t>https://twitter.com/dimecc_fi</t>
  </si>
  <si>
    <t>https://twitter.com/healthhubtre</t>
  </si>
  <si>
    <t>https://twitter.com/smliiga</t>
  </si>
  <si>
    <t>https://twitter.com/schulzekatri</t>
  </si>
  <si>
    <t>https://twitter.com/swecofinland</t>
  </si>
  <si>
    <t>https://twitter.com/jukkahammar</t>
  </si>
  <si>
    <t>https://twitter.com/markkuniemi_</t>
  </si>
  <si>
    <t>https://twitter.com/businesstre_fi</t>
  </si>
  <si>
    <t>https://twitter.com/jari_ikonen</t>
  </si>
  <si>
    <t>https://twitter.com/teppo_rantanen</t>
  </si>
  <si>
    <t>https://twitter.com/matiasansaharju</t>
  </si>
  <si>
    <t>https://twitter.com/demoshelsinki</t>
  </si>
  <si>
    <t>https://twitter.com/tribetampere</t>
  </si>
  <si>
    <t>https://twitter.com/startuptre</t>
  </si>
  <si>
    <t>https://twitter.com/carunasuomi</t>
  </si>
  <si>
    <t>https://twitter.com/kalmarglobal</t>
  </si>
  <si>
    <t>https://twitter.com/sandvikgroup</t>
  </si>
  <si>
    <t>https://twitter.com/xenomatix</t>
  </si>
  <si>
    <t>https://twitter.com/braggetommi</t>
  </si>
  <si>
    <t>https://twitter.com/tays_sairaala</t>
  </si>
  <si>
    <t>https://twitter.com/lailabrocker</t>
  </si>
  <si>
    <t>https://twitter.com/ai_hub_tampere</t>
  </si>
  <si>
    <t>https://twitter.com/paronianttila</t>
  </si>
  <si>
    <t>https://twitter.com/maximum_aittack</t>
  </si>
  <si>
    <t>https://twitter.com/futurice</t>
  </si>
  <si>
    <t>https://twitter.com/rezaghabcheloo</t>
  </si>
  <si>
    <t>https://twitter.com/timorainio</t>
  </si>
  <si>
    <t>https://twitter.com/huhtelin</t>
  </si>
  <si>
    <t>https://twitter.com/niinaimmonen</t>
  </si>
  <si>
    <t>https://twitter.com/smla</t>
  </si>
  <si>
    <t>citysdk_hanna
RT @SmartTampere: Haluatko osallistua
Kaupin alueen kehittÃ¤miseen toteuttamalla
pyÃ¶rÃ¤pysÃ¤kÃ¶inti- ja pyÃ¶rÃ¤ilyn
palveluverkkosuunnitelman taiâ€¦</t>
  </si>
  <si>
    <t>smarttampere
RT @Tays_sairaala: OmaTays on otettu
hyvin vastaan - nyt käyttäjiä on
jo 20 000! Uusia toimintoja lanseerataan
vinhaa vauhtia: verkossa voi…</t>
  </si>
  <si>
    <t>maja_66
RT @PetriNykanen: Pirkanmaalla
turvallisuuden parissa toimijat!
Osallistu turvallisuusosaamisen
kartoitukseen ja yhteistyÃ¶hÃ¶n.
Teemme syvenâ€¦</t>
  </si>
  <si>
    <t>petrinykanen
#Turvallisuussymposium alkamassa.
Pirkanmaan turvallisuusklusterin
Risto Honkonen avaa. #turvallisuus
#turvallisuusklusteri #BusinessTampere
#smarttampere https://t.co/CyO5N3D1dT</t>
  </si>
  <si>
    <t>mahkupirkanmaa
RT @TREyleiskaava: Kova haaste!
Yleiskaavan #ilmastotyÃ¶ pyrkii
vastaamaan omalta osaltaan tarjoamalla
suunnittelua ja pÃ¤Ã¤tÃ¶ksentekoa
tukevaâ€¦</t>
  </si>
  <si>
    <t>treyleiskaava
Kova haaste! Yleiskaavan #ilmastotyÃ¶
pyrkii vastaamaan omalta osaltaan
tarjoamalla suunnittelua ja pÃ¤Ã¤tÃ¶ksentekoa
tukevaa tietoa yhdyskuntarakenteen
pÃ¤Ã¤stÃ¶vaikutuksista. #hiilineutraalius
#asuminen #rakentaminen https://t.co/8mwf3XVqLp</t>
  </si>
  <si>
    <t>anukinnunen
RT @SmartTampere: .@BitwiseOy telling
about the milestones of #Wisehockey.
The speed has been fast. The first
official game in Finnish @smlâ€¦</t>
  </si>
  <si>
    <t>bitwiseoy
RT @SmartTampere: .@BitwiseOy telling
about the milestones of #Wisehockey.
The speed has been fast. The first
official game in Finnish @smlâ€¦</t>
  </si>
  <si>
    <t>jkangaso
RT @minna_kinnunen: Markku Niemi
told about the IoT pilots at the
city of Tampere @Kampusklubi #smarttampere
#BusinessTampere #AIaamu #AIâ€¦</t>
  </si>
  <si>
    <t>kampusklubi
RT @SmartTampere: Vielä ehtii osallistua
innovaatiokilpailuun! Aloitustapahtuma
ensi tiistaina Hervannan @Kampusklubi'lla.
Ilmoittaudu muka…</t>
  </si>
  <si>
    <t>minna_kinnunen
Ethics in AI -AI Morning 1st November
2019 9-12 AM Interesting program
coming up: Insta DefSec, Solita,
1001Lakes and much more Registration
for AI Morning: https://t.co/rYSKhlrgF0
#smarttampere #BusinessTampere</t>
  </si>
  <si>
    <t>aleksijantti
RT @SmartTampere: Katso videolta,
miten asumisen ja rakentamisen
on muututtava, jotta Tampere voi
olla hiilineutraali vuoteen 2030
mennessÃ¤â€¦</t>
  </si>
  <si>
    <t>heini_kangas
RT @minna_kinnunen: Kirsi Louhelainen
eCraftilta esitteli AI Aamussa
AI-ekosysteemikartoituksen taustaa.
Kannattaa vastata kyselyyn. Kehiteâ€¦</t>
  </si>
  <si>
    <t>paivinurmi
RT @SmartTampere: Katso videolta,
miten asumisen ja rakentamisen
on muututtava, jotta Tampere voi
olla hiilineutraali vuoteen 2030
mennessÃ¤â€¦</t>
  </si>
  <si>
    <t>fioribgaming
@SmartTampere @paivinurmi Hei Päivi
mitenkä olisi pieni keskustelu
Vuoreksen alueesta ja pysäköinti
kielloista! Nykyään kun tuo Suomen
kokonaiskuvalla ei tuo joukkoliikenne
oikein toimi niin Vuorekseen ei
tarvitse sukulaisia kutsua! #HalataanPUITAmutteiPERHETTÄ
Kiinan päästöihin ei kuitenkaan
vaikutusta!</t>
  </si>
  <si>
    <t>iperantanen
RT @juhakokkone: Ahvenisjärven
koulu Tampereelta mukana yhteiskehittämässä
Innovatiivista koulua. #innokas2019
@SmartTampere @Tamperekaupun…</t>
  </si>
  <si>
    <t>juhakokkone
Ahvenisjärven koulu Tampereelta
mukana yhteiskehittämässä Innovatiivista
koulua. #innokas2019 @SmartTampere
@Tamperekaupunki https://t.co/FTt6s7YkfS</t>
  </si>
  <si>
    <t>villeairo
RT @minna_kinnunen: Kirsi Louhelainen
eCraftilta esitteli AI Aamussa
AI-ekosysteemikartoituksen taustaa.
Kannattaa vastata kyselyyn. Kehite…</t>
  </si>
  <si>
    <t>johannaontwfin
RT @EuTampere: Maanantaina järjestetään
#H2020 liikenteen infopäivä klo
10.30 (_xD83C__xDDEB__xD83C__xDDEE_ aikaa) alkaen _xD83D__xDE86_ Voit
seurata päivän kaikkia sessioita
myö…</t>
  </si>
  <si>
    <t>eutampere
A room was full of participants
at "Cities and regions: Leaders
in addressing climate change" session.
@TumuVanhanen presentation on Energy
wise cities project from @Tamperekaupunki
raised a lot of interest! @SmartTampere
@energiaviisaat @Ekokumppanit #6aika
#EURegionsWeek2019 https://t.co/YNtrLBF0zU</t>
  </si>
  <si>
    <t>mirkalahti
RT @SmartTampere: Vielä ehtii osallistua
innovaatiokilpailuun! Aloitustapahtuma
ensi tiistaina Hervannan @Kampusklubi'lla.
Ilmoittaudu muka…</t>
  </si>
  <si>
    <t>carlgould
HyperGrowth Daily is out! https://t.co/wh3Z6RheDv
Stories via @SmartTampere @PointofPublish
@Blueprint4Biz</t>
  </si>
  <si>
    <t xml:space="preserve">blueprint4biz
</t>
  </si>
  <si>
    <t xml:space="preserve">pointofpublish
</t>
  </si>
  <si>
    <t>eutifi
RT @EuTampere: #H2020Transport
sessiot jakautuvat teemoittain.
Seuraa etänä ja katso tallenteet
jälkikäteen https://t.co/O0L9zJtrGw
_xD83D__xDE85_ #inve…</t>
  </si>
  <si>
    <t>maaritvehvilai1
RT @SmartTampere: .@StartupWeekend
supports growing a #startup mindset,
which means growth-seeking #global
perspective and more action. Thi…</t>
  </si>
  <si>
    <t xml:space="preserve">startupweekend
</t>
  </si>
  <si>
    <t>iot_events
RT @PSDintelligence: PSD's @tylerhsutton
will be moderating the next panel
at #IC19, "Encouraging Smart City
Collaboration with the Private…</t>
  </si>
  <si>
    <t>tylerhsutton
RT @PSDintelligence: .@Teppo_Rantanen
Executive Director, Growth, Innovation
&amp;amp; Competitiveness from @SmartTampere
speaks about the Smart Ta…</t>
  </si>
  <si>
    <t>psdintelligence
.@Teppo_Rantanen Executive Director,
Growth, Innovation &amp;amp; Competitiveness
from @SmartTampere speaks about
the Smart Tampere Ecosystem Program
which supports the growth of Tampere
Region companies, enables new jobs
&amp;amp; strengthens Tampere as an
attractive center of knowledge.
#IC19 https://t.co/XXV4kUDTW4</t>
  </si>
  <si>
    <t xml:space="preserve">regionofdurham
</t>
  </si>
  <si>
    <t xml:space="preserve">cityofvancouver
</t>
  </si>
  <si>
    <t xml:space="preserve">cityofatlanta
</t>
  </si>
  <si>
    <t>crea_squads
RT @SmartTampere: .@StartupWeekend
supports growing a #startup mindset,
which means growth-seeking #global
perspective and more action. Thi…</t>
  </si>
  <si>
    <t>majidemoney
RT @EuTampere: Ecological, social
and economic transitions that we
are facing need to be dealt with
at all levels, says Director-General
Je…</t>
  </si>
  <si>
    <t>tampereenseutu
RT @SmartTampere: Katso videolta,
miten asumisen ja rakentamisen
on muututtava, jotta Tampere voi
olla hiilineutraali vuoteen 2030
mennessä…</t>
  </si>
  <si>
    <t>jeeosch
RT @stardusth2020: Finns unite!
This August, our Lighthouse city
@SmartTampere joined 3 more Finnish
cities from other @EUSmartCities
pro…</t>
  </si>
  <si>
    <t xml:space="preserve">eusmartcities
</t>
  </si>
  <si>
    <t>stardusth2020
RT @SmartTampere: .@StartupWeekend
supports growing a #startup mindset,
which means growth-seeking #global
perspective and more action. Thi…</t>
  </si>
  <si>
    <t>renovateeurope
RT @EuTampere: Discussions and
examples of deep renovation at
event in EP. One example in the
exhibition is an EU funded project
from Tampe…</t>
  </si>
  <si>
    <t>tiinasurakka
RT @SmartTampere: In addition to
the SURE project, the #safety and
#security theme will next implement
an in-depth study of #ecosystem
acto…</t>
  </si>
  <si>
    <t>businesstampere
RT @SmartTampere: In addition to
the SURE project, the #safety and
#security theme will next implement
an in-depth study of #ecosystem
acto…</t>
  </si>
  <si>
    <t xml:space="preserve">verticalvc
</t>
  </si>
  <si>
    <t xml:space="preserve">valmetglobal
</t>
  </si>
  <si>
    <t>andreassonari
RT @JarkkoOksala: #Digiturvakiertue
#Tampere:lla. Ajankohtaista asiaa
digiturvallisuudesta #smarttampere
#vahti https://t.co/P8Yst87Lmo</t>
  </si>
  <si>
    <t>jarkkooksala
#Digiturvakiertue #Tampere:lla.
Ajankohtaista asiaa digiturvallisuudesta
#smarttampere #vahti https://t.co/P8Yst87Lmo</t>
  </si>
  <si>
    <t>pitky_ry
RT @SmartTampere: Ehdota Teknisen
luovuuden palkinnon saajaa 10.11.
mennessä! Palkinto jaetaan tammikuussa
Tampere Smart City Weekin yhteyd…</t>
  </si>
  <si>
    <t>k2tre
RT @JarkkoOksala: #Digiturvakiertue
#Tampere:lla. Ajankohtaista asiaa
digiturvallisuudesta #smarttampere
#vahti https://t.co/P8Yst87Lmo</t>
  </si>
  <si>
    <t>minnahelynen
RT @JarkkoOksala: #Digiturvakiertue
#Tampere:lla. Ajankohtaista asiaa
digiturvallisuudesta #smarttampere
#vahti https://t.co/P8Yst87Lmo</t>
  </si>
  <si>
    <t>ictfinland
RT @minna_kinnunen: Datalla Tampere
kestäväksi -innovaatiokilpailun
aloitustapahtuma @Kampusklubi Mukana
yli 20 yritystä ja alustavat ide…</t>
  </si>
  <si>
    <t>mc_roth
RT @SmartTampere: Ehdota Teknisen
luovuuden palkinnon saajaa 10.11.
mennessä! Palkinto jaetaan tammikuussa
Tampere Smart City Weekin yhteyd…</t>
  </si>
  <si>
    <t xml:space="preserve">biopankki
</t>
  </si>
  <si>
    <t xml:space="preserve">taitokeskus
</t>
  </si>
  <si>
    <t>smartecocity
RT @SmartTampere: Interesting for
smart cities, businesses and people:
Safety and Security in Digitalization
- the solutions of the future…</t>
  </si>
  <si>
    <t>kaya_brandt
RT @SmartTampere: “It is the nature
of business to see risks as opportunities!”
says @HeiniWallander. The most
important point is awareness…</t>
  </si>
  <si>
    <t xml:space="preserve">heiniwallander
</t>
  </si>
  <si>
    <t>ilverkokk
RT @SmartTampere: Interesting for
smart cities, businesses and people:
Safety and Security in Digitalization
- the solutions of the future…</t>
  </si>
  <si>
    <t xml:space="preserve">smetrabxl
</t>
  </si>
  <si>
    <t xml:space="preserve">vernetrc
</t>
  </si>
  <si>
    <t>pirkanmaan_liit
RT @EuTampere: Maanantaina järjestetään
#H2020 liikenteen infopäivä klo
10.30 (_xD83C__xDDEB__xD83C__xDDEE_ aikaa) alkaen _xD83D__xDE86_ Voit
seurata päivän kaikkia sessioita
myö…</t>
  </si>
  <si>
    <t xml:space="preserve">paulikuosmanen
</t>
  </si>
  <si>
    <t xml:space="preserve">_mariwalls
</t>
  </si>
  <si>
    <t xml:space="preserve">tampereunisoc
</t>
  </si>
  <si>
    <t xml:space="preserve">mab_tampereuni
</t>
  </si>
  <si>
    <t>itc_tampereuni
RT @SmartTampere: Ehdota Teknisen
luovuuden palkinnon saajaa 10.11.
mennessä! Palkinto jaetaan tammikuussa
Tampere Smart City Weekin yhteyd…</t>
  </si>
  <si>
    <t xml:space="preserve">ens_tampereuni
</t>
  </si>
  <si>
    <t xml:space="preserve">silviamodig
</t>
  </si>
  <si>
    <t xml:space="preserve">nilstorvalds
</t>
  </si>
  <si>
    <t xml:space="preserve">villeniinisto
</t>
  </si>
  <si>
    <t xml:space="preserve">miapetrakumpula
</t>
  </si>
  <si>
    <t xml:space="preserve">hennavirkkunen
</t>
  </si>
  <si>
    <t xml:space="preserve">ekokumppanit
</t>
  </si>
  <si>
    <t xml:space="preserve">energiaviisaat
</t>
  </si>
  <si>
    <t>hanneraikkonen
RT @EuTampere: A room was full
of participants at "Cities and
regions: Leaders in addressing
climate change" session. @TumuVanhanen
present…</t>
  </si>
  <si>
    <t xml:space="preserve">tumuvanhanen
</t>
  </si>
  <si>
    <t>kuutosaika
RT @EuTampere: A room was full
of participants at "Cities and
regions: Leaders in addressing
climate change" session. @TumuVanhanen
present…</t>
  </si>
  <si>
    <t>vtt_amheikkila
Important issues that affect the
acceptance of new technologies
and their use too. See also #ETAIROS
project. @nieminenmp @VTTFinland
https://t.co/XKCIDNqXaX</t>
  </si>
  <si>
    <t xml:space="preserve">vttfinland
</t>
  </si>
  <si>
    <t xml:space="preserve">nieminenmp
</t>
  </si>
  <si>
    <t>sirpavirta
RT @SmartTampere: Today, @TampereUni
is hosting the Safety and Security
Research Symposium. Presentations,
keynotes and panel discussions
a…</t>
  </si>
  <si>
    <t xml:space="preserve">tampereuni
</t>
  </si>
  <si>
    <t>amin30704649
RT @SmartTampere: “In order to
battle today’s challenges, we need
cooperation between different parties
and institutions” The #turvallisuu…</t>
  </si>
  <si>
    <t>jarkko_moilanen
RT @minna_kinnunen: Datalla Tampere
kestäväksi -innovaatiokilpailun
aloitustapahtuma @Kampusklubi Mukana
yli 20 yritystä ja alustavat ide…</t>
  </si>
  <si>
    <t>paulivalimaki
RT @SmartTampere: Katso videolta,
miten kulutuksen ja materiaalitalouden
on muututtava, jotta Tampere voi
olla hiilineutraali vuoteen 2030…</t>
  </si>
  <si>
    <t>tamperekaupunki
RT @SmartTampere: Katso videolta,
miten kulutuksen ja materiaalitalouden
on muututtava, jotta Tampere voi
olla hiilineutraali vuoteen 2030…</t>
  </si>
  <si>
    <t>caritaisomaki
RT @SmartTampere: #SmartTampere
tekee selvitystä #Tampere’en seudun
toimijoiden tekoälyvalmiudesta
ja tarpeista. Kyselyyn osallistuvat
saav…</t>
  </si>
  <si>
    <t xml:space="preserve">marionchevalier
</t>
  </si>
  <si>
    <t>dimecc_fi
RT @SmartTampere: Tule kuulemaan
#tekoÃ¤ly'n hyÃ¶dyntÃ¤misestÃ¤
liiketoiminnassa! @dimecc_fi'n
AI-herÃ¤Ã¤mÃ¶n tapahtuma yrityksille
Valkeakoskellaâ€¦</t>
  </si>
  <si>
    <t xml:space="preserve">healthhubtre
</t>
  </si>
  <si>
    <t xml:space="preserve">smliiga
</t>
  </si>
  <si>
    <t>schulzekatri
Interesting panel discussion about
What brings about sustainable change
in safety and security? 200 participants
following #turvallisuussymposium
#smarttampere #BusinessTampere
https://t.co/ceZqEWYYBw</t>
  </si>
  <si>
    <t>swecofinland
RT @SmartTampere: #Cooperation
in research and development in
#building sector is essential.
@SwecoFinland welcomes everyone
to join the #Aâ€¦</t>
  </si>
  <si>
    <t>jukkahammar
Me todellakin elÃ¤mme Ã¤lykaupungissa.
Hieno esitys @markkuniemi_ AI ja
IoT pilottihankkeista @Kampusklubi
#AIaamu #smarttampere https://t.co/tvKxEs2DKX</t>
  </si>
  <si>
    <t>markkuniemi_
RT @minna_kinnunen: Kirsi Louhelainen
eCraftilta esitteli AI Aamussa
AI-ekosysteemikartoituksen taustaa.
Kannattaa vastata kyselyyn. Kehite…</t>
  </si>
  <si>
    <t>businesstre_fi
RT @SmartTampere: Ehdota Teknisen
luovuuden palkinnon saajaa 10.11.
mennessä! Palkinto jaetaan tammikuussa
Tampere Smart City Weekin yhteyd…</t>
  </si>
  <si>
    <t>jari_ikonen
Mika Heikkilä kertoo kaupungin
haasteista Datalla Tampere kestäväksi
aloitustapahtumassa. Mukana yli
20 yritystä. #smarttampere #cityiot
@stardusth2020 #6aika https://t.co/vO1LlfvHdH</t>
  </si>
  <si>
    <t>teppo_rantanen
RT @PSDintelligence: .@Teppo_Rantanen
Executive Director, Growth, Innovation
&amp;amp; Competitiveness from @SmartTampere
speaks about the Smart Ta…</t>
  </si>
  <si>
    <t xml:space="preserve">matiasansaharju
</t>
  </si>
  <si>
    <t xml:space="preserve">demoshelsinki
</t>
  </si>
  <si>
    <t>tribetampere
RT @SmartTampere: .@StartupWeekend
supports growing a #startup mindset,
which means growth-seeking #global
perspective and more action. Thi…</t>
  </si>
  <si>
    <t xml:space="preserve">startuptre
</t>
  </si>
  <si>
    <t xml:space="preserve">carunasuomi
</t>
  </si>
  <si>
    <t xml:space="preserve">kalmarglobal
</t>
  </si>
  <si>
    <t xml:space="preserve">sandvikgroup
</t>
  </si>
  <si>
    <t>xenomatix
RT @SmartTampere: FIMA, the Forum
for Intelligent Machines, challenged
@XenomatiX to demonstrate their
state-of-art solid state LiDar,
a te…</t>
  </si>
  <si>
    <t>braggetommi
@SmartTampere Unfortunately, in
my opinion, English should be the
first in a smart city, maybe just
me who likes it _xD83D__xDE00_</t>
  </si>
  <si>
    <t>tays_sairaala
OmaTays on otettu hyvin vastaan
- nyt käyttäjiä on jo 20 000! Uusia
toimintoja lanseerataan vinhaa
vauhtia: verkossa voi käydä hoitokeskusteluja
ja moniin esitietokyselyihin voi
jo vastata sähköisesti. #digitalisaatio
#omatays #sähköinenasiointi #tays
https://t.co/Tirwvnjopm</t>
  </si>
  <si>
    <t>lailabrocker
RT @minna_kinnunen: Ethics in AI
-AI Morning 1st November 2019 9-12
AM Interesting program coming up:
Insta DefSec, Solita, 1001Lakes
and…</t>
  </si>
  <si>
    <t>ai_hub_tampere
RT @minna_kinnunen: Smart Tampere
tekee selvitystä tekoälyn hyödyntämisestä
Tampereen seudulla ja alueen yritysten
tekoälyvalmiuksista ja -…</t>
  </si>
  <si>
    <t xml:space="preserve">paronianttila
</t>
  </si>
  <si>
    <t xml:space="preserve">maximum_aittack
</t>
  </si>
  <si>
    <t xml:space="preserve">futurice
</t>
  </si>
  <si>
    <t xml:space="preserve">rezaghabcheloo
</t>
  </si>
  <si>
    <t>timorainio
Ehdokashaku Teknisen luovuuden
palkinnon saajaksi käynnistyi -
Smarttampere https://t.co/6MxU7vNTm5</t>
  </si>
  <si>
    <t>huhtelin
RT @minna_kinnunen: Seuraavat AI
Aamut 1.11. ja 28.11. Pistä kalenteriin.
#smarttampere #BusinessTampere
#AIaamu #AImorning https://t.co/mo…</t>
  </si>
  <si>
    <t>niinaimmonen
RT @minna_kinnunen: Ethics in AI
-AI Morning 1st November 2019 9-12
AM Interesting program coming up:
Insta DefSec, Solita, 1001Lakes
and…</t>
  </si>
  <si>
    <t xml:space="preserve">smla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</si>
  <si>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</si>
  <si>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</si>
  <si>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</si>
  <si>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</si>
  <si>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</si>
  <si>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</si>
  <si>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</si>
  <si>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&lt;value&gt;steve@nextinnonprofits.com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</si>
  <si>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</si>
  <si>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</si>
  <si>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</si>
  <si>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</si>
  <si>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</si>
  <si>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</si>
  <si>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</si>
  <si>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</si>
  <si>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</si>
  <si>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</si>
  <si>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</si>
  <si>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</si>
  <si>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</si>
  <si>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</si>
  <si>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</si>
  <si>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</si>
  <si>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</si>
  <si>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</si>
  <si>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</si>
  <si>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</si>
  <si>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</si>
  <si>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</si>
  <si>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</si>
  <si>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</si>
  <si>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</si>
  <si>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</si>
  <si>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</si>
  <si>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</si>
  <si>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</si>
  <si>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</si>
  <si>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</si>
  <si>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</si>
  <si>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</si>
  <si>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</si>
  <si>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</si>
  <si>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</si>
  <si>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</si>
  <si>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</si>
  <si>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</si>
  <si>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</si>
  <si>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</si>
  <si>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</si>
  <si>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</si>
  <si>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</si>
  <si>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</si>
  <si>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</si>
  <si>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</si>
  <si>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</si>
  <si>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</si>
  <si>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</si>
  <si>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</si>
  <si>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</si>
  <si>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</si>
  <si>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</si>
  <si>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</si>
  <si>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</si>
  <si>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</si>
  <si>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</si>
  <si>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</si>
  <si>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</si>
  <si>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</si>
  <si>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</si>
  <si>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</si>
  <si>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</si>
  <si>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https://www.linkedin.com/slink?code=g6DG2_R</t>
  </si>
  <si>
    <t>https://www.linkedin.com/slink?code=gARqi3Z</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</si>
  <si>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</si>
  <si>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</si>
  <si>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</si>
  <si>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</si>
  <si>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</si>
  <si>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</si>
  <si>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</si>
  <si>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</si>
  <si>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</si>
  <si>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</si>
  <si>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</si>
  <si>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</si>
  <si>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</si>
  <si>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</si>
  <si>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https://smarttampere.fi/kaupin-alueen-kehittaminen-kaksi-kilpailutusta-auki-11-10-saakka/ https://www.youtube.com/watch?v=Me8cdyZxcD0 https://smarttampere.fi/terveisia-turvallisuudesta-mita-seuraavaksi/ https://www.youtube.com/watch?v=hfR-9bvqMSk https://smarttampere.fi/en/safety-and-security-greetings-what-is-new-in-the-field/ https://www.youtube.com/watch?v=Q9VSv8Io7vU https://smarttampere.fi/en/safety-and-security-greetings-what-will-happen-next/ https://www.youtube.com/watch?v=oug4ZGqg7LI https://www.youtube.com/watch?v=irmrv9oStKY https://smarttampere.fi/tampereen-seudun-tekoalykartoitus-kerro-yrityksesi-tekoalykehityksen-tilasta-ja-toiveista/</t>
  </si>
  <si>
    <t>https://www.aiaamu.fi/ https://twitter.com/ai_hub_tampere/status/1181962621030948864 https://www.lyyti.fi/questions/3f7613653f https://twitter.com/smarttampere/status/1179282580140630016</t>
  </si>
  <si>
    <t>https://www.vertical.vc/rapidtampere https://www.linkedin.com/slink?code=gVRSzNU https://www.linkedin.com/slink?code=g_TvMDS https://www.linkedin.com/slink?code=g6DG2_R https://www.linkedin.com/slink?code=gARqi3Z</t>
  </si>
  <si>
    <t>https://smarttampere.fi/ehdokashaku-teknisen-luovuuden-palkinnon-saajaksi-kaynnistyi/ https://www.eventbrite.com/e/ai-hub-tampere-workshop-on-applied-ai-registration-73395859993</t>
  </si>
  <si>
    <t>https://www.tampere.fi/tampereen-kaupunki/ajankohtaista/tiedotteet/2019/09/17092019_3.html https://www.healthhub.fi/article/439 https://twitter.com/SmartTampere/status/1179276286101016578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</si>
  <si>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</si>
  <si>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</si>
  <si>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</si>
  <si>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</si>
  <si>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</si>
  <si>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</si>
  <si>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</si>
  <si>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</si>
  <si>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</si>
  <si>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</si>
  <si>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</si>
  <si>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</si>
  <si>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smarttampere.fi youtube.com twitter.com aiaamu.fi europa.eu valkeakoski.fi</t>
  </si>
  <si>
    <t>aiaamu.fi twitter.com lyyti.fi</t>
  </si>
  <si>
    <t>linkedin.com vertical.vc</t>
  </si>
  <si>
    <t>smarttampere.fi eventbrite.com</t>
  </si>
  <si>
    <t>tampere.fi healthhub.fi twitter.com</t>
  </si>
  <si>
    <t>Top Hashtags in Tweet in Entire Graph</t>
  </si>
  <si>
    <t>tampere</t>
  </si>
  <si>
    <t>startup</t>
  </si>
  <si>
    <t>aimorning</t>
  </si>
  <si>
    <t>safety</t>
  </si>
  <si>
    <t>security</t>
  </si>
  <si>
    <t>turvallisuussymposium2019</t>
  </si>
  <si>
    <t>global</t>
  </si>
  <si>
    <t>Top Hashtags in Tweet in G1</t>
  </si>
  <si>
    <t>hiilineutraali</t>
  </si>
  <si>
    <t>kestavatampere</t>
  </si>
  <si>
    <t>Top Hashtags in Tweet in G2</t>
  </si>
  <si>
    <t>investeuresearch</t>
  </si>
  <si>
    <t>6aika</t>
  </si>
  <si>
    <t>euregionsweek2019</t>
  </si>
  <si>
    <t>Top Hashtags in Tweet in G3</t>
  </si>
  <si>
    <t>digiturvakiertue</t>
  </si>
  <si>
    <t>vahti</t>
  </si>
  <si>
    <t>hackathon</t>
  </si>
  <si>
    <t>bitwise</t>
  </si>
  <si>
    <t>Top Hashtags in Tweet in G4</t>
  </si>
  <si>
    <t>smart</t>
  </si>
  <si>
    <t>cities</t>
  </si>
  <si>
    <t>european</t>
  </si>
  <si>
    <t>stream</t>
  </si>
  <si>
    <t>Top Hashtags in Tweet in G5</t>
  </si>
  <si>
    <t>register</t>
  </si>
  <si>
    <t>artificialintelligence</t>
  </si>
  <si>
    <t>demos</t>
  </si>
  <si>
    <t>architecture</t>
  </si>
  <si>
    <t>platforms</t>
  </si>
  <si>
    <t>tekoäly</t>
  </si>
  <si>
    <t>demot</t>
  </si>
  <si>
    <t>simulaatio</t>
  </si>
  <si>
    <t>alusta</t>
  </si>
  <si>
    <t>arkkitehtuuri</t>
  </si>
  <si>
    <t>Top Hashtags in Tweet in G6</t>
  </si>
  <si>
    <t>osallistu</t>
  </si>
  <si>
    <t>heatlaboratorio</t>
  </si>
  <si>
    <t>visaxion</t>
  </si>
  <si>
    <t>kirurgiankoulutuskeskus</t>
  </si>
  <si>
    <t>Top Hashtags in Tweet in G7</t>
  </si>
  <si>
    <t>collaboration</t>
  </si>
  <si>
    <t>Top Hashtags in Tweet in G8</t>
  </si>
  <si>
    <t>Top Hashtags in Tweet in G9</t>
  </si>
  <si>
    <t>Top Hashtags in Tweet in G10</t>
  </si>
  <si>
    <t>Top Hashtags in Tweet</t>
  </si>
  <si>
    <t>smarttampere businesstampere tampere startup turvallisuussymposium2019 global hiilineutraali kestavatampere safety security</t>
  </si>
  <si>
    <t>h2020transport h2020 investeuresearch 6aika euregionsweek2019</t>
  </si>
  <si>
    <t>smarttampere businesstampere aiaamu tampere aimorning digiturvakiertue vahti startup hackathon bitwise</t>
  </si>
  <si>
    <t>businesstampere smarttampere wisehockey turvallisuus smart cities european safety security stream</t>
  </si>
  <si>
    <t>register artificialintelligence demos architecture platforms tekoäly demot simulaatio alusta arkkitehtuuri</t>
  </si>
  <si>
    <t>smarttampere ilmastotyã¶ tampere osallistu turvallisuus startup global heatlaboratorio visaxion kirurgiankoulutuskeskus</t>
  </si>
  <si>
    <t>Top Words in Tweet in Entire Graph</t>
  </si>
  <si>
    <t>Words in Sentiment List#1: Positive</t>
  </si>
  <si>
    <t>Words in Sentiment List#2: Negative</t>
  </si>
  <si>
    <t>Words in Sentiment List#3: Angry/Violent</t>
  </si>
  <si>
    <t>Non-categorized Words</t>
  </si>
  <si>
    <t>Total Words</t>
  </si>
  <si>
    <t>#smarttampere</t>
  </si>
  <si>
    <t>ja</t>
  </si>
  <si>
    <t>Top Words in Tweet in G1</t>
  </si>
  <si>
    <t>more</t>
  </si>
  <si>
    <t>#businesstampere</t>
  </si>
  <si>
    <t>Top Words in Tweet in G2</t>
  </si>
  <si>
    <t>#h2020transport</t>
  </si>
  <si>
    <t>seuraa</t>
  </si>
  <si>
    <t>liikenteen</t>
  </si>
  <si>
    <t>infopäivä</t>
  </si>
  <si>
    <t>päivän</t>
  </si>
  <si>
    <t>sessioita</t>
  </si>
  <si>
    <t>etänä</t>
  </si>
  <si>
    <t>Top Words in Tweet in G3</t>
  </si>
  <si>
    <t>#aiaamu</t>
  </si>
  <si>
    <t>11</t>
  </si>
  <si>
    <t>Top Words in Tweet in G4</t>
  </si>
  <si>
    <t>telling</t>
  </si>
  <si>
    <t>milestones</t>
  </si>
  <si>
    <t>Top Words in Tweet in G5</t>
  </si>
  <si>
    <t>teknisen</t>
  </si>
  <si>
    <t>luovuuden</t>
  </si>
  <si>
    <t>palkinnon</t>
  </si>
  <si>
    <t>ehdokashaku</t>
  </si>
  <si>
    <t>saajaksi</t>
  </si>
  <si>
    <t>käynnistyi</t>
  </si>
  <si>
    <t>Top Words in Tweet in G6</t>
  </si>
  <si>
    <t>katso</t>
  </si>
  <si>
    <t>pã</t>
  </si>
  <si>
    <t>ã</t>
  </si>
  <si>
    <t>10</t>
  </si>
  <si>
    <t>mennessä</t>
  </si>
  <si>
    <t>Top Words in Tweet in G7</t>
  </si>
  <si>
    <t>growth</t>
  </si>
  <si>
    <t>#ic19</t>
  </si>
  <si>
    <t>executive</t>
  </si>
  <si>
    <t>director</t>
  </si>
  <si>
    <t>innovation</t>
  </si>
  <si>
    <t>competitiveness</t>
  </si>
  <si>
    <t>Top Words in Tweet in G8</t>
  </si>
  <si>
    <t>Top Words in Tweet in G9</t>
  </si>
  <si>
    <t>Top Words in Tweet in G10</t>
  </si>
  <si>
    <t>Top Words in Tweet</t>
  </si>
  <si>
    <t>#smarttampere ja smarttampere tampere smart security ai more safety #businesstampere</t>
  </si>
  <si>
    <t>eutampere smarttampere #h2020transport seuraa tamperekaupunki liikenteen infopäivä päivän sessioita etänä</t>
  </si>
  <si>
    <t>ai #smarttampere ja #businesstampere tampere minna_kinnunen kampusklubi #aiaamu smarttampere 11</t>
  </si>
  <si>
    <t>smarttampere #businesstampere #smarttampere ja safety security european bitwiseoy telling milestones</t>
  </si>
  <si>
    <t>smarttampere ai teknisen luovuuden palkinnon minna_kinnunen ehdokashaku saajaksi käynnistyi smart</t>
  </si>
  <si>
    <t>smarttampere ja katso tampere smart 11 pã ã 10 mennessä</t>
  </si>
  <si>
    <t>smart psdintelligence growth smarttampere #ic19 teppo_rantanen executive director innovation competitiveness</t>
  </si>
  <si>
    <t>Top Word Pairs in Tweet in Entire Graph</t>
  </si>
  <si>
    <t>#smarttampere,#businesstampere</t>
  </si>
  <si>
    <t>safety,security</t>
  </si>
  <si>
    <t>smart,city</t>
  </si>
  <si>
    <t>katso,videolta</t>
  </si>
  <si>
    <t>videolta,miten</t>
  </si>
  <si>
    <t>vuoteen,2030</t>
  </si>
  <si>
    <t>jotta,tampere</t>
  </si>
  <si>
    <t>pyã,rã</t>
  </si>
  <si>
    <t>hiilineutraali,vuoteen</t>
  </si>
  <si>
    <t>teknisen,luovuuden</t>
  </si>
  <si>
    <t>Top Word Pairs in Tweet in G1</t>
  </si>
  <si>
    <t>startupweekend,supports</t>
  </si>
  <si>
    <t>supports,growing</t>
  </si>
  <si>
    <t>growing,#startup</t>
  </si>
  <si>
    <t>Top Word Pairs in Tweet in G2</t>
  </si>
  <si>
    <t>liikenteen,infopäivä</t>
  </si>
  <si>
    <t>tallenteet,jälkikäteen</t>
  </si>
  <si>
    <t>#h2020transport,sessiot</t>
  </si>
  <si>
    <t>sessiot,jakautuvat</t>
  </si>
  <si>
    <t>jakautuvat,teemoittain</t>
  </si>
  <si>
    <t>teemoittain,seuraa</t>
  </si>
  <si>
    <t>seuraa,etänä</t>
  </si>
  <si>
    <t>etänä,ja</t>
  </si>
  <si>
    <t>ja,katso</t>
  </si>
  <si>
    <t>katso,tallenteet</t>
  </si>
  <si>
    <t>Top Word Pairs in Tweet in G3</t>
  </si>
  <si>
    <t>#aiaamu,#aimorning</t>
  </si>
  <si>
    <t>#businesstampere,#aiaamu</t>
  </si>
  <si>
    <t>datalla,tampere</t>
  </si>
  <si>
    <t>tampere,kestäväksi</t>
  </si>
  <si>
    <t>mukana,yli</t>
  </si>
  <si>
    <t>yli,20</t>
  </si>
  <si>
    <t>20,yritystä</t>
  </si>
  <si>
    <t>ai,aamussa</t>
  </si>
  <si>
    <t>#digiturvakiertue,#tampere</t>
  </si>
  <si>
    <t>Top Word Pairs in Tweet in G4</t>
  </si>
  <si>
    <t>#businesstampere,#smarttampere</t>
  </si>
  <si>
    <t>smarttampere,bitwiseoy</t>
  </si>
  <si>
    <t>bitwiseoy,telling</t>
  </si>
  <si>
    <t>telling,milestones</t>
  </si>
  <si>
    <t>milestones,#wisehockey</t>
  </si>
  <si>
    <t>#wisehockey,speed</t>
  </si>
  <si>
    <t>speed,fast</t>
  </si>
  <si>
    <t>fast,first</t>
  </si>
  <si>
    <t>first,official</t>
  </si>
  <si>
    <t>Top Word Pairs in Tweet in G5</t>
  </si>
  <si>
    <t>luovuuden,palkinnon</t>
  </si>
  <si>
    <t>ehdokashaku,teknisen</t>
  </si>
  <si>
    <t>palkinnon,saajaksi</t>
  </si>
  <si>
    <t>saajaksi,käynnistyi</t>
  </si>
  <si>
    <t>käynnistyi,smarttampere</t>
  </si>
  <si>
    <t>timo,hämäläinen</t>
  </si>
  <si>
    <t>hämäläinen,rezaghabcheloo</t>
  </si>
  <si>
    <t>Top Word Pairs in Tweet in G6</t>
  </si>
  <si>
    <t>pã,ã</t>
  </si>
  <si>
    <t>smarttampere,katso</t>
  </si>
  <si>
    <t>smarttampere,tamperekaupunki</t>
  </si>
  <si>
    <t>kova,haaste</t>
  </si>
  <si>
    <t>haaste,yleiskaavan</t>
  </si>
  <si>
    <t>yleiskaavan,#ilmastotyã</t>
  </si>
  <si>
    <t>#ilmastotyã,pyrkii</t>
  </si>
  <si>
    <t>Top Word Pairs in Tweet in G7</t>
  </si>
  <si>
    <t>teppo_rantanen,executive</t>
  </si>
  <si>
    <t>executive,director</t>
  </si>
  <si>
    <t>director,growth</t>
  </si>
  <si>
    <t>growth,innovation</t>
  </si>
  <si>
    <t>innovation,competitiveness</t>
  </si>
  <si>
    <t>competitiveness,smarttampere</t>
  </si>
  <si>
    <t>smarttampere,speaks</t>
  </si>
  <si>
    <t>speaks,smart</t>
  </si>
  <si>
    <t>psd's,tylerhsutton</t>
  </si>
  <si>
    <t>tylerhsutton,moderating</t>
  </si>
  <si>
    <t>Top Word Pairs in Tweet in G8</t>
  </si>
  <si>
    <t>Top Word Pairs in Tweet in G9</t>
  </si>
  <si>
    <t>Top Word Pairs in Tweet in G10</t>
  </si>
  <si>
    <t>Top Word Pairs in Tweet</t>
  </si>
  <si>
    <t>safety,security  #smarttampere,#businesstampere  katso,videolta  videolta,miten  jotta,tampere  vuoteen,2030  pyã,rã  startupweekend,supports  supports,growing  growing,#startup</t>
  </si>
  <si>
    <t>liikenteen,infopäivä  tallenteet,jälkikäteen  #h2020transport,sessiot  sessiot,jakautuvat  jakautuvat,teemoittain  teemoittain,seuraa  seuraa,etänä  etänä,ja  ja,katso  katso,tallenteet</t>
  </si>
  <si>
    <t>#smarttampere,#businesstampere  #aiaamu,#aimorning  #businesstampere,#aiaamu  datalla,tampere  tampere,kestäväksi  mukana,yli  yli,20  20,yritystä  ai,aamussa  #digiturvakiertue,#tampere</t>
  </si>
  <si>
    <t>safety,security  #businesstampere,#smarttampere  smarttampere,bitwiseoy  bitwiseoy,telling  telling,milestones  milestones,#wisehockey  #wisehockey,speed  speed,fast  fast,first  first,official</t>
  </si>
  <si>
    <t>teknisen,luovuuden  luovuuden,palkinnon  ehdokashaku,teknisen  palkinnon,saajaksi  saajaksi,käynnistyi  käynnistyi,smarttampere  timo,hämäläinen  hämäläinen,rezaghabcheloo</t>
  </si>
  <si>
    <t>pã,ã  pyã,rã  smarttampere,katso  katso,videolta  videolta,miten  smarttampere,tamperekaupunki  kova,haaste  haaste,yleiskaavan  yleiskaavan,#ilmastotyã  #ilmastotyã,pyrkii</t>
  </si>
  <si>
    <t>teppo_rantanen,executive  executive,director  director,growth  growth,innovation  innovation,competitiveness  competitiveness,smarttampere  smarttampere,speaks  speaks,smart  psd's,tylerhsutton  tylerhsutton,moderating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</si>
  <si>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</si>
  <si>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</si>
  <si>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</si>
  <si>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</si>
  <si>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</si>
  <si>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</si>
  <si>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</si>
  <si>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</si>
  <si>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</si>
  <si>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</si>
  <si>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</si>
  <si>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smlâ</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</si>
  <si>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</si>
  <si>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</si>
  <si>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</si>
  <si>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</si>
  <si>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</si>
  <si>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</si>
  <si>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</si>
  <si>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</si>
  <si>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</si>
  <si>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</si>
  <si>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</si>
  <si>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</si>
  <si>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smarttampere tamperekaupunki braggetommi</t>
  </si>
  <si>
    <t>Top Mentioned in Tweet</t>
  </si>
  <si>
    <t>smarttampere minna_kinnunen kampusklubi startupweekend healthhubtre stardusth2020 tamperekaupunki startuptre eusmartcities businesstampere</t>
  </si>
  <si>
    <t>eutampere smarttampere tamperekaupunki tampereuni pirkanmaan_liit businesstre_fi tumuvanhanen ekokumppanit vernetrc ens_tampereuni</t>
  </si>
  <si>
    <t>minna_kinnunen kampusklubi smarttampere jarkkooksala jari_ikonen tamperekaupunki markkuniemi_</t>
  </si>
  <si>
    <t>smarttampere bitwiseoy smlâ petrinykanen swecofinland sandvikgroup kalmarglobal carunasuomi valmetglobal verticalvc</t>
  </si>
  <si>
    <t>smarttampere minna_kinnunen ai_hub_tampere rezaghabcheloo futurice tampereuni timorainio kampusklubi paronianttila maximum_aittack</t>
  </si>
  <si>
    <t>smarttampere tamperekaupunki healthhubtre treyleiskaava eutampere startupweekend taitokeskus biopankki</t>
  </si>
  <si>
    <t>psdintelligence smarttampere teppo_rantanen tylerhsutton cityofatlanta cityofvancouver regionofdurham iot_events</t>
  </si>
  <si>
    <t>nieminenmp vttfinland</t>
  </si>
  <si>
    <t>smarttampere pointofpublish blueprint4biz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</si>
  <si>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</si>
  <si>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</si>
  <si>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</si>
  <si>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</si>
  <si>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</si>
  <si>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</si>
  <si>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</si>
  <si>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</si>
  <si>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</si>
  <si>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</si>
  <si>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</si>
  <si>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</si>
  <si>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smartecocity smliiga fioribgaming startupweekend iperantanen jeeosch pitky_ry niinaimmonen eusmartcities amin30704649</t>
  </si>
  <si>
    <t>villeniinisto miapetrakumpula hennavirkkunen paulikuosmanen _mariwalls tumuvanhanen eutifi kuutosaika silviamodig renovateeurope</t>
  </si>
  <si>
    <t>jarkko_moilanen huhtelin k2tre businesstre_fi lailabrocker jkangaso jukkahammar minnahelynen ictfinland mirkalahti</t>
  </si>
  <si>
    <t>sandvikgroup maja_66 verticalvc businesstampere kalmarglobal valmetglobal carunasuomi petrinykanen swecofinland bitwiseoy</t>
  </si>
  <si>
    <t>timorainio futurice tampereuni paronianttila ai_hub_tampere sirpavirta maximum_aittack rezaghabcheloo</t>
  </si>
  <si>
    <t>tamperekaupunki mc_roth healthhubtre caritaisomaki mahkupirkanmaa treyleiskaava biopankki taitokeskus</t>
  </si>
  <si>
    <t>cityofvancouver regionofdurham cityofatlanta psdintelligence tylerhsutton iot_events teppo_rantanen</t>
  </si>
  <si>
    <t>vttfinland vtt_amheikkila nieminenmp</t>
  </si>
  <si>
    <t>carlgould blueprint4biz pointofpublish</t>
  </si>
  <si>
    <t>Top URLs in Tweet by Count</t>
  </si>
  <si>
    <t>https://smarttampere.fi/kaupin-alueen-kehittaminen-kaksi-kilpailutusta-auki-11-10-saakka/ https://smarttampere.fi/en/multi-award-winning-layette-maternity-app-pursues-the-japanese-and-chinese-markets/ https://smarttampere.fi/monesti-palkittu-layette-aitiyssovellus-tavoittelee-japanin-ja-kiinan-markkinoita/ https://twitter.com/SmartTampere/status/1182626076884897794?s=19 https://smarttampere.fi/ehdokashaku-teknisen-luovuuden-palkinnon-saajaksi-kaynnistyi/ https://smarttampere.fi/en/startup-weekend-generated-seven-sustainable-business-ideas/ https://smarttampere.fi/kehita/datalla-tampere-kestavaksi/ https://smarttampere.fi/tietopyynto-ikaihmisten-lihasvoiman-yllapitaminen-ja-harjoitteiden-mittaaminen/ https://smarttampere.fi/health-tuesday-valotti-testbed-ympariston-tilannetta-kaupin-kampuksella/ http://www.valkeakoski.fi/portal/suomi/yrityspalvelut/tapahtumat+ja+koulutukset/?bid=14566&amp;area=5468</t>
  </si>
  <si>
    <t>https://www.linkedin.com/slink?code=gVRSzNU https://www.linkedin.com/slink?code=g6DG2_R https://www.linkedin.com/slink?code=gARqi3Z https://www.linkedin.com/slink?code=g_TvMDS</t>
  </si>
  <si>
    <t>https://www.aiaamu.fi/ https://www.lyyti.fi/questions/3f7613653f https://twitter.com/ai_hub_tampere/status/1181962621030948864</t>
  </si>
  <si>
    <t>Top URLs in Tweet by Salience</t>
  </si>
  <si>
    <t>Top Domains in Tweet by Count</t>
  </si>
  <si>
    <t>smarttampere.fi youtube.com twitter.com valkeakoski.fi europa.eu aiaamu.fi</t>
  </si>
  <si>
    <t>aiaamu.fi lyyti.fi twitter.com</t>
  </si>
  <si>
    <t>Top Domains in Tweet by Salience</t>
  </si>
  <si>
    <t>youtube.com smarttampere.fi twitter.com valkeakoski.fi europa.eu aiaamu.fi</t>
  </si>
  <si>
    <t>Top Hashtags in Tweet by Count</t>
  </si>
  <si>
    <t>smarttampere tampere businesstampere turvallisuussymposium2019 hiilineutraali health ai kestavatampere safety security</t>
  </si>
  <si>
    <t>turvallisuus businesstampere smarttampere turvallisuussymposium turvallisuusklusteri smart cities european safety security</t>
  </si>
  <si>
    <t>smarttampere businesstampere aiaamu aimorning bitwise hackathon</t>
  </si>
  <si>
    <t>h2020transport investeuresearch h2020 6aika euregionsweek2019</t>
  </si>
  <si>
    <t>startup global smartcities</t>
  </si>
  <si>
    <t>businesstampere rapidtampere sensortechnology worksafety data stream startup streamfestival smarttampere munich</t>
  </si>
  <si>
    <t>smarttampere smart cities european</t>
  </si>
  <si>
    <t>smarttampere startup global turvallisuus tampere osallistu ilmastotyã¶</t>
  </si>
  <si>
    <t>smarttampere tampere startups app</t>
  </si>
  <si>
    <t>smarttampere businesstampere cooperation building turvallisuussymposium stream startup streamfestival turvallisuus wisehockey</t>
  </si>
  <si>
    <t>turvallisuus smarttampere businesstampere aiaamu aimorning tampere startup</t>
  </si>
  <si>
    <t>tekoäly demot simulaatio alusta arkkitehtuuri älykkäätkoneet register artificialintelligence demos architecture</t>
  </si>
  <si>
    <t>smarttampere businesstampere aiaamu aimorning tampere startup</t>
  </si>
  <si>
    <t>smarttampere businesstampere aiaamu aimorning startup global</t>
  </si>
  <si>
    <t>Top Hashtags in Tweet by Salience</t>
  </si>
  <si>
    <t>tampere businesstampere turvallisuussymposium2019 hiilineutraali health ai kestavatampere safety security startup</t>
  </si>
  <si>
    <t>turvallisuussymposium turvallisuusklusteri smart cities european safety security clusters fp7 horizon20</t>
  </si>
  <si>
    <t>aiaamu aimorning bitwise hackathon smarttampere businesstampere</t>
  </si>
  <si>
    <t>smartcities collaboration ic19</t>
  </si>
  <si>
    <t>startups app smarttampere tampere</t>
  </si>
  <si>
    <t>Top Words in Tweet by Count</t>
  </si>
  <si>
    <t>pyã rã haluatko osallistua kaupin alueen kehittã miseen toteuttamalla pysã</t>
  </si>
  <si>
    <t>#smarttampere ja security smart tampere 10 #businesstampere safety #tampere ai</t>
  </si>
  <si>
    <t>petrinykanen pirkanmaalla turvallisuuden parissa toimijat osallistu turvallisuusosaamisen kartoitukseen ja yhteistyã</t>
  </si>
  <si>
    <t>#turvallisuus #businesstampere #smarttampere european ja #turvallisuussymposium alkamassa pirkanmaan turvallisuusklusterin risto</t>
  </si>
  <si>
    <t>treyleiskaava kova haaste yleiskaavan #ilmastotyã pyrkii vastaamaan omalta osaltaan tarjoamalla</t>
  </si>
  <si>
    <t>pã ã kova haaste yleiskaavan #ilmastotyã pyrkii vastaamaan omalta osaltaan</t>
  </si>
  <si>
    <t>bitwiseoy telling milestones #wisehockey speed fast first official game finnish</t>
  </si>
  <si>
    <t>minna_kinnunen markku niemi told iot pilots city tampere kampusklubi #smarttampere</t>
  </si>
  <si>
    <t>vielä ehtii osallistua innovaatiokilpailuun aloitustapahtuma ensi tiistaina hervannan kampusklubi'lla ilmoittaudu</t>
  </si>
  <si>
    <t>ai #smarttampere #businesstampere ja #aiaamu #aimorning tampere ã morning 2019</t>
  </si>
  <si>
    <t>katso videolta miten asumisen ja rakentamisen muututtava jotta tampere voi</t>
  </si>
  <si>
    <t>ai minna_kinnunen kirsi louhelainen ecraftilta esitteli aamussa ekosysteemikartoituksen taustaa kannattaa</t>
  </si>
  <si>
    <t>ei tuo paivinurmi hei päivi mitenkä olisi pieni keskustelu vuoreksen</t>
  </si>
  <si>
    <t>juhakokkone ahvenisjärven koulu tampereelta mukana yhteiskehittämässä innovatiivista koulua #innokas2019 tamperekaupun</t>
  </si>
  <si>
    <t>ahvenisjärven koulu tampereelta mukana yhteiskehittämässä innovatiivista koulua #innokas2019 tamperekaupunki</t>
  </si>
  <si>
    <t>eutampere maanantaina järjestetään #h2020 liikenteen infopäivä klo 10 30 aikaa</t>
  </si>
  <si>
    <t>tamperekaupunki tampereuni pirkanmaan_liit businesstre_fi #h2020transport seuraa etänä tallenteet jälkikäteen liikenteen</t>
  </si>
  <si>
    <t>hypergrowth daily out stories via pointofpublish blueprint4biz</t>
  </si>
  <si>
    <t>eutampere #h2020transport sessiot jakautuvat teemoittain seuraa etänä ja katso tallenteet</t>
  </si>
  <si>
    <t>startupweekend supports growing #startup mindset means growth seeking #global perspective</t>
  </si>
  <si>
    <t>psdintelligence psd's tylerhsutton moderating next panel #ic19 encouraging smart city</t>
  </si>
  <si>
    <t>psdintelligence smart teppo_rantanen executive director growth innovation competitiveness speaks ta</t>
  </si>
  <si>
    <t>tampere growth smart #ic19 teppo_rantanen executive director innovation competitiveness speaks</t>
  </si>
  <si>
    <t>eutampere ecological social economic transitions facing need dealt levels director</t>
  </si>
  <si>
    <t>stardusth2020 finns unite august lighthouse city joined 3 more finnish</t>
  </si>
  <si>
    <t>more cities startupweekend supports growing #startup mindset means growth seeking</t>
  </si>
  <si>
    <t>eutampere discussions examples deep renovation event ep one example exhibition</t>
  </si>
  <si>
    <t>addition sure project #safety #security theme next implement depth study</t>
  </si>
  <si>
    <t>#businesstampere #rapidtampere innovation calls open challenges set client companies sandvikgroup</t>
  </si>
  <si>
    <t>jarkkooksala #digiturvakiertue #tampere lla ajankohtaista asiaa digiturvallisuudesta #smarttampere #vahti</t>
  </si>
  <si>
    <t>#digiturvakiertue #tampere lla ajankohtaista asiaa digiturvallisuudesta #smarttampere #vahti</t>
  </si>
  <si>
    <t>ehdota teknisen luovuuden palkinnon saajaa 10 11 mennessä palkinto jaetaan</t>
  </si>
  <si>
    <t>minna_kinnunen tampere kampusklubi datalla kestäväksi innovaatiokilpailun aloitustapahtuma mukana yli 20</t>
  </si>
  <si>
    <t>health tuesdayn healthhubtre innostavana teemana kaupin kampukselle muodostuva test bed</t>
  </si>
  <si>
    <t>smart cities safety security interesting businesses people digitalization solutions future</t>
  </si>
  <si>
    <t>nature business see risks opportunities heiniwallander important point awareness</t>
  </si>
  <si>
    <t>interesting smart cities businesses people safety security digitalization solutions future</t>
  </si>
  <si>
    <t>eutampere seuraa #h2020transport ja katso room full participants cities regions</t>
  </si>
  <si>
    <t>eutampere room full participants cities regions leaders addressing climate change</t>
  </si>
  <si>
    <t>important issues affect acceptance new technologies use see #etairos project</t>
  </si>
  <si>
    <t>today tampereuni hosting safety security research symposium presentations keynotes panel</t>
  </si>
  <si>
    <t>order battle today s challenges need cooperation between different parties</t>
  </si>
  <si>
    <t>minna_kinnunen datalla tampere kestäväksi innovaatiokilpailun aloitustapahtuma kampusklubi mukana yli 20</t>
  </si>
  <si>
    <t>tampere ja katso videolta miten kulutuksen materiaalitalouden muututtava jotta voi</t>
  </si>
  <si>
    <t>ja katso videolta miten tampere jotta hiilineutraali vuoteen 2030 tamperekaupunki</t>
  </si>
  <si>
    <t>smart ja #smarttampere #tampere 11 pyã rã tekee selvitystä en</t>
  </si>
  <si>
    <t>tule kuulemaan #tekoã ly'n hyã dyntã misestã liiketoiminnassa dimecc_fi'n ai</t>
  </si>
  <si>
    <t>#smarttampere #businesstampere ai ja #cooperation research development #building sector essential</t>
  </si>
  <si>
    <t>#cooperation research development #building sector essential swecofinland welcomes everyone join</t>
  </si>
  <si>
    <t>todellakin elã mme ã lykaupungissa hieno esitys markkuniemi_ ai ja</t>
  </si>
  <si>
    <t>ja 11 tampere datalla kestäväksi mukana yli 20 yritystä minna_kinnunen</t>
  </si>
  <si>
    <t>mika heikkilä kertoo kaupungin haasteista datalla tampere kestäväksi aloitustapahtumassa mukana</t>
  </si>
  <si>
    <t>psdintelligence teppo_rantanen executive director growth innovation competitiveness speaks smart ta</t>
  </si>
  <si>
    <t>state fima forum intelligent machines challenged xenomatix demonstrate art solid</t>
  </si>
  <si>
    <t>unfortunately opinion english first smart city maybe likes mean something</t>
  </si>
  <si>
    <t>jo voi omatays otettu hyvin vastaan nyt käyttäjiä 20 000</t>
  </si>
  <si>
    <t>ai minna_kinnunen ethics morning 1st november 2019 9 12 interesting</t>
  </si>
  <si>
    <t>ai_hub_tampere tekoälyn timo hämäläinen rezaghabcheloo futurice minna_kinnunen ja ai timorainio</t>
  </si>
  <si>
    <t>teknisen luovuuden palkinnon ai ehdokashaku saajaksi käynnistyi ehdota saajaa 10</t>
  </si>
  <si>
    <t>ai minna_kinnunen 11 ja n ã seuraavat aamut 1 28</t>
  </si>
  <si>
    <t>ai minna_kinnunen 11 ja pyã rã ethics morning 1st november</t>
  </si>
  <si>
    <t>Top Words in Tweet by Salience</t>
  </si>
  <si>
    <t>ja security smart safety tampere ai 10 #businesstampere #smarttampere #tampere</t>
  </si>
  <si>
    <t>european ja #turvallisuussymposium alkamassa pirkanmaan turvallisuusklusterin risto honkonen avaa #turvallisuusklusteri</t>
  </si>
  <si>
    <t>ai ã morning 11 tampere ja #aiaamu #aimorning 2019 registration</t>
  </si>
  <si>
    <t>cities #h2020transport seuraa etänä tallenteet jälkikäteen liikenteen infopäivä päivän sessioita</t>
  </si>
  <si>
    <t>teppo_rantanen executive director growth innovation competitiveness speaks ta psd's tylerhsutton</t>
  </si>
  <si>
    <t>tampere growth teppo_rantanen executive director innovation competitiveness speaks ecosystem program</t>
  </si>
  <si>
    <t>cities startupweekend supports growing #startup mindset means growth seeking #global</t>
  </si>
  <si>
    <t>datalla kestäväksi innovaatiokilpailun aloitustapahtuma mukana yli 20 yritystä ja alustavat</t>
  </si>
  <si>
    <t>smart safety security interesting businesses people digitalization solutions future become</t>
  </si>
  <si>
    <t>seuraa #h2020transport ja katso room full participants cities regions leaders</t>
  </si>
  <si>
    <t>ja katso videolta miten kulutuksen materiaalitalouden muututtava jotta voi olla</t>
  </si>
  <si>
    <t>pyã rã katso videolta miten tampere jotta hiilineutraali vuoteen 2030</t>
  </si>
  <si>
    <t>pyã rã smart ja #smarttampere #tampere 11 tekee selvitystä en</t>
  </si>
  <si>
    <t>ai #smarttampere #businesstampere ja #cooperation research development #building sector essential</t>
  </si>
  <si>
    <t>pyã rã n ã 11 tampere datalla kestäväksi mukana yli</t>
  </si>
  <si>
    <t>ja ai ai_hub_tampere tekoälyn timo hämäläinen rezaghabcheloo futurice minna_kinnunen timorainio</t>
  </si>
  <si>
    <t>ai ehdokashaku saajaksi käynnistyi ehdota saajaa 10 11 mennessä palkinto</t>
  </si>
  <si>
    <t>11 n ã ai seuraavat aamut 1 28 pistä kalenteriin</t>
  </si>
  <si>
    <t>11 pyã rã ai ja minna_kinnunen ethics morning 1st november</t>
  </si>
  <si>
    <t>Top Word Pairs in Tweet by Count</t>
  </si>
  <si>
    <t>pyã,rã  smarttampere,haluatko  haluatko,osallistua  osallistua,kaupin  kaupin,alueen  alueen,kehittã  kehittã,miseen  miseen,toteuttamalla  toteuttamalla,pyã  rã,pysã</t>
  </si>
  <si>
    <t>#smarttampere,#businesstampere  safety,security  #turvallisuussymposium2019,#smarttampere  #smarttampere,#health  katso,videolta  videolta,miten  #smarttampere,#hiilineutraali  #hiilineutraali,#kestavatampere  vuoteen,2030  #safety,#security</t>
  </si>
  <si>
    <t>petrinykanen,pirkanmaalla  pirkanmaalla,turvallisuuden  turvallisuuden,parissa  parissa,toimijat  toimijat,osallistu  osallistu,turvallisuusosaamisen  turvallisuusosaamisen,kartoitukseen  kartoitukseen,ja  ja,yhteistyã  yhteistyã,hã</t>
  </si>
  <si>
    <t>#turvallisuussymposium,alkamassa  alkamassa,pirkanmaan  pirkanmaan,turvallisuusklusterin  turvallisuusklusterin,risto  risto,honkonen  honkonen,avaa  avaa,#turvallisuus  #turvallisuus,#turvallisuusklusteri  #turvallisuusklusteri,#businesstampere  #businesstampere,#smarttampere</t>
  </si>
  <si>
    <t>treyleiskaava,kova  kova,haaste  haaste,yleiskaavan  yleiskaavan,#ilmastotyã  #ilmastotyã,pyrkii  pyrkii,vastaamaan  vastaamaan,omalta  omalta,osaltaan  osaltaan,tarjoamalla  tarjoamalla,suunnittelua</t>
  </si>
  <si>
    <t>pã,ã  kova,haaste  haaste,yleiskaavan  yleiskaavan,#ilmastotyã  #ilmastotyã,pyrkii  pyrkii,vastaamaan  vastaamaan,omalta  omalta,osaltaan  osaltaan,tarjoamalla  tarjoamalla,suunnittelua</t>
  </si>
  <si>
    <t>smarttampere,bitwiseoy  bitwiseoy,telling  telling,milestones  milestones,#wisehockey  #wisehockey,speed  speed,fast  fast,first  first,official  official,game  game,finnish</t>
  </si>
  <si>
    <t>minna_kinnunen,markku  markku,niemi  niemi,told  told,iot  iot,pilots  pilots,city  city,tampere  tampere,kampusklubi  kampusklubi,#smarttampere  #smarttampere,#businesstampere</t>
  </si>
  <si>
    <t>smarttampere,vielä  vielä,ehtii  ehtii,osallistua  osallistua,innovaatiokilpailuun  innovaatiokilpailuun,aloitustapahtuma  aloitustapahtuma,ensi  ensi,tiistaina  tiistaina,hervannan  hervannan,kampusklubi'lla  kampusklubi'lla,ilmoittaudu</t>
  </si>
  <si>
    <t>#smarttampere,#businesstampere  #aiaamu,#aimorning  ai,morning  ai,aamussa  #businesstampere,#aiaamu  ethics,ai  ai,ai  morning,1st  1st,november  november,2019</t>
  </si>
  <si>
    <t>smarttampere,katso  katso,videolta  videolta,miten  miten,asumisen  asumisen,ja  ja,rakentamisen  rakentamisen,muututtava  muututtava,jotta  jotta,tampere  tampere,voi</t>
  </si>
  <si>
    <t>minna_kinnunen,kirsi  kirsi,louhelainen  louhelainen,ecraftilta  ecraftilta,esitteli  esitteli,ai  ai,aamussa  aamussa,ai  ai,ekosysteemikartoituksen  ekosysteemikartoituksen,taustaa  taustaa,kannattaa</t>
  </si>
  <si>
    <t>smarttampere,paivinurmi  paivinurmi,hei  hei,päivi  päivi,mitenkä  mitenkä,olisi  olisi,pieni  pieni,keskustelu  keskustelu,vuoreksen  vuoreksen,alueesta  alueesta,ja</t>
  </si>
  <si>
    <t>juhakokkone,ahvenisjärven  ahvenisjärven,koulu  koulu,tampereelta  tampereelta,mukana  mukana,yhteiskehittämässä  yhteiskehittämässä,innovatiivista  innovatiivista,koulua  koulua,#innokas2019  #innokas2019,smarttampere  smarttampere,tamperekaupun</t>
  </si>
  <si>
    <t>ahvenisjärven,koulu  koulu,tampereelta  tampereelta,mukana  mukana,yhteiskehittämässä  yhteiskehittämässä,innovatiivista  innovatiivista,koulua  koulua,#innokas2019  #innokas2019,smarttampere  smarttampere,tamperekaupunki</t>
  </si>
  <si>
    <t>eutampere,maanantaina  maanantaina,järjestetään  järjestetään,#h2020  #h2020,liikenteen  liikenteen,infopäivä  infopäivä,klo  klo,10  10,30  30,aikaa  aikaa,alkaen</t>
  </si>
  <si>
    <t>smarttampere,businesstre_fi  tallenteet,jälkikäteen  businesstre_fi,tampereuni  liikenteen,infopäivä  tamperekaupunki,smarttampere  #h2020transport,sessiot  sessiot,jakautuvat  jakautuvat,teemoittain  teemoittain,seuraa  seuraa,etänä</t>
  </si>
  <si>
    <t>hypergrowth,daily  daily,out  out,stories  stories,via  via,smarttampere  smarttampere,pointofpublish  pointofpublish,blueprint4biz</t>
  </si>
  <si>
    <t>eutampere,#h2020transport  #h2020transport,sessiot  sessiot,jakautuvat  jakautuvat,teemoittain  teemoittain,seuraa  seuraa,etänä  etänä,ja  ja,katso  katso,tallenteet  tallenteet,jälkikäteen</t>
  </si>
  <si>
    <t>smarttampere,startupweekend  startupweekend,supports  supports,growing  growing,#startup  #startup,mindset  mindset,means  means,growth  growth,seeking  seeking,#global  #global,perspective</t>
  </si>
  <si>
    <t>psdintelligence,psd's  psd's,tylerhsutton  tylerhsutton,moderating  moderating,next  next,panel  panel,#ic19  #ic19,encouraging  encouraging,smart  smart,city  city,collaboration</t>
  </si>
  <si>
    <t>psdintelligence,teppo_rantanen  teppo_rantanen,executive  executive,director  director,growth  growth,innovation  innovation,competitiveness  competitiveness,smarttampere  smarttampere,speaks  speaks,smart  smart,ta</t>
  </si>
  <si>
    <t>teppo_rantanen,executive  executive,director  director,growth  growth,innovation  innovation,competitiveness  competitiveness,smarttampere  smarttampere,speaks  speaks,smart  smart,tampere  tampere,ecosystem</t>
  </si>
  <si>
    <t>eutampere,ecological  ecological,social  social,economic  economic,transitions  transitions,facing  facing,need  need,dealt  dealt,levels  levels,director  director,general</t>
  </si>
  <si>
    <t>stardusth2020,finns  finns,unite  unite,august  august,lighthouse  lighthouse,city  city,smarttampere  smarttampere,joined  joined,3  3,more  more,finnish</t>
  </si>
  <si>
    <t>eutampere,discussions  discussions,examples  examples,deep  deep,renovation  renovation,event  event,ep  ep,one  one,example  example,exhibition  exhibition,eu</t>
  </si>
  <si>
    <t>smarttampere,addition  addition,sure  sure,project  project,#safety  #safety,#security  #security,theme  theme,next  next,implement  implement,depth  depth,study</t>
  </si>
  <si>
    <t>#rapidtampere,innovation  innovation,calls  calls,open  open,challenges  challenges,set  set,client  client,companies  companies,sandvikgroup  sandvikgroup,kalmarglobal  kalmarglobal,carunasuomi</t>
  </si>
  <si>
    <t>jarkkooksala,#digiturvakiertue  #digiturvakiertue,#tampere  #tampere,lla  lla,ajankohtaista  ajankohtaista,asiaa  asiaa,digiturvallisuudesta  digiturvallisuudesta,#smarttampere  #smarttampere,#vahti</t>
  </si>
  <si>
    <t>#digiturvakiertue,#tampere  #tampere,lla  lla,ajankohtaista  ajankohtaista,asiaa  asiaa,digiturvallisuudesta  digiturvallisuudesta,#smarttampere  #smarttampere,#vahti</t>
  </si>
  <si>
    <t>smarttampere,ehdota  ehdota,teknisen  teknisen,luovuuden  luovuuden,palkinnon  palkinnon,saajaa  saajaa,10  10,11  11,mennessä  mennessä,palkinto  palkinto,jaetaan</t>
  </si>
  <si>
    <t>minna_kinnunen,datalla  datalla,tampere  tampere,kestäväksi  kestäväksi,innovaatiokilpailun  innovaatiokilpailun,aloitustapahtuma  aloitustapahtuma,kampusklubi  kampusklubi,mukana  mukana,yli  yli,20  20,yritystä</t>
  </si>
  <si>
    <t>health,tuesdayn  tuesdayn,healthhubtre  healthhubtre,innostavana  innostavana,teemana  teemana,kaupin  kaupin,kampukselle  kampukselle,muodostuva  muodostuva,test  test,bed  bed,ympã</t>
  </si>
  <si>
    <t>smart,cities  safety,security  smarttampere,interesting  interesting,smart  cities,businesses  businesses,people  people,safety  security,digitalization  digitalization,solutions  solutions,future</t>
  </si>
  <si>
    <t>smarttampere,nature  nature,business  business,see  see,risks  risks,opportunities  opportunities,heiniwallander  heiniwallander,important  important,point  point,awareness</t>
  </si>
  <si>
    <t>smarttampere,interesting  interesting,smart  smart,cities  cities,businesses  businesses,people  people,safety  safety,security  security,digitalization  digitalization,solutions  solutions,future</t>
  </si>
  <si>
    <t>eutampere,room  room,full  full,participants  participants,cities  cities,regions  regions,leaders  leaders,addressing  addressing,climate  climate,change  change,session</t>
  </si>
  <si>
    <t>important,issues  issues,affect  affect,acceptance  acceptance,new  new,technologies  technologies,use  use,see  see,#etairos  #etairos,project  project,nieminenmp</t>
  </si>
  <si>
    <t>smarttampere,today  today,tampereuni  tampereuni,hosting  hosting,safety  safety,security  security,research  research,symposium  symposium,presentations  presentations,keynotes  keynotes,panel</t>
  </si>
  <si>
    <t>smarttampere,order  order,battle  battle,today  today,s  s,challenges  challenges,need  need,cooperation  cooperation,between  between,different  different,parties</t>
  </si>
  <si>
    <t>smarttampere,katso  katso,videolta  videolta,miten  miten,kulutuksen  kulutuksen,ja  ja,materiaalitalouden  materiaalitalouden,muututtava  muututtava,jotta  jotta,tampere  tampere,voi</t>
  </si>
  <si>
    <t>smarttampere,katso  katso,videolta  videolta,miten  jotta,tampere  hiilineutraali,vuoteen  vuoteen,2030  smarttampere,tamperekaupunki  muututtava,jotta  tampere,voi  voi,olla</t>
  </si>
  <si>
    <t>pyã,rã  smarttampere,#smarttampere  #smarttampere,tekee  tekee,selvitystä  selvitystä,#tampere  #tampere,en  en,seudun  seudun,toimijoiden  toimijoiden,tekoälyvalmiudesta  tekoälyvalmiudesta,ja</t>
  </si>
  <si>
    <t>smarttampere,tule  tule,kuulemaan  kuulemaan,#tekoã  #tekoã,ly'n  ly'n,hyã  hyã,dyntã  dyntã,misestã  misestã,liiketoiminnassa  liiketoiminnassa,dimecc_fi'n  dimecc_fi'n,ai</t>
  </si>
  <si>
    <t>smarttampere,#cooperation  #cooperation,research  research,development  development,#building  #building,sector  sector,essential  essential,swecofinland  swecofinland,welcomes  welcomes,everyone  everyone,join</t>
  </si>
  <si>
    <t>todellakin,elã  elã,mme  mme,ã  ã,lykaupungissa  lykaupungissa,hieno  hieno,esitys  esitys,markkuniemi_  markkuniemi_,ai  ai,ja  ja,iot</t>
  </si>
  <si>
    <t>datalla,tampere  tampere,kestäväksi  mukana,yli  yli,20  20,yritystä  pyã,rã  jari_ikonen,mika  mika,heikkilä  heikkilä,kertoo  kertoo,kaupungin</t>
  </si>
  <si>
    <t>mika,heikkilä  heikkilä,kertoo  kertoo,kaupungin  kaupungin,haasteista  haasteista,datalla  datalla,tampere  tampere,kestäväksi  kestäväksi,aloitustapahtumassa  aloitustapahtumassa,mukana  mukana,yli</t>
  </si>
  <si>
    <t>smarttampere,fima  fima,forum  forum,intelligent  intelligent,machines  machines,challenged  challenged,xenomatix  xenomatix,demonstrate  demonstrate,state  state,art  art,solid</t>
  </si>
  <si>
    <t>smarttampere,unfortunately  unfortunately,opinion  opinion,english  english,first  first,smart  smart,city  city,maybe  maybe,likes  smarttampere,mean  mean,something</t>
  </si>
  <si>
    <t>omatays,otettu  otettu,hyvin  hyvin,vastaan  vastaan,nyt  nyt,käyttäjiä  käyttäjiä,jo  jo,20  20,000  000,uusia  uusia,toimintoja</t>
  </si>
  <si>
    <t>minna_kinnunen,ethics  ethics,ai  ai,ai  ai,morning  morning,1st  1st,november  november,2019  2019,9  9,12  12,interesting</t>
  </si>
  <si>
    <t>timo,hämäläinen  hämäläinen,rezaghabcheloo  timorainio,ehdokashaku  ehdokashaku,teknisen  teknisen,luovuuden  luovuuden,palkinnon  palkinnon,saajaksi  saajaksi,käynnistyi  käynnistyi,smarttampere  ilmoittautuminen,ai_hub_tampere</t>
  </si>
  <si>
    <t>teknisen,luovuuden  luovuuden,palkinnon  ehdokashaku,teknisen  palkinnon,saajaksi  saajaksi,käynnistyi  käynnistyi,smarttampere  smarttampere,ehdota  ehdota,teknisen  palkinnon,saajaa  saajaa,10</t>
  </si>
  <si>
    <t>minna_kinnunen,seuraavat  seuraavat,ai  ai,aamut  aamut,1  1,11  11,ja  ja,28  28,11  11,pistä  pistä,kalenteriin</t>
  </si>
  <si>
    <t>pyã,rã  minna_kinnunen,ethics  ethics,ai  ai,ai  ai,morning  morning,1st  1st,november  november,2019  2019,9  9,12</t>
  </si>
  <si>
    <t>Top Word Pairs in Tweet by Salience</t>
  </si>
  <si>
    <t>safety,security  #smarttampere,#businesstampere  #turvallisuussymposium2019,#smarttampere  #smarttampere,#health  katso,videolta  videolta,miten  #smarttampere,#hiilineutraali  #hiilineutraali,#kestavatampere  vuoteen,2030  #safety,#security</t>
  </si>
  <si>
    <t>ai,morning  #aiaamu,#aimorning  ai,aamussa  #businesstampere,#aiaamu  ethics,ai  ai,ai  morning,1st  1st,november  november,2019  2019,9</t>
  </si>
  <si>
    <t>tallenteet,jälkikäteen  businesstre_fi,tampereuni  liikenteen,infopäivä  tamperekaupunki,smarttampere  smarttampere,businesstre_fi  #h2020transport,sessiot  sessiot,jakautuvat  jakautuvat,teemoittain  teemoittain,seuraa  seuraa,etänä</t>
  </si>
  <si>
    <t>pyã,rã  smarttampere,katso  katso,videolta  videolta,miten  jotta,tampere  hiilineutraali,vuoteen  vuoteen,2030  smarttampere,tamperekaupunki  muututtava,jotta  tampere,voi</t>
  </si>
  <si>
    <t>pyã,rã  datalla,tampere  tampere,kestäväksi  mukana,yli  yli,20  20,yritystä  jari_ikonen,mika  mika,heikkilä  heikkilä,kertoo  kertoo,kaupungin</t>
  </si>
  <si>
    <t>ehdokashaku,teknisen  palkinnon,saajaksi  saajaksi,käynnistyi  käynnistyi,smarttampere  smarttampere,ehdota  ehdota,teknisen  palkinnon,saajaa  saajaa,10  10,11  11,mennessä</t>
  </si>
  <si>
    <t>Word</t>
  </si>
  <si>
    <t>#tampere</t>
  </si>
  <si>
    <t>miten</t>
  </si>
  <si>
    <t>videolta</t>
  </si>
  <si>
    <t>mukana</t>
  </si>
  <si>
    <t>osallistua</t>
  </si>
  <si>
    <t>n</t>
  </si>
  <si>
    <t>2030</t>
  </si>
  <si>
    <t>kyselyyn</t>
  </si>
  <si>
    <t>20</t>
  </si>
  <si>
    <t>voi</t>
  </si>
  <si>
    <t>vuoteen</t>
  </si>
  <si>
    <t>jotta</t>
  </si>
  <si>
    <t>vastata</t>
  </si>
  <si>
    <t>pyã</t>
  </si>
  <si>
    <t>rã</t>
  </si>
  <si>
    <t>next</t>
  </si>
  <si>
    <t>kestäväksi</t>
  </si>
  <si>
    <t>yritystä</t>
  </si>
  <si>
    <t>alueen</t>
  </si>
  <si>
    <t>aloitustapahtuma</t>
  </si>
  <si>
    <t>muututtava</t>
  </si>
  <si>
    <t>project</t>
  </si>
  <si>
    <t>interesting</t>
  </si>
  <si>
    <t>aamussa</t>
  </si>
  <si>
    <t>#aimorning</t>
  </si>
  <si>
    <t>datalla</t>
  </si>
  <si>
    <t>yli</t>
  </si>
  <si>
    <t>#startup</t>
  </si>
  <si>
    <t>kaupin</t>
  </si>
  <si>
    <t>finnish</t>
  </si>
  <si>
    <t>olla</t>
  </si>
  <si>
    <t>kirsi</t>
  </si>
  <si>
    <t>louhelainen</t>
  </si>
  <si>
    <t>ecraftilta</t>
  </si>
  <si>
    <t>esitteli</t>
  </si>
  <si>
    <t>ekosysteemikartoituksen</t>
  </si>
  <si>
    <t>taustaa</t>
  </si>
  <si>
    <t>kannattaa</t>
  </si>
  <si>
    <t>means</t>
  </si>
  <si>
    <t>ehdota</t>
  </si>
  <si>
    <t>saajaa</t>
  </si>
  <si>
    <t>palkinto</t>
  </si>
  <si>
    <t>jaetaan</t>
  </si>
  <si>
    <t>tammikuussa</t>
  </si>
  <si>
    <t>weekin</t>
  </si>
  <si>
    <t>vielä</t>
  </si>
  <si>
    <t>panel</t>
  </si>
  <si>
    <t>morning</t>
  </si>
  <si>
    <t>2019</t>
  </si>
  <si>
    <t>supports</t>
  </si>
  <si>
    <t>yhteyd</t>
  </si>
  <si>
    <t>sure</t>
  </si>
  <si>
    <t>mennessã</t>
  </si>
  <si>
    <t>#safety</t>
  </si>
  <si>
    <t>#security</t>
  </si>
  <si>
    <t>#turvallisuussymposium2019</t>
  </si>
  <si>
    <t>9</t>
  </si>
  <si>
    <t>12</t>
  </si>
  <si>
    <t>1</t>
  </si>
  <si>
    <t>growing</t>
  </si>
  <si>
    <t>mindset</t>
  </si>
  <si>
    <t>seeking</t>
  </si>
  <si>
    <t>#global</t>
  </si>
  <si>
    <t>perspective</t>
  </si>
  <si>
    <t>action</t>
  </si>
  <si>
    <t>kehittã</t>
  </si>
  <si>
    <t>miseen</t>
  </si>
  <si>
    <t>future</t>
  </si>
  <si>
    <t>ehtii</t>
  </si>
  <si>
    <t>state</t>
  </si>
  <si>
    <t>klo</t>
  </si>
  <si>
    <t>innovaatiokilpailun</t>
  </si>
  <si>
    <t>lisã</t>
  </si>
  <si>
    <t>research</t>
  </si>
  <si>
    <t>asumisen</t>
  </si>
  <si>
    <t>rakentamisen</t>
  </si>
  <si>
    <t>technologies</t>
  </si>
  <si>
    <t>discussions</t>
  </si>
  <si>
    <t>#digiturvakiertue</t>
  </si>
  <si>
    <t>lla</t>
  </si>
  <si>
    <t>ajankohtaista</t>
  </si>
  <si>
    <t>asiaa</t>
  </si>
  <si>
    <t>digiturvallisuudesta</t>
  </si>
  <si>
    <t>#vahti</t>
  </si>
  <si>
    <t>need</t>
  </si>
  <si>
    <t>program</t>
  </si>
  <si>
    <t>up</t>
  </si>
  <si>
    <t>thi</t>
  </si>
  <si>
    <t>haluatko</t>
  </si>
  <si>
    <t>toteuttamalla</t>
  </si>
  <si>
    <t>pysã</t>
  </si>
  <si>
    <t>kã</t>
  </si>
  <si>
    <t>inti</t>
  </si>
  <si>
    <t>ilyn</t>
  </si>
  <si>
    <t>palveluverkkosuunnitelman</t>
  </si>
  <si>
    <t>nyt</t>
  </si>
  <si>
    <t>kampusklubi'lla</t>
  </si>
  <si>
    <t>region</t>
  </si>
  <si>
    <t>tã</t>
  </si>
  <si>
    <t>solid</t>
  </si>
  <si>
    <t>#hiilineutraali</t>
  </si>
  <si>
    <t>aikaa</t>
  </si>
  <si>
    <t>alustavat</t>
  </si>
  <si>
    <t>#turvallisuus</t>
  </si>
  <si>
    <t>mm</t>
  </si>
  <si>
    <t>#ai</t>
  </si>
  <si>
    <t>change</t>
  </si>
  <si>
    <t>eu</t>
  </si>
  <si>
    <t>event</t>
  </si>
  <si>
    <t>businesses</t>
  </si>
  <si>
    <t>ethics</t>
  </si>
  <si>
    <t>1st</t>
  </si>
  <si>
    <t>november</t>
  </si>
  <si>
    <t>coming</t>
  </si>
  <si>
    <t>insta</t>
  </si>
  <si>
    <t>defsec</t>
  </si>
  <si>
    <t>solita</t>
  </si>
  <si>
    <t>1001lakes</t>
  </si>
  <si>
    <t>kehiteâ</t>
  </si>
  <si>
    <t>seuraavat</t>
  </si>
  <si>
    <t>aamut</t>
  </si>
  <si>
    <t>28</t>
  </si>
  <si>
    <t>kalenteriin</t>
  </si>
  <si>
    <t>aloitustapahtumassa</t>
  </si>
  <si>
    <t>taiâ</t>
  </si>
  <si>
    <t>layette</t>
  </si>
  <si>
    <t>tekoälyn</t>
  </si>
  <si>
    <t>tekee</t>
  </si>
  <si>
    <t>selvitystä</t>
  </si>
  <si>
    <t>tampereen</t>
  </si>
  <si>
    <t>innovaatiokilpailuun</t>
  </si>
  <si>
    <t>ensi</t>
  </si>
  <si>
    <t>tiistaina</t>
  </si>
  <si>
    <t>hervannan</t>
  </si>
  <si>
    <t>ilmoittaudu</t>
  </si>
  <si>
    <t>#health</t>
  </si>
  <si>
    <t>first</t>
  </si>
  <si>
    <t>lidar</t>
  </si>
  <si>
    <t>7</t>
  </si>
  <si>
    <t>30</t>
  </si>
  <si>
    <t>voit</t>
  </si>
  <si>
    <t>ide</t>
  </si>
  <si>
    <t>syventã</t>
  </si>
  <si>
    <t>vã</t>
  </si>
  <si>
    <t>iot</t>
  </si>
  <si>
    <t>sector</t>
  </si>
  <si>
    <t>participants</t>
  </si>
  <si>
    <t>â</t>
  </si>
  <si>
    <t>kulutuksen</t>
  </si>
  <si>
    <t>examples</t>
  </si>
  <si>
    <t>deep</t>
  </si>
  <si>
    <t>renovation</t>
  </si>
  <si>
    <t>ep</t>
  </si>
  <si>
    <t>one</t>
  </si>
  <si>
    <t>example</t>
  </si>
  <si>
    <t>exhibition</t>
  </si>
  <si>
    <t>funded</t>
  </si>
  <si>
    <t>full</t>
  </si>
  <si>
    <t>order</t>
  </si>
  <si>
    <t>digitalization</t>
  </si>
  <si>
    <t>present</t>
  </si>
  <si>
    <t>solutions</t>
  </si>
  <si>
    <t>#kestavatampere</t>
  </si>
  <si>
    <t>pistã</t>
  </si>
  <si>
    <t>mika</t>
  </si>
  <si>
    <t>heikkilä</t>
  </si>
  <si>
    <t>kertoo</t>
  </si>
  <si>
    <t>kaupungin</t>
  </si>
  <si>
    <t>haasteista</t>
  </si>
  <si>
    <t>out</t>
  </si>
  <si>
    <t>muka</t>
  </si>
  <si>
    <t>forum</t>
  </si>
  <si>
    <t>offers</t>
  </si>
  <si>
    <t>possibilities</t>
  </si>
  <si>
    <t>development</t>
  </si>
  <si>
    <t>challenges</t>
  </si>
  <si>
    <t>s</t>
  </si>
  <si>
    <t>ei</t>
  </si>
  <si>
    <t>speaks</t>
  </si>
  <si>
    <t>new</t>
  </si>
  <si>
    <t>tallenteet</t>
  </si>
  <si>
    <t>jälkikäteen</t>
  </si>
  <si>
    <t>alkamassa</t>
  </si>
  <si>
    <t>maanantaina</t>
  </si>
  <si>
    <t>järjestetään</t>
  </si>
  <si>
    <t>#h2020</t>
  </si>
  <si>
    <t>alkaen</t>
  </si>
  <si>
    <t>seurata</t>
  </si>
  <si>
    <t>kaikkia</t>
  </si>
  <si>
    <t>kutsuu</t>
  </si>
  <si>
    <t>palveluntuottajia</t>
  </si>
  <si>
    <t>markkinavuoropuheluun</t>
  </si>
  <si>
    <t>alustava</t>
  </si>
  <si>
    <t>ratkaisukuvaus</t>
  </si>
  <si>
    <t>hankkeen</t>
  </si>
  <si>
    <t>ksi</t>
  </si>
  <si>
    <t>teemassa</t>
  </si>
  <si>
    <t>tullaan</t>
  </si>
  <si>
    <t>toteuttamaan</t>
  </si>
  <si>
    <t>selvitys</t>
  </si>
  <si>
    <t>ekosysteemitoimijoista</t>
  </si>
  <si>
    <t>sustainable</t>
  </si>
  <si>
    <t>#wisehockey</t>
  </si>
  <si>
    <t>speed</t>
  </si>
  <si>
    <t>fast</t>
  </si>
  <si>
    <t>official</t>
  </si>
  <si>
    <t>game</t>
  </si>
  <si>
    <t>oct</t>
  </si>
  <si>
    <t>health</t>
  </si>
  <si>
    <t>strategies</t>
  </si>
  <si>
    <t>seudun</t>
  </si>
  <si>
    <t>tarpeista</t>
  </si>
  <si>
    <t>through</t>
  </si>
  <si>
    <t>form</t>
  </si>
  <si>
    <t>international</t>
  </si>
  <si>
    <t>opportunities</t>
  </si>
  <si>
    <t>tampe</t>
  </si>
  <si>
    <t>today</t>
  </si>
  <si>
    <t>addition</t>
  </si>
  <si>
    <t>theme</t>
  </si>
  <si>
    <t>implement</t>
  </si>
  <si>
    <t>depth</t>
  </si>
  <si>
    <t>study</t>
  </si>
  <si>
    <t>#ecosystem</t>
  </si>
  <si>
    <t>risks</t>
  </si>
  <si>
    <t>safe</t>
  </si>
  <si>
    <t>finns</t>
  </si>
  <si>
    <t>unite</t>
  </si>
  <si>
    <t>august</t>
  </si>
  <si>
    <t>lighthouse</t>
  </si>
  <si>
    <t>joined</t>
  </si>
  <si>
    <t>3</t>
  </si>
  <si>
    <t>psd's</t>
  </si>
  <si>
    <t>moderating</t>
  </si>
  <si>
    <t>encouraging</t>
  </si>
  <si>
    <t>private</t>
  </si>
  <si>
    <t>turvallisuuden</t>
  </si>
  <si>
    <t>turvallisuusosaamisen</t>
  </si>
  <si>
    <t>eng</t>
  </si>
  <si>
    <t>#smartta</t>
  </si>
  <si>
    <t>kehite</t>
  </si>
  <si>
    <t>#tampereâ</t>
  </si>
  <si>
    <t>seutu</t>
  </si>
  <si>
    <t>rohkeiden</t>
  </si>
  <si>
    <t>#startupâ</t>
  </si>
  <si>
    <t>ien</t>
  </si>
  <si>
    <t>paikka</t>
  </si>
  <si>
    <t>oy</t>
  </si>
  <si>
    <t>itiyssovellus</t>
  </si>
  <si>
    <t>viedã</t>
  </si>
  <si>
    <t>syksyn</t>
  </si>
  <si>
    <t>aikana</t>
  </si>
  <si>
    <t>japaniin</t>
  </si>
  <si>
    <t>ilmoittautuminen</t>
  </si>
  <si>
    <t>timo</t>
  </si>
  <si>
    <t>workshop</t>
  </si>
  <si>
    <t>hyödyntämisestä</t>
  </si>
  <si>
    <t>seudulla</t>
  </si>
  <si>
    <t>yritysten</t>
  </si>
  <si>
    <t>tekoälyvalmiuksista</t>
  </si>
  <si>
    <t>jo</t>
  </si>
  <si>
    <t>#finland</t>
  </si>
  <si>
    <t>technology</t>
  </si>
  <si>
    <t>open</t>
  </si>
  <si>
    <t>set</t>
  </si>
  <si>
    <t>companies</t>
  </si>
  <si>
    <t>work</t>
  </si>
  <si>
    <t>#investment</t>
  </si>
  <si>
    <t>ta</t>
  </si>
  <si>
    <t>knowledge</t>
  </si>
  <si>
    <t>sessiot</t>
  </si>
  <si>
    <t>jakautuvat</t>
  </si>
  <si>
    <t>teemoittain</t>
  </si>
  <si>
    <t>täältä</t>
  </si>
  <si>
    <t>tarpeiâ</t>
  </si>
  <si>
    <t>#cooperation</t>
  </si>
  <si>
    <t>#building</t>
  </si>
  <si>
    <t>essential</t>
  </si>
  <si>
    <t>welcomes</t>
  </si>
  <si>
    <t>everyone</t>
  </si>
  <si>
    <t>join</t>
  </si>
  <si>
    <t>discussion</t>
  </si>
  <si>
    <t>brings</t>
  </si>
  <si>
    <t>soon</t>
  </si>
  <si>
    <t>starting</t>
  </si>
  <si>
    <t>#stream</t>
  </si>
  <si>
    <t>#streamfestival</t>
  </si>
  <si>
    <t>tiedot</t>
  </si>
  <si>
    <t>tapahtumassa</t>
  </si>
  <si>
    <t>mã</t>
  </si>
  <si>
    <t>become</t>
  </si>
  <si>
    <t>knowing</t>
  </si>
  <si>
    <t>futures</t>
  </si>
  <si>
    <t>therefore</t>
  </si>
  <si>
    <t>various</t>
  </si>
  <si>
    <t>such</t>
  </si>
  <si>
    <t>analysis</t>
  </si>
  <si>
    <t>vastaamalla</t>
  </si>
  <si>
    <t>materiaalitalouden</t>
  </si>
  <si>
    <t>room</t>
  </si>
  <si>
    <t>regions</t>
  </si>
  <si>
    <t>leaders</t>
  </si>
  <si>
    <t>addressing</t>
  </si>
  <si>
    <t>climate</t>
  </si>
  <si>
    <t>session</t>
  </si>
  <si>
    <t>interest</t>
  </si>
  <si>
    <t>ahvenisjärven</t>
  </si>
  <si>
    <t>koulu</t>
  </si>
  <si>
    <t>tampereelta</t>
  </si>
  <si>
    <t>yhteiskehittämässä</t>
  </si>
  <si>
    <t>innovatiivista</t>
  </si>
  <si>
    <t>koulua</t>
  </si>
  <si>
    <t>#innokas2019</t>
  </si>
  <si>
    <t>kova</t>
  </si>
  <si>
    <t>haaste</t>
  </si>
  <si>
    <t>yleiskaavan</t>
  </si>
  <si>
    <t>#ilmastotyã</t>
  </si>
  <si>
    <t>pyrkii</t>
  </si>
  <si>
    <t>vastaamaan</t>
  </si>
  <si>
    <t>omalta</t>
  </si>
  <si>
    <t>osaltaan</t>
  </si>
  <si>
    <t>tarjoamalla</t>
  </si>
  <si>
    <t>suunnittelua</t>
  </si>
  <si>
    <t>ksentekoa</t>
  </si>
  <si>
    <t>cooperation</t>
  </si>
  <si>
    <t>different</t>
  </si>
  <si>
    <t>presentations</t>
  </si>
  <si>
    <t>ecological</t>
  </si>
  <si>
    <t>social</t>
  </si>
  <si>
    <t>economic</t>
  </si>
  <si>
    <t>transitions</t>
  </si>
  <si>
    <t>facing</t>
  </si>
  <si>
    <t>dealt</t>
  </si>
  <si>
    <t>levels</t>
  </si>
  <si>
    <t>general</t>
  </si>
  <si>
    <t>acto</t>
  </si>
  <si>
    <t>important</t>
  </si>
  <si>
    <t>issues</t>
  </si>
  <si>
    <t>see</t>
  </si>
  <si>
    <t>myö</t>
  </si>
  <si>
    <t>people</t>
  </si>
  <si>
    <t>business</t>
  </si>
  <si>
    <t>pro</t>
  </si>
  <si>
    <t>#smart</t>
  </si>
  <si>
    <t>#cities</t>
  </si>
  <si>
    <t>#european</t>
  </si>
  <si>
    <t>regional</t>
  </si>
  <si>
    <t>markku</t>
  </si>
  <si>
    <t>niemi</t>
  </si>
  <si>
    <t>told</t>
  </si>
  <si>
    <t>pilots</t>
  </si>
  <si>
    <t>pirkanmaalla</t>
  </si>
  <si>
    <t>parissa</t>
  </si>
  <si>
    <t>toimijat</t>
  </si>
  <si>
    <t>kartoitukseen</t>
  </si>
  <si>
    <t>yhteistyã</t>
  </si>
  <si>
    <t>hã</t>
  </si>
  <si>
    <t>teemme</t>
  </si>
  <si>
    <t>seuraavâ</t>
  </si>
  <si>
    <t>sovelletun</t>
  </si>
  <si>
    <t>workshopiin</t>
  </si>
  <si>
    <t>23</t>
  </si>
  <si>
    <t>auki</t>
  </si>
  <si>
    <t>puhujina</t>
  </si>
  <si>
    <t>prof</t>
  </si>
  <si>
    <t>hämäläinen</t>
  </si>
  <si>
    <t>october</t>
  </si>
  <si>
    <t>already</t>
  </si>
  <si>
    <t>approaching</t>
  </si>
  <si>
    <t>watch</t>
  </si>
  <si>
    <t>sign</t>
  </si>
  <si>
    <t>ups</t>
  </si>
  <si>
    <t>omatays</t>
  </si>
  <si>
    <t>otettu</t>
  </si>
  <si>
    <t>hyvin</t>
  </si>
  <si>
    <t>vastaan</t>
  </si>
  <si>
    <t>käyttäjiä</t>
  </si>
  <si>
    <t>000</t>
  </si>
  <si>
    <t>uusia</t>
  </si>
  <si>
    <t>toimintoja</t>
  </si>
  <si>
    <t>lanseerataan</t>
  </si>
  <si>
    <t>vinhaa</t>
  </si>
  <si>
    <t>vauhtia</t>
  </si>
  <si>
    <t>verkossa</t>
  </si>
  <si>
    <t>place</t>
  </si>
  <si>
    <t>hardcore</t>
  </si>
  <si>
    <t>#startups</t>
  </si>
  <si>
    <t>during</t>
  </si>
  <si>
    <t>autumn</t>
  </si>
  <si>
    <t>maternity</t>
  </si>
  <si>
    <t>#app</t>
  </si>
  <si>
    <t>gain</t>
  </si>
  <si>
    <t>foothold</t>
  </si>
  <si>
    <t>english</t>
  </si>
  <si>
    <t>fima</t>
  </si>
  <si>
    <t>intelligent</t>
  </si>
  <si>
    <t>machines</t>
  </si>
  <si>
    <t>challenged</t>
  </si>
  <si>
    <t>demonstrate</t>
  </si>
  <si>
    <t>art</t>
  </si>
  <si>
    <t>#rapidtampere</t>
  </si>
  <si>
    <t>calls</t>
  </si>
  <si>
    <t>client</t>
  </si>
  <si>
    <t>year</t>
  </si>
  <si>
    <t>00</t>
  </si>
  <si>
    <t>#sustainable</t>
  </si>
  <si>
    <t>ovat</t>
  </si>
  <si>
    <t>attractive</t>
  </si>
  <si>
    <t>#6aika</t>
  </si>
  <si>
    <t>lisätiedot</t>
  </si>
  <si>
    <t>lähetä</t>
  </si>
  <si>
    <t>todellakin</t>
  </si>
  <si>
    <t>elã</t>
  </si>
  <si>
    <t>mme</t>
  </si>
  <si>
    <t>lykaupungissa</t>
  </si>
  <si>
    <t>hieno</t>
  </si>
  <si>
    <t>esitys</t>
  </si>
  <si>
    <t>pilottihankkeista</t>
  </si>
  <si>
    <t>#aâ</t>
  </si>
  <si>
    <t>200</t>
  </si>
  <si>
    <t>following</t>
  </si>
  <si>
    <t>#turvallisuussymposium</t>
  </si>
  <si>
    <t>now</t>
  </si>
  <si>
    <t>tämä</t>
  </si>
  <si>
    <t>viikko</t>
  </si>
  <si>
    <t>tamperekaupunki'n</t>
  </si>
  <si>
    <t>tietopyyntöön</t>
  </si>
  <si>
    <t>liittyen</t>
  </si>
  <si>
    <t>ikäihmisten</t>
  </si>
  <si>
    <t>lã</t>
  </si>
  <si>
    <t>hetã</t>
  </si>
  <si>
    <t>tuesdayn</t>
  </si>
  <si>
    <t>innostavana</t>
  </si>
  <si>
    <t>teemana</t>
  </si>
  <si>
    <t>kampukselle</t>
  </si>
  <si>
    <t>muodostuva</t>
  </si>
  <si>
    <t>test</t>
  </si>
  <si>
    <t>bed</t>
  </si>
  <si>
    <t>ympã</t>
  </si>
  <si>
    <t>ristã</t>
  </si>
  <si>
    <t>tuotteiden</t>
  </si>
  <si>
    <t>palveluiden</t>
  </si>
  <si>
    <t>tule</t>
  </si>
  <si>
    <t>kuulemaan</t>
  </si>
  <si>
    <t>#tekoã</t>
  </si>
  <si>
    <t>ly'n</t>
  </si>
  <si>
    <t>hyã</t>
  </si>
  <si>
    <t>dyntã</t>
  </si>
  <si>
    <t>misestã</t>
  </si>
  <si>
    <t>liiketoiminnassa</t>
  </si>
  <si>
    <t>dimecc_fi'n</t>
  </si>
  <si>
    <t>herã</t>
  </si>
  <si>
    <t>tapahtuma</t>
  </si>
  <si>
    <t>yrityksille</t>
  </si>
  <si>
    <t>studies</t>
  </si>
  <si>
    <t>related</t>
  </si>
  <si>
    <t>#clusters</t>
  </si>
  <si>
    <t>#smartcity</t>
  </si>
  <si>
    <t>toimijoiden</t>
  </si>
  <si>
    <t>tekoälyvalmiudesta</t>
  </si>
  <si>
    <t>osallistuvat</t>
  </si>
  <si>
    <t>foll</t>
  </si>
  <si>
    <t>infrastructure</t>
  </si>
  <si>
    <t>traffic</t>
  </si>
  <si>
    <t>flow</t>
  </si>
  <si>
    <t>parking</t>
  </si>
  <si>
    <t>spot</t>
  </si>
  <si>
    <t>mitä</t>
  </si>
  <si>
    <t>mieltä</t>
  </si>
  <si>
    <t>olet</t>
  </si>
  <si>
    <t>asuinalueesi</t>
  </si>
  <si>
    <t>kävely</t>
  </si>
  <si>
    <t>pyöräilyolosuhteista</t>
  </si>
  <si>
    <t>kerro</t>
  </si>
  <si>
    <t>meille</t>
  </si>
  <si>
    <t>viheralueet</t>
  </si>
  <si>
    <t>kaupunkiluonto</t>
  </si>
  <si>
    <t>liittyvät</t>
  </si>
  <si>
    <t>hiilineutraaliustavoitteeseen</t>
  </si>
  <si>
    <t>perjantaihin</t>
  </si>
  <si>
    <t>saakka</t>
  </si>
  <si>
    <t>kehittämiseen</t>
  </si>
  <si>
    <t>liittyviin</t>
  </si>
  <si>
    <t>kilpailutuksiin</t>
  </si>
  <si>
    <t>energiantuotannon</t>
  </si>
  <si>
    <t>tulee</t>
  </si>
  <si>
    <t>muuttua</t>
  </si>
  <si>
    <t>heading</t>
  </si>
  <si>
    <t>#munich</t>
  </si>
  <si>
    <t>trade</t>
  </si>
  <si>
    <t>fair</t>
  </si>
  <si>
    <t>#property</t>
  </si>
  <si>
    <t>want</t>
  </si>
  <si>
    <t>know</t>
  </si>
  <si>
    <t>tukevaâ</t>
  </si>
  <si>
    <t>battle</t>
  </si>
  <si>
    <t>between</t>
  </si>
  <si>
    <t>parties</t>
  </si>
  <si>
    <t>institutions</t>
  </si>
  <si>
    <t>together</t>
  </si>
  <si>
    <t>hosting</t>
  </si>
  <si>
    <t>symposium</t>
  </si>
  <si>
    <t>keynotes</t>
  </si>
  <si>
    <t>je</t>
  </si>
  <si>
    <t>pirkanmaan_l</t>
  </si>
  <si>
    <t>#inve</t>
  </si>
  <si>
    <t>nature</t>
  </si>
  <si>
    <t>point</t>
  </si>
  <si>
    <t>awareness</t>
  </si>
  <si>
    <t>#safe</t>
  </si>
  <si>
    <t>#aiâ</t>
  </si>
  <si>
    <t>#smartcities</t>
  </si>
  <si>
    <t>make</t>
  </si>
  <si>
    <t>smarter</t>
  </si>
  <si>
    <t>#collaboration</t>
  </si>
  <si>
    <t>tamperekaupun</t>
  </si>
  <si>
    <t>tuo</t>
  </si>
  <si>
    <t>registration</t>
  </si>
  <si>
    <t>women</t>
  </si>
  <si>
    <t>tech</t>
  </si>
  <si>
    <t>impact</t>
  </si>
  <si>
    <t>data</t>
  </si>
  <si>
    <t>esillä</t>
  </si>
  <si>
    <t>monista</t>
  </si>
  <si>
    <t>eri</t>
  </si>
  <si>
    <t>näkökulmista</t>
  </si>
  <si>
    <t>jã</t>
  </si>
  <si>
    <t>2</t>
  </si>
  <si>
    <t>free</t>
  </si>
  <si>
    <t>entrance</t>
  </si>
  <si>
    <t>remember</t>
  </si>
  <si>
    <t>house</t>
  </si>
  <si>
    <t>tietoa</t>
  </si>
  <si>
    <t>syvenâ</t>
  </si>
  <si>
    <t>57</t>
  </si>
  <si>
    <t>day</t>
  </si>
  <si>
    <t>each</t>
  </si>
  <si>
    <t>recognition</t>
  </si>
  <si>
    <t>fin</t>
  </si>
  <si>
    <t>#digitalization</t>
  </si>
  <si>
    <t>secure</t>
  </si>
  <si>
    <t>light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</si>
  <si>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</si>
  <si>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</si>
  <si>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</si>
  <si>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</si>
  <si>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</si>
  <si>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</si>
  <si>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</si>
  <si>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</si>
  <si>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</si>
  <si>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</si>
  <si>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</si>
  <si>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</si>
  <si>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</si>
  <si>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</si>
  <si>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</si>
  <si>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</si>
  <si>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</si>
  <si>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</si>
  <si>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</si>
  <si>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</si>
  <si>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</si>
  <si>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</si>
  <si>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</si>
  <si>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</si>
  <si>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</si>
  <si>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</si>
  <si>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</si>
  <si>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</si>
  <si>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</si>
  <si>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</si>
  <si>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</si>
  <si>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</si>
  <si>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</si>
  <si>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</si>
  <si>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</si>
  <si>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</si>
  <si>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</si>
  <si>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</si>
  <si>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</si>
  <si>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</si>
  <si>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</si>
  <si>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</si>
  <si>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</si>
  <si>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</si>
  <si>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</si>
  <si>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</si>
  <si>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</si>
  <si>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</si>
  <si>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</si>
  <si>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</si>
  <si>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</si>
  <si>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</si>
  <si>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</si>
  <si>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</si>
  <si>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</si>
  <si>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</si>
  <si>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</si>
  <si>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</si>
  <si>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</si>
  <si>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Sep</t>
  </si>
  <si>
    <t>24-Sep</t>
  </si>
  <si>
    <t>11 AM</t>
  </si>
  <si>
    <t>30-Sep</t>
  </si>
  <si>
    <t>6 AM</t>
  </si>
  <si>
    <t>7 AM</t>
  </si>
  <si>
    <t>10 AM</t>
  </si>
  <si>
    <t>1 PM</t>
  </si>
  <si>
    <t>6 PM</t>
  </si>
  <si>
    <t>7 PM</t>
  </si>
  <si>
    <t>Oct</t>
  </si>
  <si>
    <t>1-Oct</t>
  </si>
  <si>
    <t>9 AM</t>
  </si>
  <si>
    <t>2-Oct</t>
  </si>
  <si>
    <t>4 AM</t>
  </si>
  <si>
    <t>12 PM</t>
  </si>
  <si>
    <t>3 PM</t>
  </si>
  <si>
    <t>8 PM</t>
  </si>
  <si>
    <t>3-Oct</t>
  </si>
  <si>
    <t>5 AM</t>
  </si>
  <si>
    <t>8 AM</t>
  </si>
  <si>
    <t>2 PM</t>
  </si>
  <si>
    <t>5 PM</t>
  </si>
  <si>
    <t>4-Oct</t>
  </si>
  <si>
    <t>3 AM</t>
  </si>
  <si>
    <t>5-Oct</t>
  </si>
  <si>
    <t>7-Oct</t>
  </si>
  <si>
    <t>4 PM</t>
  </si>
  <si>
    <t>8-Oct</t>
  </si>
  <si>
    <t>9-Oct</t>
  </si>
  <si>
    <t>10-Oct</t>
  </si>
  <si>
    <t>11-Oct</t>
  </si>
  <si>
    <t>1 AM</t>
  </si>
  <si>
    <t>12-Oct</t>
  </si>
  <si>
    <t>128, 128, 128</t>
  </si>
  <si>
    <t>144, 112, 112</t>
  </si>
  <si>
    <t>164, 92, 92</t>
  </si>
  <si>
    <t>199, 56, 56</t>
  </si>
  <si>
    <t>239, 16, 16</t>
  </si>
  <si>
    <t>219, 36, 36</t>
  </si>
  <si>
    <t>184, 72, 72</t>
  </si>
  <si>
    <t>Red</t>
  </si>
  <si>
    <t>G1: #smarttampere ja smarttampere tampere smart security ai more safety #businesstampere</t>
  </si>
  <si>
    <t>G2: eutampere smarttampere #h2020transport seuraa tamperekaupunki liikenteen infopäivä päivän sessioita etänä</t>
  </si>
  <si>
    <t>G3: ai #smarttampere ja #businesstampere tampere minna_kinnunen kampusklubi #aiaamu smarttampere 11</t>
  </si>
  <si>
    <t>G4: smarttampere #businesstampere #smarttampere ja safety security european bitwiseoy telling milestones</t>
  </si>
  <si>
    <t>G5: smarttampere ai teknisen luovuuden palkinnon minna_kinnunen ehdokashaku saajaksi käynnistyi smart</t>
  </si>
  <si>
    <t>G6: smarttampere ja katso tampere smart 11 pã ã 10 mennessä</t>
  </si>
  <si>
    <t>G7: smart psdintelligence growth smarttampere #ic19 teppo_rantanen executive director innovation competitiveness</t>
  </si>
  <si>
    <t>Autofill Workbook Results</t>
  </si>
  <si>
    <t>Edge Weight▓1▓8▓0▓True▓Gray▓Red▓▓Edge Weight▓1▓8▓0▓3▓10▓False▓Edge Weight▓1▓8▓0▓35▓12▓False▓▓0▓0▓0▓True▓Black▓Black▓▓Followers▓8▓29187▓0▓162▓1000▓False▓▓0▓0▓0▓0▓0▓False▓▓0▓0▓0▓0▓0▓False▓▓0▓0▓0▓0▓0▓False</t>
  </si>
  <si>
    <t>GraphSource░GraphServerTwitterSearch▓GraphTerm░smarttampere▓ImportDescription░The graph represents a network of 117 Twitter users whose tweets in the requested range contained "smarttampere", or who were replied to or mentioned in those tweets.  The network was obtained from the NodeXL Graph Server on Sunday, 13 October 2019 at 22:27 UTC.
The requested start date was Sunday, 13 October 2019 at 00:01 UTC and the maximum number of days (going backward) was 14.
The maximum number of tweets collected was 5,000.
The tweets in the network were tweeted over the 12-day, 5-hour, 48-minute period from Monday, 30 September 2019 at 06:54 UTC to Saturday, 12 October 2019 at 12:43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</si>
</sst>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1766"/>
        <c:axId val="375895"/>
      </c:barChart>
      <c:catAx>
        <c:axId val="417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5895"/>
        <c:crosses val="autoZero"/>
        <c:auto val="1"/>
        <c:lblOffset val="100"/>
        <c:noMultiLvlLbl val="0"/>
      </c:catAx>
      <c:valAx>
        <c:axId val="375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smarttampere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Series'!$A$26:$A$135</c:f>
              <c:strCache>
                <c:ptCount val="93"/>
                <c:pt idx="0">
                  <c:v>11 AM
24-Sep
Sep
2019</c:v>
                </c:pt>
                <c:pt idx="1">
                  <c:v>6 AM
30-Sep</c:v>
                </c:pt>
                <c:pt idx="2">
                  <c:v>7 AM</c:v>
                </c:pt>
                <c:pt idx="3">
                  <c:v>10 AM</c:v>
                </c:pt>
                <c:pt idx="4">
                  <c:v>1 PM</c:v>
                </c:pt>
                <c:pt idx="5">
                  <c:v>6 PM</c:v>
                </c:pt>
                <c:pt idx="6">
                  <c:v>7 PM</c:v>
                </c:pt>
                <c:pt idx="7">
                  <c:v>7 AM
1-Oct
Oct</c:v>
                </c:pt>
                <c:pt idx="8">
                  <c:v>9 AM</c:v>
                </c:pt>
                <c:pt idx="9">
                  <c:v>1 PM</c:v>
                </c:pt>
                <c:pt idx="10">
                  <c:v>4 AM
2-Oct</c:v>
                </c:pt>
                <c:pt idx="11">
                  <c:v>6 AM</c:v>
                </c:pt>
                <c:pt idx="12">
                  <c:v>7 AM</c:v>
                </c:pt>
                <c:pt idx="13">
                  <c:v>9 AM</c:v>
                </c:pt>
                <c:pt idx="14">
                  <c:v>10 AM</c:v>
                </c:pt>
                <c:pt idx="15">
                  <c:v>11 AM</c:v>
                </c:pt>
                <c:pt idx="16">
                  <c:v>12 PM</c:v>
                </c:pt>
                <c:pt idx="17">
                  <c:v>1 PM</c:v>
                </c:pt>
                <c:pt idx="18">
                  <c:v>3 PM</c:v>
                </c:pt>
                <c:pt idx="19">
                  <c:v>7 PM</c:v>
                </c:pt>
                <c:pt idx="20">
                  <c:v>8 PM</c:v>
                </c:pt>
                <c:pt idx="21">
                  <c:v>4 AM
3-Oct</c:v>
                </c:pt>
                <c:pt idx="22">
                  <c:v>5 AM</c:v>
                </c:pt>
                <c:pt idx="23">
                  <c:v>6 AM</c:v>
                </c:pt>
                <c:pt idx="24">
                  <c:v>8 AM</c:v>
                </c:pt>
                <c:pt idx="25">
                  <c:v>9 AM</c:v>
                </c:pt>
                <c:pt idx="26">
                  <c:v>11 AM</c:v>
                </c:pt>
                <c:pt idx="27">
                  <c:v>12 PM</c:v>
                </c:pt>
                <c:pt idx="28">
                  <c:v>1 PM</c:v>
                </c:pt>
                <c:pt idx="29">
                  <c:v>2 PM</c:v>
                </c:pt>
                <c:pt idx="30">
                  <c:v>3 PM</c:v>
                </c:pt>
                <c:pt idx="31">
                  <c:v>5 PM</c:v>
                </c:pt>
                <c:pt idx="32">
                  <c:v>3 AM
4-Oct</c:v>
                </c:pt>
                <c:pt idx="33">
                  <c:v>5 AM</c:v>
                </c:pt>
                <c:pt idx="34">
                  <c:v>6 AM</c:v>
                </c:pt>
                <c:pt idx="35">
                  <c:v>9 AM</c:v>
                </c:pt>
                <c:pt idx="36">
                  <c:v>10 AM</c:v>
                </c:pt>
                <c:pt idx="37">
                  <c:v>11 AM</c:v>
                </c:pt>
                <c:pt idx="38">
                  <c:v>12 PM</c:v>
                </c:pt>
                <c:pt idx="39">
                  <c:v>7 PM</c:v>
                </c:pt>
                <c:pt idx="40">
                  <c:v>4 AM
5-Oct</c:v>
                </c:pt>
                <c:pt idx="41">
                  <c:v>6 AM
7-Oct</c:v>
                </c:pt>
                <c:pt idx="42">
                  <c:v>7 AM</c:v>
                </c:pt>
                <c:pt idx="43">
                  <c:v>8 AM</c:v>
                </c:pt>
                <c:pt idx="44">
                  <c:v>10 AM</c:v>
                </c:pt>
                <c:pt idx="45">
                  <c:v>11 AM</c:v>
                </c:pt>
                <c:pt idx="46">
                  <c:v>4 PM</c:v>
                </c:pt>
                <c:pt idx="47">
                  <c:v>5 PM</c:v>
                </c:pt>
                <c:pt idx="48">
                  <c:v>7 PM</c:v>
                </c:pt>
                <c:pt idx="49">
                  <c:v>8 PM</c:v>
                </c:pt>
                <c:pt idx="50">
                  <c:v>3 AM
8-Oct</c:v>
                </c:pt>
                <c:pt idx="51">
                  <c:v>4 AM</c:v>
                </c:pt>
                <c:pt idx="52">
                  <c:v>7 AM</c:v>
                </c:pt>
                <c:pt idx="53">
                  <c:v>8 AM</c:v>
                </c:pt>
                <c:pt idx="54">
                  <c:v>9 AM</c:v>
                </c:pt>
                <c:pt idx="55">
                  <c:v>10 AM</c:v>
                </c:pt>
                <c:pt idx="56">
                  <c:v>11 AM</c:v>
                </c:pt>
                <c:pt idx="57">
                  <c:v>12 PM</c:v>
                </c:pt>
                <c:pt idx="58">
                  <c:v>1 PM</c:v>
                </c:pt>
                <c:pt idx="59">
                  <c:v>2 PM</c:v>
                </c:pt>
                <c:pt idx="60">
                  <c:v>4 PM</c:v>
                </c:pt>
                <c:pt idx="61">
                  <c:v>5 PM</c:v>
                </c:pt>
                <c:pt idx="62">
                  <c:v>5 AM
9-Oct</c:v>
                </c:pt>
                <c:pt idx="63">
                  <c:v>6 AM</c:v>
                </c:pt>
                <c:pt idx="64">
                  <c:v>7 AM</c:v>
                </c:pt>
                <c:pt idx="65">
                  <c:v>8 AM</c:v>
                </c:pt>
                <c:pt idx="66">
                  <c:v>11 AM</c:v>
                </c:pt>
                <c:pt idx="67">
                  <c:v>6 PM</c:v>
                </c:pt>
                <c:pt idx="68">
                  <c:v>7 PM</c:v>
                </c:pt>
                <c:pt idx="69">
                  <c:v>8 PM</c:v>
                </c:pt>
                <c:pt idx="70">
                  <c:v>5 AM
10-Oct</c:v>
                </c:pt>
                <c:pt idx="71">
                  <c:v>6 AM</c:v>
                </c:pt>
                <c:pt idx="72">
                  <c:v>7 AM</c:v>
                </c:pt>
                <c:pt idx="73">
                  <c:v>8 AM</c:v>
                </c:pt>
                <c:pt idx="74">
                  <c:v>9 AM</c:v>
                </c:pt>
                <c:pt idx="75">
                  <c:v>10 AM</c:v>
                </c:pt>
                <c:pt idx="76">
                  <c:v>12 PM</c:v>
                </c:pt>
                <c:pt idx="77">
                  <c:v>1 PM</c:v>
                </c:pt>
                <c:pt idx="78">
                  <c:v>2 PM</c:v>
                </c:pt>
                <c:pt idx="79">
                  <c:v>4 PM</c:v>
                </c:pt>
                <c:pt idx="80">
                  <c:v>1 AM
11-Oct</c:v>
                </c:pt>
                <c:pt idx="81">
                  <c:v>5 AM</c:v>
                </c:pt>
                <c:pt idx="82">
                  <c:v>6 AM</c:v>
                </c:pt>
                <c:pt idx="83">
                  <c:v>8 AM</c:v>
                </c:pt>
                <c:pt idx="84">
                  <c:v>10 AM</c:v>
                </c:pt>
                <c:pt idx="85">
                  <c:v>11 AM</c:v>
                </c:pt>
                <c:pt idx="86">
                  <c:v>12 PM</c:v>
                </c:pt>
                <c:pt idx="87">
                  <c:v>1 PM</c:v>
                </c:pt>
                <c:pt idx="88">
                  <c:v>2 PM</c:v>
                </c:pt>
                <c:pt idx="89">
                  <c:v>4 AM
12-Oct</c:v>
                </c:pt>
                <c:pt idx="90">
                  <c:v>6 AM</c:v>
                </c:pt>
                <c:pt idx="91">
                  <c:v>8 AM</c:v>
                </c:pt>
                <c:pt idx="92">
                  <c:v>12 PM</c:v>
                </c:pt>
              </c:strCache>
            </c:strRef>
          </c:cat>
          <c:val>
            <c:numRef>
              <c:f>'Time Series'!$B$26:$B$135</c:f>
              <c:numCache>
                <c:formatCode>General</c:formatCode>
                <c:ptCount val="93"/>
                <c:pt idx="0">
                  <c:v>1</c:v>
                </c:pt>
                <c:pt idx="1">
                  <c:v>3</c:v>
                </c:pt>
                <c:pt idx="2">
                  <c:v>3</c:v>
                </c:pt>
                <c:pt idx="3">
                  <c:v>4</c:v>
                </c:pt>
                <c:pt idx="4">
                  <c:v>1</c:v>
                </c:pt>
                <c:pt idx="5">
                  <c:v>1</c:v>
                </c:pt>
                <c:pt idx="6">
                  <c:v>1</c:v>
                </c:pt>
                <c:pt idx="7">
                  <c:v>3</c:v>
                </c:pt>
                <c:pt idx="8">
                  <c:v>3</c:v>
                </c:pt>
                <c:pt idx="9">
                  <c:v>2</c:v>
                </c:pt>
                <c:pt idx="10">
                  <c:v>2</c:v>
                </c:pt>
                <c:pt idx="11">
                  <c:v>6</c:v>
                </c:pt>
                <c:pt idx="12">
                  <c:v>7</c:v>
                </c:pt>
                <c:pt idx="13">
                  <c:v>3</c:v>
                </c:pt>
                <c:pt idx="14">
                  <c:v>4</c:v>
                </c:pt>
                <c:pt idx="15">
                  <c:v>2</c:v>
                </c:pt>
                <c:pt idx="16">
                  <c:v>7</c:v>
                </c:pt>
                <c:pt idx="17">
                  <c:v>1</c:v>
                </c:pt>
                <c:pt idx="18">
                  <c:v>1</c:v>
                </c:pt>
                <c:pt idx="19">
                  <c:v>1</c:v>
                </c:pt>
                <c:pt idx="20">
                  <c:v>2</c:v>
                </c:pt>
                <c:pt idx="21">
                  <c:v>2</c:v>
                </c:pt>
                <c:pt idx="22">
                  <c:v>2</c:v>
                </c:pt>
                <c:pt idx="23">
                  <c:v>3</c:v>
                </c:pt>
                <c:pt idx="24">
                  <c:v>1</c:v>
                </c:pt>
                <c:pt idx="25">
                  <c:v>1</c:v>
                </c:pt>
                <c:pt idx="26">
                  <c:v>5</c:v>
                </c:pt>
                <c:pt idx="27">
                  <c:v>1</c:v>
                </c:pt>
                <c:pt idx="28">
                  <c:v>1</c:v>
                </c:pt>
                <c:pt idx="29">
                  <c:v>1</c:v>
                </c:pt>
                <c:pt idx="30">
                  <c:v>1</c:v>
                </c:pt>
                <c:pt idx="31">
                  <c:v>2</c:v>
                </c:pt>
                <c:pt idx="32">
                  <c:v>2</c:v>
                </c:pt>
                <c:pt idx="33">
                  <c:v>1</c:v>
                </c:pt>
                <c:pt idx="34">
                  <c:v>1</c:v>
                </c:pt>
                <c:pt idx="35">
                  <c:v>4</c:v>
                </c:pt>
                <c:pt idx="36">
                  <c:v>4</c:v>
                </c:pt>
                <c:pt idx="37">
                  <c:v>2</c:v>
                </c:pt>
                <c:pt idx="38">
                  <c:v>2</c:v>
                </c:pt>
                <c:pt idx="39">
                  <c:v>1</c:v>
                </c:pt>
                <c:pt idx="40">
                  <c:v>1</c:v>
                </c:pt>
                <c:pt idx="41">
                  <c:v>2</c:v>
                </c:pt>
                <c:pt idx="42">
                  <c:v>3</c:v>
                </c:pt>
                <c:pt idx="43">
                  <c:v>3</c:v>
                </c:pt>
                <c:pt idx="44">
                  <c:v>3</c:v>
                </c:pt>
                <c:pt idx="45">
                  <c:v>1</c:v>
                </c:pt>
                <c:pt idx="46">
                  <c:v>1</c:v>
                </c:pt>
                <c:pt idx="47">
                  <c:v>2</c:v>
                </c:pt>
                <c:pt idx="48">
                  <c:v>4</c:v>
                </c:pt>
                <c:pt idx="49">
                  <c:v>2</c:v>
                </c:pt>
                <c:pt idx="50">
                  <c:v>2</c:v>
                </c:pt>
                <c:pt idx="51">
                  <c:v>1</c:v>
                </c:pt>
                <c:pt idx="52">
                  <c:v>1</c:v>
                </c:pt>
                <c:pt idx="53">
                  <c:v>1</c:v>
                </c:pt>
                <c:pt idx="54">
                  <c:v>6</c:v>
                </c:pt>
                <c:pt idx="55">
                  <c:v>1</c:v>
                </c:pt>
                <c:pt idx="56">
                  <c:v>1</c:v>
                </c:pt>
                <c:pt idx="57">
                  <c:v>7</c:v>
                </c:pt>
                <c:pt idx="58">
                  <c:v>3</c:v>
                </c:pt>
                <c:pt idx="59">
                  <c:v>4</c:v>
                </c:pt>
                <c:pt idx="60">
                  <c:v>1</c:v>
                </c:pt>
                <c:pt idx="61">
                  <c:v>1</c:v>
                </c:pt>
                <c:pt idx="62">
                  <c:v>3</c:v>
                </c:pt>
                <c:pt idx="63">
                  <c:v>10</c:v>
                </c:pt>
                <c:pt idx="64">
                  <c:v>2</c:v>
                </c:pt>
                <c:pt idx="65">
                  <c:v>2</c:v>
                </c:pt>
                <c:pt idx="66">
                  <c:v>7</c:v>
                </c:pt>
                <c:pt idx="67">
                  <c:v>2</c:v>
                </c:pt>
                <c:pt idx="68">
                  <c:v>1</c:v>
                </c:pt>
                <c:pt idx="69">
                  <c:v>1</c:v>
                </c:pt>
                <c:pt idx="70">
                  <c:v>1</c:v>
                </c:pt>
                <c:pt idx="71">
                  <c:v>4</c:v>
                </c:pt>
                <c:pt idx="72">
                  <c:v>3</c:v>
                </c:pt>
                <c:pt idx="73">
                  <c:v>8</c:v>
                </c:pt>
                <c:pt idx="74">
                  <c:v>1</c:v>
                </c:pt>
                <c:pt idx="75">
                  <c:v>3</c:v>
                </c:pt>
                <c:pt idx="76">
                  <c:v>2</c:v>
                </c:pt>
                <c:pt idx="77">
                  <c:v>2</c:v>
                </c:pt>
                <c:pt idx="78">
                  <c:v>1</c:v>
                </c:pt>
                <c:pt idx="79">
                  <c:v>1</c:v>
                </c:pt>
                <c:pt idx="80">
                  <c:v>1</c:v>
                </c:pt>
                <c:pt idx="81">
                  <c:v>6</c:v>
                </c:pt>
                <c:pt idx="82">
                  <c:v>1</c:v>
                </c:pt>
                <c:pt idx="83">
                  <c:v>3</c:v>
                </c:pt>
                <c:pt idx="84">
                  <c:v>2</c:v>
                </c:pt>
                <c:pt idx="85">
                  <c:v>7</c:v>
                </c:pt>
                <c:pt idx="86">
                  <c:v>5</c:v>
                </c:pt>
                <c:pt idx="87">
                  <c:v>1</c:v>
                </c:pt>
                <c:pt idx="88">
                  <c:v>1</c:v>
                </c:pt>
                <c:pt idx="89">
                  <c:v>1</c:v>
                </c:pt>
                <c:pt idx="90">
                  <c:v>1</c:v>
                </c:pt>
                <c:pt idx="91">
                  <c:v>2</c:v>
                </c:pt>
                <c:pt idx="92">
                  <c:v>1</c:v>
                </c:pt>
              </c:numCache>
            </c:numRef>
          </c:val>
        </c:ser>
        <c:axId val="44879584"/>
        <c:axId val="1263073"/>
      </c:barChart>
      <c:catAx>
        <c:axId val="44879584"/>
        <c:scaling>
          <c:orientation val="minMax"/>
        </c:scaling>
        <c:axPos val="b"/>
        <c:delete val="0"/>
        <c:numFmt formatCode="General" sourceLinked="1"/>
        <c:majorTickMark val="out"/>
        <c:minorTickMark val="none"/>
        <c:tickLblPos val="nextTo"/>
        <c:crossAx val="1263073"/>
        <c:crosses val="autoZero"/>
        <c:auto val="1"/>
        <c:lblOffset val="100"/>
        <c:noMultiLvlLbl val="0"/>
      </c:catAx>
      <c:valAx>
        <c:axId val="1263073"/>
        <c:scaling>
          <c:orientation val="minMax"/>
        </c:scaling>
        <c:axPos val="l"/>
        <c:majorGridlines/>
        <c:delete val="0"/>
        <c:numFmt formatCode="General" sourceLinked="1"/>
        <c:majorTickMark val="out"/>
        <c:minorTickMark val="none"/>
        <c:tickLblPos val="nextTo"/>
        <c:crossAx val="448795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383056"/>
        <c:axId val="30447505"/>
      </c:barChart>
      <c:catAx>
        <c:axId val="33830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447505"/>
        <c:crosses val="autoZero"/>
        <c:auto val="1"/>
        <c:lblOffset val="100"/>
        <c:noMultiLvlLbl val="0"/>
      </c:catAx>
      <c:valAx>
        <c:axId val="30447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3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92090"/>
        <c:axId val="50328811"/>
      </c:barChart>
      <c:catAx>
        <c:axId val="55920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328811"/>
        <c:crosses val="autoZero"/>
        <c:auto val="1"/>
        <c:lblOffset val="100"/>
        <c:noMultiLvlLbl val="0"/>
      </c:catAx>
      <c:valAx>
        <c:axId val="50328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2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0306116"/>
        <c:axId val="50101861"/>
      </c:barChart>
      <c:catAx>
        <c:axId val="503061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101861"/>
        <c:crosses val="autoZero"/>
        <c:auto val="1"/>
        <c:lblOffset val="100"/>
        <c:noMultiLvlLbl val="0"/>
      </c:catAx>
      <c:valAx>
        <c:axId val="50101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06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263566"/>
        <c:axId val="31718911"/>
      </c:barChart>
      <c:catAx>
        <c:axId val="482635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718911"/>
        <c:crosses val="autoZero"/>
        <c:auto val="1"/>
        <c:lblOffset val="100"/>
        <c:noMultiLvlLbl val="0"/>
      </c:catAx>
      <c:valAx>
        <c:axId val="31718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63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034744"/>
        <c:axId val="19094969"/>
      </c:barChart>
      <c:catAx>
        <c:axId val="170347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094969"/>
        <c:crosses val="autoZero"/>
        <c:auto val="1"/>
        <c:lblOffset val="100"/>
        <c:noMultiLvlLbl val="0"/>
      </c:catAx>
      <c:valAx>
        <c:axId val="19094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34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7636994"/>
        <c:axId val="3188627"/>
      </c:barChart>
      <c:catAx>
        <c:axId val="376369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88627"/>
        <c:crosses val="autoZero"/>
        <c:auto val="1"/>
        <c:lblOffset val="100"/>
        <c:noMultiLvlLbl val="0"/>
      </c:catAx>
      <c:valAx>
        <c:axId val="3188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36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697644"/>
        <c:axId val="56952205"/>
      </c:barChart>
      <c:catAx>
        <c:axId val="286976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952205"/>
        <c:crosses val="autoZero"/>
        <c:auto val="1"/>
        <c:lblOffset val="100"/>
        <c:noMultiLvlLbl val="0"/>
      </c:catAx>
      <c:valAx>
        <c:axId val="56952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97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807798"/>
        <c:axId val="49725863"/>
      </c:barChart>
      <c:catAx>
        <c:axId val="42807798"/>
        <c:scaling>
          <c:orientation val="minMax"/>
        </c:scaling>
        <c:axPos val="b"/>
        <c:delete val="1"/>
        <c:majorTickMark val="out"/>
        <c:minorTickMark val="none"/>
        <c:tickLblPos val="none"/>
        <c:crossAx val="49725863"/>
        <c:crosses val="autoZero"/>
        <c:auto val="1"/>
        <c:lblOffset val="100"/>
        <c:noMultiLvlLbl val="0"/>
      </c:catAx>
      <c:valAx>
        <c:axId val="49725863"/>
        <c:scaling>
          <c:orientation val="minMax"/>
        </c:scaling>
        <c:axPos val="l"/>
        <c:delete val="1"/>
        <c:majorTickMark val="out"/>
        <c:minorTickMark val="none"/>
        <c:tickLblPos val="none"/>
        <c:crossAx val="428077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2" refreshedBy="Marc Smith" refreshedVersion="5">
  <cacheSource type="worksheet">
    <worksheetSource ref="A2:BL23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5">
        <m/>
        <s v="ilmastotyã¶"/>
        <s v="wisehockey"/>
        <s v="smarttampere businesstampere aiaamu"/>
        <s v="halataanpuitamutteiperhettä"/>
        <s v="innokas2019"/>
        <s v="h2020"/>
        <s v="h2020transport"/>
        <s v="startup global"/>
        <s v="ic19"/>
        <s v="ic19 smartcities collaboration"/>
        <s v="safety security ecosystem"/>
        <s v="rapidtampere sensortechnology worksafety data"/>
        <s v="digiturvakiertue tampere smarttampere vahti"/>
        <s v="heatlaboratorio visaxion kirurgiankoulutuskeskus kehys smarthealth"/>
        <s v="smart cities european"/>
        <s v="smarttampere"/>
        <s v="h2020transport investeuresearch"/>
        <s v="6aika euregionsweek2019"/>
        <s v="etairos"/>
        <s v="ilmastotyã¶ hiilineutraalius asuminen rakentaminen"/>
        <s v="tampere startups app"/>
        <s v="smarttampere tampere"/>
        <s v="clusters projects smartcity safety security smarttampere businesstampere"/>
        <s v="tekoã¤ly"/>
        <s v="tekoã¤ly smarttampere ai"/>
        <s v="turvallisuus smarttampere businesstampere"/>
        <s v="smart cities european safety security clusters fp7 horizon20"/>
        <s v="turvallisuussymposium turvallisuus turvallisuusklusteri businesstampere smarttampere"/>
        <s v="wisehockey smarttampere businesstampere ai"/>
        <s v="cooperation building"/>
        <s v="cooperation building ai smarttampere businesstampere"/>
        <s v="aiaamu smarttampere"/>
        <s v="aiaamu"/>
        <s v="tampere startup"/>
        <s v="smarttampere businesstampere aiaamu aimorning"/>
        <s v="turvallisuus"/>
        <s v="tampere startup smarttampere health"/>
        <s v="tampere startups app japan china smarttampere health finland"/>
        <s v="smarttampere health"/>
        <s v="smarttampere businesstampere"/>
        <s v="tampere hiilineutraali data smarttampere sustainable innovationchallenge cocreation"/>
        <s v="smartcities"/>
        <s v="smarttampere cityiot 6aika"/>
        <s v="startup global investment smarttampere"/>
        <s v="smarttampere tscw2020"/>
        <s v="munich property investment finland investor tampere investing businesstampere investintampere"/>
        <s v="tampere osallistu"/>
        <s v="rapidtampere"/>
        <s v="stream startup streamfestival businesstampere smarttampere"/>
        <s v="munich property investment finland"/>
        <s v="turvallisuussymposium2019 smarttampere"/>
        <s v="turvallisuussymposium smarttampere businesstampere"/>
        <s v="digitalisaatio omatays sähköinenasiointi tays"/>
        <s v="register artificialintelligence demos architecture platforms"/>
        <s v="tekoäly demot simulaatio alusta arkkitehtuuri älykkäätkoneet"/>
        <s v="ai"/>
        <s v="smarttampere businesstampere hackathon"/>
        <s v="ai smarttampere businesstampere"/>
        <s v="data tampere smarttampere sustainable"/>
        <s v="aiaamu aimorning"/>
        <s v="smarttampere hiilineutraali kestavatampere"/>
        <s v="smarttampere businesstampere mobility kauppi"/>
        <s v="turvallisuus tampere smarttampere businesstampere safety security"/>
        <s v="safety security tampere collaboration expertise smarttampere businesstampere"/>
        <s v="safety security ecosystem tampere smarttampere"/>
        <s v="smarttampere lidar"/>
        <s v="cybersecurity turvallisuussymposium2019 smarttampere digitalization"/>
        <s v="digitalization smartcity smarttampere"/>
        <s v="smarttampere turvallisuussymposium2019"/>
        <s v="smarttampere tampere ai"/>
        <s v="tampere viidentahdenkeskusta smarttampere"/>
        <s v="viinikanlahti competition tampere fivestarcitycenter smarttampere"/>
        <s v="aiaamu aimorning smarttampere businesstampere bitwise"/>
        <s v="businesstampere smarttampere aiaamu aimorn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2">
        <d v="2019-09-30T10:31:00.000"/>
        <d v="2019-10-02T04:39:44.000"/>
        <d v="2019-10-02T10:59:13.000"/>
        <d v="2019-10-02T19:03:45.000"/>
        <d v="2019-10-02T20:06:58.000"/>
        <d v="2019-10-03T04:08:05.000"/>
        <d v="2019-10-03T05:28:53.000"/>
        <d v="2019-10-02T11:09:22.000"/>
        <d v="2019-10-03T15:29:44.000"/>
        <d v="2019-10-03T17:44:35.000"/>
        <d v="2019-10-04T05:55:46.000"/>
        <d v="2019-10-04T09:18:57.000"/>
        <d v="2019-10-04T19:51:45.000"/>
        <d v="2019-10-07T10:33:35.000"/>
        <d v="2019-10-07T16:17:29.000"/>
        <d v="2019-10-07T17:29:39.000"/>
        <d v="2019-10-07T19:15:49.000"/>
        <d v="2019-10-07T19:15:06.000"/>
        <d v="2019-10-08T04:01:57.000"/>
        <d v="2019-10-08T10:48:22.000"/>
        <d v="2019-10-08T12:48:49.000"/>
        <d v="2019-10-08T12:54:04.000"/>
        <d v="2019-10-08T14:54:48.000"/>
        <d v="2019-10-08T16:26:24.000"/>
        <d v="2019-10-03T12:56:25.000"/>
        <d v="2019-10-09T06:10:52.000"/>
        <d v="2019-10-09T06:32:19.000"/>
        <d v="2019-10-09T06:38:36.000"/>
        <d v="2019-10-09T08:51:02.000"/>
        <d v="2019-10-02T20:02:41.000"/>
        <d v="2019-10-09T18:24:14.000"/>
        <d v="2019-10-01T13:04:42.000"/>
        <d v="2019-10-03T11:41:00.000"/>
        <d v="2019-10-08T12:53:20.000"/>
        <d v="2019-10-09T11:56:00.000"/>
        <d v="2019-10-10T08:25:32.000"/>
        <d v="2019-10-10T08:42:20.000"/>
        <d v="2019-10-10T09:35:52.000"/>
        <d v="2019-10-04T09:13:55.000"/>
        <d v="2019-10-07T08:46:44.000"/>
        <d v="2019-10-04T09:41:51.000"/>
        <d v="2019-10-07T07:27:00.000"/>
        <d v="2019-10-08T09:20:46.000"/>
        <d v="2019-10-09T06:29:31.000"/>
        <d v="2019-10-08T14:52:55.000"/>
        <d v="2019-10-10T10:24:19.000"/>
        <d v="2019-10-02T06:49:10.000"/>
        <d v="2019-10-07T10:06:11.000"/>
        <d v="2019-10-07T10:08:45.000"/>
        <d v="2019-10-08T09:22:21.000"/>
        <d v="2019-10-08T14:57:55.000"/>
        <d v="2019-10-10T10:32:20.000"/>
        <d v="2019-10-10T10:51:58.000"/>
        <d v="2019-10-10T13:11:12.000"/>
        <d v="2019-10-08T17:00:23.000"/>
        <d v="2019-10-10T14:39:14.000"/>
        <d v="2019-10-10T16:58:35.000"/>
        <d v="2019-10-11T05:46:08.000"/>
        <d v="2019-10-11T05:46:21.000"/>
        <d v="2019-10-11T05:45:55.000"/>
        <d v="2019-10-11T05:46:13.000"/>
        <d v="2019-10-11T05:46:18.000"/>
        <d v="2019-10-11T05:46:36.000"/>
        <d v="2019-10-02T10:39:29.000"/>
        <d v="2019-10-02T13:30:23.000"/>
        <d v="2019-09-30T06:56:53.000"/>
        <d v="2019-09-30T10:52:24.000"/>
        <d v="2019-10-03T06:48:48.000"/>
        <d v="2019-10-09T06:28:48.000"/>
        <d v="2019-10-09T11:49:03.000"/>
        <d v="2019-10-09T11:59:07.000"/>
        <d v="2019-10-11T11:41:47.000"/>
        <d v="2019-10-01T07:33:45.000"/>
        <d v="2019-10-01T09:58:59.000"/>
        <d v="2019-10-01T09:20:09.000"/>
        <d v="2019-10-09T20:12:22.000"/>
        <d v="2019-10-01T13:12:58.000"/>
        <d v="2019-10-03T11:39:48.000"/>
        <d v="2019-09-24T11:57:54.000"/>
        <d v="2019-10-01T09:56:14.000"/>
        <d v="2019-10-10T06:20:30.000"/>
        <d v="2019-10-02T04:39:04.000"/>
        <d v="2019-10-02T06:58:23.000"/>
        <d v="2019-10-02T07:05:11.000"/>
        <d v="2019-10-02T07:50:50.000"/>
        <d v="2019-10-02T07:20:31.000"/>
        <d v="2019-10-02T07:48:56.000"/>
        <d v="2019-10-02T07:02:02.000"/>
        <d v="2019-10-02T09:41:04.000"/>
        <d v="2019-10-05T04:33:13.000"/>
        <d v="2019-10-02T09:45:02.000"/>
        <d v="2019-10-03T17:32:30.000"/>
        <d v="2019-10-04T03:36:29.000"/>
        <d v="2019-09-30T18:59:32.000"/>
        <d v="2019-10-02T12:04:38.000"/>
        <d v="2019-10-02T12:05:22.000"/>
        <d v="2019-10-02T12:05:45.000"/>
        <d v="2019-10-03T09:31:52.000"/>
        <d v="2019-10-09T05:57:13.000"/>
        <d v="2019-10-09T05:57:18.000"/>
        <d v="2019-10-10T05:49:38.000"/>
        <d v="2019-09-30T06:54:37.000"/>
        <d v="2019-10-04T11:50:04.000"/>
        <d v="2019-10-08T08:20:09.000"/>
        <d v="2019-09-30T06:55:15.000"/>
        <d v="2019-10-02T11:02:48.000"/>
        <d v="2019-10-03T06:35:12.000"/>
        <d v="2019-10-07T11:51:17.000"/>
        <d v="2019-10-07T19:40:05.000"/>
        <d v="2019-10-07T20:16:41.000"/>
        <d v="2019-10-07T20:27:56.000"/>
        <d v="2019-10-08T03:37:44.000"/>
        <d v="2019-10-07T19:16:15.000"/>
        <d v="2019-10-08T03:38:10.000"/>
        <d v="2019-10-04T12:09:07.000"/>
        <d v="2019-10-08T07:22:28.000"/>
        <d v="2019-10-08T09:34:04.000"/>
        <d v="2019-10-08T12:07:16.000"/>
        <d v="2019-10-08T12:52:44.000"/>
        <d v="2019-10-08T13:02:00.000"/>
        <d v="2019-10-08T09:46:51.000"/>
        <d v="2019-10-08T12:58:13.000"/>
        <d v="2019-10-07T07:29:39.000"/>
        <d v="2019-10-09T07:47:39.000"/>
        <d v="2019-10-04T09:31:45.000"/>
        <d v="2019-10-07T07:30:18.000"/>
        <d v="2019-10-08T14:58:04.000"/>
        <d v="2019-10-09T06:08:36.000"/>
        <d v="2019-10-09T06:23:39.000"/>
        <d v="2019-10-07T08:55:18.000"/>
        <d v="2019-10-09T06:26:34.000"/>
        <d v="2019-10-04T10:23:44.000"/>
        <d v="2019-10-03T13:24:15.000"/>
        <d v="2019-09-30T13:04:31.000"/>
        <d v="2019-10-01T07:29:51.000"/>
        <d v="2019-10-02T09:28:48.000"/>
        <d v="2019-10-03T11:15:03.000"/>
        <d v="2019-10-04T10:53:36.000"/>
        <d v="2019-10-07T08:41:04.000"/>
        <d v="2019-10-08T13:07:46.000"/>
        <d v="2019-10-09T07:44:32.000"/>
        <d v="2019-10-11T08:03:37.000"/>
        <d v="2019-10-11T08:05:05.000"/>
        <d v="2019-10-04T10:35:32.000"/>
        <d v="2019-10-09T06:40:07.000"/>
        <d v="2019-10-09T19:17:04.000"/>
        <d v="2019-10-09T11:23:47.000"/>
        <d v="2019-10-03T11:38:47.000"/>
        <d v="2019-10-09T05:58:55.000"/>
        <d v="2019-10-04T10:36:42.000"/>
        <d v="2019-10-10T07:16:52.000"/>
        <d v="2019-10-10T07:31:07.000"/>
        <d v="2019-10-02T07:53:39.000"/>
        <d v="2019-10-02T07:57:14.000"/>
        <d v="2019-10-02T15:58:54.000"/>
        <d v="2019-10-03T06:48:11.000"/>
        <d v="2019-10-10T07:32:12.000"/>
        <d v="2019-10-03T08:35:29.000"/>
        <d v="2019-10-10T08:04:42.000"/>
        <d v="2019-10-11T12:01:25.000"/>
        <d v="2019-10-11T12:16:57.000"/>
        <d v="2019-10-11T13:32:38.000"/>
        <d v="2019-10-10T08:27:34.000"/>
        <d v="2019-10-11T14:40:54.000"/>
        <d v="2019-10-12T04:24:34.000"/>
        <d v="2019-10-03T14:56:51.000"/>
        <d v="2019-10-07T06:08:20.000"/>
        <d v="2019-10-07T06:16:43.000"/>
        <d v="2019-10-10T06:21:50.000"/>
        <d v="2019-10-10T06:33:01.000"/>
        <d v="2019-10-02T06:36:20.000"/>
        <d v="2019-10-04T11:51:35.000"/>
        <d v="2019-10-02T12:54:02.000"/>
        <d v="2019-10-08T12:54:19.000"/>
        <d v="2019-10-02T06:30:51.000"/>
        <d v="2019-10-08T09:17:02.000"/>
        <d v="2019-10-08T13:14:53.000"/>
        <d v="2019-10-04T12:07:12.000"/>
        <d v="2019-10-03T05:47:08.000"/>
        <d v="2019-10-11T01:29:35.000"/>
        <d v="2019-10-11T12:10:10.000"/>
        <d v="2019-10-11T12:35:18.000"/>
        <d v="2019-10-04T03:36:56.000"/>
        <d v="2019-10-11T12:08:08.000"/>
        <d v="2019-10-12T06:07:00.000"/>
        <d v="2019-09-30T19:53:10.000"/>
        <d v="2019-10-12T08:43:55.000"/>
        <d v="2019-10-12T08:44:03.000"/>
        <d v="2019-10-07T17:34:22.000"/>
        <d v="2019-09-30T07:43:56.000"/>
        <d v="2019-09-30T07:52:50.000"/>
        <d v="2019-09-30T10:27:20.000"/>
        <d v="2019-10-01T07:06:21.000"/>
        <d v="2019-10-02T06:05:51.000"/>
        <d v="2019-10-02T12:53:00.000"/>
        <d v="2019-10-02T12:53:07.000"/>
        <d v="2019-10-03T11:00:36.000"/>
        <d v="2019-10-04T06:23:39.000"/>
        <d v="2019-10-08T09:51:24.000"/>
        <d v="2019-10-08T11:08:35.000"/>
        <d v="2019-10-09T06:38:05.000"/>
        <d v="2019-10-09T11:29:37.000"/>
        <d v="2019-10-09T11:33:55.000"/>
        <d v="2019-10-09T11:55:34.000"/>
        <d v="2019-10-10T06:35:04.000"/>
        <d v="2019-10-10T08:17:01.000"/>
        <d v="2019-10-10T08:25:12.000"/>
        <d v="2019-10-10T08:35:55.000"/>
        <d v="2019-10-10T08:58:09.000"/>
        <d v="2019-10-10T12:30:38.000"/>
        <d v="2019-10-10T12:42:27.000"/>
        <d v="2019-10-10T13:35:20.000"/>
        <d v="2019-10-11T06:21:55.000"/>
        <d v="2019-10-11T11:33:09.000"/>
        <d v="2019-10-11T11:33:21.000"/>
        <d v="2019-10-11T11:33:28.000"/>
        <d v="2019-10-11T11:40:47.000"/>
        <d v="2019-10-11T11:54:05.000"/>
        <d v="2019-10-11T11:56:43.000"/>
        <d v="2019-09-30T10:35:42.000"/>
        <d v="2019-10-09T08:46:56.000"/>
        <d v="2019-09-30T07:26:43.000"/>
        <d v="2019-10-02T06:39:44.000"/>
        <d v="2019-10-02T10:37:35.000"/>
        <d v="2019-10-02T10:38:38.000"/>
        <d v="2019-10-09T18:51:19.000"/>
        <d v="2019-10-11T08:51:54.000"/>
        <d v="2019-10-11T10:17:11.000"/>
        <d v="2019-10-11T10:37:49.000"/>
        <d v="2019-10-02T12:34:03.000"/>
        <d v="2019-10-03T04:01:06.000"/>
        <d v="2019-10-12T12:43:26.000"/>
      </sharedItems>
      <fieldGroup par="66" base="22">
        <rangePr groupBy="hours" autoEnd="1" autoStart="1" startDate="2019-09-24T11:57:54.000" endDate="2019-10-12T12:43:26.000"/>
        <groupItems count="26">
          <s v="&lt;9/24/2019"/>
          <s v="12 AM"/>
          <s v="1 AM"/>
          <s v="2 AM"/>
          <s v="3 AM"/>
          <s v="4 AM"/>
          <s v="5 AM"/>
          <s v="6 AM"/>
          <s v="7 AM"/>
          <s v="8 AM"/>
          <s v="9 AM"/>
          <s v="10 AM"/>
          <s v="11 AM"/>
          <s v="12 PM"/>
          <s v="1 PM"/>
          <s v="2 PM"/>
          <s v="3 PM"/>
          <s v="4 PM"/>
          <s v="5 PM"/>
          <s v="6 PM"/>
          <s v="7 PM"/>
          <s v="8 PM"/>
          <s v="9 PM"/>
          <s v="10 PM"/>
          <s v="11 PM"/>
          <s v="&gt;10/1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24T11:57:54.000" endDate="2019-10-12T12:43:26.000"/>
        <groupItems count="368">
          <s v="&lt;9/2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2/2019"/>
        </groupItems>
      </fieldGroup>
    </cacheField>
    <cacheField name="Months" databaseField="0">
      <sharedItems containsMixedTypes="0" count="0"/>
      <fieldGroup base="22">
        <rangePr groupBy="months" autoEnd="1" autoStart="1" startDate="2019-09-24T11:57:54.000" endDate="2019-10-12T12:43:26.000"/>
        <groupItems count="14">
          <s v="&lt;9/24/2019"/>
          <s v="Jan"/>
          <s v="Feb"/>
          <s v="Mar"/>
          <s v="Apr"/>
          <s v="May"/>
          <s v="Jun"/>
          <s v="Jul"/>
          <s v="Aug"/>
          <s v="Sep"/>
          <s v="Oct"/>
          <s v="Nov"/>
          <s v="Dec"/>
          <s v="&gt;10/12/2019"/>
        </groupItems>
      </fieldGroup>
    </cacheField>
    <cacheField name="Years" databaseField="0">
      <sharedItems containsMixedTypes="0" count="0"/>
      <fieldGroup base="22">
        <rangePr groupBy="years" autoEnd="1" autoStart="1" startDate="2019-09-24T11:57:54.000" endDate="2019-10-12T12:43:26.000"/>
        <groupItems count="3">
          <s v="&lt;9/24/2019"/>
          <s v="2019"/>
          <s v="&gt;10/1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2">
  <r>
    <s v="citysdk_hanna"/>
    <s v="smarttampere"/>
    <m/>
    <m/>
    <m/>
    <m/>
    <m/>
    <m/>
    <m/>
    <m/>
    <s v="No"/>
    <n v="3"/>
    <m/>
    <m/>
    <x v="0"/>
    <d v="2019-09-30T10:31:00.000"/>
    <s v="RT @SmartTampere: Haluatko osallistua Kaupin alueen kehittÃ¤miseen toteuttamalla pyÃ¶rÃ¤pysÃ¤kÃ¶inti- ja pyÃ¶rÃ¤ilyn palveluverkkosuunnitelman taiâ€¦"/>
    <m/>
    <m/>
    <x v="0"/>
    <m/>
    <s v="http://pbs.twimg.com/profile_images/1054767711153254402/kFY6qF_2_normal.jpg"/>
    <x v="0"/>
    <s v="https://twitter.com/#!/citysdk_hanna/status/1178618239762518021"/>
    <m/>
    <m/>
    <s v="1178618239762518021"/>
    <m/>
    <b v="0"/>
    <n v="0"/>
    <s v=""/>
    <b v="0"/>
    <s v="fi"/>
    <m/>
    <s v=""/>
    <b v="0"/>
    <n v="4"/>
    <s v="1178617315618951169"/>
    <s v="Twitter for iPhone"/>
    <b v="0"/>
    <s v="1178617315618951169"/>
    <s v="Tweet"/>
    <n v="0"/>
    <n v="0"/>
    <m/>
    <m/>
    <m/>
    <m/>
    <m/>
    <m/>
    <m/>
    <m/>
    <n v="1"/>
    <s v="1"/>
    <s v="1"/>
    <n v="0"/>
    <n v="0"/>
    <n v="0"/>
    <n v="0"/>
    <n v="0"/>
    <n v="0"/>
    <n v="20"/>
    <n v="100"/>
    <n v="20"/>
  </r>
  <r>
    <s v="maja_66"/>
    <s v="petrinykanen"/>
    <m/>
    <m/>
    <m/>
    <m/>
    <m/>
    <m/>
    <m/>
    <m/>
    <s v="No"/>
    <n v="4"/>
    <m/>
    <m/>
    <x v="0"/>
    <d v="2019-10-02T04:39:44.000"/>
    <s v="RT @PetriNykanen: Pirkanmaalla turvallisuuden parissa toimijat! Osallistu turvallisuusosaamisen kartoitukseen ja yhteistyÃ¶hÃ¶n. Teemme syvenâ€¦"/>
    <m/>
    <m/>
    <x v="0"/>
    <m/>
    <s v="http://pbs.twimg.com/profile_images/1109733367472418816/rRMu9iP7_normal.png"/>
    <x v="1"/>
    <s v="https://twitter.com/#!/maja_66/status/1179254616267079681"/>
    <m/>
    <m/>
    <s v="1179254616267079681"/>
    <m/>
    <b v="0"/>
    <n v="0"/>
    <s v=""/>
    <b v="0"/>
    <s v="fi"/>
    <m/>
    <s v=""/>
    <b v="0"/>
    <n v="3"/>
    <s v="1176465780184977408"/>
    <s v="Twitter for iPad"/>
    <b v="0"/>
    <s v="1176465780184977408"/>
    <s v="Tweet"/>
    <n v="0"/>
    <n v="0"/>
    <m/>
    <m/>
    <m/>
    <m/>
    <m/>
    <m/>
    <m/>
    <m/>
    <n v="1"/>
    <s v="4"/>
    <s v="4"/>
    <n v="0"/>
    <n v="0"/>
    <n v="0"/>
    <n v="0"/>
    <n v="0"/>
    <n v="0"/>
    <n v="15"/>
    <n v="100"/>
    <n v="15"/>
  </r>
  <r>
    <s v="mahkupirkanmaa"/>
    <s v="treyleiskaava"/>
    <m/>
    <m/>
    <m/>
    <m/>
    <m/>
    <m/>
    <m/>
    <m/>
    <s v="No"/>
    <n v="5"/>
    <m/>
    <m/>
    <x v="0"/>
    <d v="2019-10-02T10:59:13.000"/>
    <s v="RT @TREyleiskaava: Kova haaste! Yleiskaavan #ilmastotyÃ¶ pyrkii vastaamaan omalta osaltaan tarjoamalla suunnittelua ja pÃ¤Ã¤tÃ¶ksentekoa tukevaâ€¦"/>
    <m/>
    <m/>
    <x v="1"/>
    <m/>
    <s v="http://pbs.twimg.com/profile_images/902795260191014912/3xmRoym1_normal.jpg"/>
    <x v="2"/>
    <s v="https://twitter.com/#!/mahkupirkanmaa/status/1179350114458054658"/>
    <m/>
    <m/>
    <s v="1179350114458054658"/>
    <m/>
    <b v="0"/>
    <n v="0"/>
    <s v=""/>
    <b v="1"/>
    <s v="fi"/>
    <m/>
    <s v="1179276286101016578"/>
    <b v="0"/>
    <n v="2"/>
    <s v="1179345150444740608"/>
    <s v="Twitter for iPhone"/>
    <b v="0"/>
    <s v="1179345150444740608"/>
    <s v="Tweet"/>
    <n v="0"/>
    <n v="0"/>
    <m/>
    <m/>
    <m/>
    <m/>
    <m/>
    <m/>
    <m/>
    <m/>
    <n v="1"/>
    <s v="6"/>
    <s v="6"/>
    <n v="0"/>
    <n v="0"/>
    <n v="0"/>
    <n v="0"/>
    <n v="0"/>
    <n v="0"/>
    <n v="18"/>
    <n v="100"/>
    <n v="18"/>
  </r>
  <r>
    <s v="anukinnunen"/>
    <s v="bitwiseoy"/>
    <m/>
    <m/>
    <m/>
    <m/>
    <m/>
    <m/>
    <m/>
    <m/>
    <s v="No"/>
    <n v="6"/>
    <m/>
    <m/>
    <x v="0"/>
    <d v="2019-10-02T19:03:45.000"/>
    <s v="RT @SmartTampere: .@BitwiseOy telling about the milestones of #Wisehockey. The speed has been fast. The first official game in Finnish @smlâ€¦"/>
    <m/>
    <m/>
    <x v="2"/>
    <m/>
    <s v="http://pbs.twimg.com/profile_images/1126524647896436741/yM_NG9zi_normal.png"/>
    <x v="3"/>
    <s v="https://twitter.com/#!/anukinnunen/status/1179472050538401792"/>
    <m/>
    <m/>
    <s v="1179472050538401792"/>
    <m/>
    <b v="0"/>
    <n v="0"/>
    <s v=""/>
    <b v="0"/>
    <s v="en"/>
    <m/>
    <s v=""/>
    <b v="0"/>
    <n v="3"/>
    <s v="1179289506354212865"/>
    <s v="Twitter Web App"/>
    <b v="0"/>
    <s v="1179289506354212865"/>
    <s v="Tweet"/>
    <n v="0"/>
    <n v="0"/>
    <m/>
    <m/>
    <m/>
    <m/>
    <m/>
    <m/>
    <m/>
    <m/>
    <n v="1"/>
    <s v="4"/>
    <s v="4"/>
    <n v="1"/>
    <n v="4.761904761904762"/>
    <n v="0"/>
    <n v="0"/>
    <n v="0"/>
    <n v="0"/>
    <n v="20"/>
    <n v="95.23809523809524"/>
    <n v="21"/>
  </r>
  <r>
    <s v="jkangaso"/>
    <s v="kampusklubi"/>
    <m/>
    <m/>
    <m/>
    <m/>
    <m/>
    <m/>
    <m/>
    <m/>
    <s v="No"/>
    <n v="8"/>
    <m/>
    <m/>
    <x v="0"/>
    <d v="2019-10-02T20:06:58.000"/>
    <s v="RT @minna_kinnunen: Markku Niemi told about the IoT pilots at the city of Tampere @Kampusklubi _x000a__x000a_#smarttampere #BusinessTampere #AIaamu #AIâ€¦"/>
    <m/>
    <m/>
    <x v="3"/>
    <m/>
    <s v="http://pbs.twimg.com/profile_images/1148207561935642624/miOtbHhs_normal.jpg"/>
    <x v="4"/>
    <s v="https://twitter.com/#!/jkangaso/status/1179487961504784385"/>
    <m/>
    <m/>
    <s v="1179487961504784385"/>
    <m/>
    <b v="0"/>
    <n v="0"/>
    <s v=""/>
    <b v="0"/>
    <s v="en"/>
    <m/>
    <s v=""/>
    <b v="0"/>
    <n v="2"/>
    <s v="1179379010897399808"/>
    <s v="Twitter for iPhone"/>
    <b v="0"/>
    <s v="1179379010897399808"/>
    <s v="Tweet"/>
    <n v="0"/>
    <n v="0"/>
    <m/>
    <m/>
    <m/>
    <m/>
    <m/>
    <m/>
    <m/>
    <m/>
    <n v="1"/>
    <s v="3"/>
    <s v="3"/>
    <m/>
    <m/>
    <m/>
    <m/>
    <m/>
    <m/>
    <m/>
    <m/>
    <m/>
  </r>
  <r>
    <s v="aleksijantti"/>
    <s v="smarttampere"/>
    <m/>
    <m/>
    <m/>
    <m/>
    <m/>
    <m/>
    <m/>
    <m/>
    <s v="No"/>
    <n v="10"/>
    <m/>
    <m/>
    <x v="0"/>
    <d v="2019-10-03T04:08:05.000"/>
    <s v="RT @SmartTampere: Katso videolta, miten asumisen ja rakentamisen on muututtava, jotta Tampere voi olla hiilineutraali vuoteen 2030 mennessÃ¤â€¦"/>
    <m/>
    <m/>
    <x v="0"/>
    <m/>
    <s v="http://pbs.twimg.com/profile_images/785474788840108032/Qi7kraQI_normal.jpg"/>
    <x v="5"/>
    <s v="https://twitter.com/#!/aleksijantti/status/1179609040147636224"/>
    <m/>
    <m/>
    <s v="1179609040147636224"/>
    <m/>
    <b v="0"/>
    <n v="0"/>
    <s v=""/>
    <b v="0"/>
    <s v="fi"/>
    <m/>
    <s v=""/>
    <b v="0"/>
    <n v="5"/>
    <s v="1179276286101016578"/>
    <s v="Twitter for iPhone"/>
    <b v="0"/>
    <s v="1179276286101016578"/>
    <s v="Tweet"/>
    <n v="0"/>
    <n v="0"/>
    <m/>
    <m/>
    <m/>
    <m/>
    <m/>
    <m/>
    <m/>
    <m/>
    <n v="1"/>
    <s v="1"/>
    <s v="1"/>
    <n v="0"/>
    <n v="0"/>
    <n v="0"/>
    <n v="0"/>
    <n v="0"/>
    <n v="0"/>
    <n v="19"/>
    <n v="100"/>
    <n v="19"/>
  </r>
  <r>
    <s v="heini_kangas"/>
    <s v="minna_kinnunen"/>
    <m/>
    <m/>
    <m/>
    <m/>
    <m/>
    <m/>
    <m/>
    <m/>
    <s v="No"/>
    <n v="11"/>
    <m/>
    <m/>
    <x v="0"/>
    <d v="2019-10-03T05:28:53.000"/>
    <s v="RT @minna_kinnunen: Kirsi Louhelainen eCraftilta esitteli AI Aamussa AI-ekosysteemikartoituksen taustaa. Kannattaa vastata kyselyyn. Kehiteâ€¦"/>
    <m/>
    <m/>
    <x v="0"/>
    <m/>
    <s v="http://pbs.twimg.com/profile_images/1177273061105635329/OrfLVVkD_normal.jpg"/>
    <x v="6"/>
    <s v="https://twitter.com/#!/heini_kangas/status/1179629373588160513"/>
    <m/>
    <m/>
    <s v="1179629373588160513"/>
    <m/>
    <b v="0"/>
    <n v="0"/>
    <s v=""/>
    <b v="0"/>
    <s v="fi"/>
    <m/>
    <s v=""/>
    <b v="0"/>
    <n v="5"/>
    <s v="1179344936778555393"/>
    <s v="Twitter for iPhone"/>
    <b v="0"/>
    <s v="1179344936778555393"/>
    <s v="Tweet"/>
    <n v="0"/>
    <n v="0"/>
    <m/>
    <m/>
    <m/>
    <m/>
    <m/>
    <m/>
    <m/>
    <m/>
    <n v="1"/>
    <s v="3"/>
    <s v="3"/>
    <n v="0"/>
    <n v="0"/>
    <n v="0"/>
    <n v="0"/>
    <n v="0"/>
    <n v="0"/>
    <n v="15"/>
    <n v="100"/>
    <n v="15"/>
  </r>
  <r>
    <s v="paivinurmi"/>
    <s v="smarttampere"/>
    <m/>
    <m/>
    <m/>
    <m/>
    <m/>
    <m/>
    <m/>
    <m/>
    <s v="No"/>
    <n v="12"/>
    <m/>
    <m/>
    <x v="0"/>
    <d v="2019-10-02T11:09:22.000"/>
    <s v="RT @SmartTampere: Katso videolta, miten asumisen ja rakentamisen on muututtava, jotta Tampere voi olla hiilineutraali vuoteen 2030 mennessÃ¤â€¦"/>
    <m/>
    <m/>
    <x v="0"/>
    <m/>
    <s v="http://pbs.twimg.com/profile_images/1068523340669739008/Pzbgm2RH_normal.jpg"/>
    <x v="7"/>
    <s v="https://twitter.com/#!/paivinurmi/status/1179352671234527233"/>
    <m/>
    <m/>
    <s v="1179352671234527233"/>
    <m/>
    <b v="0"/>
    <n v="0"/>
    <s v=""/>
    <b v="0"/>
    <s v="fi"/>
    <m/>
    <s v=""/>
    <b v="0"/>
    <n v="5"/>
    <s v="1179276286101016578"/>
    <s v="Twitter for Android"/>
    <b v="0"/>
    <s v="1179276286101016578"/>
    <s v="Tweet"/>
    <n v="0"/>
    <n v="0"/>
    <m/>
    <m/>
    <m/>
    <m/>
    <m/>
    <m/>
    <m/>
    <m/>
    <n v="1"/>
    <s v="1"/>
    <s v="1"/>
    <n v="0"/>
    <n v="0"/>
    <n v="0"/>
    <n v="0"/>
    <n v="0"/>
    <n v="0"/>
    <n v="19"/>
    <n v="100"/>
    <n v="19"/>
  </r>
  <r>
    <s v="fioribgaming"/>
    <s v="paivinurmi"/>
    <m/>
    <m/>
    <m/>
    <m/>
    <m/>
    <m/>
    <m/>
    <m/>
    <s v="No"/>
    <n v="13"/>
    <m/>
    <m/>
    <x v="0"/>
    <d v="2019-10-03T15:29:44.000"/>
    <s v="@SmartTampere @paivinurmi Hei Päivi mitenkä olisi pieni keskustelu Vuoreksen alueesta ja pysäköinti kielloista! Nykyään kun tuo Suomen kokonaiskuvalla ei tuo joukkoliikenne oikein toimi niin Vuorekseen ei tarvitse sukulaisia kutsua! #HalataanPUITAmutteiPERHETTÄ Kiinan päästöihin ei kuitenkaan vaikutusta!"/>
    <m/>
    <m/>
    <x v="4"/>
    <m/>
    <s v="http://pbs.twimg.com/profile_images/1125063982417575937/B6exl8fX_normal.jpg"/>
    <x v="8"/>
    <s v="https://twitter.com/#!/fioribgaming/status/1179780581988679680"/>
    <m/>
    <m/>
    <s v="1179780581988679680"/>
    <s v="1179276286101016578"/>
    <b v="0"/>
    <n v="0"/>
    <s v="737000879941898240"/>
    <b v="0"/>
    <s v="fi"/>
    <m/>
    <s v=""/>
    <b v="0"/>
    <n v="0"/>
    <s v=""/>
    <s v="Twitter for Android"/>
    <b v="0"/>
    <s v="1179276286101016578"/>
    <s v="Tweet"/>
    <n v="0"/>
    <n v="0"/>
    <m/>
    <m/>
    <m/>
    <m/>
    <m/>
    <m/>
    <m/>
    <m/>
    <n v="1"/>
    <s v="1"/>
    <s v="1"/>
    <m/>
    <m/>
    <m/>
    <m/>
    <m/>
    <m/>
    <m/>
    <m/>
    <m/>
  </r>
  <r>
    <s v="iperantanen"/>
    <s v="smarttampere"/>
    <m/>
    <m/>
    <m/>
    <m/>
    <m/>
    <m/>
    <m/>
    <m/>
    <s v="No"/>
    <n v="15"/>
    <m/>
    <m/>
    <x v="0"/>
    <d v="2019-10-03T17:44:35.000"/>
    <s v="RT @juhakokkone: Ahvenisjärven koulu Tampereelta mukana yhteiskehittämässä Innovatiivista koulua. #innokas2019 @SmartTampere @Tamperekaupun…"/>
    <m/>
    <m/>
    <x v="5"/>
    <m/>
    <s v="http://pbs.twimg.com/profile_images/439029562408960000/Ys-ROgiX_normal.jpeg"/>
    <x v="9"/>
    <s v="https://twitter.com/#!/iperantanen/status/1179814516785324032"/>
    <m/>
    <m/>
    <s v="1179814516785324032"/>
    <m/>
    <b v="0"/>
    <n v="0"/>
    <s v=""/>
    <b v="1"/>
    <s v="fi"/>
    <m/>
    <s v="1179790927994462211"/>
    <b v="0"/>
    <n v="2"/>
    <s v="1179811475327799298"/>
    <s v="Twitter for iPad"/>
    <b v="0"/>
    <s v="1179811475327799298"/>
    <s v="Tweet"/>
    <n v="0"/>
    <n v="0"/>
    <m/>
    <m/>
    <m/>
    <m/>
    <m/>
    <m/>
    <m/>
    <m/>
    <n v="1"/>
    <s v="1"/>
    <s v="1"/>
    <m/>
    <m/>
    <m/>
    <m/>
    <m/>
    <m/>
    <m/>
    <m/>
    <m/>
  </r>
  <r>
    <s v="villeairo"/>
    <s v="minna_kinnunen"/>
    <m/>
    <m/>
    <m/>
    <m/>
    <m/>
    <m/>
    <m/>
    <m/>
    <s v="No"/>
    <n v="17"/>
    <m/>
    <m/>
    <x v="0"/>
    <d v="2019-10-04T05:55:46.000"/>
    <s v="RT @minna_kinnunen: Kirsi Louhelainen eCraftilta esitteli AI Aamussa AI-ekosysteemikartoituksen taustaa. Kannattaa vastata kyselyyn. Kehite…"/>
    <m/>
    <m/>
    <x v="0"/>
    <m/>
    <s v="http://pbs.twimg.com/profile_images/1034723246028021760/oLg6flFI_normal.jpg"/>
    <x v="10"/>
    <s v="https://twitter.com/#!/villeairo/status/1179998526756933632"/>
    <m/>
    <m/>
    <s v="1179998526756933632"/>
    <m/>
    <b v="0"/>
    <n v="0"/>
    <s v=""/>
    <b v="0"/>
    <s v="fi"/>
    <m/>
    <s v=""/>
    <b v="0"/>
    <n v="7"/>
    <s v="1179344936778555393"/>
    <s v="Twitter Web App"/>
    <b v="0"/>
    <s v="1179344936778555393"/>
    <s v="Tweet"/>
    <n v="0"/>
    <n v="0"/>
    <m/>
    <m/>
    <m/>
    <m/>
    <m/>
    <m/>
    <m/>
    <m/>
    <n v="1"/>
    <s v="3"/>
    <s v="3"/>
    <n v="0"/>
    <n v="0"/>
    <n v="0"/>
    <n v="0"/>
    <n v="0"/>
    <n v="0"/>
    <n v="15"/>
    <n v="100"/>
    <n v="15"/>
  </r>
  <r>
    <s v="johannaontwfin"/>
    <s v="eutampere"/>
    <m/>
    <m/>
    <m/>
    <m/>
    <m/>
    <m/>
    <m/>
    <m/>
    <s v="No"/>
    <n v="18"/>
    <m/>
    <m/>
    <x v="0"/>
    <d v="2019-10-04T09:18:57.000"/>
    <s v="RT @EuTampere: Maanantaina järjestetään #H2020 liikenteen infopäivä klo 10.30 (🇫🇮 aikaa) alkaen 🚆 Voit seurata päivän kaikkia sessioita myö…"/>
    <m/>
    <m/>
    <x v="6"/>
    <m/>
    <s v="http://pbs.twimg.com/profile_images/1034859225284001792/OK69Qjqu_normal.jpg"/>
    <x v="11"/>
    <s v="https://twitter.com/#!/johannaontwfin/status/1180049657235492864"/>
    <m/>
    <m/>
    <s v="1180049657235492864"/>
    <m/>
    <b v="0"/>
    <n v="0"/>
    <s v=""/>
    <b v="0"/>
    <s v="fi"/>
    <m/>
    <s v=""/>
    <b v="0"/>
    <n v="3"/>
    <s v="1180048393063800833"/>
    <s v="Twitter for Android"/>
    <b v="0"/>
    <s v="1180048393063800833"/>
    <s v="Tweet"/>
    <n v="0"/>
    <n v="0"/>
    <m/>
    <m/>
    <m/>
    <m/>
    <m/>
    <m/>
    <m/>
    <m/>
    <n v="1"/>
    <s v="2"/>
    <s v="2"/>
    <n v="0"/>
    <n v="0"/>
    <n v="0"/>
    <n v="0"/>
    <n v="0"/>
    <n v="0"/>
    <n v="18"/>
    <n v="100"/>
    <n v="18"/>
  </r>
  <r>
    <s v="mirkalahti"/>
    <s v="kampusklubi"/>
    <m/>
    <m/>
    <m/>
    <m/>
    <m/>
    <m/>
    <m/>
    <m/>
    <s v="No"/>
    <n v="19"/>
    <m/>
    <m/>
    <x v="0"/>
    <d v="2019-10-04T19:51:45.000"/>
    <s v="RT @SmartTampere: Vielä ehtii osallistua innovaatiokilpailuun! Aloitustapahtuma ensi tiistaina Hervannan @Kampusklubi'lla. Ilmoittaudu muka…"/>
    <m/>
    <m/>
    <x v="0"/>
    <m/>
    <s v="http://pbs.twimg.com/profile_images/1151870047738060801/GkrTkp6t_normal.jpg"/>
    <x v="12"/>
    <s v="https://twitter.com/#!/mirkalahti/status/1180208908142600197"/>
    <m/>
    <m/>
    <s v="1180208908142600197"/>
    <m/>
    <b v="0"/>
    <n v="0"/>
    <s v=""/>
    <b v="0"/>
    <s v="fi"/>
    <m/>
    <s v=""/>
    <b v="0"/>
    <n v="4"/>
    <s v="1180087686603902977"/>
    <s v="Twitter for Android"/>
    <b v="0"/>
    <s v="1180087686603902977"/>
    <s v="Tweet"/>
    <n v="0"/>
    <n v="0"/>
    <m/>
    <m/>
    <m/>
    <m/>
    <m/>
    <m/>
    <m/>
    <m/>
    <n v="1"/>
    <s v="3"/>
    <s v="3"/>
    <m/>
    <m/>
    <m/>
    <m/>
    <m/>
    <m/>
    <m/>
    <m/>
    <m/>
  </r>
  <r>
    <s v="carlgould"/>
    <s v="blueprint4biz"/>
    <m/>
    <m/>
    <m/>
    <m/>
    <m/>
    <m/>
    <m/>
    <m/>
    <s v="No"/>
    <n v="21"/>
    <m/>
    <m/>
    <x v="0"/>
    <d v="2019-10-07T10:33:35.000"/>
    <s v="HyperGrowth Daily is out! https://t.co/wh3Z6RheDv Stories via @SmartTampere @PointofPublish @Blueprint4Biz"/>
    <s v="https://paper.li/f-1439148590?edition_id=e88a4620-e8ed-11e9-8c91-0cc47a0d164b"/>
    <s v="paper.li"/>
    <x v="0"/>
    <m/>
    <s v="http://pbs.twimg.com/profile_images/1106220056155963394/9dg29sJh_normal.png"/>
    <x v="13"/>
    <s v="https://twitter.com/#!/carlgould/status/1181155602426466308"/>
    <m/>
    <m/>
    <s v="1181155602426466308"/>
    <m/>
    <b v="0"/>
    <n v="0"/>
    <s v=""/>
    <b v="0"/>
    <s v="en"/>
    <m/>
    <s v=""/>
    <b v="0"/>
    <n v="0"/>
    <s v=""/>
    <s v="Paper.li"/>
    <b v="0"/>
    <s v="1181155602426466308"/>
    <s v="Tweet"/>
    <n v="0"/>
    <n v="0"/>
    <m/>
    <m/>
    <m/>
    <m/>
    <m/>
    <m/>
    <m/>
    <m/>
    <n v="1"/>
    <s v="9"/>
    <s v="9"/>
    <m/>
    <m/>
    <m/>
    <m/>
    <m/>
    <m/>
    <m/>
    <m/>
    <m/>
  </r>
  <r>
    <s v="eutifi"/>
    <s v="eutampere"/>
    <m/>
    <m/>
    <m/>
    <m/>
    <m/>
    <m/>
    <m/>
    <m/>
    <s v="No"/>
    <n v="24"/>
    <m/>
    <m/>
    <x v="0"/>
    <d v="2019-10-07T16:17:29.000"/>
    <s v="RT @EuTampere: #H2020Transport sessiot jakautuvat teemoittain. Seuraa etänä ja katso tallenteet jälkikäteen https://t.co/O0L9zJtrGw 🚅 #inve…"/>
    <s v="https://ec.europa.eu/inea/en/news-events/events/horizon-2020-transport-info-day-0"/>
    <s v="europa.eu"/>
    <x v="7"/>
    <m/>
    <s v="http://pbs.twimg.com/profile_images/575942507483156481/mMopJXiq_normal.jpeg"/>
    <x v="14"/>
    <s v="https://twitter.com/#!/eutifi/status/1181242149230252034"/>
    <m/>
    <m/>
    <s v="1181242149230252034"/>
    <m/>
    <b v="0"/>
    <n v="0"/>
    <s v=""/>
    <b v="0"/>
    <s v="fi"/>
    <m/>
    <s v=""/>
    <b v="0"/>
    <n v="2"/>
    <s v="1181128713750159360"/>
    <s v="Twitter Web App"/>
    <b v="0"/>
    <s v="1181128713750159360"/>
    <s v="Tweet"/>
    <n v="0"/>
    <n v="0"/>
    <m/>
    <m/>
    <m/>
    <m/>
    <m/>
    <m/>
    <m/>
    <m/>
    <n v="1"/>
    <s v="2"/>
    <s v="2"/>
    <n v="0"/>
    <n v="0"/>
    <n v="0"/>
    <n v="0"/>
    <n v="0"/>
    <n v="0"/>
    <n v="13"/>
    <n v="100"/>
    <n v="13"/>
  </r>
  <r>
    <s v="maaritvehvilai1"/>
    <s v="startupweekend"/>
    <m/>
    <m/>
    <m/>
    <m/>
    <m/>
    <m/>
    <m/>
    <m/>
    <s v="No"/>
    <n v="25"/>
    <m/>
    <m/>
    <x v="0"/>
    <d v="2019-10-07T17:29:39.000"/>
    <s v="RT @SmartTampere: .@StartupWeekend supports growing a #startup mindset, which means growth-seeking #global perspective and more action. Thi…"/>
    <m/>
    <m/>
    <x v="8"/>
    <m/>
    <s v="http://pbs.twimg.com/profile_images/901792816032096256/XBybCLG4_normal.jpg"/>
    <x v="15"/>
    <s v="https://twitter.com/#!/maaritvehvilai1/status/1181260309870370816"/>
    <m/>
    <m/>
    <s v="1181260309870370816"/>
    <m/>
    <b v="0"/>
    <n v="0"/>
    <s v=""/>
    <b v="0"/>
    <s v="en"/>
    <m/>
    <s v=""/>
    <b v="0"/>
    <n v="5"/>
    <s v="1181109313806446592"/>
    <s v="Twitter for Android"/>
    <b v="0"/>
    <s v="1181109313806446592"/>
    <s v="Tweet"/>
    <n v="0"/>
    <n v="0"/>
    <m/>
    <m/>
    <m/>
    <m/>
    <m/>
    <m/>
    <m/>
    <m/>
    <n v="1"/>
    <s v="1"/>
    <s v="1"/>
    <n v="1"/>
    <n v="5.555555555555555"/>
    <n v="0"/>
    <n v="0"/>
    <n v="0"/>
    <n v="0"/>
    <n v="17"/>
    <n v="94.44444444444444"/>
    <n v="18"/>
  </r>
  <r>
    <s v="iot_events"/>
    <s v="tylerhsutton"/>
    <m/>
    <m/>
    <m/>
    <m/>
    <m/>
    <m/>
    <m/>
    <m/>
    <s v="No"/>
    <n v="27"/>
    <m/>
    <m/>
    <x v="0"/>
    <d v="2019-10-07T19:15:49.000"/>
    <s v="RT @PSDintelligence: PSD's @tylerhsutton will be moderating the next panel at #IC19, &quot;Encouraging Smart City Collaboration with the Private…"/>
    <m/>
    <m/>
    <x v="9"/>
    <m/>
    <s v="http://pbs.twimg.com/profile_images/991318868969906176/jIwg6opN_normal.jpg"/>
    <x v="16"/>
    <s v="https://twitter.com/#!/iot_events/status/1181287027444043776"/>
    <m/>
    <m/>
    <s v="1181287027444043776"/>
    <m/>
    <b v="0"/>
    <n v="0"/>
    <s v=""/>
    <b v="0"/>
    <s v="en"/>
    <m/>
    <s v=""/>
    <b v="0"/>
    <n v="3"/>
    <s v="1181286846661156865"/>
    <s v="Twitter for iPhone"/>
    <b v="0"/>
    <s v="1181286846661156865"/>
    <s v="Tweet"/>
    <n v="0"/>
    <n v="0"/>
    <m/>
    <m/>
    <m/>
    <m/>
    <m/>
    <m/>
    <m/>
    <m/>
    <n v="1"/>
    <s v="7"/>
    <s v="7"/>
    <m/>
    <m/>
    <m/>
    <m/>
    <m/>
    <m/>
    <m/>
    <m/>
    <m/>
  </r>
  <r>
    <s v="psdintelligence"/>
    <s v="iot_events"/>
    <m/>
    <m/>
    <m/>
    <m/>
    <m/>
    <m/>
    <m/>
    <m/>
    <s v="Yes"/>
    <n v="29"/>
    <m/>
    <m/>
    <x v="0"/>
    <d v="2019-10-07T19:15:06.000"/>
    <s v="PSD's @tylerhsutton will be moderating the next panel at #IC19, &quot;Encouraging Smart City Collaboration with the Private Sector,&quot; featuring panelists from @CityofAtlanta , @CityofVancouver , @SmartTampere &amp;amp; @RegionofDurham - don't miss out! @IoT_Events #SmartCities #collaboration https://t.co/aXv2Z5esVN"/>
    <m/>
    <m/>
    <x v="10"/>
    <s v="https://pbs.twimg.com/media/EGTGIGBUYAAglbR.jpg"/>
    <s v="https://pbs.twimg.com/media/EGTGIGBUYAAglbR.jpg"/>
    <x v="17"/>
    <s v="https://twitter.com/#!/psdintelligence/status/1181286846661156865"/>
    <m/>
    <m/>
    <s v="1181286846661156865"/>
    <m/>
    <b v="0"/>
    <n v="3"/>
    <s v=""/>
    <b v="0"/>
    <s v="en"/>
    <m/>
    <s v=""/>
    <b v="0"/>
    <n v="3"/>
    <s v=""/>
    <s v="Hootsuite Inc."/>
    <b v="0"/>
    <s v="1181286846661156865"/>
    <s v="Tweet"/>
    <n v="0"/>
    <n v="0"/>
    <m/>
    <m/>
    <m/>
    <m/>
    <m/>
    <m/>
    <m/>
    <m/>
    <n v="1"/>
    <s v="7"/>
    <s v="7"/>
    <m/>
    <m/>
    <m/>
    <m/>
    <m/>
    <m/>
    <m/>
    <m/>
    <m/>
  </r>
  <r>
    <s v="crea_squads"/>
    <s v="startupweekend"/>
    <m/>
    <m/>
    <m/>
    <m/>
    <m/>
    <m/>
    <m/>
    <m/>
    <s v="No"/>
    <n v="33"/>
    <m/>
    <m/>
    <x v="0"/>
    <d v="2019-10-08T04:01:57.000"/>
    <s v="RT @SmartTampere: .@StartupWeekend supports growing a #startup mindset, which means growth-seeking #global perspective and more action. Thi…"/>
    <m/>
    <m/>
    <x v="8"/>
    <m/>
    <s v="http://pbs.twimg.com/profile_images/870178663416967168/AWT4sq36_normal.jpg"/>
    <x v="18"/>
    <s v="https://twitter.com/#!/crea_squads/status/1181419432268193792"/>
    <m/>
    <m/>
    <s v="1181419432268193792"/>
    <m/>
    <b v="0"/>
    <n v="0"/>
    <s v=""/>
    <b v="0"/>
    <s v="en"/>
    <m/>
    <s v=""/>
    <b v="0"/>
    <n v="5"/>
    <s v="1181109313806446592"/>
    <s v="Twitter for Android"/>
    <b v="0"/>
    <s v="1181109313806446592"/>
    <s v="Tweet"/>
    <n v="0"/>
    <n v="0"/>
    <m/>
    <m/>
    <m/>
    <m/>
    <m/>
    <m/>
    <m/>
    <m/>
    <n v="1"/>
    <s v="1"/>
    <s v="1"/>
    <m/>
    <m/>
    <m/>
    <m/>
    <m/>
    <m/>
    <m/>
    <m/>
    <m/>
  </r>
  <r>
    <s v="majidemoney"/>
    <s v="eutampere"/>
    <m/>
    <m/>
    <m/>
    <m/>
    <m/>
    <m/>
    <m/>
    <m/>
    <s v="No"/>
    <n v="35"/>
    <m/>
    <m/>
    <x v="0"/>
    <d v="2019-10-08T10:48:22.000"/>
    <s v="RT @EuTampere: Ecological, social and economic transitions that we are facing need to be dealt with at all levels, says Director-General Je…"/>
    <m/>
    <m/>
    <x v="0"/>
    <m/>
    <s v="http://pbs.twimg.com/profile_images/1017137792613339136/gpQYKFNm_normal.jpg"/>
    <x v="19"/>
    <s v="https://twitter.com/#!/majidemoney/status/1181521711151435778"/>
    <m/>
    <m/>
    <s v="1181521711151435778"/>
    <m/>
    <b v="0"/>
    <n v="0"/>
    <s v=""/>
    <b v="0"/>
    <s v="en"/>
    <m/>
    <s v=""/>
    <b v="0"/>
    <n v="2"/>
    <s v="1181499667932160000"/>
    <s v="Twitter for iPhone"/>
    <b v="0"/>
    <s v="1181499667932160000"/>
    <s v="Tweet"/>
    <n v="0"/>
    <n v="0"/>
    <m/>
    <m/>
    <m/>
    <m/>
    <m/>
    <m/>
    <m/>
    <m/>
    <n v="1"/>
    <s v="2"/>
    <s v="2"/>
    <n v="0"/>
    <n v="0"/>
    <n v="0"/>
    <n v="0"/>
    <n v="0"/>
    <n v="0"/>
    <n v="23"/>
    <n v="100"/>
    <n v="23"/>
  </r>
  <r>
    <s v="tampereenseutu"/>
    <s v="smarttampere"/>
    <m/>
    <m/>
    <m/>
    <m/>
    <m/>
    <m/>
    <m/>
    <m/>
    <s v="No"/>
    <n v="36"/>
    <m/>
    <m/>
    <x v="0"/>
    <d v="2019-10-08T12:48:49.000"/>
    <s v="RT @SmartTampere: Katso videolta, miten asumisen ja rakentamisen on muututtava, jotta Tampere voi olla hiilineutraali vuoteen 2030 mennessä…"/>
    <m/>
    <m/>
    <x v="0"/>
    <m/>
    <s v="http://pbs.twimg.com/profile_images/956529006807011329/Y8Oz9W_o_normal.jpg"/>
    <x v="20"/>
    <s v="https://twitter.com/#!/tampereenseutu/status/1181552023214477313"/>
    <m/>
    <m/>
    <s v="1181552023214477313"/>
    <m/>
    <b v="0"/>
    <n v="0"/>
    <s v=""/>
    <b v="0"/>
    <s v="fi"/>
    <m/>
    <s v=""/>
    <b v="0"/>
    <n v="6"/>
    <s v="1179276286101016578"/>
    <s v="Twitter Web App"/>
    <b v="0"/>
    <s v="1179276286101016578"/>
    <s v="Tweet"/>
    <n v="0"/>
    <n v="0"/>
    <m/>
    <m/>
    <m/>
    <m/>
    <m/>
    <m/>
    <m/>
    <m/>
    <n v="1"/>
    <s v="1"/>
    <s v="1"/>
    <n v="0"/>
    <n v="0"/>
    <n v="0"/>
    <n v="0"/>
    <n v="0"/>
    <n v="0"/>
    <n v="18"/>
    <n v="100"/>
    <n v="18"/>
  </r>
  <r>
    <s v="jeeosch"/>
    <s v="eusmartcities"/>
    <m/>
    <m/>
    <m/>
    <m/>
    <m/>
    <m/>
    <m/>
    <m/>
    <s v="No"/>
    <n v="37"/>
    <m/>
    <m/>
    <x v="0"/>
    <d v="2019-10-08T12:54:04.000"/>
    <s v="RT @stardusth2020: Finns unite! _x000a__x000a_This August, our Lighthouse city @SmartTampere joined 3 more Finnish cities from other @EUSmartCities pro…"/>
    <m/>
    <m/>
    <x v="0"/>
    <m/>
    <s v="http://pbs.twimg.com/profile_images/1074078490016788480/h0L2SXoK_normal.jpg"/>
    <x v="21"/>
    <s v="https://twitter.com/#!/jeeosch/status/1181553345544278017"/>
    <m/>
    <m/>
    <s v="1181553345544278017"/>
    <m/>
    <b v="0"/>
    <n v="0"/>
    <s v=""/>
    <b v="1"/>
    <s v="en"/>
    <m/>
    <s v="1179736257548767238"/>
    <b v="0"/>
    <n v="3"/>
    <s v="1181553008645152774"/>
    <s v="Twitter for iPhone"/>
    <b v="0"/>
    <s v="1181553008645152774"/>
    <s v="Tweet"/>
    <n v="0"/>
    <n v="0"/>
    <m/>
    <m/>
    <m/>
    <m/>
    <m/>
    <m/>
    <m/>
    <m/>
    <n v="1"/>
    <s v="1"/>
    <s v="1"/>
    <m/>
    <m/>
    <m/>
    <m/>
    <m/>
    <m/>
    <m/>
    <m/>
    <m/>
  </r>
  <r>
    <s v="renovateeurope"/>
    <s v="eutampere"/>
    <m/>
    <m/>
    <m/>
    <m/>
    <m/>
    <m/>
    <m/>
    <m/>
    <s v="No"/>
    <n v="40"/>
    <m/>
    <m/>
    <x v="0"/>
    <d v="2019-10-08T14:54:48.000"/>
    <s v="RT @EuTampere: Discussions and examples of deep renovation at event in EP. One example in the exhibition is an EU funded project from Tampe…"/>
    <m/>
    <m/>
    <x v="0"/>
    <m/>
    <s v="http://pbs.twimg.com/profile_images/1035470436115652609/5DRKPuKF_normal.jpg"/>
    <x v="22"/>
    <s v="https://twitter.com/#!/renovateeurope/status/1181583728323301376"/>
    <m/>
    <m/>
    <s v="1181583728323301376"/>
    <m/>
    <b v="0"/>
    <n v="0"/>
    <s v=""/>
    <b v="0"/>
    <s v="en"/>
    <m/>
    <s v=""/>
    <b v="0"/>
    <n v="4"/>
    <s v="1181583256057200640"/>
    <s v="Twitter for Android"/>
    <b v="0"/>
    <s v="1181583256057200640"/>
    <s v="Tweet"/>
    <n v="0"/>
    <n v="0"/>
    <m/>
    <m/>
    <m/>
    <m/>
    <m/>
    <m/>
    <m/>
    <m/>
    <n v="1"/>
    <s v="2"/>
    <s v="2"/>
    <n v="0"/>
    <n v="0"/>
    <n v="0"/>
    <n v="0"/>
    <n v="0"/>
    <n v="0"/>
    <n v="24"/>
    <n v="100"/>
    <n v="24"/>
  </r>
  <r>
    <s v="tiinasurakka"/>
    <s v="smarttampere"/>
    <m/>
    <m/>
    <m/>
    <m/>
    <m/>
    <m/>
    <m/>
    <m/>
    <s v="No"/>
    <n v="41"/>
    <m/>
    <m/>
    <x v="0"/>
    <d v="2019-10-08T16:26:24.000"/>
    <s v="RT @SmartTampere: In addition to the SURE project, the #safety and #security theme will next implement an in-depth study of #ecosystem acto…"/>
    <m/>
    <m/>
    <x v="11"/>
    <m/>
    <s v="http://pbs.twimg.com/profile_images/786518171071242240/1BDnXJYo_normal.jpg"/>
    <x v="23"/>
    <s v="https://twitter.com/#!/tiinasurakka/status/1181606783183413250"/>
    <m/>
    <m/>
    <s v="1181606783183413250"/>
    <m/>
    <b v="0"/>
    <n v="0"/>
    <s v=""/>
    <b v="0"/>
    <s v="en"/>
    <m/>
    <s v=""/>
    <b v="0"/>
    <n v="3"/>
    <s v="1181526800414969856"/>
    <s v="Twitter for iPad"/>
    <b v="0"/>
    <s v="1181526800414969856"/>
    <s v="Tweet"/>
    <n v="0"/>
    <n v="0"/>
    <m/>
    <m/>
    <m/>
    <m/>
    <m/>
    <m/>
    <m/>
    <m/>
    <n v="1"/>
    <s v="1"/>
    <s v="1"/>
    <n v="0"/>
    <n v="0"/>
    <n v="0"/>
    <n v="0"/>
    <n v="0"/>
    <n v="0"/>
    <n v="23"/>
    <n v="100"/>
    <n v="23"/>
  </r>
  <r>
    <s v="businesstampere"/>
    <s v="verticalvc"/>
    <m/>
    <m/>
    <m/>
    <m/>
    <m/>
    <m/>
    <m/>
    <m/>
    <s v="No"/>
    <n v="42"/>
    <m/>
    <m/>
    <x v="0"/>
    <d v="2019-10-03T12:56:25.000"/>
    <s v="#RapidTampere innovation calls are open! Challenges set by client companies @SandvikGroup, @Kalmarglobal, @CarunaSuomi &amp;amp; @valmetglobal deal w/ controlling physical strain at work, #sensortechnology, #worksafety and enriching #data. APPLY at https://t.co/rS0gh7JAXf @VerticalVC https://t.co/SgnrsO5mVO"/>
    <s v="https://www.vertical.vc/rapidtampere"/>
    <s v="vertical.vc"/>
    <x v="12"/>
    <s v="https://pbs.twimg.com/media/EF9JCgeXYAAbl-Y.jpg"/>
    <s v="https://pbs.twimg.com/media/EF9JCgeXYAAbl-Y.jpg"/>
    <x v="24"/>
    <s v="https://twitter.com/#!/businesstampere/status/1179741996895866881"/>
    <m/>
    <m/>
    <s v="1179741996895866881"/>
    <m/>
    <b v="0"/>
    <n v="5"/>
    <s v=""/>
    <b v="0"/>
    <s v="en"/>
    <m/>
    <s v=""/>
    <b v="0"/>
    <n v="3"/>
    <s v=""/>
    <s v="Twitter Web Client"/>
    <b v="0"/>
    <s v="1179741996895866881"/>
    <s v="Retweet"/>
    <n v="0"/>
    <n v="0"/>
    <m/>
    <m/>
    <m/>
    <m/>
    <m/>
    <m/>
    <m/>
    <m/>
    <n v="1"/>
    <s v="4"/>
    <s v="4"/>
    <m/>
    <m/>
    <m/>
    <m/>
    <m/>
    <m/>
    <m/>
    <m/>
    <m/>
  </r>
  <r>
    <s v="andreassonari"/>
    <s v="jarkkooksala"/>
    <m/>
    <m/>
    <m/>
    <m/>
    <m/>
    <m/>
    <m/>
    <m/>
    <s v="No"/>
    <n v="44"/>
    <m/>
    <m/>
    <x v="0"/>
    <d v="2019-10-09T06:10:52.000"/>
    <s v="RT @JarkkoOksala: #Digiturvakiertue #Tampere:lla. Ajankohtaista asiaa digiturvallisuudesta #smarttampere #vahti https://t.co/P8Yst87Lmo"/>
    <m/>
    <m/>
    <x v="13"/>
    <s v="https://pbs.twimg.com/media/EGalSYVWsAg0Lwn.jpg"/>
    <s v="https://pbs.twimg.com/media/EGalSYVWsAg0Lwn.jpg"/>
    <x v="25"/>
    <s v="https://twitter.com/#!/andreassonari/status/1181814265730260992"/>
    <m/>
    <m/>
    <s v="1181814265730260992"/>
    <m/>
    <b v="0"/>
    <n v="0"/>
    <s v=""/>
    <b v="0"/>
    <s v="fi"/>
    <m/>
    <s v=""/>
    <b v="0"/>
    <n v="4"/>
    <s v="1181813695577505792"/>
    <s v="Twitter for iPhone"/>
    <b v="0"/>
    <s v="1181813695577505792"/>
    <s v="Tweet"/>
    <n v="0"/>
    <n v="0"/>
    <m/>
    <m/>
    <m/>
    <m/>
    <m/>
    <m/>
    <m/>
    <m/>
    <n v="1"/>
    <s v="3"/>
    <s v="3"/>
    <n v="0"/>
    <n v="0"/>
    <n v="0"/>
    <n v="0"/>
    <n v="0"/>
    <n v="0"/>
    <n v="10"/>
    <n v="100"/>
    <n v="10"/>
  </r>
  <r>
    <s v="pitky_ry"/>
    <s v="smarttampere"/>
    <m/>
    <m/>
    <m/>
    <m/>
    <m/>
    <m/>
    <m/>
    <m/>
    <s v="No"/>
    <n v="45"/>
    <m/>
    <m/>
    <x v="0"/>
    <d v="2019-10-09T06:32:19.000"/>
    <s v="RT @SmartTampere: Ehdota Teknisen luovuuden palkinnon saajaa 10.11. mennessä! Palkinto jaetaan tammikuussa Tampere Smart City Weekin yhteyd…"/>
    <m/>
    <m/>
    <x v="0"/>
    <m/>
    <s v="http://pbs.twimg.com/profile_images/454520039996014592/EktH4iIs_normal.png"/>
    <x v="26"/>
    <s v="https://twitter.com/#!/pitky_ry/status/1181819663686217728"/>
    <m/>
    <m/>
    <s v="1181819663686217728"/>
    <m/>
    <b v="0"/>
    <n v="0"/>
    <s v=""/>
    <b v="0"/>
    <s v="fi"/>
    <m/>
    <s v=""/>
    <b v="0"/>
    <n v="4"/>
    <s v="1181818218115211265"/>
    <s v="TweetDeck"/>
    <b v="0"/>
    <s v="1181818218115211265"/>
    <s v="Tweet"/>
    <n v="0"/>
    <n v="0"/>
    <m/>
    <m/>
    <m/>
    <m/>
    <m/>
    <m/>
    <m/>
    <m/>
    <n v="1"/>
    <s v="1"/>
    <s v="1"/>
    <n v="1"/>
    <n v="5.555555555555555"/>
    <n v="0"/>
    <n v="0"/>
    <n v="0"/>
    <n v="0"/>
    <n v="17"/>
    <n v="94.44444444444444"/>
    <n v="18"/>
  </r>
  <r>
    <s v="k2tre"/>
    <s v="jarkkooksala"/>
    <m/>
    <m/>
    <m/>
    <m/>
    <m/>
    <m/>
    <m/>
    <m/>
    <s v="No"/>
    <n v="46"/>
    <m/>
    <m/>
    <x v="0"/>
    <d v="2019-10-09T06:38:36.000"/>
    <s v="RT @JarkkoOksala: #Digiturvakiertue #Tampere:lla. Ajankohtaista asiaa digiturvallisuudesta #smarttampere #vahti https://t.co/P8Yst87Lmo"/>
    <m/>
    <m/>
    <x v="13"/>
    <s v="https://pbs.twimg.com/media/EGalSYVWsAg0Lwn.jpg"/>
    <s v="https://pbs.twimg.com/media/EGalSYVWsAg0Lwn.jpg"/>
    <x v="27"/>
    <s v="https://twitter.com/#!/k2tre/status/1181821242875301888"/>
    <m/>
    <m/>
    <s v="1181821242875301888"/>
    <m/>
    <b v="0"/>
    <n v="0"/>
    <s v=""/>
    <b v="0"/>
    <s v="fi"/>
    <m/>
    <s v=""/>
    <b v="0"/>
    <n v="4"/>
    <s v="1181813695577505792"/>
    <s v="Twitter Web App"/>
    <b v="0"/>
    <s v="1181813695577505792"/>
    <s v="Tweet"/>
    <n v="0"/>
    <n v="0"/>
    <m/>
    <m/>
    <m/>
    <m/>
    <m/>
    <m/>
    <m/>
    <m/>
    <n v="1"/>
    <s v="3"/>
    <s v="3"/>
    <n v="0"/>
    <n v="0"/>
    <n v="0"/>
    <n v="0"/>
    <n v="0"/>
    <n v="0"/>
    <n v="10"/>
    <n v="100"/>
    <n v="10"/>
  </r>
  <r>
    <s v="minnahelynen"/>
    <s v="jarkkooksala"/>
    <m/>
    <m/>
    <m/>
    <m/>
    <m/>
    <m/>
    <m/>
    <m/>
    <s v="No"/>
    <n v="47"/>
    <m/>
    <m/>
    <x v="0"/>
    <d v="2019-10-09T08:51:02.000"/>
    <s v="RT @JarkkoOksala: #Digiturvakiertue #Tampere:lla. Ajankohtaista asiaa digiturvallisuudesta #smarttampere #vahti https://t.co/P8Yst87Lmo"/>
    <m/>
    <m/>
    <x v="13"/>
    <s v="https://pbs.twimg.com/media/EGalSYVWsAg0Lwn.jpg"/>
    <s v="https://pbs.twimg.com/media/EGalSYVWsAg0Lwn.jpg"/>
    <x v="28"/>
    <s v="https://twitter.com/#!/minnahelynen/status/1181854572765208579"/>
    <m/>
    <m/>
    <s v="1181854572765208579"/>
    <m/>
    <b v="0"/>
    <n v="0"/>
    <s v=""/>
    <b v="0"/>
    <s v="fi"/>
    <m/>
    <s v=""/>
    <b v="0"/>
    <n v="4"/>
    <s v="1181813695577505792"/>
    <s v="Twitter for Android"/>
    <b v="0"/>
    <s v="1181813695577505792"/>
    <s v="Tweet"/>
    <n v="0"/>
    <n v="0"/>
    <m/>
    <m/>
    <m/>
    <m/>
    <m/>
    <m/>
    <m/>
    <m/>
    <n v="1"/>
    <s v="3"/>
    <s v="3"/>
    <n v="0"/>
    <n v="0"/>
    <n v="0"/>
    <n v="0"/>
    <n v="0"/>
    <n v="0"/>
    <n v="10"/>
    <n v="100"/>
    <n v="10"/>
  </r>
  <r>
    <s v="ictfinland"/>
    <s v="kampusklubi"/>
    <m/>
    <m/>
    <m/>
    <m/>
    <m/>
    <m/>
    <m/>
    <m/>
    <s v="No"/>
    <n v="48"/>
    <m/>
    <m/>
    <x v="0"/>
    <d v="2019-10-02T20:02:41.000"/>
    <s v="RT @minna_kinnunen: Markku Niemi told about the IoT pilots at the city of Tampere @Kampusklubi _x000a__x000a_#smarttampere #BusinessTampere #AIaamu #AIâ€¦"/>
    <m/>
    <m/>
    <x v="3"/>
    <m/>
    <s v="http://pbs.twimg.com/profile_images/998256335979298816/Xe-66om0_normal.jpg"/>
    <x v="29"/>
    <s v="https://twitter.com/#!/ictfinland/status/1179486882121617408"/>
    <m/>
    <m/>
    <s v="1179486882121617408"/>
    <m/>
    <b v="0"/>
    <n v="0"/>
    <s v=""/>
    <b v="0"/>
    <s v="en"/>
    <m/>
    <s v=""/>
    <b v="0"/>
    <n v="2"/>
    <s v="1179379010897399808"/>
    <s v="Twitter for Android"/>
    <b v="0"/>
    <s v="1179379010897399808"/>
    <s v="Tweet"/>
    <n v="0"/>
    <n v="0"/>
    <m/>
    <m/>
    <m/>
    <m/>
    <m/>
    <m/>
    <m/>
    <m/>
    <n v="2"/>
    <s v="3"/>
    <s v="3"/>
    <m/>
    <m/>
    <m/>
    <m/>
    <m/>
    <m/>
    <m/>
    <m/>
    <m/>
  </r>
  <r>
    <s v="ictfinland"/>
    <s v="kampusklubi"/>
    <m/>
    <m/>
    <m/>
    <m/>
    <m/>
    <m/>
    <m/>
    <m/>
    <s v="No"/>
    <n v="50"/>
    <m/>
    <m/>
    <x v="0"/>
    <d v="2019-10-09T18:24:14.000"/>
    <s v="RT @minna_kinnunen: Datalla Tampere kestäväksi -innovaatiokilpailun aloitustapahtuma @Kampusklubi _x000a__x000a_Mukana yli 20 yritystä ja alustavat ide…"/>
    <m/>
    <m/>
    <x v="0"/>
    <m/>
    <s v="http://pbs.twimg.com/profile_images/998256335979298816/Xe-66om0_normal.jpg"/>
    <x v="30"/>
    <s v="https://twitter.com/#!/ictfinland/status/1181998821901000709"/>
    <m/>
    <m/>
    <s v="1181998821901000709"/>
    <m/>
    <b v="0"/>
    <n v="0"/>
    <s v=""/>
    <b v="0"/>
    <s v="fi"/>
    <m/>
    <s v=""/>
    <b v="0"/>
    <n v="3"/>
    <s v="1181553408655925248"/>
    <s v="Twitter for Android"/>
    <b v="0"/>
    <s v="1181553408655925248"/>
    <s v="Tweet"/>
    <n v="0"/>
    <n v="0"/>
    <m/>
    <m/>
    <m/>
    <m/>
    <m/>
    <m/>
    <m/>
    <m/>
    <n v="2"/>
    <s v="3"/>
    <s v="3"/>
    <m/>
    <m/>
    <m/>
    <m/>
    <m/>
    <m/>
    <m/>
    <m/>
    <m/>
  </r>
  <r>
    <s v="mc_roth"/>
    <s v="biopankki"/>
    <m/>
    <m/>
    <m/>
    <m/>
    <m/>
    <m/>
    <m/>
    <m/>
    <s v="No"/>
    <n v="52"/>
    <m/>
    <m/>
    <x v="0"/>
    <d v="2019-10-01T13:04:42.000"/>
    <s v="Health Tuesdayn @HealthHubTre innostavana teemana Kaupin kampukselle muodostuva test bed-ympÃ¤ristÃ¶ tuotteiden ja palveluiden kehittÃ¤miseen sairaalakontekstissa #HeATlaboratorio @taitokeskus @biopankki #Visaxion #kirurgiankoulutuskeskus #KEHYS #smarthealth https://t.co/g25gcgWvTQ https://t.co/r9wlvVZGU0"/>
    <s v="https://www.healthhub.fi/article/439"/>
    <s v="healthhub.fi"/>
    <x v="14"/>
    <s v="https://pbs.twimg.com/media/EFytP5_XkAUHnWM.jpg"/>
    <s v="https://pbs.twimg.com/media/EFytP5_XkAUHnWM.jpg"/>
    <x v="31"/>
    <s v="https://twitter.com/#!/mc_roth/status/1179019305004011520"/>
    <m/>
    <m/>
    <s v="1179019305004011520"/>
    <m/>
    <b v="0"/>
    <n v="8"/>
    <s v=""/>
    <b v="0"/>
    <s v="fi"/>
    <m/>
    <s v=""/>
    <b v="0"/>
    <n v="3"/>
    <s v=""/>
    <s v="Twitter Web Client"/>
    <b v="0"/>
    <s v="1179019305004011520"/>
    <s v="Retweet"/>
    <n v="0"/>
    <n v="0"/>
    <s v="23.542135,61.427285 _x000a_24.1184937,61.427285 _x000a_24.1184937,61.836577 _x000a_23.542135,61.836577"/>
    <s v="Finland"/>
    <s v="FI"/>
    <s v="Tampere, Finland"/>
    <s v="e3ba9e096a0fc232"/>
    <s v="Tampere"/>
    <s v="city"/>
    <s v="https://api.twitter.com/1.1/geo/id/e3ba9e096a0fc232.json"/>
    <n v="1"/>
    <s v="6"/>
    <s v="6"/>
    <m/>
    <m/>
    <m/>
    <m/>
    <m/>
    <m/>
    <m/>
    <m/>
    <m/>
  </r>
  <r>
    <s v="smartecocity"/>
    <s v="petrinykanen"/>
    <m/>
    <m/>
    <m/>
    <m/>
    <m/>
    <m/>
    <m/>
    <m/>
    <s v="No"/>
    <n v="54"/>
    <m/>
    <m/>
    <x v="0"/>
    <d v="2019-10-03T11:41:00.000"/>
    <s v="RT @PetriNykanen: How safety and security is present in European #smart #cities and their strategies? What are the #European regional #safe…"/>
    <m/>
    <m/>
    <x v="15"/>
    <m/>
    <s v="http://pbs.twimg.com/profile_images/3315096334/d3c7af890e71d404eb165ecd6f831395_normal.png"/>
    <x v="32"/>
    <s v="https://twitter.com/#!/smartecocity/status/1179723018525917185"/>
    <m/>
    <m/>
    <s v="1179723018525917185"/>
    <m/>
    <b v="0"/>
    <n v="0"/>
    <s v=""/>
    <b v="0"/>
    <s v="en"/>
    <m/>
    <s v=""/>
    <b v="0"/>
    <n v="2"/>
    <s v="1178971878691500037"/>
    <s v="Twitterbot SEC"/>
    <b v="0"/>
    <s v="1178971878691500037"/>
    <s v="Tweet"/>
    <n v="0"/>
    <n v="0"/>
    <m/>
    <m/>
    <m/>
    <m/>
    <m/>
    <m/>
    <m/>
    <m/>
    <n v="1"/>
    <s v="1"/>
    <s v="4"/>
    <n v="2"/>
    <n v="9.523809523809524"/>
    <n v="0"/>
    <n v="0"/>
    <n v="0"/>
    <n v="0"/>
    <n v="19"/>
    <n v="90.47619047619048"/>
    <n v="21"/>
  </r>
  <r>
    <s v="smartecocity"/>
    <s v="eusmartcities"/>
    <m/>
    <m/>
    <m/>
    <m/>
    <m/>
    <m/>
    <m/>
    <m/>
    <s v="No"/>
    <n v="55"/>
    <m/>
    <m/>
    <x v="0"/>
    <d v="2019-10-08T12:53:20.000"/>
    <s v="RT @stardusth2020: Finns unite! _x000a__x000a_This August, our Lighthouse city @SmartTampere joined 3 more Finnish cities from other @EUSmartCities pro…"/>
    <m/>
    <m/>
    <x v="0"/>
    <m/>
    <s v="http://pbs.twimg.com/profile_images/3315096334/d3c7af890e71d404eb165ecd6f831395_normal.png"/>
    <x v="33"/>
    <s v="https://twitter.com/#!/smartecocity/status/1181553162869727232"/>
    <m/>
    <m/>
    <s v="1181553162869727232"/>
    <m/>
    <b v="0"/>
    <n v="0"/>
    <s v=""/>
    <b v="1"/>
    <s v="en"/>
    <m/>
    <s v="1179736257548767238"/>
    <b v="0"/>
    <n v="3"/>
    <s v="1181553008645152774"/>
    <s v="Twitterbot SEC"/>
    <b v="0"/>
    <s v="1181553008645152774"/>
    <s v="Tweet"/>
    <n v="0"/>
    <n v="0"/>
    <m/>
    <m/>
    <m/>
    <m/>
    <m/>
    <m/>
    <m/>
    <m/>
    <n v="1"/>
    <s v="1"/>
    <s v="1"/>
    <m/>
    <m/>
    <m/>
    <m/>
    <m/>
    <m/>
    <m/>
    <m/>
    <m/>
  </r>
  <r>
    <s v="smartecocity"/>
    <s v="smarttampere"/>
    <m/>
    <m/>
    <m/>
    <m/>
    <m/>
    <m/>
    <m/>
    <m/>
    <s v="No"/>
    <n v="58"/>
    <m/>
    <m/>
    <x v="0"/>
    <d v="2019-10-09T11:56:00.000"/>
    <s v="RT @SmartTampere: Smart Cities also become smart through knowing which technologies will form our futures! Therefore, #smarttampere is foll…"/>
    <m/>
    <m/>
    <x v="16"/>
    <m/>
    <s v="http://pbs.twimg.com/profile_images/3315096334/d3c7af890e71d404eb165ecd6f831395_normal.png"/>
    <x v="34"/>
    <s v="https://twitter.com/#!/smartecocity/status/1181901121910128640"/>
    <m/>
    <m/>
    <s v="1181901121910128640"/>
    <m/>
    <b v="0"/>
    <n v="0"/>
    <s v=""/>
    <b v="0"/>
    <s v="en"/>
    <m/>
    <s v=""/>
    <b v="0"/>
    <n v="2"/>
    <s v="1181901012229120005"/>
    <s v="Twitterbot SEC"/>
    <b v="0"/>
    <s v="1181901012229120005"/>
    <s v="Tweet"/>
    <n v="0"/>
    <n v="0"/>
    <m/>
    <m/>
    <m/>
    <m/>
    <m/>
    <m/>
    <m/>
    <m/>
    <n v="3"/>
    <s v="1"/>
    <s v="1"/>
    <n v="2"/>
    <n v="10.526315789473685"/>
    <n v="0"/>
    <n v="0"/>
    <n v="0"/>
    <n v="0"/>
    <n v="17"/>
    <n v="89.47368421052632"/>
    <n v="19"/>
  </r>
  <r>
    <s v="smartecocity"/>
    <s v="smarttampere"/>
    <m/>
    <m/>
    <m/>
    <m/>
    <m/>
    <m/>
    <m/>
    <m/>
    <s v="No"/>
    <n v="59"/>
    <m/>
    <m/>
    <x v="0"/>
    <d v="2019-10-10T08:25:32.000"/>
    <s v="RT @SmartTampere: Interesting for smart cities, businesses and people: Safety and Security in Digitalization - the solutions of the future…"/>
    <m/>
    <m/>
    <x v="0"/>
    <m/>
    <s v="http://pbs.twimg.com/profile_images/3315096334/d3c7af890e71d404eb165ecd6f831395_normal.png"/>
    <x v="35"/>
    <s v="https://twitter.com/#!/smartecocity/status/1182210540992651266"/>
    <m/>
    <m/>
    <s v="1182210540992651266"/>
    <m/>
    <b v="0"/>
    <n v="0"/>
    <s v=""/>
    <b v="0"/>
    <s v="en"/>
    <m/>
    <s v=""/>
    <b v="0"/>
    <n v="2"/>
    <s v="1182210458197135360"/>
    <s v="Twitterbot SEC"/>
    <b v="0"/>
    <s v="1182210458197135360"/>
    <s v="Tweet"/>
    <n v="0"/>
    <n v="0"/>
    <m/>
    <m/>
    <m/>
    <m/>
    <m/>
    <m/>
    <m/>
    <m/>
    <n v="3"/>
    <s v="1"/>
    <s v="1"/>
    <n v="2"/>
    <n v="10.526315789473685"/>
    <n v="0"/>
    <n v="0"/>
    <n v="0"/>
    <n v="0"/>
    <n v="17"/>
    <n v="89.47368421052632"/>
    <n v="19"/>
  </r>
  <r>
    <s v="kaya_brandt"/>
    <s v="heiniwallander"/>
    <m/>
    <m/>
    <m/>
    <m/>
    <m/>
    <m/>
    <m/>
    <m/>
    <s v="No"/>
    <n v="60"/>
    <m/>
    <m/>
    <x v="0"/>
    <d v="2019-10-10T08:42:20.000"/>
    <s v="RT @SmartTampere: “It is the nature of business to see risks as opportunities!” says @HeiniWallander. The most important point is awareness…"/>
    <m/>
    <m/>
    <x v="0"/>
    <m/>
    <s v="http://pbs.twimg.com/profile_images/1149611032123305985/QQY3kBDQ_normal.jpg"/>
    <x v="36"/>
    <s v="https://twitter.com/#!/kaya_brandt/status/1182214769543135232"/>
    <m/>
    <m/>
    <s v="1182214769543135232"/>
    <m/>
    <b v="0"/>
    <n v="0"/>
    <s v=""/>
    <b v="0"/>
    <s v="en"/>
    <m/>
    <s v=""/>
    <b v="0"/>
    <n v="1"/>
    <s v="1182196846732685313"/>
    <s v="Twitter for iPhone"/>
    <b v="0"/>
    <s v="1182196846732685313"/>
    <s v="Tweet"/>
    <n v="0"/>
    <n v="0"/>
    <m/>
    <m/>
    <m/>
    <m/>
    <m/>
    <m/>
    <m/>
    <m/>
    <n v="1"/>
    <s v="1"/>
    <s v="1"/>
    <n v="1"/>
    <n v="4.761904761904762"/>
    <n v="1"/>
    <n v="4.761904761904762"/>
    <n v="0"/>
    <n v="0"/>
    <n v="19"/>
    <n v="90.47619047619048"/>
    <n v="21"/>
  </r>
  <r>
    <s v="ilverkokk"/>
    <s v="smarttampere"/>
    <m/>
    <m/>
    <m/>
    <m/>
    <m/>
    <m/>
    <m/>
    <m/>
    <s v="No"/>
    <n v="62"/>
    <m/>
    <m/>
    <x v="0"/>
    <d v="2019-10-10T09:35:52.000"/>
    <s v="RT @SmartTampere: Interesting for smart cities, businesses and people: Safety and Security in Digitalization - the solutions of the future…"/>
    <m/>
    <m/>
    <x v="0"/>
    <m/>
    <s v="http://pbs.twimg.com/profile_images/986472210465460225/5n4x-Rg5_normal.jpg"/>
    <x v="37"/>
    <s v="https://twitter.com/#!/ilverkokk/status/1182228243128229893"/>
    <m/>
    <m/>
    <s v="1182228243128229893"/>
    <m/>
    <b v="0"/>
    <n v="0"/>
    <s v=""/>
    <b v="0"/>
    <s v="en"/>
    <m/>
    <s v=""/>
    <b v="0"/>
    <n v="2"/>
    <s v="1182210458197135360"/>
    <s v="Twitter for Android"/>
    <b v="0"/>
    <s v="1182210458197135360"/>
    <s v="Tweet"/>
    <n v="0"/>
    <n v="0"/>
    <m/>
    <m/>
    <m/>
    <m/>
    <m/>
    <m/>
    <m/>
    <m/>
    <n v="1"/>
    <s v="1"/>
    <s v="1"/>
    <n v="2"/>
    <n v="10.526315789473685"/>
    <n v="0"/>
    <n v="0"/>
    <n v="0"/>
    <n v="0"/>
    <n v="17"/>
    <n v="89.47368421052632"/>
    <n v="19"/>
  </r>
  <r>
    <s v="eutampere"/>
    <s v="smetrabxl"/>
    <m/>
    <m/>
    <m/>
    <m/>
    <m/>
    <m/>
    <m/>
    <m/>
    <s v="No"/>
    <n v="63"/>
    <m/>
    <m/>
    <x v="0"/>
    <d v="2019-10-04T09:13:55.000"/>
    <s v="Maanantaina järjestetään #H2020 liikenteen infopäivä klo 10.30 (🇫🇮 aikaa) alkaen 🚆 Voit seurata päivän kaikkia sessioita myös etänä &amp;amp; katsoa tallenteet jälkikäteen ➡️ https://t.co/Ag7NtD6b90_x000a_@TampereUni @pirkanmaan_liit @SmartTampere @BusinessTre_FI @Tamperekaupunki @smetrabxl"/>
    <s v="https://ec.europa.eu/inea/en/news-events/events/horizon-2020-transport-info-day-0"/>
    <s v="europa.eu"/>
    <x v="6"/>
    <m/>
    <s v="http://pbs.twimg.com/profile_images/829738333500801024/Fp9smXZD_normal.jpg"/>
    <x v="38"/>
    <s v="https://twitter.com/#!/eutampere/status/1180048393063800833"/>
    <m/>
    <m/>
    <s v="1180048393063800833"/>
    <m/>
    <b v="0"/>
    <n v="6"/>
    <s v=""/>
    <b v="0"/>
    <s v="fi"/>
    <m/>
    <s v=""/>
    <b v="0"/>
    <n v="3"/>
    <s v=""/>
    <s v="Twitter Web App"/>
    <b v="0"/>
    <s v="1180048393063800833"/>
    <s v="Tweet"/>
    <n v="0"/>
    <n v="0"/>
    <m/>
    <m/>
    <m/>
    <m/>
    <m/>
    <m/>
    <m/>
    <m/>
    <n v="1"/>
    <s v="2"/>
    <s v="2"/>
    <m/>
    <m/>
    <m/>
    <m/>
    <m/>
    <m/>
    <m/>
    <m/>
    <m/>
  </r>
  <r>
    <s v="eutampere"/>
    <s v="vernetrc"/>
    <m/>
    <m/>
    <m/>
    <m/>
    <m/>
    <m/>
    <m/>
    <m/>
    <s v="No"/>
    <n v="64"/>
    <m/>
    <m/>
    <x v="0"/>
    <d v="2019-10-07T08:46:44.000"/>
    <s v="#H2020Transport sessiot jakautuvat teemoittain. Seuraa etänä ja katso tallenteet jälkikäteen https://t.co/O0L9zJtrGw 🚅 #investEUresearch @pirkanmaan_liit @VerneTRC @SmartTampere @BusinessTre_FI @TampereUni @Tamperekaupunki https://t.co/hue9EUDqYj"/>
    <s v="https://ec.europa.eu/inea/en/news-events/events/horizon-2020-transport-info-day-0"/>
    <s v="europa.eu"/>
    <x v="17"/>
    <s v="https://pbs.twimg.com/media/EGQ2S2AW4AA9RPv.jpg"/>
    <s v="https://pbs.twimg.com/media/EGQ2S2AW4AA9RPv.jpg"/>
    <x v="39"/>
    <s v="https://twitter.com/#!/eutampere/status/1181128713750159360"/>
    <m/>
    <m/>
    <s v="1181128713750159360"/>
    <m/>
    <b v="0"/>
    <n v="3"/>
    <s v=""/>
    <b v="0"/>
    <s v="fi"/>
    <m/>
    <s v=""/>
    <b v="0"/>
    <n v="1"/>
    <s v=""/>
    <s v="Twitter for Android"/>
    <b v="0"/>
    <s v="1181128713750159360"/>
    <s v="Tweet"/>
    <n v="0"/>
    <n v="0"/>
    <m/>
    <m/>
    <m/>
    <m/>
    <m/>
    <m/>
    <m/>
    <m/>
    <n v="1"/>
    <s v="2"/>
    <s v="2"/>
    <m/>
    <m/>
    <m/>
    <m/>
    <m/>
    <m/>
    <m/>
    <m/>
    <m/>
  </r>
  <r>
    <s v="pirkanmaan_liit"/>
    <s v="eutampere"/>
    <m/>
    <m/>
    <m/>
    <m/>
    <m/>
    <m/>
    <m/>
    <m/>
    <s v="Yes"/>
    <n v="65"/>
    <m/>
    <m/>
    <x v="0"/>
    <d v="2019-10-04T09:41:51.000"/>
    <s v="RT @EuTampere: Maanantaina järjestetään #H2020 liikenteen infopäivä klo 10.30 (🇫🇮 aikaa) alkaen 🚆 Voit seurata päivän kaikkia sessioita myö…"/>
    <m/>
    <m/>
    <x v="6"/>
    <m/>
    <s v="http://pbs.twimg.com/profile_images/2658014084/63bb3fb4c968a711760cba6ef66030ca_normal.jpeg"/>
    <x v="40"/>
    <s v="https://twitter.com/#!/pirkanmaan_liit/status/1180055423124148224"/>
    <m/>
    <m/>
    <s v="1180055423124148224"/>
    <m/>
    <b v="0"/>
    <n v="0"/>
    <s v=""/>
    <b v="0"/>
    <s v="fi"/>
    <m/>
    <s v=""/>
    <b v="0"/>
    <n v="3"/>
    <s v="1180048393063800833"/>
    <s v="Twitter Web App"/>
    <b v="0"/>
    <s v="1180048393063800833"/>
    <s v="Tweet"/>
    <n v="0"/>
    <n v="0"/>
    <m/>
    <m/>
    <m/>
    <m/>
    <m/>
    <m/>
    <m/>
    <m/>
    <n v="1"/>
    <s v="2"/>
    <s v="2"/>
    <n v="0"/>
    <n v="0"/>
    <n v="0"/>
    <n v="0"/>
    <n v="0"/>
    <n v="0"/>
    <n v="18"/>
    <n v="100"/>
    <n v="18"/>
  </r>
  <r>
    <s v="eutampere"/>
    <s v="pirkanmaan_liit"/>
    <m/>
    <m/>
    <m/>
    <m/>
    <m/>
    <m/>
    <m/>
    <m/>
    <s v="Yes"/>
    <n v="67"/>
    <m/>
    <m/>
    <x v="0"/>
    <d v="2019-10-07T07:27:00.000"/>
    <s v="H2020 liikenteen infopäivä alkamassa! Seuraa päivän sessioita täältä 👉 https://t.co/O0L9zJtrGw #H2020Transport_x000a_@pirkanmaan_liit @Tamperekaupunki @SmartTampere @BusinessTre_FI @TampereUni https://t.co/hS9dd0t85O"/>
    <s v="https://ec.europa.eu/inea/en/news-events/events/horizon-2020-transport-info-day-0"/>
    <s v="europa.eu"/>
    <x v="7"/>
    <s v="https://pbs.twimg.com/media/EGQkDcvX0AAAlnD.jpg"/>
    <s v="https://pbs.twimg.com/media/EGQkDcvX0AAAlnD.jpg"/>
    <x v="41"/>
    <s v="https://twitter.com/#!/eutampere/status/1181108650607304704"/>
    <m/>
    <m/>
    <s v="1181108650607304704"/>
    <m/>
    <b v="0"/>
    <n v="2"/>
    <s v=""/>
    <b v="0"/>
    <s v="fi"/>
    <m/>
    <s v=""/>
    <b v="0"/>
    <n v="2"/>
    <s v=""/>
    <s v="Twitter for Android"/>
    <b v="0"/>
    <s v="1181108650607304704"/>
    <s v="Tweet"/>
    <n v="0"/>
    <n v="0"/>
    <m/>
    <m/>
    <m/>
    <m/>
    <m/>
    <m/>
    <m/>
    <m/>
    <n v="3"/>
    <s v="2"/>
    <s v="2"/>
    <m/>
    <m/>
    <m/>
    <m/>
    <m/>
    <m/>
    <m/>
    <m/>
    <m/>
  </r>
  <r>
    <s v="eutampere"/>
    <s v="paulikuosmanen"/>
    <m/>
    <m/>
    <m/>
    <m/>
    <m/>
    <m/>
    <m/>
    <m/>
    <s v="No"/>
    <n v="69"/>
    <m/>
    <m/>
    <x v="0"/>
    <d v="2019-10-08T09:20:46.000"/>
    <s v="Ecological, social and economic transitions that we are facing need to be dealt with at all levels, says Director-General Jean-Eric Paquet of DG RTD @TampereUni @ENS_TampereUni @ITC_TampereUni @MAB_TampereUni @TampereUniSOC @_mariwalls @paulikuosmanen @SmartTampere https://t.co/ATR6KKXihe"/>
    <m/>
    <m/>
    <x v="0"/>
    <s v="https://pbs.twimg.com/media/EGWHrTVWkAA1EAZ.jpg"/>
    <s v="https://pbs.twimg.com/media/EGWHrTVWkAA1EAZ.jpg"/>
    <x v="42"/>
    <s v="https://twitter.com/#!/eutampere/status/1181499667932160000"/>
    <m/>
    <m/>
    <s v="1181499667932160000"/>
    <m/>
    <b v="0"/>
    <n v="7"/>
    <s v=""/>
    <b v="0"/>
    <s v="en"/>
    <m/>
    <s v=""/>
    <b v="0"/>
    <n v="2"/>
    <s v=""/>
    <s v="Twitter for Android"/>
    <b v="0"/>
    <s v="1181499667932160000"/>
    <s v="Tweet"/>
    <n v="0"/>
    <n v="0"/>
    <m/>
    <m/>
    <m/>
    <m/>
    <m/>
    <m/>
    <m/>
    <m/>
    <n v="1"/>
    <s v="2"/>
    <s v="2"/>
    <m/>
    <m/>
    <m/>
    <m/>
    <m/>
    <m/>
    <m/>
    <m/>
    <m/>
  </r>
  <r>
    <s v="itc_tampereuni"/>
    <s v="smarttampere"/>
    <m/>
    <m/>
    <m/>
    <m/>
    <m/>
    <m/>
    <m/>
    <m/>
    <s v="No"/>
    <n v="73"/>
    <m/>
    <m/>
    <x v="0"/>
    <d v="2019-10-09T06:29:31.000"/>
    <s v="RT @SmartTampere: Ehdota Teknisen luovuuden palkinnon saajaa 10.11. mennessä! Palkinto jaetaan tammikuussa Tampere Smart City Weekin yhteyd…"/>
    <m/>
    <m/>
    <x v="0"/>
    <m/>
    <s v="http://pbs.twimg.com/profile_images/1075991476478337024/0pJp-4-f_normal.jpg"/>
    <x v="43"/>
    <s v="https://twitter.com/#!/itc_tampereuni/status/1181818958145564672"/>
    <m/>
    <m/>
    <s v="1181818958145564672"/>
    <m/>
    <b v="0"/>
    <n v="0"/>
    <s v=""/>
    <b v="0"/>
    <s v="fi"/>
    <m/>
    <s v=""/>
    <b v="0"/>
    <n v="4"/>
    <s v="1181818218115211265"/>
    <s v="TweetDeck"/>
    <b v="0"/>
    <s v="1181818218115211265"/>
    <s v="Tweet"/>
    <n v="0"/>
    <n v="0"/>
    <m/>
    <m/>
    <m/>
    <m/>
    <m/>
    <m/>
    <m/>
    <m/>
    <n v="1"/>
    <s v="2"/>
    <s v="1"/>
    <n v="1"/>
    <n v="5.555555555555555"/>
    <n v="0"/>
    <n v="0"/>
    <n v="0"/>
    <n v="0"/>
    <n v="17"/>
    <n v="94.44444444444444"/>
    <n v="18"/>
  </r>
  <r>
    <s v="eutampere"/>
    <s v="silviamodig"/>
    <m/>
    <m/>
    <m/>
    <m/>
    <m/>
    <m/>
    <m/>
    <m/>
    <s v="No"/>
    <n v="76"/>
    <m/>
    <m/>
    <x v="0"/>
    <d v="2019-10-08T14:52:55.000"/>
    <s v="Discussions and examples of deep renovation at event in EP. One example in the exhibition is an EU funded project from Tampere: 69% savings reached! @Ekokumppanit @Tamperekaupunki @SmartTampere  @HennaVirkkunen @miapetrakumpula @VilleNiinisto @NilsTorvalds @silviamodig https://t.co/T3656kCpCI"/>
    <m/>
    <m/>
    <x v="0"/>
    <s v="https://pbs.twimg.com/media/EGXTaCGX0AE5DAY.jpg"/>
    <s v="https://pbs.twimg.com/media/EGXTaCGX0AE5DAY.jpg"/>
    <x v="44"/>
    <s v="https://twitter.com/#!/eutampere/status/1181583256057200640"/>
    <m/>
    <m/>
    <s v="1181583256057200640"/>
    <m/>
    <b v="0"/>
    <n v="11"/>
    <s v=""/>
    <b v="0"/>
    <s v="en"/>
    <m/>
    <s v=""/>
    <b v="0"/>
    <n v="4"/>
    <s v=""/>
    <s v="Twitter for Android"/>
    <b v="0"/>
    <s v="1181583256057200640"/>
    <s v="Tweet"/>
    <n v="0"/>
    <n v="0"/>
    <m/>
    <m/>
    <m/>
    <m/>
    <m/>
    <m/>
    <m/>
    <m/>
    <n v="1"/>
    <s v="2"/>
    <s v="2"/>
    <m/>
    <m/>
    <m/>
    <m/>
    <m/>
    <m/>
    <m/>
    <m/>
    <m/>
  </r>
  <r>
    <s v="eutampere"/>
    <s v="ekokumppanit"/>
    <m/>
    <m/>
    <m/>
    <m/>
    <m/>
    <m/>
    <m/>
    <m/>
    <s v="No"/>
    <n v="82"/>
    <m/>
    <m/>
    <x v="0"/>
    <d v="2019-10-10T10:24:19.000"/>
    <s v="A room was full of participants at &quot;Cities and regions: Leaders in addressing climate change&quot; session. @TumuVanhanen presentation on Energy wise cities project from @Tamperekaupunki raised a lot of interest! @SmartTampere @energiaviisaat @Ekokumppanit #6aika #EURegionsWeek2019 https://t.co/YNtrLBF0zU"/>
    <m/>
    <m/>
    <x v="18"/>
    <s v="https://pbs.twimg.com/media/EGgpYWfXUAIDLlp.jpg"/>
    <s v="https://pbs.twimg.com/media/EGgpYWfXUAIDLlp.jpg"/>
    <x v="45"/>
    <s v="https://twitter.com/#!/eutampere/status/1182240437093982208"/>
    <m/>
    <m/>
    <s v="1182240437093982208"/>
    <m/>
    <b v="0"/>
    <n v="4"/>
    <s v=""/>
    <b v="0"/>
    <s v="en"/>
    <m/>
    <s v=""/>
    <b v="0"/>
    <n v="2"/>
    <s v=""/>
    <s v="Twitter for Android"/>
    <b v="0"/>
    <s v="1182240437093982208"/>
    <s v="Tweet"/>
    <n v="0"/>
    <n v="0"/>
    <m/>
    <m/>
    <m/>
    <m/>
    <m/>
    <m/>
    <m/>
    <m/>
    <n v="2"/>
    <s v="2"/>
    <s v="2"/>
    <m/>
    <m/>
    <m/>
    <m/>
    <m/>
    <m/>
    <m/>
    <m/>
    <m/>
  </r>
  <r>
    <s v="hanneraikkonen"/>
    <s v="smarttampere"/>
    <m/>
    <m/>
    <m/>
    <m/>
    <m/>
    <m/>
    <m/>
    <m/>
    <s v="No"/>
    <n v="84"/>
    <m/>
    <m/>
    <x v="0"/>
    <d v="2019-10-02T06:49:10.000"/>
    <s v="RT @SmartTampere: Katso videolta, miten asumisen ja rakentamisen on muututtava, jotta Tampere voi olla hiilineutraali vuoteen 2030 mennessÃ¤â€¦"/>
    <m/>
    <m/>
    <x v="0"/>
    <m/>
    <s v="http://pbs.twimg.com/profile_images/937271677574090752/V-uTxC51_normal.jpg"/>
    <x v="46"/>
    <s v="https://twitter.com/#!/hanneraikkonen/status/1179287189190070272"/>
    <m/>
    <m/>
    <s v="1179287189190070272"/>
    <m/>
    <b v="0"/>
    <n v="0"/>
    <s v=""/>
    <b v="0"/>
    <s v="fi"/>
    <m/>
    <s v=""/>
    <b v="0"/>
    <n v="2"/>
    <s v="1179276286101016578"/>
    <s v="Twitter for Android"/>
    <b v="0"/>
    <s v="1179276286101016578"/>
    <s v="Tweet"/>
    <n v="0"/>
    <n v="0"/>
    <m/>
    <m/>
    <m/>
    <m/>
    <m/>
    <m/>
    <m/>
    <m/>
    <n v="1"/>
    <s v="2"/>
    <s v="1"/>
    <n v="0"/>
    <n v="0"/>
    <n v="0"/>
    <n v="0"/>
    <n v="0"/>
    <n v="0"/>
    <n v="19"/>
    <n v="100"/>
    <n v="19"/>
  </r>
  <r>
    <s v="hanneraikkonen"/>
    <s v="eutampere"/>
    <m/>
    <m/>
    <m/>
    <m/>
    <m/>
    <m/>
    <m/>
    <m/>
    <s v="No"/>
    <n v="85"/>
    <m/>
    <m/>
    <x v="0"/>
    <d v="2019-10-07T10:06:11.000"/>
    <s v="RT @EuTampere: #H2020Transport sessiot jakautuvat teemoittain. Seuraa etänä ja katso tallenteet jälkikäteen https://t.co/O0L9zJtrGw 🚅 #inve…"/>
    <s v="https://ec.europa.eu/inea/en/news-events/events/horizon-2020-transport-info-day-0"/>
    <s v="europa.eu"/>
    <x v="7"/>
    <m/>
    <s v="http://pbs.twimg.com/profile_images/937271677574090752/V-uTxC51_normal.jpg"/>
    <x v="47"/>
    <s v="https://twitter.com/#!/hanneraikkonen/status/1181148710065070080"/>
    <m/>
    <m/>
    <s v="1181148710065070080"/>
    <m/>
    <b v="0"/>
    <n v="0"/>
    <s v=""/>
    <b v="0"/>
    <s v="fi"/>
    <m/>
    <s v=""/>
    <b v="0"/>
    <n v="1"/>
    <s v="1181128713750159360"/>
    <s v="Twitter Web App"/>
    <b v="0"/>
    <s v="1181128713750159360"/>
    <s v="Tweet"/>
    <n v="0"/>
    <n v="0"/>
    <m/>
    <m/>
    <m/>
    <m/>
    <m/>
    <m/>
    <m/>
    <m/>
    <n v="5"/>
    <s v="2"/>
    <s v="2"/>
    <n v="0"/>
    <n v="0"/>
    <n v="0"/>
    <n v="0"/>
    <n v="0"/>
    <n v="0"/>
    <n v="13"/>
    <n v="100"/>
    <n v="13"/>
  </r>
  <r>
    <s v="hanneraikkonen"/>
    <s v="eutampere"/>
    <m/>
    <m/>
    <m/>
    <m/>
    <m/>
    <m/>
    <m/>
    <m/>
    <s v="No"/>
    <n v="86"/>
    <m/>
    <m/>
    <x v="0"/>
    <d v="2019-10-07T10:08:45.000"/>
    <s v="RT @EuTampere: H2020 liikenteen infopäivä alkamassa! Seuraa päivän sessioita täältä 👉 https://t.co/O0L9zJtrGw #H2020Transport_x000a_@pirkanmaan_l…"/>
    <s v="https://ec.europa.eu/inea/en/news-events/events/horizon-2020-transport-info-day-0"/>
    <s v="europa.eu"/>
    <x v="7"/>
    <m/>
    <s v="http://pbs.twimg.com/profile_images/937271677574090752/V-uTxC51_normal.jpg"/>
    <x v="48"/>
    <s v="https://twitter.com/#!/hanneraikkonen/status/1181149355878834177"/>
    <m/>
    <m/>
    <s v="1181149355878834177"/>
    <m/>
    <b v="0"/>
    <n v="0"/>
    <s v=""/>
    <b v="0"/>
    <s v="fi"/>
    <m/>
    <s v=""/>
    <b v="0"/>
    <n v="2"/>
    <s v="1181108650607304704"/>
    <s v="Twitter Web App"/>
    <b v="0"/>
    <s v="1181108650607304704"/>
    <s v="Tweet"/>
    <n v="0"/>
    <n v="0"/>
    <m/>
    <m/>
    <m/>
    <m/>
    <m/>
    <m/>
    <m/>
    <m/>
    <n v="5"/>
    <s v="2"/>
    <s v="2"/>
    <n v="0"/>
    <n v="0"/>
    <n v="0"/>
    <n v="0"/>
    <n v="0"/>
    <n v="0"/>
    <n v="12"/>
    <n v="100"/>
    <n v="12"/>
  </r>
  <r>
    <s v="hanneraikkonen"/>
    <s v="eutampere"/>
    <m/>
    <m/>
    <m/>
    <m/>
    <m/>
    <m/>
    <m/>
    <m/>
    <s v="No"/>
    <n v="87"/>
    <m/>
    <m/>
    <x v="0"/>
    <d v="2019-10-08T09:22:21.000"/>
    <s v="RT @EuTampere: Ecological, social and economic transitions that we are facing need to be dealt with at all levels, says Director-General Je…"/>
    <m/>
    <m/>
    <x v="0"/>
    <m/>
    <s v="http://pbs.twimg.com/profile_images/937271677574090752/V-uTxC51_normal.jpg"/>
    <x v="49"/>
    <s v="https://twitter.com/#!/hanneraikkonen/status/1181500067154448384"/>
    <m/>
    <m/>
    <s v="1181500067154448384"/>
    <m/>
    <b v="0"/>
    <n v="0"/>
    <s v=""/>
    <b v="0"/>
    <s v="en"/>
    <m/>
    <s v=""/>
    <b v="0"/>
    <n v="2"/>
    <s v="1181499667932160000"/>
    <s v="Twitter for Android"/>
    <b v="0"/>
    <s v="1181499667932160000"/>
    <s v="Tweet"/>
    <n v="0"/>
    <n v="0"/>
    <m/>
    <m/>
    <m/>
    <m/>
    <m/>
    <m/>
    <m/>
    <m/>
    <n v="5"/>
    <s v="2"/>
    <s v="2"/>
    <n v="0"/>
    <n v="0"/>
    <n v="0"/>
    <n v="0"/>
    <n v="0"/>
    <n v="0"/>
    <n v="23"/>
    <n v="100"/>
    <n v="23"/>
  </r>
  <r>
    <s v="hanneraikkonen"/>
    <s v="eutampere"/>
    <m/>
    <m/>
    <m/>
    <m/>
    <m/>
    <m/>
    <m/>
    <m/>
    <s v="No"/>
    <n v="88"/>
    <m/>
    <m/>
    <x v="0"/>
    <d v="2019-10-08T14:57:55.000"/>
    <s v="RT @EuTampere: Discussions and examples of deep renovation at event in EP. One example in the exhibition is an EU funded project from Tampe…"/>
    <m/>
    <m/>
    <x v="0"/>
    <m/>
    <s v="http://pbs.twimg.com/profile_images/937271677574090752/V-uTxC51_normal.jpg"/>
    <x v="50"/>
    <s v="https://twitter.com/#!/hanneraikkonen/status/1181584513861861376"/>
    <m/>
    <m/>
    <s v="1181584513861861376"/>
    <m/>
    <b v="0"/>
    <n v="0"/>
    <s v=""/>
    <b v="0"/>
    <s v="en"/>
    <m/>
    <s v=""/>
    <b v="0"/>
    <n v="4"/>
    <s v="1181583256057200640"/>
    <s v="Twitter Web App"/>
    <b v="0"/>
    <s v="1181583256057200640"/>
    <s v="Tweet"/>
    <n v="0"/>
    <n v="0"/>
    <m/>
    <m/>
    <m/>
    <m/>
    <m/>
    <m/>
    <m/>
    <m/>
    <n v="5"/>
    <s v="2"/>
    <s v="2"/>
    <n v="0"/>
    <n v="0"/>
    <n v="0"/>
    <n v="0"/>
    <n v="0"/>
    <n v="0"/>
    <n v="24"/>
    <n v="100"/>
    <n v="24"/>
  </r>
  <r>
    <s v="hanneraikkonen"/>
    <s v="tumuvanhanen"/>
    <m/>
    <m/>
    <m/>
    <m/>
    <m/>
    <m/>
    <m/>
    <m/>
    <s v="No"/>
    <n v="89"/>
    <m/>
    <m/>
    <x v="0"/>
    <d v="2019-10-10T10:32:20.000"/>
    <s v="RT @EuTampere: A room was full of participants at &quot;Cities and regions: Leaders in addressing climate change&quot; session. @TumuVanhanen present…"/>
    <m/>
    <m/>
    <x v="0"/>
    <m/>
    <s v="http://pbs.twimg.com/profile_images/937271677574090752/V-uTxC51_normal.jpg"/>
    <x v="51"/>
    <s v="https://twitter.com/#!/hanneraikkonen/status/1182242451337236480"/>
    <m/>
    <m/>
    <s v="1182242451337236480"/>
    <m/>
    <b v="0"/>
    <n v="0"/>
    <s v=""/>
    <b v="0"/>
    <s v="en"/>
    <m/>
    <s v=""/>
    <b v="0"/>
    <n v="2"/>
    <s v="1182240437093982208"/>
    <s v="Twitter Web App"/>
    <b v="0"/>
    <s v="1182240437093982208"/>
    <s v="Tweet"/>
    <n v="0"/>
    <n v="0"/>
    <m/>
    <m/>
    <m/>
    <m/>
    <m/>
    <m/>
    <m/>
    <m/>
    <n v="1"/>
    <s v="2"/>
    <s v="2"/>
    <n v="0"/>
    <n v="0"/>
    <n v="0"/>
    <n v="0"/>
    <n v="0"/>
    <n v="0"/>
    <n v="20"/>
    <n v="100"/>
    <n v="20"/>
  </r>
  <r>
    <s v="kuutosaika"/>
    <s v="tumuvanhanen"/>
    <m/>
    <m/>
    <m/>
    <m/>
    <m/>
    <m/>
    <m/>
    <m/>
    <s v="No"/>
    <n v="92"/>
    <m/>
    <m/>
    <x v="0"/>
    <d v="2019-10-10T10:51:58.000"/>
    <s v="RT @EuTampere: A room was full of participants at &quot;Cities and regions: Leaders in addressing climate change&quot; session. @TumuVanhanen present…"/>
    <m/>
    <m/>
    <x v="0"/>
    <m/>
    <s v="http://pbs.twimg.com/profile_images/445572149902733313/HXpiBYDt_normal.png"/>
    <x v="52"/>
    <s v="https://twitter.com/#!/kuutosaika/status/1182247395507220480"/>
    <m/>
    <m/>
    <s v="1182247395507220480"/>
    <m/>
    <b v="0"/>
    <n v="0"/>
    <s v=""/>
    <b v="0"/>
    <s v="en"/>
    <m/>
    <s v=""/>
    <b v="0"/>
    <n v="2"/>
    <s v="1182240437093982208"/>
    <s v="Twitter for iPhone"/>
    <b v="0"/>
    <s v="1182240437093982208"/>
    <s v="Tweet"/>
    <n v="0"/>
    <n v="0"/>
    <m/>
    <m/>
    <m/>
    <m/>
    <m/>
    <m/>
    <m/>
    <m/>
    <n v="1"/>
    <s v="2"/>
    <s v="2"/>
    <m/>
    <m/>
    <m/>
    <m/>
    <m/>
    <m/>
    <m/>
    <m/>
    <m/>
  </r>
  <r>
    <s v="vtt_amheikkila"/>
    <s v="vttfinland"/>
    <m/>
    <m/>
    <m/>
    <m/>
    <m/>
    <m/>
    <m/>
    <m/>
    <s v="No"/>
    <n v="93"/>
    <m/>
    <m/>
    <x v="0"/>
    <d v="2019-10-10T13:11:12.000"/>
    <s v="Important issues that affect the acceptance of new technologies and their use too. See also #ETAIROS  project. @nieminenmp @VTTFinland https://t.co/XKCIDNqXaX"/>
    <s v="https://twitter.com/SmartTampere/status/1182275196817948673"/>
    <s v="twitter.com"/>
    <x v="19"/>
    <m/>
    <s v="http://pbs.twimg.com/profile_images/590464319294341120/9XBac5P1_normal.jpg"/>
    <x v="53"/>
    <s v="https://twitter.com/#!/vtt_amheikkila/status/1182282435003899904"/>
    <m/>
    <m/>
    <s v="1182282435003899904"/>
    <m/>
    <b v="0"/>
    <n v="1"/>
    <s v=""/>
    <b v="1"/>
    <s v="en"/>
    <m/>
    <s v="1182275196817948673"/>
    <b v="0"/>
    <n v="0"/>
    <s v=""/>
    <s v="Twitter Web App"/>
    <b v="0"/>
    <s v="1182282435003899904"/>
    <s v="Tweet"/>
    <n v="0"/>
    <n v="0"/>
    <m/>
    <m/>
    <m/>
    <m/>
    <m/>
    <m/>
    <m/>
    <m/>
    <n v="1"/>
    <s v="8"/>
    <s v="8"/>
    <m/>
    <m/>
    <m/>
    <m/>
    <m/>
    <m/>
    <m/>
    <m/>
    <m/>
  </r>
  <r>
    <s v="sirpavirta"/>
    <s v="smarttampere"/>
    <m/>
    <m/>
    <m/>
    <m/>
    <m/>
    <m/>
    <m/>
    <m/>
    <s v="No"/>
    <n v="95"/>
    <m/>
    <m/>
    <x v="0"/>
    <d v="2019-10-08T17:00:23.000"/>
    <s v="RT @SmartTampere: In addition to the SURE project, the #safety and #security theme will next implement an in-depth study of #ecosystem acto…"/>
    <m/>
    <m/>
    <x v="11"/>
    <m/>
    <s v="http://pbs.twimg.com/profile_images/378800000659672729/5a50ce6b13c9043a42345b9cfebff086_normal.jpeg"/>
    <x v="54"/>
    <s v="https://twitter.com/#!/sirpavirta/status/1181615334081597440"/>
    <m/>
    <m/>
    <s v="1181615334081597440"/>
    <m/>
    <b v="0"/>
    <n v="0"/>
    <s v=""/>
    <b v="0"/>
    <s v="en"/>
    <m/>
    <s v=""/>
    <b v="0"/>
    <n v="3"/>
    <s v="1181526800414969856"/>
    <s v="Twitter for iPad"/>
    <b v="0"/>
    <s v="1181526800414969856"/>
    <s v="Tweet"/>
    <n v="0"/>
    <n v="0"/>
    <m/>
    <m/>
    <m/>
    <m/>
    <m/>
    <m/>
    <m/>
    <m/>
    <n v="2"/>
    <s v="5"/>
    <s v="1"/>
    <n v="0"/>
    <n v="0"/>
    <n v="0"/>
    <n v="0"/>
    <n v="0"/>
    <n v="0"/>
    <n v="23"/>
    <n v="100"/>
    <n v="23"/>
  </r>
  <r>
    <s v="sirpavirta"/>
    <s v="tampereuni"/>
    <m/>
    <m/>
    <m/>
    <m/>
    <m/>
    <m/>
    <m/>
    <m/>
    <s v="No"/>
    <n v="96"/>
    <m/>
    <m/>
    <x v="0"/>
    <d v="2019-10-10T14:39:14.000"/>
    <s v="RT @SmartTampere: Today, @TampereUni is hosting the Safety and Security Research Symposium. Presentations, keynotes and panel discussions a…"/>
    <m/>
    <m/>
    <x v="0"/>
    <m/>
    <s v="http://pbs.twimg.com/profile_images/378800000659672729/5a50ce6b13c9043a42345b9cfebff086_normal.jpeg"/>
    <x v="55"/>
    <s v="https://twitter.com/#!/sirpavirta/status/1182304588835237891"/>
    <m/>
    <m/>
    <s v="1182304588835237891"/>
    <m/>
    <b v="0"/>
    <n v="0"/>
    <s v=""/>
    <b v="0"/>
    <s v="en"/>
    <m/>
    <s v=""/>
    <b v="0"/>
    <n v="1"/>
    <s v="1182179411002642432"/>
    <s v="Twitter for iPad"/>
    <b v="0"/>
    <s v="1182179411002642432"/>
    <s v="Tweet"/>
    <n v="0"/>
    <n v="0"/>
    <m/>
    <m/>
    <m/>
    <m/>
    <m/>
    <m/>
    <m/>
    <m/>
    <n v="1"/>
    <s v="5"/>
    <s v="5"/>
    <n v="0"/>
    <n v="0"/>
    <n v="0"/>
    <n v="0"/>
    <n v="0"/>
    <n v="0"/>
    <n v="18"/>
    <n v="100"/>
    <n v="18"/>
  </r>
  <r>
    <s v="amin30704649"/>
    <s v="smarttampere"/>
    <m/>
    <m/>
    <m/>
    <m/>
    <m/>
    <m/>
    <m/>
    <m/>
    <s v="No"/>
    <n v="98"/>
    <m/>
    <m/>
    <x v="0"/>
    <d v="2019-10-10T16:58:35.000"/>
    <s v="RT @SmartTampere: “In order to battle today’s challenges, we need cooperation between different parties and institutions” _x000a_The #turvallisuu…"/>
    <m/>
    <m/>
    <x v="0"/>
    <m/>
    <s v="http://pbs.twimg.com/profile_images/852548985671778306/IatE_hNY_normal.jpg"/>
    <x v="56"/>
    <s v="https://twitter.com/#!/amin30704649/status/1182339654479167488"/>
    <m/>
    <m/>
    <s v="1182339654479167488"/>
    <m/>
    <b v="0"/>
    <n v="0"/>
    <s v=""/>
    <b v="0"/>
    <s v="en"/>
    <m/>
    <s v=""/>
    <b v="0"/>
    <n v="1"/>
    <s v="1182182228530470912"/>
    <s v="Twitter for Android"/>
    <b v="0"/>
    <s v="1182182228530470912"/>
    <s v="Tweet"/>
    <n v="0"/>
    <n v="0"/>
    <m/>
    <m/>
    <m/>
    <m/>
    <m/>
    <m/>
    <m/>
    <m/>
    <n v="1"/>
    <s v="1"/>
    <s v="1"/>
    <n v="0"/>
    <n v="0"/>
    <n v="0"/>
    <n v="0"/>
    <n v="0"/>
    <n v="0"/>
    <n v="19"/>
    <n v="100"/>
    <n v="19"/>
  </r>
  <r>
    <s v="jarkko_moilanen"/>
    <s v="jarkkooksala"/>
    <m/>
    <m/>
    <m/>
    <m/>
    <m/>
    <m/>
    <m/>
    <m/>
    <s v="No"/>
    <n v="99"/>
    <m/>
    <m/>
    <x v="0"/>
    <d v="2019-10-11T05:46:08.000"/>
    <s v="RT @JarkkoOksala: #Digiturvakiertue #Tampere:lla. Ajankohtaista asiaa digiturvallisuudesta #smarttampere #vahti https://t.co/P8Yst87Lmo"/>
    <m/>
    <m/>
    <x v="13"/>
    <s v="https://pbs.twimg.com/media/EGalSYVWsAg0Lwn.jpg"/>
    <s v="https://pbs.twimg.com/media/EGalSYVWsAg0Lwn.jpg"/>
    <x v="57"/>
    <s v="https://twitter.com/#!/jarkko_moilanen/status/1182532815700840448"/>
    <m/>
    <m/>
    <s v="1182532815700840448"/>
    <m/>
    <b v="0"/>
    <n v="0"/>
    <s v=""/>
    <b v="0"/>
    <s v="fi"/>
    <m/>
    <s v=""/>
    <b v="0"/>
    <n v="6"/>
    <s v="1181813695577505792"/>
    <s v="TweetDeck"/>
    <b v="0"/>
    <s v="1181813695577505792"/>
    <s v="Tweet"/>
    <n v="0"/>
    <n v="0"/>
    <m/>
    <m/>
    <m/>
    <m/>
    <m/>
    <m/>
    <m/>
    <m/>
    <n v="1"/>
    <s v="3"/>
    <s v="3"/>
    <n v="0"/>
    <n v="0"/>
    <n v="0"/>
    <n v="0"/>
    <n v="0"/>
    <n v="0"/>
    <n v="10"/>
    <n v="100"/>
    <n v="10"/>
  </r>
  <r>
    <s v="jarkko_moilanen"/>
    <s v="kampusklubi"/>
    <m/>
    <m/>
    <m/>
    <m/>
    <m/>
    <m/>
    <m/>
    <m/>
    <s v="No"/>
    <n v="100"/>
    <m/>
    <m/>
    <x v="0"/>
    <d v="2019-10-11T05:46:21.000"/>
    <s v="RT @minna_kinnunen: Datalla Tampere kestäväksi -innovaatiokilpailun aloitustapahtuma @Kampusklubi _x000a__x000a_Mukana yli 20 yritystä ja alustavat ide…"/>
    <m/>
    <m/>
    <x v="0"/>
    <m/>
    <s v="http://pbs.twimg.com/profile_images/1138145668390895616/63ZCK3rE_normal.jpg"/>
    <x v="58"/>
    <s v="https://twitter.com/#!/jarkko_moilanen/status/1182532870075834368"/>
    <m/>
    <m/>
    <s v="1182532870075834368"/>
    <m/>
    <b v="0"/>
    <n v="0"/>
    <s v=""/>
    <b v="0"/>
    <s v="fi"/>
    <m/>
    <s v=""/>
    <b v="0"/>
    <n v="5"/>
    <s v="1181553408655925248"/>
    <s v="TweetDeck"/>
    <b v="0"/>
    <s v="1181553408655925248"/>
    <s v="Tweet"/>
    <n v="0"/>
    <n v="0"/>
    <m/>
    <m/>
    <m/>
    <m/>
    <m/>
    <m/>
    <m/>
    <m/>
    <n v="1"/>
    <s v="3"/>
    <s v="3"/>
    <m/>
    <m/>
    <m/>
    <m/>
    <m/>
    <m/>
    <m/>
    <m/>
    <m/>
  </r>
  <r>
    <s v="paulivalimaki"/>
    <s v="jarkkooksala"/>
    <m/>
    <m/>
    <m/>
    <m/>
    <m/>
    <m/>
    <m/>
    <m/>
    <s v="No"/>
    <n v="102"/>
    <m/>
    <m/>
    <x v="0"/>
    <d v="2019-10-11T05:45:55.000"/>
    <s v="RT @JarkkoOksala: #Digiturvakiertue #Tampere:lla. Ajankohtaista asiaa digiturvallisuudesta #smarttampere #vahti https://t.co/P8Yst87Lmo"/>
    <m/>
    <m/>
    <x v="13"/>
    <s v="https://pbs.twimg.com/media/EGalSYVWsAg0Lwn.jpg"/>
    <s v="https://pbs.twimg.com/media/EGalSYVWsAg0Lwn.jpg"/>
    <x v="59"/>
    <s v="https://twitter.com/#!/paulivalimaki/status/1182532761296486400"/>
    <m/>
    <m/>
    <s v="1182532761296486400"/>
    <m/>
    <b v="0"/>
    <n v="0"/>
    <s v=""/>
    <b v="0"/>
    <s v="fi"/>
    <m/>
    <s v=""/>
    <b v="0"/>
    <n v="6"/>
    <s v="1181813695577505792"/>
    <s v="Twitter for iPhone"/>
    <b v="0"/>
    <s v="1181813695577505792"/>
    <s v="Tweet"/>
    <n v="0"/>
    <n v="0"/>
    <m/>
    <m/>
    <m/>
    <m/>
    <m/>
    <m/>
    <m/>
    <m/>
    <n v="1"/>
    <s v="3"/>
    <s v="3"/>
    <n v="0"/>
    <n v="0"/>
    <n v="0"/>
    <n v="0"/>
    <n v="0"/>
    <n v="0"/>
    <n v="10"/>
    <n v="100"/>
    <n v="10"/>
  </r>
  <r>
    <s v="paulivalimaki"/>
    <s v="kampusklubi"/>
    <m/>
    <m/>
    <m/>
    <m/>
    <m/>
    <m/>
    <m/>
    <m/>
    <s v="No"/>
    <n v="103"/>
    <m/>
    <m/>
    <x v="0"/>
    <d v="2019-10-11T05:46:13.000"/>
    <s v="RT @minna_kinnunen: Datalla Tampere kestäväksi -innovaatiokilpailun aloitustapahtuma @Kampusklubi _x000a__x000a_Mukana yli 20 yritystä ja alustavat ide…"/>
    <m/>
    <m/>
    <x v="0"/>
    <m/>
    <s v="http://pbs.twimg.com/profile_images/378800000777968331/02c43097f60da619f646a7681d47e6f4_normal.jpeg"/>
    <x v="60"/>
    <s v="https://twitter.com/#!/paulivalimaki/status/1182532836496236544"/>
    <m/>
    <m/>
    <s v="1182532836496236544"/>
    <m/>
    <b v="0"/>
    <n v="0"/>
    <s v=""/>
    <b v="0"/>
    <s v="fi"/>
    <m/>
    <s v=""/>
    <b v="0"/>
    <n v="5"/>
    <s v="1181553408655925248"/>
    <s v="Twitter for iPhone"/>
    <b v="0"/>
    <s v="1181553408655925248"/>
    <s v="Tweet"/>
    <n v="0"/>
    <n v="0"/>
    <m/>
    <m/>
    <m/>
    <m/>
    <m/>
    <m/>
    <m/>
    <m/>
    <n v="1"/>
    <s v="3"/>
    <s v="3"/>
    <m/>
    <m/>
    <m/>
    <m/>
    <m/>
    <m/>
    <m/>
    <m/>
    <m/>
  </r>
  <r>
    <s v="paulivalimaki"/>
    <s v="smarttampere"/>
    <m/>
    <m/>
    <m/>
    <m/>
    <m/>
    <m/>
    <m/>
    <m/>
    <s v="No"/>
    <n v="105"/>
    <m/>
    <m/>
    <x v="0"/>
    <d v="2019-10-11T05:46:18.000"/>
    <s v="RT @SmartTampere: Ehdota Teknisen luovuuden palkinnon saajaa 10.11. mennessä! Palkinto jaetaan tammikuussa Tampere Smart City Weekin yhteyd…"/>
    <m/>
    <m/>
    <x v="0"/>
    <m/>
    <s v="http://pbs.twimg.com/profile_images/378800000777968331/02c43097f60da619f646a7681d47e6f4_normal.jpeg"/>
    <x v="61"/>
    <s v="https://twitter.com/#!/paulivalimaki/status/1182532857719382017"/>
    <m/>
    <m/>
    <s v="1182532857719382017"/>
    <m/>
    <b v="0"/>
    <n v="0"/>
    <s v=""/>
    <b v="0"/>
    <s v="fi"/>
    <m/>
    <s v=""/>
    <b v="0"/>
    <n v="8"/>
    <s v="1181818218115211265"/>
    <s v="Twitter for iPhone"/>
    <b v="0"/>
    <s v="1181818218115211265"/>
    <s v="Tweet"/>
    <n v="0"/>
    <n v="0"/>
    <m/>
    <m/>
    <m/>
    <m/>
    <m/>
    <m/>
    <m/>
    <m/>
    <n v="2"/>
    <s v="3"/>
    <s v="1"/>
    <n v="1"/>
    <n v="5.555555555555555"/>
    <n v="0"/>
    <n v="0"/>
    <n v="0"/>
    <n v="0"/>
    <n v="17"/>
    <n v="94.44444444444444"/>
    <n v="18"/>
  </r>
  <r>
    <s v="paulivalimaki"/>
    <s v="smarttampere"/>
    <m/>
    <m/>
    <m/>
    <m/>
    <m/>
    <m/>
    <m/>
    <m/>
    <s v="No"/>
    <n v="106"/>
    <m/>
    <m/>
    <x v="0"/>
    <d v="2019-10-11T05:46:36.000"/>
    <s v="RT @SmartTampere: Katso videolta, miten kulutuksen ja materiaalitalouden on muututtava, jotta Tampere voi olla hiilineutraali vuoteen 2030…"/>
    <m/>
    <m/>
    <x v="0"/>
    <m/>
    <s v="http://pbs.twimg.com/profile_images/378800000777968331/02c43097f60da619f646a7681d47e6f4_normal.jpeg"/>
    <x v="62"/>
    <s v="https://twitter.com/#!/paulivalimaki/status/1182532934672228352"/>
    <m/>
    <m/>
    <s v="1182532934672228352"/>
    <m/>
    <b v="0"/>
    <n v="0"/>
    <s v=""/>
    <b v="0"/>
    <s v="fi"/>
    <m/>
    <s v=""/>
    <b v="0"/>
    <n v="2"/>
    <s v="1181821112327561217"/>
    <s v="Twitter for iPhone"/>
    <b v="0"/>
    <s v="1181821112327561217"/>
    <s v="Tweet"/>
    <n v="0"/>
    <n v="0"/>
    <m/>
    <m/>
    <m/>
    <m/>
    <m/>
    <m/>
    <m/>
    <m/>
    <n v="2"/>
    <s v="3"/>
    <s v="1"/>
    <n v="0"/>
    <n v="0"/>
    <n v="0"/>
    <n v="0"/>
    <n v="0"/>
    <n v="0"/>
    <n v="17"/>
    <n v="100"/>
    <n v="17"/>
  </r>
  <r>
    <s v="treyleiskaava"/>
    <s v="treyleiskaava"/>
    <m/>
    <m/>
    <m/>
    <m/>
    <m/>
    <m/>
    <m/>
    <m/>
    <s v="No"/>
    <n v="107"/>
    <m/>
    <m/>
    <x v="1"/>
    <d v="2019-10-02T10:39:29.000"/>
    <s v="Kova haaste! Yleiskaavan #ilmastotyÃ¶ pyrkii vastaamaan omalta osaltaan tarjoamalla suunnittelua ja pÃ¤Ã¤tÃ¶ksentekoa tukevaa tietoa yhdyskuntarakenteen pÃ¤Ã¤stÃ¶vaikutuksista._x000a__x000a_#hiilineutraalius #asuminen #rakentaminen https://t.co/8mwf3XVqLp"/>
    <s v="https://twitter.com/SmartTampere/status/1179276286101016578"/>
    <s v="twitter.com"/>
    <x v="20"/>
    <m/>
    <s v="http://pbs.twimg.com/profile_images/971282302293757953/6udVXeTF_normal.jpg"/>
    <x v="63"/>
    <s v="https://twitter.com/#!/treyleiskaava/status/1179345150444740608"/>
    <m/>
    <m/>
    <s v="1179345150444740608"/>
    <m/>
    <b v="0"/>
    <n v="10"/>
    <s v=""/>
    <b v="1"/>
    <s v="fi"/>
    <m/>
    <s v="1179276286101016578"/>
    <b v="0"/>
    <n v="2"/>
    <s v=""/>
    <s v="Twitter Web App"/>
    <b v="0"/>
    <s v="1179345150444740608"/>
    <s v="Tweet"/>
    <n v="0"/>
    <n v="0"/>
    <m/>
    <m/>
    <m/>
    <m/>
    <m/>
    <m/>
    <m/>
    <m/>
    <n v="1"/>
    <s v="6"/>
    <s v="6"/>
    <n v="0"/>
    <n v="0"/>
    <n v="0"/>
    <n v="0"/>
    <n v="0"/>
    <n v="0"/>
    <n v="25"/>
    <n v="100"/>
    <n v="25"/>
  </r>
  <r>
    <s v="tamperekaupunki"/>
    <s v="treyleiskaava"/>
    <m/>
    <m/>
    <m/>
    <m/>
    <m/>
    <m/>
    <m/>
    <m/>
    <s v="No"/>
    <n v="108"/>
    <m/>
    <m/>
    <x v="0"/>
    <d v="2019-10-02T13:30:23.000"/>
    <s v="RT @TREyleiskaava: Kova haaste! Yleiskaavan #ilmastotyÃ¶ pyrkii vastaamaan omalta osaltaan tarjoamalla suunnittelua ja pÃ¤Ã¤tÃ¶ksentekoa tukevaâ€¦"/>
    <m/>
    <m/>
    <x v="1"/>
    <m/>
    <s v="http://pbs.twimg.com/profile_images/466889974835458048/HXMIfTx8_normal.jpeg"/>
    <x v="64"/>
    <s v="https://twitter.com/#!/tamperekaupunki/status/1179388158422765570"/>
    <m/>
    <m/>
    <s v="1179388158422765570"/>
    <m/>
    <b v="0"/>
    <n v="0"/>
    <s v=""/>
    <b v="1"/>
    <s v="fi"/>
    <m/>
    <s v="1179276286101016578"/>
    <b v="0"/>
    <n v="2"/>
    <s v="1179345150444740608"/>
    <s v="Twitter Web App"/>
    <b v="0"/>
    <s v="1179345150444740608"/>
    <s v="Tweet"/>
    <n v="0"/>
    <n v="0"/>
    <m/>
    <m/>
    <m/>
    <m/>
    <m/>
    <m/>
    <m/>
    <m/>
    <n v="1"/>
    <s v="6"/>
    <s v="6"/>
    <n v="0"/>
    <n v="0"/>
    <n v="0"/>
    <n v="0"/>
    <n v="0"/>
    <n v="0"/>
    <n v="18"/>
    <n v="100"/>
    <n v="18"/>
  </r>
  <r>
    <s v="caritaisomaki"/>
    <s v="smarttampere"/>
    <m/>
    <m/>
    <m/>
    <m/>
    <m/>
    <m/>
    <m/>
    <m/>
    <s v="No"/>
    <n v="109"/>
    <m/>
    <m/>
    <x v="0"/>
    <d v="2019-09-30T06:56:53.000"/>
    <s v="RT @SmartTampere: #Tampere Region is the place of hardcore #startups! During the autumn, the maternity #app Layette will gain a foothold inâ€¦"/>
    <m/>
    <m/>
    <x v="21"/>
    <m/>
    <s v="http://pbs.twimg.com/profile_images/952984338781663232/hGHhNFWw_normal.jpg"/>
    <x v="65"/>
    <s v="https://twitter.com/#!/caritaisomaki/status/1178564354473680897"/>
    <m/>
    <m/>
    <s v="1178564354473680897"/>
    <m/>
    <b v="0"/>
    <n v="0"/>
    <s v=""/>
    <b v="0"/>
    <s v="en"/>
    <m/>
    <s v=""/>
    <b v="0"/>
    <n v="1"/>
    <s v="1178563945239650304"/>
    <s v="Twitter for Android"/>
    <b v="0"/>
    <s v="1178563945239650304"/>
    <s v="Tweet"/>
    <n v="0"/>
    <n v="0"/>
    <m/>
    <m/>
    <m/>
    <m/>
    <m/>
    <m/>
    <m/>
    <m/>
    <n v="7"/>
    <s v="6"/>
    <s v="1"/>
    <n v="1"/>
    <n v="4.545454545454546"/>
    <n v="0"/>
    <n v="0"/>
    <n v="0"/>
    <n v="0"/>
    <n v="21"/>
    <n v="95.45454545454545"/>
    <n v="22"/>
  </r>
  <r>
    <s v="caritaisomaki"/>
    <s v="smarttampere"/>
    <m/>
    <m/>
    <m/>
    <m/>
    <m/>
    <m/>
    <m/>
    <m/>
    <s v="No"/>
    <n v="110"/>
    <m/>
    <m/>
    <x v="0"/>
    <d v="2019-09-30T10:52:24.000"/>
    <s v="RT @SmartTampere: Haluatko osallistua Kaupin alueen kehittÃ¤miseen toteuttamalla pyÃ¶rÃ¤pysÃ¤kÃ¶inti- ja pyÃ¶rÃ¤ilyn palveluverkkosuunnitelman taiâ€¦"/>
    <m/>
    <m/>
    <x v="0"/>
    <m/>
    <s v="http://pbs.twimg.com/profile_images/952984338781663232/hGHhNFWw_normal.jpg"/>
    <x v="66"/>
    <s v="https://twitter.com/#!/caritaisomaki/status/1178623625336954881"/>
    <m/>
    <m/>
    <s v="1178623625336954881"/>
    <m/>
    <b v="0"/>
    <n v="0"/>
    <s v=""/>
    <b v="0"/>
    <s v="fi"/>
    <m/>
    <s v=""/>
    <b v="0"/>
    <n v="4"/>
    <s v="1178617315618951169"/>
    <s v="Twitter for Android"/>
    <b v="0"/>
    <s v="1178617315618951169"/>
    <s v="Tweet"/>
    <n v="0"/>
    <n v="0"/>
    <m/>
    <m/>
    <m/>
    <m/>
    <m/>
    <m/>
    <m/>
    <m/>
    <n v="7"/>
    <s v="6"/>
    <s v="1"/>
    <n v="0"/>
    <n v="0"/>
    <n v="0"/>
    <n v="0"/>
    <n v="0"/>
    <n v="0"/>
    <n v="20"/>
    <n v="100"/>
    <n v="20"/>
  </r>
  <r>
    <s v="caritaisomaki"/>
    <s v="tamperekaupunki"/>
    <m/>
    <m/>
    <m/>
    <m/>
    <m/>
    <m/>
    <m/>
    <m/>
    <s v="No"/>
    <n v="111"/>
    <m/>
    <m/>
    <x v="0"/>
    <d v="2019-10-03T06:48:48.000"/>
    <s v="RT @SmartTampere: .@Tamperekaupunki kutsuu palveluntuottajia markkinavuoropuheluun. Katso lisÃ¤tiedot ja lÃ¤hetÃ¤ alustava ratkaisukuvaus 11.1â€¦"/>
    <m/>
    <m/>
    <x v="0"/>
    <m/>
    <s v="http://pbs.twimg.com/profile_images/952984338781663232/hGHhNFWw_normal.jpg"/>
    <x v="67"/>
    <s v="https://twitter.com/#!/caritaisomaki/status/1179649482771841025"/>
    <m/>
    <m/>
    <s v="1179649482771841025"/>
    <m/>
    <b v="0"/>
    <n v="0"/>
    <s v=""/>
    <b v="0"/>
    <s v="fi"/>
    <m/>
    <s v=""/>
    <b v="0"/>
    <n v="1"/>
    <s v="1179646059838132225"/>
    <s v="Twitter for Android"/>
    <b v="0"/>
    <s v="1179646059838132225"/>
    <s v="Tweet"/>
    <n v="0"/>
    <n v="0"/>
    <m/>
    <m/>
    <m/>
    <m/>
    <m/>
    <m/>
    <m/>
    <m/>
    <n v="1"/>
    <s v="6"/>
    <s v="6"/>
    <m/>
    <m/>
    <m/>
    <m/>
    <m/>
    <m/>
    <m/>
    <m/>
    <m/>
  </r>
  <r>
    <s v="caritaisomaki"/>
    <s v="smarttampere"/>
    <m/>
    <m/>
    <m/>
    <m/>
    <m/>
    <m/>
    <m/>
    <m/>
    <s v="No"/>
    <n v="113"/>
    <m/>
    <m/>
    <x v="0"/>
    <d v="2019-10-09T06:28:48.000"/>
    <s v="RT @SmartTampere: Ehdota Teknisen luovuuden palkinnon saajaa 10.11. mennessä! Palkinto jaetaan tammikuussa Tampere Smart City Weekin yhteyd…"/>
    <m/>
    <m/>
    <x v="0"/>
    <m/>
    <s v="http://pbs.twimg.com/profile_images/952984338781663232/hGHhNFWw_normal.jpg"/>
    <x v="68"/>
    <s v="https://twitter.com/#!/caritaisomaki/status/1181818780156084224"/>
    <m/>
    <m/>
    <s v="1181818780156084224"/>
    <m/>
    <b v="0"/>
    <n v="0"/>
    <s v=""/>
    <b v="0"/>
    <s v="fi"/>
    <m/>
    <s v=""/>
    <b v="0"/>
    <n v="4"/>
    <s v="1181818218115211265"/>
    <s v="Twitter for Android"/>
    <b v="0"/>
    <s v="1181818218115211265"/>
    <s v="Tweet"/>
    <n v="0"/>
    <n v="0"/>
    <m/>
    <m/>
    <m/>
    <m/>
    <m/>
    <m/>
    <m/>
    <m/>
    <n v="7"/>
    <s v="6"/>
    <s v="1"/>
    <n v="1"/>
    <n v="5.555555555555555"/>
    <n v="0"/>
    <n v="0"/>
    <n v="0"/>
    <n v="0"/>
    <n v="17"/>
    <n v="94.44444444444444"/>
    <n v="18"/>
  </r>
  <r>
    <s v="caritaisomaki"/>
    <s v="smarttampere"/>
    <m/>
    <m/>
    <m/>
    <m/>
    <m/>
    <m/>
    <m/>
    <m/>
    <s v="No"/>
    <n v="114"/>
    <m/>
    <m/>
    <x v="0"/>
    <d v="2019-10-09T11:49:03.000"/>
    <s v="RT @SmartTampere: Solid state lidar offers various possibilities for smart infrastructure, such as traffic flow analysis or parking spot an…"/>
    <m/>
    <m/>
    <x v="0"/>
    <m/>
    <s v="http://pbs.twimg.com/profile_images/952984338781663232/hGHhNFWw_normal.jpg"/>
    <x v="69"/>
    <s v="https://twitter.com/#!/caritaisomaki/status/1181899371622928384"/>
    <m/>
    <m/>
    <s v="1181899371622928384"/>
    <m/>
    <b v="0"/>
    <n v="0"/>
    <s v=""/>
    <b v="0"/>
    <s v="en"/>
    <m/>
    <s v=""/>
    <b v="0"/>
    <n v="1"/>
    <s v="1181895565019402240"/>
    <s v="Twitter for Android"/>
    <b v="0"/>
    <s v="1181895565019402240"/>
    <s v="Tweet"/>
    <n v="0"/>
    <n v="0"/>
    <m/>
    <m/>
    <m/>
    <m/>
    <m/>
    <m/>
    <m/>
    <m/>
    <n v="7"/>
    <s v="6"/>
    <s v="1"/>
    <n v="2"/>
    <n v="10"/>
    <n v="0"/>
    <n v="0"/>
    <n v="0"/>
    <n v="0"/>
    <n v="18"/>
    <n v="90"/>
    <n v="20"/>
  </r>
  <r>
    <s v="caritaisomaki"/>
    <s v="smarttampere"/>
    <m/>
    <m/>
    <m/>
    <m/>
    <m/>
    <m/>
    <m/>
    <m/>
    <s v="No"/>
    <n v="115"/>
    <m/>
    <m/>
    <x v="0"/>
    <d v="2019-10-09T11:59:07.000"/>
    <s v="RT @SmartTampere: Smart Cities also become smart through knowing which technologies will form our futures! Therefore, #smarttampere is foll…"/>
    <m/>
    <m/>
    <x v="16"/>
    <m/>
    <s v="http://pbs.twimg.com/profile_images/952984338781663232/hGHhNFWw_normal.jpg"/>
    <x v="70"/>
    <s v="https://twitter.com/#!/caritaisomaki/status/1181901904802127872"/>
    <m/>
    <m/>
    <s v="1181901904802127872"/>
    <m/>
    <b v="0"/>
    <n v="0"/>
    <s v=""/>
    <b v="0"/>
    <s v="en"/>
    <m/>
    <s v=""/>
    <b v="0"/>
    <n v="2"/>
    <s v="1181901012229120005"/>
    <s v="Twitter for Android"/>
    <b v="0"/>
    <s v="1181901012229120005"/>
    <s v="Tweet"/>
    <n v="0"/>
    <n v="0"/>
    <m/>
    <m/>
    <m/>
    <m/>
    <m/>
    <m/>
    <m/>
    <m/>
    <n v="7"/>
    <s v="6"/>
    <s v="1"/>
    <n v="2"/>
    <n v="10.526315789473685"/>
    <n v="0"/>
    <n v="0"/>
    <n v="0"/>
    <n v="0"/>
    <n v="17"/>
    <n v="89.47368421052632"/>
    <n v="19"/>
  </r>
  <r>
    <s v="caritaisomaki"/>
    <s v="smarttampere"/>
    <m/>
    <m/>
    <m/>
    <m/>
    <m/>
    <m/>
    <m/>
    <m/>
    <s v="No"/>
    <n v="116"/>
    <m/>
    <m/>
    <x v="0"/>
    <d v="2019-10-11T11:41:47.000"/>
    <s v="RT @SmartTampere: #SmartTampere tekee selvitystä #Tampere’en seudun toimijoiden tekoälyvalmiudesta ja tarpeista. Kyselyyn osallistuvat saav…"/>
    <m/>
    <m/>
    <x v="22"/>
    <m/>
    <s v="http://pbs.twimg.com/profile_images/952984338781663232/hGHhNFWw_normal.jpg"/>
    <x v="71"/>
    <s v="https://twitter.com/#!/caritaisomaki/status/1182622320667566085"/>
    <m/>
    <m/>
    <s v="1182622320667566085"/>
    <m/>
    <b v="0"/>
    <n v="0"/>
    <s v=""/>
    <b v="0"/>
    <s v="fi"/>
    <m/>
    <s v=""/>
    <b v="0"/>
    <n v="1"/>
    <s v="1182622066316599296"/>
    <s v="Twitter for Android"/>
    <b v="0"/>
    <s v="1182622066316599296"/>
    <s v="Tweet"/>
    <n v="0"/>
    <n v="0"/>
    <m/>
    <m/>
    <m/>
    <m/>
    <m/>
    <m/>
    <m/>
    <m/>
    <n v="7"/>
    <s v="6"/>
    <s v="1"/>
    <n v="0"/>
    <n v="0"/>
    <n v="0"/>
    <n v="0"/>
    <n v="0"/>
    <n v="0"/>
    <n v="15"/>
    <n v="100"/>
    <n v="15"/>
  </r>
  <r>
    <s v="smarttampere"/>
    <s v="marionchevalier"/>
    <m/>
    <m/>
    <m/>
    <m/>
    <m/>
    <m/>
    <m/>
    <m/>
    <s v="No"/>
    <n v="117"/>
    <m/>
    <m/>
    <x v="0"/>
    <d v="2019-10-01T07:33:45.000"/>
    <s v=".@MarionChevalier impelemented three studies related to European safety and security #clusters, EU #projects, and #smartcity strategies regarding #safety and #security. Read the main results or download the studies! #smarttampere #businesstampere_x000a__x000a_https://t.co/27gFlOumyI"/>
    <s v="https://smarttampere.fi/en/safety-and-security-greetings-home-and-abroad/"/>
    <s v="smarttampere.fi"/>
    <x v="23"/>
    <m/>
    <s v="http://pbs.twimg.com/profile_images/787336839954894848/h90UjdE8_normal.jpg"/>
    <x v="72"/>
    <s v="https://twitter.com/#!/smarttampere/status/1178936019397304327"/>
    <m/>
    <m/>
    <s v="1178936019397304327"/>
    <m/>
    <b v="0"/>
    <n v="2"/>
    <s v=""/>
    <b v="0"/>
    <s v="en"/>
    <m/>
    <s v=""/>
    <b v="0"/>
    <n v="0"/>
    <s v=""/>
    <s v="Twitter Web App"/>
    <b v="0"/>
    <s v="1178936019397304327"/>
    <s v="Tweet"/>
    <n v="0"/>
    <n v="0"/>
    <m/>
    <m/>
    <m/>
    <m/>
    <m/>
    <m/>
    <m/>
    <m/>
    <n v="1"/>
    <s v="1"/>
    <s v="1"/>
    <n v="0"/>
    <n v="0"/>
    <n v="0"/>
    <n v="0"/>
    <n v="0"/>
    <n v="0"/>
    <n v="30"/>
    <n v="100"/>
    <n v="30"/>
  </r>
  <r>
    <s v="dimecc_fi"/>
    <s v="smarttampere"/>
    <m/>
    <m/>
    <m/>
    <m/>
    <m/>
    <m/>
    <m/>
    <m/>
    <s v="Yes"/>
    <n v="118"/>
    <m/>
    <m/>
    <x v="0"/>
    <d v="2019-10-01T09:58:59.000"/>
    <s v="RT @SmartTampere: Tule kuulemaan #tekoÃ¤ly'n hyÃ¶dyntÃ¤misestÃ¤ liiketoiminnassa! @dimecc_fi'n AI-herÃ¤Ã¤mÃ¶n tapahtuma yrityksille Valkeakoskellaâ€¦"/>
    <m/>
    <m/>
    <x v="24"/>
    <m/>
    <s v="http://pbs.twimg.com/profile_images/765116328701206528/qHg3tHBi_normal.jpg"/>
    <x v="73"/>
    <s v="https://twitter.com/#!/dimecc_fi/status/1178972568050704384"/>
    <m/>
    <m/>
    <s v="1178972568050704384"/>
    <m/>
    <b v="0"/>
    <n v="0"/>
    <s v=""/>
    <b v="0"/>
    <s v="fi"/>
    <m/>
    <s v=""/>
    <b v="0"/>
    <n v="1"/>
    <s v="1178962795066482688"/>
    <s v="Twitter for iPhone"/>
    <b v="0"/>
    <s v="1178962795066482688"/>
    <s v="Tweet"/>
    <n v="0"/>
    <n v="0"/>
    <m/>
    <m/>
    <m/>
    <m/>
    <m/>
    <m/>
    <m/>
    <m/>
    <n v="1"/>
    <s v="1"/>
    <s v="1"/>
    <n v="0"/>
    <n v="0"/>
    <n v="0"/>
    <n v="0"/>
    <n v="0"/>
    <n v="0"/>
    <n v="19"/>
    <n v="100"/>
    <n v="19"/>
  </r>
  <r>
    <s v="smarttampere"/>
    <s v="dimecc_fi"/>
    <m/>
    <m/>
    <m/>
    <m/>
    <m/>
    <m/>
    <m/>
    <m/>
    <s v="Yes"/>
    <n v="119"/>
    <m/>
    <m/>
    <x v="0"/>
    <d v="2019-10-01T09:20:09.000"/>
    <s v="Tule kuulemaan #tekoÃ¤ly'n hyÃ¶dyntÃ¤misestÃ¤ liiketoiminnassa! @dimecc_fi'n AI-herÃ¤Ã¤mÃ¶n tapahtuma yrityksille Valkeakoskella 8.10. klo 17-20. LisÃ¤tiedot ja ilmoittautuminen: https://t.co/6HaH8esx0I_x000a__x000a_#smarttampere #AI"/>
    <s v="http://www.valkeakoski.fi/portal/suomi/yrityspalvelut/tapahtumat+ja+koulutukset/?bid=14566&amp;area=5468"/>
    <s v="valkeakoski.fi"/>
    <x v="25"/>
    <m/>
    <s v="http://pbs.twimg.com/profile_images/787336839954894848/h90UjdE8_normal.jpg"/>
    <x v="74"/>
    <s v="https://twitter.com/#!/smarttampere/status/1178962795066482688"/>
    <m/>
    <m/>
    <s v="1178962795066482688"/>
    <m/>
    <b v="0"/>
    <n v="3"/>
    <s v=""/>
    <b v="0"/>
    <s v="fi"/>
    <m/>
    <s v=""/>
    <b v="0"/>
    <n v="1"/>
    <s v=""/>
    <s v="Twitter Web App"/>
    <b v="0"/>
    <s v="1178962795066482688"/>
    <s v="Tweet"/>
    <n v="0"/>
    <n v="0"/>
    <m/>
    <m/>
    <m/>
    <m/>
    <m/>
    <m/>
    <m/>
    <m/>
    <n v="1"/>
    <s v="1"/>
    <s v="1"/>
    <n v="0"/>
    <n v="0"/>
    <n v="0"/>
    <n v="0"/>
    <n v="0"/>
    <n v="0"/>
    <n v="28"/>
    <n v="100"/>
    <n v="28"/>
  </r>
  <r>
    <s v="mc_roth"/>
    <s v="smarttampere"/>
    <m/>
    <m/>
    <m/>
    <m/>
    <m/>
    <m/>
    <m/>
    <m/>
    <s v="Yes"/>
    <n v="121"/>
    <m/>
    <m/>
    <x v="0"/>
    <d v="2019-10-09T20:12:22.000"/>
    <s v="RT @SmartTampere: Ehdota Teknisen luovuuden palkinnon saajaa 10.11. mennessä! Palkinto jaetaan tammikuussa Tampere Smart City Weekin yhteyd…"/>
    <m/>
    <m/>
    <x v="0"/>
    <m/>
    <s v="http://pbs.twimg.com/profile_images/641938161552093186/cjrUbAo9_normal.jpg"/>
    <x v="75"/>
    <s v="https://twitter.com/#!/mc_roth/status/1182026037129072641"/>
    <m/>
    <m/>
    <s v="1182026037129072641"/>
    <m/>
    <b v="0"/>
    <n v="0"/>
    <s v=""/>
    <b v="0"/>
    <s v="fi"/>
    <m/>
    <s v=""/>
    <b v="0"/>
    <n v="6"/>
    <s v="1181818218115211265"/>
    <s v="Twitter for Android"/>
    <b v="0"/>
    <s v="1181818218115211265"/>
    <s v="Tweet"/>
    <n v="0"/>
    <n v="0"/>
    <m/>
    <m/>
    <m/>
    <m/>
    <m/>
    <m/>
    <m/>
    <m/>
    <n v="1"/>
    <s v="6"/>
    <s v="1"/>
    <n v="1"/>
    <n v="5.555555555555555"/>
    <n v="0"/>
    <n v="0"/>
    <n v="0"/>
    <n v="0"/>
    <n v="17"/>
    <n v="94.44444444444444"/>
    <n v="18"/>
  </r>
  <r>
    <s v="smarttampere"/>
    <s v="mc_roth"/>
    <m/>
    <m/>
    <m/>
    <m/>
    <m/>
    <m/>
    <m/>
    <m/>
    <s v="Yes"/>
    <n v="122"/>
    <m/>
    <m/>
    <x v="0"/>
    <d v="2019-10-01T13:12:58.000"/>
    <s v="RT @mc_roth: Health Tuesdayn @HealthHubTre innostavana teemana Kaupin kampukselle muodostuva test bed-ympÃ¤ristÃ¶ tuotteiden ja palveluiden kâ€¦"/>
    <m/>
    <m/>
    <x v="0"/>
    <m/>
    <s v="http://pbs.twimg.com/profile_images/787336839954894848/h90UjdE8_normal.jpg"/>
    <x v="76"/>
    <s v="https://twitter.com/#!/smarttampere/status/1179021385471057920"/>
    <m/>
    <m/>
    <s v="1179021385471057920"/>
    <m/>
    <b v="0"/>
    <n v="0"/>
    <s v=""/>
    <b v="0"/>
    <s v="fi"/>
    <m/>
    <s v=""/>
    <b v="0"/>
    <n v="3"/>
    <s v="1179019305004011520"/>
    <s v="Twitter Web App"/>
    <b v="0"/>
    <s v="1179019305004011520"/>
    <s v="Tweet"/>
    <n v="0"/>
    <n v="0"/>
    <m/>
    <m/>
    <m/>
    <m/>
    <m/>
    <m/>
    <m/>
    <m/>
    <n v="1"/>
    <s v="1"/>
    <s v="6"/>
    <m/>
    <m/>
    <m/>
    <m/>
    <m/>
    <m/>
    <m/>
    <m/>
    <m/>
  </r>
  <r>
    <s v="businesstampere"/>
    <s v="petrinykanen"/>
    <m/>
    <m/>
    <m/>
    <m/>
    <m/>
    <m/>
    <m/>
    <m/>
    <s v="No"/>
    <n v="123"/>
    <m/>
    <m/>
    <x v="0"/>
    <d v="2019-10-03T11:39:48.000"/>
    <s v="RT @PetriNykanen: How safety and security is present in European #smart #cities and their strategies? What are the #European regional #safe…"/>
    <m/>
    <m/>
    <x v="15"/>
    <m/>
    <s v="http://pbs.twimg.com/profile_images/1117753276169060352/kKngxHV0_normal.png"/>
    <x v="77"/>
    <s v="https://twitter.com/#!/businesstampere/status/1179722717894991872"/>
    <m/>
    <m/>
    <s v="1179722717894991872"/>
    <m/>
    <b v="0"/>
    <n v="0"/>
    <s v=""/>
    <b v="0"/>
    <s v="en"/>
    <m/>
    <s v=""/>
    <b v="0"/>
    <n v="2"/>
    <s v="1178971878691500037"/>
    <s v="Twitter Web App"/>
    <b v="0"/>
    <s v="1178971878691500037"/>
    <s v="Tweet"/>
    <n v="0"/>
    <n v="0"/>
    <m/>
    <m/>
    <m/>
    <m/>
    <m/>
    <m/>
    <m/>
    <m/>
    <n v="1"/>
    <s v="4"/>
    <s v="4"/>
    <n v="2"/>
    <n v="9.523809523809524"/>
    <n v="0"/>
    <n v="0"/>
    <n v="0"/>
    <n v="0"/>
    <n v="19"/>
    <n v="90.47619047619048"/>
    <n v="21"/>
  </r>
  <r>
    <s v="petrinykanen"/>
    <s v="petrinykanen"/>
    <m/>
    <m/>
    <m/>
    <m/>
    <m/>
    <m/>
    <m/>
    <m/>
    <s v="No"/>
    <n v="124"/>
    <m/>
    <m/>
    <x v="1"/>
    <d v="2019-09-24T11:57:54.000"/>
    <s v="Pirkanmaalla turvallisuuden parissa toimijat! Osallistu turvallisuusosaamisen kartoitukseen ja yhteistyÃ¶hÃ¶n. Teemme syventÃ¤vÃ¤Ã¤ selvitystÃ¤ seudun osaamisesta ja osallistua voit vastaamalla nyt kyselyymme: https://t.co/sr8TmhgQDv #turvallisuus #smarttampere #businesstampere"/>
    <s v="https://www.linkedin.com/slink?code=g_TvMDS"/>
    <s v="linkedin.com"/>
    <x v="26"/>
    <m/>
    <s v="http://pbs.twimg.com/profile_images/565139369640476672/z9Dhq41q_normal.jpeg"/>
    <x v="78"/>
    <s v="https://twitter.com/#!/petrinykanen/status/1176465780184977408"/>
    <m/>
    <m/>
    <s v="1176465780184977408"/>
    <m/>
    <b v="0"/>
    <n v="2"/>
    <s v=""/>
    <b v="0"/>
    <s v="fi"/>
    <m/>
    <s v=""/>
    <b v="0"/>
    <n v="3"/>
    <s v=""/>
    <s v="LinkedIn"/>
    <b v="0"/>
    <s v="1176465780184977408"/>
    <s v="Retweet"/>
    <n v="0"/>
    <n v="0"/>
    <m/>
    <m/>
    <m/>
    <m/>
    <m/>
    <m/>
    <m/>
    <m/>
    <n v="3"/>
    <s v="4"/>
    <s v="4"/>
    <n v="0"/>
    <n v="0"/>
    <n v="0"/>
    <n v="0"/>
    <n v="0"/>
    <n v="0"/>
    <n v="27"/>
    <n v="100"/>
    <n v="27"/>
  </r>
  <r>
    <s v="petrinykanen"/>
    <s v="petrinykanen"/>
    <m/>
    <m/>
    <m/>
    <m/>
    <m/>
    <m/>
    <m/>
    <m/>
    <s v="No"/>
    <n v="125"/>
    <m/>
    <m/>
    <x v="1"/>
    <d v="2019-10-01T09:56:14.000"/>
    <s v="How safety and security is present in European #smart #cities and their strategies? What are the #European regional #safety and #security related #clusters?  What organisations have been involved in the European #FP7 and #Horizon20…https://t.co/5RX4U3FePW https://t.co/kVsRLaDtEV"/>
    <s v="https://www.linkedin.com/slink?code=g6DG2_R https://www.linkedin.com/slink?code=gARqi3Z"/>
    <s v="linkedin.com linkedin.com"/>
    <x v="27"/>
    <m/>
    <s v="http://pbs.twimg.com/profile_images/565139369640476672/z9Dhq41q_normal.jpeg"/>
    <x v="79"/>
    <s v="https://twitter.com/#!/petrinykanen/status/1178971878691500037"/>
    <m/>
    <m/>
    <s v="1178971878691500037"/>
    <m/>
    <b v="0"/>
    <n v="2"/>
    <s v=""/>
    <b v="0"/>
    <s v="en"/>
    <m/>
    <s v=""/>
    <b v="0"/>
    <n v="2"/>
    <s v=""/>
    <s v="LinkedIn"/>
    <b v="0"/>
    <s v="1178971878691500037"/>
    <s v="Tweet"/>
    <n v="0"/>
    <n v="0"/>
    <m/>
    <m/>
    <m/>
    <m/>
    <m/>
    <m/>
    <m/>
    <m/>
    <n v="3"/>
    <s v="4"/>
    <s v="4"/>
    <n v="1"/>
    <n v="2.6315789473684212"/>
    <n v="0"/>
    <n v="0"/>
    <n v="0"/>
    <n v="0"/>
    <n v="37"/>
    <n v="97.36842105263158"/>
    <n v="38"/>
  </r>
  <r>
    <s v="petrinykanen"/>
    <s v="petrinykanen"/>
    <m/>
    <m/>
    <m/>
    <m/>
    <m/>
    <m/>
    <m/>
    <m/>
    <s v="No"/>
    <n v="126"/>
    <m/>
    <m/>
    <x v="1"/>
    <d v="2019-10-10T06:20:30.000"/>
    <s v="#Turvallisuussymposium alkamassa. Pirkanmaan turvallisuusklusterin Risto Honkonen avaa. #turvallisuus #turvallisuusklusteri #BusinessTampere  #smarttampere https://t.co/CyO5N3D1dT"/>
    <s v="https://www.linkedin.com/slink?code=gVRSzNU"/>
    <s v="linkedin.com"/>
    <x v="28"/>
    <m/>
    <s v="http://pbs.twimg.com/profile_images/565139369640476672/z9Dhq41q_normal.jpeg"/>
    <x v="80"/>
    <s v="https://twitter.com/#!/petrinykanen/status/1182179076930301953"/>
    <m/>
    <m/>
    <s v="1182179076930301953"/>
    <m/>
    <b v="0"/>
    <n v="3"/>
    <s v=""/>
    <b v="0"/>
    <s v="fi"/>
    <m/>
    <s v=""/>
    <b v="0"/>
    <n v="0"/>
    <s v=""/>
    <s v="LinkedIn"/>
    <b v="0"/>
    <s v="1182179076930301953"/>
    <s v="Tweet"/>
    <n v="0"/>
    <n v="0"/>
    <m/>
    <m/>
    <m/>
    <m/>
    <m/>
    <m/>
    <m/>
    <m/>
    <n v="3"/>
    <s v="4"/>
    <s v="4"/>
    <n v="0"/>
    <n v="0"/>
    <n v="0"/>
    <n v="0"/>
    <n v="0"/>
    <n v="0"/>
    <n v="11"/>
    <n v="100"/>
    <n v="11"/>
  </r>
  <r>
    <s v="smarttampere"/>
    <s v="petrinykanen"/>
    <m/>
    <m/>
    <m/>
    <m/>
    <m/>
    <m/>
    <m/>
    <m/>
    <s v="No"/>
    <n v="127"/>
    <m/>
    <m/>
    <x v="0"/>
    <d v="2019-10-02T04:39:04.000"/>
    <s v="RT @PetriNykanen: Pirkanmaalla turvallisuuden parissa toimijat! Osallistu turvallisuusosaamisen kartoitukseen ja yhteistyÃ¶hÃ¶n. Teemme syvenâ€¦"/>
    <m/>
    <m/>
    <x v="0"/>
    <m/>
    <s v="http://pbs.twimg.com/profile_images/787336839954894848/h90UjdE8_normal.jpg"/>
    <x v="81"/>
    <s v="https://twitter.com/#!/smarttampere/status/1179254448016809984"/>
    <m/>
    <m/>
    <s v="1179254448016809984"/>
    <m/>
    <b v="0"/>
    <n v="0"/>
    <s v=""/>
    <b v="0"/>
    <s v="fi"/>
    <m/>
    <s v=""/>
    <b v="0"/>
    <n v="3"/>
    <s v="1176465780184977408"/>
    <s v="Twitter for Android"/>
    <b v="0"/>
    <s v="1176465780184977408"/>
    <s v="Tweet"/>
    <n v="0"/>
    <n v="0"/>
    <m/>
    <m/>
    <m/>
    <m/>
    <m/>
    <m/>
    <m/>
    <m/>
    <n v="1"/>
    <s v="1"/>
    <s v="4"/>
    <n v="0"/>
    <n v="0"/>
    <n v="0"/>
    <n v="0"/>
    <n v="0"/>
    <n v="0"/>
    <n v="15"/>
    <n v="100"/>
    <n v="15"/>
  </r>
  <r>
    <s v="smarttampere"/>
    <s v="smliiga"/>
    <m/>
    <m/>
    <m/>
    <m/>
    <m/>
    <m/>
    <m/>
    <m/>
    <s v="No"/>
    <n v="128"/>
    <m/>
    <m/>
    <x v="0"/>
    <d v="2019-10-02T06:58:23.000"/>
    <s v=".@BitwiseOy telling about the milestones of #Wisehockey. The speed has been fast. The first official game in Finnish @smliiga was Oct 2017, and now all Finnish Liiga and KHL matches are played with Wisehockey #smarttampere #businesstampere #AI @Kampusklubi https://t.co/ymFBqdMclE"/>
    <m/>
    <m/>
    <x v="29"/>
    <s v="https://pbs.twimg.com/media/EF2ti3uUcAA4jed.jpg"/>
    <s v="https://pbs.twimg.com/media/EF2ti3uUcAA4jed.jpg"/>
    <x v="82"/>
    <s v="https://twitter.com/#!/smarttampere/status/1179289506354212865"/>
    <m/>
    <m/>
    <s v="1179289506354212865"/>
    <m/>
    <b v="0"/>
    <n v="5"/>
    <s v=""/>
    <b v="0"/>
    <s v="en"/>
    <m/>
    <s v=""/>
    <b v="0"/>
    <n v="2"/>
    <s v=""/>
    <s v="Twitter for Android"/>
    <b v="0"/>
    <s v="1179289506354212865"/>
    <s v="Tweet"/>
    <n v="0"/>
    <n v="0"/>
    <m/>
    <m/>
    <m/>
    <m/>
    <m/>
    <m/>
    <m/>
    <m/>
    <n v="1"/>
    <s v="1"/>
    <s v="1"/>
    <n v="1"/>
    <n v="2.6315789473684212"/>
    <n v="0"/>
    <n v="0"/>
    <n v="0"/>
    <n v="0"/>
    <n v="37"/>
    <n v="97.36842105263158"/>
    <n v="38"/>
  </r>
  <r>
    <s v="bitwiseoy"/>
    <s v="smarttampere"/>
    <m/>
    <m/>
    <m/>
    <m/>
    <m/>
    <m/>
    <m/>
    <m/>
    <s v="Yes"/>
    <n v="129"/>
    <m/>
    <m/>
    <x v="0"/>
    <d v="2019-10-02T07:05:11.000"/>
    <s v="RT @SmartTampere: .@BitwiseOy telling about the milestones of #Wisehockey. The speed has been fast. The first official game in Finnish @smlâ€¦"/>
    <m/>
    <m/>
    <x v="2"/>
    <m/>
    <s v="http://pbs.twimg.com/profile_images/881857022316208128/5K7IXf7__normal.jpg"/>
    <x v="83"/>
    <s v="https://twitter.com/#!/bitwiseoy/status/1179291217810640898"/>
    <m/>
    <m/>
    <s v="1179291217810640898"/>
    <m/>
    <b v="0"/>
    <n v="0"/>
    <s v=""/>
    <b v="0"/>
    <s v="en"/>
    <m/>
    <s v=""/>
    <b v="0"/>
    <n v="2"/>
    <s v="1179289506354212865"/>
    <s v="Twitter for Android"/>
    <b v="0"/>
    <s v="1179289506354212865"/>
    <s v="Tweet"/>
    <n v="0"/>
    <n v="0"/>
    <m/>
    <m/>
    <m/>
    <m/>
    <m/>
    <m/>
    <m/>
    <m/>
    <n v="1"/>
    <s v="4"/>
    <s v="1"/>
    <n v="1"/>
    <n v="4.761904761904762"/>
    <n v="0"/>
    <n v="0"/>
    <n v="0"/>
    <n v="0"/>
    <n v="20"/>
    <n v="95.23809523809524"/>
    <n v="21"/>
  </r>
  <r>
    <s v="schulzekatri"/>
    <s v="bitwiseoy"/>
    <m/>
    <m/>
    <m/>
    <m/>
    <m/>
    <m/>
    <m/>
    <m/>
    <s v="No"/>
    <n v="130"/>
    <m/>
    <m/>
    <x v="0"/>
    <d v="2019-10-02T07:50:50.000"/>
    <s v="RT @SmartTampere: .@BitwiseOy telling about the milestones of #Wisehockey. The speed has been fast. The first official game in Finnish @smlâ€¦"/>
    <m/>
    <m/>
    <x v="2"/>
    <m/>
    <s v="http://pbs.twimg.com/profile_images/1125709590304313350/CX5B0JVT_normal.jpg"/>
    <x v="84"/>
    <s v="https://twitter.com/#!/schulzekatri/status/1179302707443712000"/>
    <m/>
    <m/>
    <s v="1179302707443712000"/>
    <m/>
    <b v="0"/>
    <n v="0"/>
    <s v=""/>
    <b v="0"/>
    <s v="en"/>
    <m/>
    <s v=""/>
    <b v="0"/>
    <n v="2"/>
    <s v="1179289506354212865"/>
    <s v="Twitter for iPhone"/>
    <b v="0"/>
    <s v="1179289506354212865"/>
    <s v="Tweet"/>
    <n v="0"/>
    <n v="0"/>
    <m/>
    <m/>
    <m/>
    <m/>
    <m/>
    <m/>
    <m/>
    <m/>
    <n v="1"/>
    <s v="4"/>
    <s v="4"/>
    <m/>
    <m/>
    <m/>
    <m/>
    <m/>
    <m/>
    <m/>
    <m/>
    <m/>
  </r>
  <r>
    <s v="swecofinland"/>
    <s v="smarttampere"/>
    <m/>
    <m/>
    <m/>
    <m/>
    <m/>
    <m/>
    <m/>
    <m/>
    <s v="Yes"/>
    <n v="132"/>
    <m/>
    <m/>
    <x v="0"/>
    <d v="2019-10-02T07:20:31.000"/>
    <s v="RT @SmartTampere: #Cooperation in research and development in #building sector is essential. @SwecoFinland welcomes everyone to join the #Aâ€¦"/>
    <m/>
    <m/>
    <x v="30"/>
    <m/>
    <s v="http://pbs.twimg.com/profile_images/956788508940750848/eJ5zJK4P_normal.jpg"/>
    <x v="85"/>
    <s v="https://twitter.com/#!/swecofinland/status/1179295077044236289"/>
    <m/>
    <m/>
    <s v="1179295077044236289"/>
    <m/>
    <b v="0"/>
    <n v="0"/>
    <s v=""/>
    <b v="0"/>
    <s v="en"/>
    <m/>
    <s v=""/>
    <b v="0"/>
    <n v="2"/>
    <s v="1179290428283195392"/>
    <s v="Twitter Web App"/>
    <b v="0"/>
    <s v="1179290428283195392"/>
    <s v="Tweet"/>
    <n v="0"/>
    <n v="0"/>
    <m/>
    <m/>
    <m/>
    <m/>
    <m/>
    <m/>
    <m/>
    <m/>
    <n v="1"/>
    <s v="4"/>
    <s v="1"/>
    <n v="0"/>
    <n v="0"/>
    <n v="0"/>
    <n v="0"/>
    <n v="0"/>
    <n v="0"/>
    <n v="19"/>
    <n v="100"/>
    <n v="19"/>
  </r>
  <r>
    <s v="schulzekatri"/>
    <s v="swecofinland"/>
    <m/>
    <m/>
    <m/>
    <m/>
    <m/>
    <m/>
    <m/>
    <m/>
    <s v="No"/>
    <n v="133"/>
    <m/>
    <m/>
    <x v="0"/>
    <d v="2019-10-02T07:48:56.000"/>
    <s v="RT @SmartTampere: #Cooperation in research and development in #building sector is essential. @SwecoFinland welcomes everyone to join the #Aâ€¦"/>
    <m/>
    <m/>
    <x v="30"/>
    <m/>
    <s v="http://pbs.twimg.com/profile_images/1125709590304313350/CX5B0JVT_normal.jpg"/>
    <x v="86"/>
    <s v="https://twitter.com/#!/schulzekatri/status/1179302228835930112"/>
    <m/>
    <m/>
    <s v="1179302228835930112"/>
    <m/>
    <b v="0"/>
    <n v="0"/>
    <s v=""/>
    <b v="0"/>
    <s v="en"/>
    <m/>
    <s v=""/>
    <b v="0"/>
    <n v="2"/>
    <s v="1179290428283195392"/>
    <s v="Twitter for iPhone"/>
    <b v="0"/>
    <s v="1179290428283195392"/>
    <s v="Tweet"/>
    <n v="0"/>
    <n v="0"/>
    <m/>
    <m/>
    <m/>
    <m/>
    <m/>
    <m/>
    <m/>
    <m/>
    <n v="1"/>
    <s v="4"/>
    <s v="4"/>
    <n v="0"/>
    <n v="0"/>
    <n v="0"/>
    <n v="0"/>
    <n v="0"/>
    <n v="0"/>
    <n v="19"/>
    <n v="100"/>
    <n v="19"/>
  </r>
  <r>
    <s v="smarttampere"/>
    <s v="swecofinland"/>
    <m/>
    <m/>
    <m/>
    <m/>
    <m/>
    <m/>
    <m/>
    <m/>
    <s v="Yes"/>
    <n v="134"/>
    <m/>
    <m/>
    <x v="0"/>
    <d v="2019-10-02T07:02:02.000"/>
    <s v="#Cooperation in research and development in #building sector is essential. @SwecoFinland welcomes everyone to join the #AI-journey with them. #smarttampere #businesstampere @Kampusklubi https://t.co/THWkktktDJ"/>
    <m/>
    <m/>
    <x v="31"/>
    <s v="https://pbs.twimg.com/media/EF2uYBvUwAI566L.jpg"/>
    <s v="https://pbs.twimg.com/media/EF2uYBvUwAI566L.jpg"/>
    <x v="87"/>
    <s v="https://twitter.com/#!/smarttampere/status/1179290428283195392"/>
    <m/>
    <m/>
    <s v="1179290428283195392"/>
    <m/>
    <b v="0"/>
    <n v="3"/>
    <s v=""/>
    <b v="0"/>
    <s v="en"/>
    <m/>
    <s v=""/>
    <b v="0"/>
    <n v="2"/>
    <s v=""/>
    <s v="Twitter for Android"/>
    <b v="0"/>
    <s v="1179290428283195392"/>
    <s v="Tweet"/>
    <n v="0"/>
    <n v="0"/>
    <m/>
    <m/>
    <m/>
    <m/>
    <m/>
    <m/>
    <m/>
    <m/>
    <n v="1"/>
    <s v="1"/>
    <s v="4"/>
    <n v="0"/>
    <n v="0"/>
    <n v="0"/>
    <n v="0"/>
    <n v="0"/>
    <n v="0"/>
    <n v="23"/>
    <n v="100"/>
    <n v="23"/>
  </r>
  <r>
    <s v="jukkahammar"/>
    <s v="markkuniemi_"/>
    <m/>
    <m/>
    <m/>
    <m/>
    <m/>
    <m/>
    <m/>
    <m/>
    <s v="No"/>
    <n v="135"/>
    <m/>
    <m/>
    <x v="0"/>
    <d v="2019-10-02T09:41:04.000"/>
    <s v="Me todellakin elÃ¤mme Ã¤lykaupungissa. Hieno esitys @markkuniemi_ AI ja IoT pilottihankkeista  @Kampusklubi  #AIaamu #smarttampere https://t.co/tvKxEs2DKX"/>
    <m/>
    <m/>
    <x v="32"/>
    <s v="https://pbs.twimg.com/media/EF3SyP7X0AEl-rM.jpg"/>
    <s v="https://pbs.twimg.com/media/EF3SyP7X0AEl-rM.jpg"/>
    <x v="88"/>
    <s v="https://twitter.com/#!/jukkahammar/status/1179330447102431232"/>
    <m/>
    <m/>
    <s v="1179330447102431232"/>
    <m/>
    <b v="0"/>
    <n v="4"/>
    <s v=""/>
    <b v="0"/>
    <s v="fi"/>
    <m/>
    <s v=""/>
    <b v="0"/>
    <n v="1"/>
    <s v=""/>
    <s v="Twitter for Android"/>
    <b v="0"/>
    <s v="1179330447102431232"/>
    <s v="Tweet"/>
    <n v="0"/>
    <n v="0"/>
    <s v="23.857998,61.449489 _x000a_23.857998,61.449489 _x000a_23.857998,61.449489 _x000a_23.857998,61.449489"/>
    <s v="Finland"/>
    <s v="FI"/>
    <s v="Kampusklubi"/>
    <s v="0caa8c7fd414f000"/>
    <s v="Kampusklubi"/>
    <s v="poi"/>
    <s v="https://api.twitter.com/1.1/geo/id/0caa8c7fd414f000.json"/>
    <n v="1"/>
    <s v="3"/>
    <s v="3"/>
    <n v="0"/>
    <n v="0"/>
    <n v="0"/>
    <n v="0"/>
    <n v="0"/>
    <n v="0"/>
    <n v="16"/>
    <n v="100"/>
    <n v="16"/>
  </r>
  <r>
    <s v="markkuniemi_"/>
    <s v="minna_kinnunen"/>
    <m/>
    <m/>
    <m/>
    <m/>
    <m/>
    <m/>
    <m/>
    <m/>
    <s v="No"/>
    <n v="136"/>
    <m/>
    <m/>
    <x v="0"/>
    <d v="2019-10-05T04:33:13.000"/>
    <s v="RT @minna_kinnunen: Kirsi Louhelainen eCraftilta esitteli AI Aamussa AI-ekosysteemikartoituksen taustaa. Kannattaa vastata kyselyyn. Kehite…"/>
    <m/>
    <m/>
    <x v="0"/>
    <m/>
    <s v="http://pbs.twimg.com/profile_images/930925447013175296/8Bw_QSpx_normal.jpg"/>
    <x v="89"/>
    <s v="https://twitter.com/#!/markkuniemi_/status/1180340139157020673"/>
    <m/>
    <m/>
    <s v="1180340139157020673"/>
    <m/>
    <b v="0"/>
    <n v="0"/>
    <s v=""/>
    <b v="0"/>
    <s v="fi"/>
    <m/>
    <s v=""/>
    <b v="0"/>
    <n v="7"/>
    <s v="1179344936778555393"/>
    <s v="Twitter for Android"/>
    <b v="0"/>
    <s v="1179344936778555393"/>
    <s v="Tweet"/>
    <n v="0"/>
    <n v="0"/>
    <m/>
    <m/>
    <m/>
    <m/>
    <m/>
    <m/>
    <m/>
    <m/>
    <n v="1"/>
    <s v="3"/>
    <s v="3"/>
    <n v="0"/>
    <n v="0"/>
    <n v="0"/>
    <n v="0"/>
    <n v="0"/>
    <n v="0"/>
    <n v="15"/>
    <n v="100"/>
    <n v="15"/>
  </r>
  <r>
    <s v="smarttampere"/>
    <s v="markkuniemi_"/>
    <m/>
    <m/>
    <m/>
    <m/>
    <m/>
    <m/>
    <m/>
    <m/>
    <s v="No"/>
    <n v="137"/>
    <m/>
    <m/>
    <x v="0"/>
    <d v="2019-10-02T09:45:02.000"/>
    <s v="RT @JukkaHammar: Me todellakin elÃ¤mme Ã¤lykaupungissa. Hieno esitys @markkuniemi_ AI ja IoT pilottihankkeista  @Kampusklubi  #AIaamu #smarttâ€¦"/>
    <m/>
    <m/>
    <x v="33"/>
    <m/>
    <s v="http://pbs.twimg.com/profile_images/787336839954894848/h90UjdE8_normal.jpg"/>
    <x v="90"/>
    <s v="https://twitter.com/#!/smarttampere/status/1179331446223323136"/>
    <m/>
    <m/>
    <s v="1179331446223323136"/>
    <m/>
    <b v="0"/>
    <n v="0"/>
    <s v=""/>
    <b v="0"/>
    <s v="fi"/>
    <m/>
    <s v=""/>
    <b v="0"/>
    <n v="1"/>
    <s v="1179330447102431232"/>
    <s v="Twitter Web App"/>
    <b v="0"/>
    <s v="1179330447102431232"/>
    <s v="Tweet"/>
    <n v="0"/>
    <n v="0"/>
    <m/>
    <m/>
    <m/>
    <m/>
    <m/>
    <m/>
    <m/>
    <m/>
    <n v="1"/>
    <s v="1"/>
    <s v="3"/>
    <n v="0"/>
    <n v="0"/>
    <n v="0"/>
    <n v="0"/>
    <n v="0"/>
    <n v="0"/>
    <n v="18"/>
    <n v="100"/>
    <n v="18"/>
  </r>
  <r>
    <s v="juhakokkone"/>
    <s v="tamperekaupunki"/>
    <m/>
    <m/>
    <m/>
    <m/>
    <m/>
    <m/>
    <m/>
    <m/>
    <s v="No"/>
    <n v="140"/>
    <m/>
    <m/>
    <x v="0"/>
    <d v="2019-10-03T17:32:30.000"/>
    <s v="Ahvenisjärven koulu Tampereelta mukana yhteiskehittämässä Innovatiivista koulua. #innokas2019 @SmartTampere @Tamperekaupunki https://t.co/FTt6s7YkfS"/>
    <s v="https://twitter.com/tiinakorhone/status/1179790927994462211"/>
    <s v="twitter.com"/>
    <x v="5"/>
    <m/>
    <s v="http://pbs.twimg.com/profile_images/1049351275278733313/0N-FU4Ev_normal.jpg"/>
    <x v="91"/>
    <s v="https://twitter.com/#!/juhakokkone/status/1179811475327799298"/>
    <m/>
    <m/>
    <s v="1179811475327799298"/>
    <m/>
    <b v="0"/>
    <n v="8"/>
    <s v=""/>
    <b v="1"/>
    <s v="fi"/>
    <m/>
    <s v="1179790927994462211"/>
    <b v="0"/>
    <n v="2"/>
    <s v=""/>
    <s v="Twitter for iPhone"/>
    <b v="0"/>
    <s v="1179811475327799298"/>
    <s v="Tweet"/>
    <n v="0"/>
    <n v="0"/>
    <m/>
    <m/>
    <m/>
    <m/>
    <m/>
    <m/>
    <m/>
    <m/>
    <n v="1"/>
    <s v="1"/>
    <s v="6"/>
    <n v="0"/>
    <n v="0"/>
    <n v="0"/>
    <n v="0"/>
    <n v="0"/>
    <n v="0"/>
    <n v="10"/>
    <n v="100"/>
    <n v="10"/>
  </r>
  <r>
    <s v="smarttampere"/>
    <s v="juhakokkone"/>
    <m/>
    <m/>
    <m/>
    <m/>
    <m/>
    <m/>
    <m/>
    <m/>
    <s v="Yes"/>
    <n v="142"/>
    <m/>
    <m/>
    <x v="0"/>
    <d v="2019-10-04T03:36:29.000"/>
    <s v="RT @juhakokkone: Ahvenisjärven koulu Tampereelta mukana yhteiskehittämässä Innovatiivista koulua. #innokas2019 @SmartTampere @Tamperekaupun…"/>
    <m/>
    <m/>
    <x v="5"/>
    <m/>
    <s v="http://pbs.twimg.com/profile_images/787336839954894848/h90UjdE8_normal.jpg"/>
    <x v="92"/>
    <s v="https://twitter.com/#!/smarttampere/status/1179963474631368704"/>
    <m/>
    <m/>
    <s v="1179963474631368704"/>
    <m/>
    <b v="0"/>
    <n v="0"/>
    <s v=""/>
    <b v="1"/>
    <s v="fi"/>
    <m/>
    <s v="1179790927994462211"/>
    <b v="0"/>
    <n v="2"/>
    <s v="1179811475327799298"/>
    <s v="Twitter for Android"/>
    <b v="0"/>
    <s v="1179811475327799298"/>
    <s v="Tweet"/>
    <n v="0"/>
    <n v="0"/>
    <m/>
    <m/>
    <m/>
    <m/>
    <m/>
    <m/>
    <m/>
    <m/>
    <n v="1"/>
    <s v="1"/>
    <s v="1"/>
    <n v="0"/>
    <n v="0"/>
    <n v="0"/>
    <n v="0"/>
    <n v="0"/>
    <n v="0"/>
    <n v="12"/>
    <n v="100"/>
    <n v="12"/>
  </r>
  <r>
    <s v="businesstre_fi"/>
    <s v="smarttampere"/>
    <m/>
    <m/>
    <m/>
    <m/>
    <m/>
    <m/>
    <m/>
    <m/>
    <s v="Yes"/>
    <n v="143"/>
    <m/>
    <m/>
    <x v="0"/>
    <d v="2019-09-30T18:59:32.000"/>
    <s v="RT @SmartTampere: #Tampereâ€™en seutu on rohkeiden #startupâ€™ien paikka! Layette Oy:n Ã¤itiyssovellus viedÃ¤Ã¤n syksyn aikana Japaniin ja seuraavâ€¦"/>
    <m/>
    <m/>
    <x v="34"/>
    <m/>
    <s v="http://pbs.twimg.com/profile_images/1117752969842315264/CCI6mgfT_normal.png"/>
    <x v="93"/>
    <s v="https://twitter.com/#!/businesstre_fi/status/1178746215208497156"/>
    <m/>
    <m/>
    <s v="1178746215208497156"/>
    <m/>
    <b v="0"/>
    <n v="0"/>
    <s v=""/>
    <b v="0"/>
    <s v="fi"/>
    <m/>
    <s v=""/>
    <b v="0"/>
    <n v="2"/>
    <s v="1178563783750508546"/>
    <s v="Twitter for iPhone"/>
    <b v="0"/>
    <s v="1178563783750508546"/>
    <s v="Tweet"/>
    <n v="0"/>
    <n v="0"/>
    <m/>
    <m/>
    <m/>
    <m/>
    <m/>
    <m/>
    <m/>
    <m/>
    <n v="5"/>
    <s v="3"/>
    <s v="1"/>
    <n v="0"/>
    <n v="0"/>
    <n v="0"/>
    <n v="0"/>
    <n v="0"/>
    <n v="0"/>
    <n v="23"/>
    <n v="100"/>
    <n v="23"/>
  </r>
  <r>
    <s v="businesstre_fi"/>
    <s v="minna_kinnunen"/>
    <m/>
    <m/>
    <m/>
    <m/>
    <m/>
    <m/>
    <m/>
    <m/>
    <s v="No"/>
    <n v="144"/>
    <m/>
    <m/>
    <x v="0"/>
    <d v="2019-10-02T12:04:38.000"/>
    <s v="RT @minna_kinnunen: Seuraavat AI Aamut 1.11. ja 28.11. PistÃ¤ kalenteriin._x000a_#smarttampere #BusinessTampere #AIaamu #AImorning https://t.co/moâ€¦"/>
    <m/>
    <m/>
    <x v="35"/>
    <m/>
    <s v="http://pbs.twimg.com/profile_images/1117752969842315264/CCI6mgfT_normal.png"/>
    <x v="94"/>
    <s v="https://twitter.com/#!/businesstre_fi/status/1179366576929292289"/>
    <m/>
    <m/>
    <s v="1179366576929292289"/>
    <m/>
    <b v="0"/>
    <n v="0"/>
    <s v=""/>
    <b v="0"/>
    <s v="fi"/>
    <m/>
    <s v=""/>
    <b v="0"/>
    <n v="3"/>
    <s v="1179344672830959618"/>
    <s v="Twitter Web App"/>
    <b v="0"/>
    <s v="1179344672830959618"/>
    <s v="Tweet"/>
    <n v="0"/>
    <n v="0"/>
    <m/>
    <m/>
    <m/>
    <m/>
    <m/>
    <m/>
    <m/>
    <m/>
    <n v="2"/>
    <s v="3"/>
    <s v="3"/>
    <n v="0"/>
    <n v="0"/>
    <n v="0"/>
    <n v="0"/>
    <n v="0"/>
    <n v="0"/>
    <n v="16"/>
    <n v="100"/>
    <n v="16"/>
  </r>
  <r>
    <s v="businesstre_fi"/>
    <s v="smarttampere"/>
    <m/>
    <m/>
    <m/>
    <m/>
    <m/>
    <m/>
    <m/>
    <m/>
    <s v="Yes"/>
    <n v="145"/>
    <m/>
    <m/>
    <x v="0"/>
    <d v="2019-10-02T12:05:22.000"/>
    <s v="RT @SmartTampere: SURE-hankkeen lisÃ¤ksi #turvallisuus-teemassa tullaan toteuttamaan mm. syventÃ¤vÃ¤ selvitys ekosysteemitoimijoista ja tarpeiâ€¦"/>
    <m/>
    <m/>
    <x v="36"/>
    <m/>
    <s v="http://pbs.twimg.com/profile_images/1117752969842315264/CCI6mgfT_normal.png"/>
    <x v="95"/>
    <s v="https://twitter.com/#!/businesstre_fi/status/1179366762099482624"/>
    <m/>
    <m/>
    <s v="1179366762099482624"/>
    <m/>
    <b v="0"/>
    <n v="0"/>
    <s v=""/>
    <b v="0"/>
    <s v="fi"/>
    <m/>
    <s v=""/>
    <b v="0"/>
    <n v="3"/>
    <s v="1178929126675292161"/>
    <s v="Twitter Web App"/>
    <b v="0"/>
    <s v="1178929126675292161"/>
    <s v="Tweet"/>
    <n v="0"/>
    <n v="0"/>
    <m/>
    <m/>
    <m/>
    <m/>
    <m/>
    <m/>
    <m/>
    <m/>
    <n v="5"/>
    <s v="3"/>
    <s v="1"/>
    <n v="0"/>
    <n v="0"/>
    <n v="0"/>
    <n v="0"/>
    <n v="0"/>
    <n v="0"/>
    <n v="17"/>
    <n v="100"/>
    <n v="17"/>
  </r>
  <r>
    <s v="businesstre_fi"/>
    <s v="smarttampere"/>
    <m/>
    <m/>
    <m/>
    <m/>
    <m/>
    <m/>
    <m/>
    <m/>
    <s v="Yes"/>
    <n v="146"/>
    <m/>
    <m/>
    <x v="0"/>
    <d v="2019-10-02T12:05:45.000"/>
    <s v="RT @SmartTampere: Haluatko osallistua Kaupin alueen kehittÃ¤miseen toteuttamalla pyÃ¶rÃ¤pysÃ¤kÃ¶inti- ja pyÃ¶rÃ¤ilyn palveluverkkosuunnitelman taiâ€¦"/>
    <m/>
    <m/>
    <x v="0"/>
    <m/>
    <s v="http://pbs.twimg.com/profile_images/1117752969842315264/CCI6mgfT_normal.png"/>
    <x v="96"/>
    <s v="https://twitter.com/#!/businesstre_fi/status/1179366858241257478"/>
    <m/>
    <m/>
    <s v="1179366858241257478"/>
    <m/>
    <b v="0"/>
    <n v="0"/>
    <s v=""/>
    <b v="0"/>
    <s v="fi"/>
    <m/>
    <s v=""/>
    <b v="0"/>
    <n v="5"/>
    <s v="1178617315618951169"/>
    <s v="Twitter Web App"/>
    <b v="0"/>
    <s v="1178617315618951169"/>
    <s v="Tweet"/>
    <n v="0"/>
    <n v="0"/>
    <m/>
    <m/>
    <m/>
    <m/>
    <m/>
    <m/>
    <m/>
    <m/>
    <n v="5"/>
    <s v="3"/>
    <s v="1"/>
    <n v="0"/>
    <n v="0"/>
    <n v="0"/>
    <n v="0"/>
    <n v="0"/>
    <n v="0"/>
    <n v="20"/>
    <n v="100"/>
    <n v="20"/>
  </r>
  <r>
    <s v="businesstre_fi"/>
    <s v="tamperekaupunki"/>
    <m/>
    <m/>
    <m/>
    <m/>
    <m/>
    <m/>
    <m/>
    <m/>
    <s v="No"/>
    <n v="147"/>
    <m/>
    <m/>
    <x v="0"/>
    <d v="2019-10-03T09:31:52.000"/>
    <s v="RT @SmartTampere: .@Tamperekaupunki kutsuu palveluntuottajia markkinavuoropuheluun. Katso lisätiedot ja lähetä alustava ratkaisukuvaus 11.1…"/>
    <m/>
    <m/>
    <x v="0"/>
    <m/>
    <s v="http://pbs.twimg.com/profile_images/1117752969842315264/CCI6mgfT_normal.png"/>
    <x v="97"/>
    <s v="https://twitter.com/#!/businesstre_fi/status/1179690520064475136"/>
    <m/>
    <m/>
    <s v="1179690520064475136"/>
    <m/>
    <b v="0"/>
    <n v="0"/>
    <s v=""/>
    <b v="0"/>
    <s v="fi"/>
    <m/>
    <s v=""/>
    <b v="0"/>
    <n v="3"/>
    <s v="1179646059838132225"/>
    <s v="Twitter Web App"/>
    <b v="0"/>
    <s v="1179646059838132225"/>
    <s v="Tweet"/>
    <n v="0"/>
    <n v="0"/>
    <m/>
    <m/>
    <m/>
    <m/>
    <m/>
    <m/>
    <m/>
    <m/>
    <n v="1"/>
    <s v="3"/>
    <s v="6"/>
    <m/>
    <m/>
    <m/>
    <m/>
    <m/>
    <m/>
    <m/>
    <m/>
    <m/>
  </r>
  <r>
    <s v="businesstre_fi"/>
    <s v="kampusklubi"/>
    <m/>
    <m/>
    <m/>
    <m/>
    <m/>
    <m/>
    <m/>
    <m/>
    <s v="No"/>
    <n v="149"/>
    <m/>
    <m/>
    <x v="0"/>
    <d v="2019-10-09T05:57:13.000"/>
    <s v="RT @minna_kinnunen: Datalla Tampere kestäväksi -innovaatiokilpailun aloitustapahtuma @Kampusklubi _x000a__x000a_Mukana yli 20 yritystä ja alustavat ide…"/>
    <m/>
    <m/>
    <x v="0"/>
    <m/>
    <s v="http://pbs.twimg.com/profile_images/1117752969842315264/CCI6mgfT_normal.png"/>
    <x v="98"/>
    <s v="https://twitter.com/#!/businesstre_fi/status/1181810830255558656"/>
    <m/>
    <m/>
    <s v="1181810830255558656"/>
    <m/>
    <b v="0"/>
    <n v="0"/>
    <s v=""/>
    <b v="0"/>
    <s v="fi"/>
    <m/>
    <s v=""/>
    <b v="0"/>
    <n v="2"/>
    <s v="1181553408655925248"/>
    <s v="Twitter Web App"/>
    <b v="0"/>
    <s v="1181553408655925248"/>
    <s v="Tweet"/>
    <n v="0"/>
    <n v="0"/>
    <m/>
    <m/>
    <m/>
    <m/>
    <m/>
    <m/>
    <m/>
    <m/>
    <n v="1"/>
    <s v="3"/>
    <s v="3"/>
    <m/>
    <m/>
    <m/>
    <m/>
    <m/>
    <m/>
    <m/>
    <m/>
    <m/>
  </r>
  <r>
    <s v="businesstre_fi"/>
    <s v="jari_ikonen"/>
    <m/>
    <m/>
    <m/>
    <m/>
    <m/>
    <m/>
    <m/>
    <m/>
    <s v="No"/>
    <n v="151"/>
    <m/>
    <m/>
    <x v="0"/>
    <d v="2019-10-09T05:57:18.000"/>
    <s v="RT @jari_ikonen: Mika Heikkilä kertoo kaupungin haasteista Datalla Tampere kestäväksi aloitustapahtumassa. Mukana yli 20 yritystä. #smartta…"/>
    <m/>
    <m/>
    <x v="0"/>
    <m/>
    <s v="http://pbs.twimg.com/profile_images/1117752969842315264/CCI6mgfT_normal.png"/>
    <x v="99"/>
    <s v="https://twitter.com/#!/businesstre_fi/status/1181810851411644416"/>
    <m/>
    <m/>
    <s v="1181810851411644416"/>
    <m/>
    <b v="0"/>
    <n v="0"/>
    <s v=""/>
    <b v="0"/>
    <s v="fi"/>
    <m/>
    <s v=""/>
    <b v="0"/>
    <n v="3"/>
    <s v="1181506231770505218"/>
    <s v="Twitter Web App"/>
    <b v="0"/>
    <s v="1181506231770505218"/>
    <s v="Tweet"/>
    <n v="0"/>
    <n v="0"/>
    <m/>
    <m/>
    <m/>
    <m/>
    <m/>
    <m/>
    <m/>
    <m/>
    <n v="1"/>
    <s v="3"/>
    <s v="1"/>
    <n v="0"/>
    <n v="0"/>
    <n v="0"/>
    <n v="0"/>
    <n v="0"/>
    <n v="0"/>
    <n v="16"/>
    <n v="100"/>
    <n v="16"/>
  </r>
  <r>
    <s v="businesstre_fi"/>
    <s v="smarttampere"/>
    <m/>
    <m/>
    <m/>
    <m/>
    <m/>
    <m/>
    <m/>
    <m/>
    <s v="Yes"/>
    <n v="152"/>
    <m/>
    <m/>
    <x v="0"/>
    <d v="2019-10-10T05:49:38.000"/>
    <s v="RT @SmartTampere: Ehdota Teknisen luovuuden palkinnon saajaa 10.11. mennessä! Palkinto jaetaan tammikuussa Tampere Smart City Weekin yhteyd…"/>
    <m/>
    <m/>
    <x v="0"/>
    <m/>
    <s v="http://pbs.twimg.com/profile_images/1117752969842315264/CCI6mgfT_normal.png"/>
    <x v="100"/>
    <s v="https://twitter.com/#!/businesstre_fi/status/1182171308253175808"/>
    <m/>
    <m/>
    <s v="1182171308253175808"/>
    <m/>
    <b v="0"/>
    <n v="0"/>
    <s v=""/>
    <b v="0"/>
    <s v="fi"/>
    <m/>
    <s v=""/>
    <b v="0"/>
    <n v="6"/>
    <s v="1181818218115211265"/>
    <s v="Twitter Web App"/>
    <b v="0"/>
    <s v="1181818218115211265"/>
    <s v="Tweet"/>
    <n v="0"/>
    <n v="0"/>
    <m/>
    <m/>
    <m/>
    <m/>
    <m/>
    <m/>
    <m/>
    <m/>
    <n v="5"/>
    <s v="3"/>
    <s v="1"/>
    <n v="1"/>
    <n v="5.555555555555555"/>
    <n v="0"/>
    <n v="0"/>
    <n v="0"/>
    <n v="0"/>
    <n v="17"/>
    <n v="94.44444444444444"/>
    <n v="18"/>
  </r>
  <r>
    <s v="smarttampere"/>
    <s v="businesstre_fi"/>
    <m/>
    <m/>
    <m/>
    <m/>
    <m/>
    <m/>
    <m/>
    <m/>
    <s v="Yes"/>
    <n v="156"/>
    <m/>
    <m/>
    <x v="0"/>
    <d v="2019-09-30T06:54:37.000"/>
    <s v="#Tampereâ€™en seutu on rohkeiden #startupâ€™ien paikka! Layette Oy:n Ã¤itiyssovellus viedÃ¤Ã¤n syksyn aikana Japaniin ja seuraavaksi tÃ¤hdÃ¤tÃ¤Ã¤n Kiinaan #smarttampere #health @HealthHubTre @Tays_sairaala @StartupTRE @BusinessTre_FI _x000a__x000a_https://t.co/rhXm7Nva36"/>
    <s v="https://smarttampere.fi/monesti-palkittu-layette-aitiyssovellus-tavoittelee-japanin-ja-kiinan-markkinoita/"/>
    <s v="smarttampere.fi"/>
    <x v="37"/>
    <m/>
    <s v="http://pbs.twimg.com/profile_images/787336839954894848/h90UjdE8_normal.jpg"/>
    <x v="101"/>
    <s v="https://twitter.com/#!/smarttampere/status/1178563783750508546"/>
    <m/>
    <m/>
    <s v="1178563783750508546"/>
    <m/>
    <b v="0"/>
    <n v="1"/>
    <s v=""/>
    <b v="0"/>
    <s v="fi"/>
    <m/>
    <s v=""/>
    <b v="0"/>
    <n v="0"/>
    <s v=""/>
    <s v="Twitter Web App"/>
    <b v="0"/>
    <s v="1178563783750508546"/>
    <s v="Tweet"/>
    <n v="0"/>
    <n v="0"/>
    <m/>
    <m/>
    <m/>
    <m/>
    <m/>
    <m/>
    <m/>
    <m/>
    <n v="2"/>
    <s v="1"/>
    <s v="3"/>
    <m/>
    <m/>
    <m/>
    <m/>
    <m/>
    <m/>
    <m/>
    <m/>
    <m/>
  </r>
  <r>
    <s v="smarttampere"/>
    <s v="businesstre_fi"/>
    <m/>
    <m/>
    <m/>
    <m/>
    <m/>
    <m/>
    <m/>
    <m/>
    <s v="Yes"/>
    <n v="157"/>
    <m/>
    <m/>
    <x v="0"/>
    <d v="2019-10-04T11:50:04.000"/>
    <s v="Vielä ehtii osallistua innovaatiokilpailuun! Aloitustapahtuma ensi tiistaina Hervannan @Kampusklubi'lla. Ilmoittaudu mukaan ma 7.10. klo 12:00 mennessä #smarttampere @BusinessTre_FI @StartupTRE @Kuutosaika _x000a__x000a_https://t.co/T3ziiZYjqY"/>
    <s v="https://smarttampere.fi/kehita/datalla-tampere-kestavaksi/"/>
    <s v="smarttampere.fi"/>
    <x v="16"/>
    <m/>
    <s v="http://pbs.twimg.com/profile_images/787336839954894848/h90UjdE8_normal.jpg"/>
    <x v="102"/>
    <s v="https://twitter.com/#!/smarttampere/status/1180087686603902977"/>
    <m/>
    <m/>
    <s v="1180087686603902977"/>
    <m/>
    <b v="0"/>
    <n v="3"/>
    <s v=""/>
    <b v="0"/>
    <s v="fi"/>
    <m/>
    <s v=""/>
    <b v="0"/>
    <n v="4"/>
    <s v=""/>
    <s v="Twitter Web App"/>
    <b v="0"/>
    <s v="1180087686603902977"/>
    <s v="Tweet"/>
    <n v="0"/>
    <n v="0"/>
    <m/>
    <m/>
    <m/>
    <m/>
    <m/>
    <m/>
    <m/>
    <m/>
    <n v="2"/>
    <s v="1"/>
    <s v="3"/>
    <m/>
    <m/>
    <m/>
    <m/>
    <m/>
    <m/>
    <m/>
    <m/>
    <m/>
  </r>
  <r>
    <s v="tamperekaupunki"/>
    <s v="healthhubtre"/>
    <m/>
    <m/>
    <m/>
    <m/>
    <m/>
    <m/>
    <m/>
    <m/>
    <s v="No"/>
    <n v="158"/>
    <m/>
    <m/>
    <x v="0"/>
    <d v="2019-10-08T08:20:09.000"/>
    <s v="RT @SmartTampere: @Tamperekaupunki @HealthHubTre Vielä tämä viikko aikaa vastata @Tamperekaupunki'n tietopyyntöön liittyen ikäihmisten liha…"/>
    <m/>
    <m/>
    <x v="0"/>
    <m/>
    <s v="http://pbs.twimg.com/profile_images/466889974835458048/HXMIfTx8_normal.jpeg"/>
    <x v="103"/>
    <s v="https://twitter.com/#!/tamperekaupunki/status/1181484413022068737"/>
    <m/>
    <m/>
    <s v="1181484413022068737"/>
    <m/>
    <b v="0"/>
    <n v="0"/>
    <s v=""/>
    <b v="0"/>
    <s v="fi"/>
    <m/>
    <s v=""/>
    <b v="0"/>
    <n v="1"/>
    <s v="1181175159102812160"/>
    <s v="TweetDeck"/>
    <b v="0"/>
    <s v="1181175159102812160"/>
    <s v="Tweet"/>
    <n v="0"/>
    <n v="0"/>
    <m/>
    <m/>
    <m/>
    <m/>
    <m/>
    <m/>
    <m/>
    <m/>
    <n v="1"/>
    <s v="6"/>
    <s v="6"/>
    <n v="0"/>
    <n v="0"/>
    <n v="0"/>
    <n v="0"/>
    <n v="0"/>
    <n v="0"/>
    <n v="14"/>
    <n v="100"/>
    <n v="14"/>
  </r>
  <r>
    <s v="smarttampere"/>
    <s v="healthhubtre"/>
    <m/>
    <m/>
    <m/>
    <m/>
    <m/>
    <m/>
    <m/>
    <m/>
    <s v="No"/>
    <n v="160"/>
    <m/>
    <m/>
    <x v="0"/>
    <d v="2019-09-30T06:55:15.000"/>
    <s v="#Tampere Region is the place of hardcore #startups! During the autumn, the maternity #app Layette will gain a foothold in #Japan. Next, the aim is at #China._x000a__x000a_#smarttampere #health #finland @HealthHubTre @Tays_sairaala @StartupTRE @BusinessTampere_x000a__x000a_https://t.co/bRoKeHEfpb"/>
    <s v="https://smarttampere.fi/en/multi-award-winning-layette-maternity-app-pursues-the-japanese-and-chinese-markets/"/>
    <s v="smarttampere.fi"/>
    <x v="38"/>
    <m/>
    <s v="http://pbs.twimg.com/profile_images/787336839954894848/h90UjdE8_normal.jpg"/>
    <x v="104"/>
    <s v="https://twitter.com/#!/smarttampere/status/1178563945239650304"/>
    <m/>
    <m/>
    <s v="1178563945239650304"/>
    <m/>
    <b v="0"/>
    <n v="0"/>
    <s v=""/>
    <b v="0"/>
    <s v="en"/>
    <m/>
    <s v=""/>
    <b v="0"/>
    <n v="1"/>
    <s v=""/>
    <s v="Twitter Web App"/>
    <b v="0"/>
    <s v="1178563945239650304"/>
    <s v="Tweet"/>
    <n v="0"/>
    <n v="0"/>
    <m/>
    <m/>
    <m/>
    <m/>
    <m/>
    <m/>
    <m/>
    <m/>
    <n v="6"/>
    <s v="1"/>
    <s v="6"/>
    <m/>
    <m/>
    <m/>
    <m/>
    <m/>
    <m/>
    <m/>
    <m/>
    <m/>
  </r>
  <r>
    <s v="smarttampere"/>
    <s v="healthhubtre"/>
    <m/>
    <m/>
    <m/>
    <m/>
    <m/>
    <m/>
    <m/>
    <m/>
    <s v="No"/>
    <n v="162"/>
    <m/>
    <m/>
    <x v="0"/>
    <d v="2019-10-02T11:02:48.000"/>
    <s v=".@HealthHubTre'n Health Tuesday -tapahtumassa kuultiin mm. HeAT-laboratorion ja Taitokeskuksen tarjoamista mahdollisuuksista #smarttampere #health_x000a__x000a_https://t.co/zIGBjAApoW"/>
    <s v="https://smarttampere.fi/health-tuesday-valotti-testbed-ympariston-tilannetta-kaupin-kampuksella/"/>
    <s v="smarttampere.fi"/>
    <x v="39"/>
    <m/>
    <s v="http://pbs.twimg.com/profile_images/787336839954894848/h90UjdE8_normal.jpg"/>
    <x v="105"/>
    <s v="https://twitter.com/#!/smarttampere/status/1179351019534372864"/>
    <m/>
    <m/>
    <s v="1179351019534372864"/>
    <m/>
    <b v="0"/>
    <n v="2"/>
    <s v=""/>
    <b v="0"/>
    <s v="fi"/>
    <m/>
    <s v=""/>
    <b v="0"/>
    <n v="0"/>
    <s v=""/>
    <s v="Twitter Web App"/>
    <b v="0"/>
    <s v="1179351019534372864"/>
    <s v="Tweet"/>
    <n v="0"/>
    <n v="0"/>
    <m/>
    <m/>
    <m/>
    <m/>
    <m/>
    <m/>
    <m/>
    <m/>
    <n v="6"/>
    <s v="1"/>
    <s v="6"/>
    <n v="0"/>
    <n v="0"/>
    <n v="0"/>
    <n v="0"/>
    <n v="0"/>
    <n v="0"/>
    <n v="14"/>
    <n v="100"/>
    <n v="14"/>
  </r>
  <r>
    <s v="smarttampere"/>
    <s v="healthhubtre"/>
    <m/>
    <m/>
    <m/>
    <m/>
    <m/>
    <m/>
    <m/>
    <m/>
    <s v="No"/>
    <n v="163"/>
    <m/>
    <m/>
    <x v="0"/>
    <d v="2019-10-03T06:35:12.000"/>
    <s v=".@Tamperekaupunki kutsuu palveluntuottajia markkinavuoropuheluun. Katso lisÃ¤tiedot ja lÃ¤hetÃ¤ alustava ratkaisukuvaus 11.10. mennessÃ¤! #smarttampere #health @HealthHubTre_x000a__x000a_https://t.co/wFbwWY76lL"/>
    <s v="https://smarttampere.fi/tietopyynto-ikaihmisten-lihasvoiman-yllapitaminen-ja-harjoitteiden-mittaaminen/"/>
    <s v="smarttampere.fi"/>
    <x v="39"/>
    <m/>
    <s v="http://pbs.twimg.com/profile_images/787336839954894848/h90UjdE8_normal.jpg"/>
    <x v="106"/>
    <s v="https://twitter.com/#!/smarttampere/status/1179646059838132225"/>
    <m/>
    <m/>
    <s v="1179646059838132225"/>
    <m/>
    <b v="0"/>
    <n v="0"/>
    <s v=""/>
    <b v="0"/>
    <s v="fi"/>
    <m/>
    <s v=""/>
    <b v="0"/>
    <n v="1"/>
    <s v=""/>
    <s v="Twitter Web App"/>
    <b v="0"/>
    <s v="1179646059838132225"/>
    <s v="Tweet"/>
    <n v="0"/>
    <n v="0"/>
    <m/>
    <m/>
    <m/>
    <m/>
    <m/>
    <m/>
    <m/>
    <m/>
    <n v="6"/>
    <s v="1"/>
    <s v="6"/>
    <n v="0"/>
    <n v="0"/>
    <n v="0"/>
    <n v="0"/>
    <n v="0"/>
    <n v="0"/>
    <n v="18"/>
    <n v="100"/>
    <n v="18"/>
  </r>
  <r>
    <s v="smarttampere"/>
    <s v="healthhubtre"/>
    <m/>
    <m/>
    <m/>
    <m/>
    <m/>
    <m/>
    <m/>
    <m/>
    <s v="No"/>
    <n v="164"/>
    <m/>
    <m/>
    <x v="0"/>
    <d v="2019-10-07T11:51:17.000"/>
    <s v="@Tamperekaupunki @HealthHubTre Vielä tämä viikko aikaa vastata @Tamperekaupunki'n tietopyyntöön liittyen ikäihmisten lihasvoiman ylläpitämiseen ja harjoitteiden mittaamiseen! #smarttampere #health @HealthHubTre"/>
    <m/>
    <m/>
    <x v="39"/>
    <m/>
    <s v="http://pbs.twimg.com/profile_images/787336839954894848/h90UjdE8_normal.jpg"/>
    <x v="107"/>
    <s v="https://twitter.com/#!/smarttampere/status/1181175159102812160"/>
    <m/>
    <m/>
    <s v="1181175159102812160"/>
    <s v="1179646059838132225"/>
    <b v="0"/>
    <n v="0"/>
    <s v="737000879941898240"/>
    <b v="0"/>
    <s v="fi"/>
    <m/>
    <s v=""/>
    <b v="0"/>
    <n v="1"/>
    <s v=""/>
    <s v="Twitter Web App"/>
    <b v="0"/>
    <s v="1179646059838132225"/>
    <s v="Tweet"/>
    <n v="0"/>
    <n v="0"/>
    <m/>
    <m/>
    <m/>
    <m/>
    <m/>
    <m/>
    <m/>
    <m/>
    <n v="6"/>
    <s v="1"/>
    <s v="6"/>
    <n v="0"/>
    <n v="0"/>
    <n v="0"/>
    <n v="0"/>
    <n v="0"/>
    <n v="0"/>
    <n v="19"/>
    <n v="100"/>
    <n v="19"/>
  </r>
  <r>
    <s v="psdintelligence"/>
    <s v="teppo_rantanen"/>
    <m/>
    <m/>
    <m/>
    <m/>
    <m/>
    <m/>
    <m/>
    <m/>
    <s v="Yes"/>
    <n v="165"/>
    <m/>
    <m/>
    <x v="0"/>
    <d v="2019-10-07T19:40:05.000"/>
    <s v=".@Teppo_Rantanen Executive Director, Growth, Innovation &amp;amp; Competitiveness from @SmartTampere speaks about the Smart Tampere Ecosystem Program which supports the growth of Tampere Region companies, enables new jobs &amp;amp; strengthens Tampere as an attractive center of knowledge. #IC19 https://t.co/XXV4kUDTW4"/>
    <m/>
    <m/>
    <x v="9"/>
    <s v="https://pbs.twimg.com/media/EGTL2QmUcAEiQrX.jpg"/>
    <s v="https://pbs.twimg.com/media/EGTL2QmUcAEiQrX.jpg"/>
    <x v="108"/>
    <s v="https://twitter.com/#!/psdintelligence/status/1181293137031057408"/>
    <m/>
    <m/>
    <s v="1181293137031057408"/>
    <m/>
    <b v="0"/>
    <n v="4"/>
    <s v=""/>
    <b v="0"/>
    <s v="en"/>
    <m/>
    <s v=""/>
    <b v="0"/>
    <n v="3"/>
    <s v=""/>
    <s v="Hootsuite Inc."/>
    <b v="0"/>
    <s v="1181293137031057408"/>
    <s v="Tweet"/>
    <n v="0"/>
    <n v="0"/>
    <m/>
    <m/>
    <m/>
    <m/>
    <m/>
    <m/>
    <m/>
    <m/>
    <n v="1"/>
    <s v="7"/>
    <s v="7"/>
    <n v="4"/>
    <n v="10.81081081081081"/>
    <n v="0"/>
    <n v="0"/>
    <n v="0"/>
    <n v="0"/>
    <n v="33"/>
    <n v="89.1891891891892"/>
    <n v="37"/>
  </r>
  <r>
    <s v="tylerhsutton"/>
    <s v="teppo_rantanen"/>
    <m/>
    <m/>
    <m/>
    <m/>
    <m/>
    <m/>
    <m/>
    <m/>
    <s v="No"/>
    <n v="166"/>
    <m/>
    <m/>
    <x v="0"/>
    <d v="2019-10-07T20:16:41.000"/>
    <s v="RT @PSDintelligence: .@Teppo_Rantanen Executive Director, Growth, Innovation &amp;amp; Competitiveness from @SmartTampere speaks about the Smart Ta…"/>
    <m/>
    <m/>
    <x v="0"/>
    <m/>
    <s v="http://pbs.twimg.com/profile_images/1171588169311182849/I8v84ooZ_normal.jpg"/>
    <x v="109"/>
    <s v="https://twitter.com/#!/tylerhsutton/status/1181302347860975616"/>
    <m/>
    <m/>
    <s v="1181302347860975616"/>
    <m/>
    <b v="0"/>
    <n v="0"/>
    <s v=""/>
    <b v="0"/>
    <s v="en"/>
    <m/>
    <s v=""/>
    <b v="0"/>
    <n v="3"/>
    <s v="1181293137031057408"/>
    <s v="Twitter for iPhone"/>
    <b v="0"/>
    <s v="1181293137031057408"/>
    <s v="Tweet"/>
    <n v="0"/>
    <n v="0"/>
    <m/>
    <m/>
    <m/>
    <m/>
    <m/>
    <m/>
    <m/>
    <m/>
    <n v="1"/>
    <s v="7"/>
    <s v="7"/>
    <n v="2"/>
    <n v="12.5"/>
    <n v="0"/>
    <n v="0"/>
    <n v="0"/>
    <n v="0"/>
    <n v="14"/>
    <n v="87.5"/>
    <n v="16"/>
  </r>
  <r>
    <s v="teppo_rantanen"/>
    <s v="smarttampere"/>
    <m/>
    <m/>
    <m/>
    <m/>
    <m/>
    <m/>
    <m/>
    <m/>
    <s v="Yes"/>
    <n v="167"/>
    <m/>
    <m/>
    <x v="0"/>
    <d v="2019-10-07T20:27:56.000"/>
    <s v="RT @PSDintelligence: .@Teppo_Rantanen Executive Director, Growth, Innovation &amp;amp; Competitiveness from @SmartTampere speaks about the Smart Ta…"/>
    <m/>
    <m/>
    <x v="0"/>
    <m/>
    <s v="http://pbs.twimg.com/profile_images/539878366711918592/9iFsQfP4_normal.jpeg"/>
    <x v="110"/>
    <s v="https://twitter.com/#!/teppo_rantanen/status/1181305176348614657"/>
    <m/>
    <m/>
    <s v="1181305176348614657"/>
    <m/>
    <b v="0"/>
    <n v="0"/>
    <s v=""/>
    <b v="0"/>
    <s v="en"/>
    <m/>
    <s v=""/>
    <b v="0"/>
    <n v="3"/>
    <s v="1181293137031057408"/>
    <s v="Twitter for iPhone"/>
    <b v="0"/>
    <s v="1181293137031057408"/>
    <s v="Tweet"/>
    <n v="0"/>
    <n v="0"/>
    <m/>
    <m/>
    <m/>
    <m/>
    <m/>
    <m/>
    <m/>
    <m/>
    <n v="1"/>
    <s v="7"/>
    <s v="1"/>
    <m/>
    <m/>
    <m/>
    <m/>
    <m/>
    <m/>
    <m/>
    <m/>
    <m/>
  </r>
  <r>
    <s v="smarttampere"/>
    <s v="teppo_rantanen"/>
    <m/>
    <m/>
    <m/>
    <m/>
    <m/>
    <m/>
    <m/>
    <m/>
    <s v="Yes"/>
    <n v="169"/>
    <m/>
    <m/>
    <x v="0"/>
    <d v="2019-10-08T03:37:44.000"/>
    <s v="RT @PSDintelligence: .@Teppo_Rantanen Executive Director, Growth, Innovation &amp;amp; Competitiveness from @SmartTampere speaks about the Smart Ta…"/>
    <m/>
    <m/>
    <x v="0"/>
    <m/>
    <s v="http://pbs.twimg.com/profile_images/787336839954894848/h90UjdE8_normal.jpg"/>
    <x v="111"/>
    <s v="https://twitter.com/#!/smarttampere/status/1181413341497090048"/>
    <m/>
    <m/>
    <s v="1181413341497090048"/>
    <m/>
    <b v="0"/>
    <n v="0"/>
    <s v=""/>
    <b v="0"/>
    <s v="en"/>
    <m/>
    <s v=""/>
    <b v="0"/>
    <n v="3"/>
    <s v="1181293137031057408"/>
    <s v="Twitter for Android"/>
    <b v="0"/>
    <s v="1181293137031057408"/>
    <s v="Tweet"/>
    <n v="0"/>
    <n v="0"/>
    <m/>
    <m/>
    <m/>
    <m/>
    <m/>
    <m/>
    <m/>
    <m/>
    <n v="1"/>
    <s v="1"/>
    <s v="7"/>
    <n v="2"/>
    <n v="12.5"/>
    <n v="0"/>
    <n v="0"/>
    <n v="0"/>
    <n v="0"/>
    <n v="14"/>
    <n v="87.5"/>
    <n v="16"/>
  </r>
  <r>
    <s v="tylerhsutton"/>
    <s v="psdintelligence"/>
    <m/>
    <m/>
    <m/>
    <m/>
    <m/>
    <m/>
    <m/>
    <m/>
    <s v="Yes"/>
    <n v="171"/>
    <m/>
    <m/>
    <x v="0"/>
    <d v="2019-10-07T19:16:15.000"/>
    <s v="RT @PSDintelligence: PSD's @tylerhsutton will be moderating the next panel at #IC19, &quot;Encouraging Smart City Collaboration with the Private…"/>
    <m/>
    <m/>
    <x v="9"/>
    <m/>
    <s v="http://pbs.twimg.com/profile_images/1171588169311182849/I8v84ooZ_normal.jpg"/>
    <x v="112"/>
    <s v="https://twitter.com/#!/tylerhsutton/status/1181287136705822723"/>
    <m/>
    <m/>
    <s v="1181287136705822723"/>
    <m/>
    <b v="0"/>
    <n v="0"/>
    <s v=""/>
    <b v="0"/>
    <s v="en"/>
    <m/>
    <s v=""/>
    <b v="0"/>
    <n v="3"/>
    <s v="1181286846661156865"/>
    <s v="Twitter for iPhone"/>
    <b v="0"/>
    <s v="1181286846661156865"/>
    <s v="Tweet"/>
    <n v="0"/>
    <n v="0"/>
    <m/>
    <m/>
    <m/>
    <m/>
    <m/>
    <m/>
    <m/>
    <m/>
    <n v="2"/>
    <s v="7"/>
    <s v="7"/>
    <n v="2"/>
    <n v="10.526315789473685"/>
    <n v="0"/>
    <n v="0"/>
    <n v="0"/>
    <n v="0"/>
    <n v="17"/>
    <n v="89.47368421052632"/>
    <n v="19"/>
  </r>
  <r>
    <s v="smarttampere"/>
    <s v="tylerhsutton"/>
    <m/>
    <m/>
    <m/>
    <m/>
    <m/>
    <m/>
    <m/>
    <m/>
    <s v="Yes"/>
    <n v="174"/>
    <m/>
    <m/>
    <x v="0"/>
    <d v="2019-10-08T03:38:10.000"/>
    <s v="RT @PSDintelligence: PSD's @tylerhsutton will be moderating the next panel at #IC19, &quot;Encouraging Smart City Collaboration with the Private…"/>
    <m/>
    <m/>
    <x v="9"/>
    <m/>
    <s v="http://pbs.twimg.com/profile_images/787336839954894848/h90UjdE8_normal.jpg"/>
    <x v="113"/>
    <s v="https://twitter.com/#!/smarttampere/status/1181413449827586048"/>
    <m/>
    <m/>
    <s v="1181413449827586048"/>
    <m/>
    <b v="0"/>
    <n v="0"/>
    <s v=""/>
    <b v="0"/>
    <s v="en"/>
    <m/>
    <s v=""/>
    <b v="0"/>
    <n v="3"/>
    <s v="1181286846661156865"/>
    <s v="Twitter for Android"/>
    <b v="0"/>
    <s v="1181286846661156865"/>
    <s v="Tweet"/>
    <n v="0"/>
    <n v="0"/>
    <m/>
    <m/>
    <m/>
    <m/>
    <m/>
    <m/>
    <m/>
    <m/>
    <n v="1"/>
    <s v="1"/>
    <s v="7"/>
    <m/>
    <m/>
    <m/>
    <m/>
    <m/>
    <m/>
    <m/>
    <m/>
    <m/>
  </r>
  <r>
    <s v="kuutosaika"/>
    <s v="kampusklubi"/>
    <m/>
    <m/>
    <m/>
    <m/>
    <m/>
    <m/>
    <m/>
    <m/>
    <s v="No"/>
    <n v="179"/>
    <m/>
    <m/>
    <x v="0"/>
    <d v="2019-10-04T12:09:07.000"/>
    <s v="RT @SmartTampere: Vielä ehtii osallistua innovaatiokilpailuun! Aloitustapahtuma ensi tiistaina Hervannan @Kampusklubi'lla. Ilmoittaudu muka…"/>
    <m/>
    <m/>
    <x v="0"/>
    <m/>
    <s v="http://pbs.twimg.com/profile_images/445572149902733313/HXpiBYDt_normal.png"/>
    <x v="114"/>
    <s v="https://twitter.com/#!/kuutosaika/status/1180092482266288128"/>
    <m/>
    <m/>
    <s v="1180092482266288128"/>
    <m/>
    <b v="0"/>
    <n v="0"/>
    <s v=""/>
    <b v="0"/>
    <s v="fi"/>
    <m/>
    <s v=""/>
    <b v="0"/>
    <n v="4"/>
    <s v="1180087686603902977"/>
    <s v="Twitter Web App"/>
    <b v="0"/>
    <s v="1180087686603902977"/>
    <s v="Tweet"/>
    <n v="0"/>
    <n v="0"/>
    <m/>
    <m/>
    <m/>
    <m/>
    <m/>
    <m/>
    <m/>
    <m/>
    <n v="1"/>
    <s v="2"/>
    <s v="3"/>
    <m/>
    <m/>
    <m/>
    <m/>
    <m/>
    <m/>
    <m/>
    <m/>
    <m/>
  </r>
  <r>
    <s v="smarttampere"/>
    <s v="kuutosaika"/>
    <m/>
    <m/>
    <m/>
    <m/>
    <m/>
    <m/>
    <m/>
    <m/>
    <s v="Yes"/>
    <n v="183"/>
    <m/>
    <m/>
    <x v="0"/>
    <d v="2019-10-08T07:22:28.000"/>
    <s v="Vielä perjantaihin saakka ehtii osallistua Kaupin alueen kehittämiseen liittyviin kilpailutuksiin! #smarttampere #businesstampere @Kuutosaika_x000a__x000a_https://t.co/r7dGwH20PZ"/>
    <s v="https://smarttampere.fi/kaupin-alueen-kehittaminen-kaksi-kilpailutusta-auki-11-10-saakka/"/>
    <s v="smarttampere.fi"/>
    <x v="40"/>
    <m/>
    <s v="http://pbs.twimg.com/profile_images/787336839954894848/h90UjdE8_normal.jpg"/>
    <x v="115"/>
    <s v="https://twitter.com/#!/smarttampere/status/1181469895885824001"/>
    <m/>
    <m/>
    <s v="1181469895885824001"/>
    <m/>
    <b v="0"/>
    <n v="0"/>
    <s v=""/>
    <b v="0"/>
    <s v="fi"/>
    <m/>
    <s v=""/>
    <b v="0"/>
    <n v="0"/>
    <s v=""/>
    <s v="Twitter Web App"/>
    <b v="0"/>
    <s v="1181469895885824001"/>
    <s v="Tweet"/>
    <n v="0"/>
    <n v="0"/>
    <m/>
    <m/>
    <m/>
    <m/>
    <m/>
    <m/>
    <m/>
    <m/>
    <n v="2"/>
    <s v="1"/>
    <s v="2"/>
    <n v="0"/>
    <n v="0"/>
    <n v="0"/>
    <n v="0"/>
    <n v="0"/>
    <n v="0"/>
    <n v="13"/>
    <n v="100"/>
    <n v="13"/>
  </r>
  <r>
    <s v="smarttampere"/>
    <s v="matiasansaharju"/>
    <m/>
    <m/>
    <m/>
    <m/>
    <m/>
    <m/>
    <m/>
    <m/>
    <s v="No"/>
    <n v="184"/>
    <m/>
    <m/>
    <x v="0"/>
    <d v="2019-10-08T09:34:04.000"/>
    <s v="&quot;Pohtikaa, mikä on ideoiden todellinen mahdollisuus tulla käyttöön ja skaalautua. Syy miksi monet jutut ei etene on jossain muualla kuin teknologiassa. Taloudellinen toteutettavuus ja vaikutukset ovat olennaisia&quot;, ohjeistaa @matiasansaharju @Tamperekaupunki #smarttampere https://t.co/5Sa41usFUj"/>
    <m/>
    <m/>
    <x v="16"/>
    <s v="https://pbs.twimg.com/media/EGWKuNoWwAESGmF.jpg"/>
    <s v="https://pbs.twimg.com/media/EGWKuNoWwAESGmF.jpg"/>
    <x v="116"/>
    <s v="https://twitter.com/#!/smarttampere/status/1181503014554804224"/>
    <m/>
    <m/>
    <s v="1181503014554804224"/>
    <m/>
    <b v="0"/>
    <n v="1"/>
    <s v=""/>
    <b v="0"/>
    <s v="fi"/>
    <m/>
    <s v=""/>
    <b v="0"/>
    <n v="0"/>
    <s v=""/>
    <s v="Twitter for Android"/>
    <b v="0"/>
    <s v="1181503014554804224"/>
    <s v="Tweet"/>
    <n v="0"/>
    <n v="0"/>
    <m/>
    <m/>
    <m/>
    <m/>
    <m/>
    <m/>
    <m/>
    <m/>
    <n v="1"/>
    <s v="1"/>
    <s v="1"/>
    <n v="0"/>
    <n v="0"/>
    <n v="0"/>
    <n v="0"/>
    <n v="0"/>
    <n v="0"/>
    <n v="31"/>
    <n v="100"/>
    <n v="31"/>
  </r>
  <r>
    <s v="smarttampere"/>
    <s v="demoshelsinki"/>
    <m/>
    <m/>
    <m/>
    <m/>
    <m/>
    <m/>
    <m/>
    <m/>
    <s v="No"/>
    <n v="185"/>
    <m/>
    <m/>
    <x v="0"/>
    <d v="2019-10-08T12:07:16.000"/>
    <s v="Tiimit sparraavat toistensa alustavia ideoita siitä, miten #Tampere'esta tehdään #hiilineutraali vuoteen 2030 mennessä #data'a hyödyntämällä #smarttampere #sustainable #innovationchallenge #cocreation @DemosHelsinki https://t.co/uS7AJLl82u"/>
    <m/>
    <m/>
    <x v="41"/>
    <s v="https://pbs.twimg.com/media/EGWtyMCXUAAsuyg.jpg"/>
    <s v="https://pbs.twimg.com/media/EGWtyMCXUAAsuyg.jpg"/>
    <x v="117"/>
    <s v="https://twitter.com/#!/smarttampere/status/1181541568324476928"/>
    <m/>
    <m/>
    <s v="1181541568324476928"/>
    <m/>
    <b v="0"/>
    <n v="5"/>
    <s v=""/>
    <b v="0"/>
    <s v="fi"/>
    <m/>
    <s v=""/>
    <b v="0"/>
    <n v="0"/>
    <s v=""/>
    <s v="Twitter for Android"/>
    <b v="0"/>
    <s v="1181541568324476928"/>
    <s v="Tweet"/>
    <n v="0"/>
    <n v="0"/>
    <m/>
    <m/>
    <m/>
    <m/>
    <m/>
    <m/>
    <m/>
    <m/>
    <n v="1"/>
    <s v="1"/>
    <s v="1"/>
    <n v="1"/>
    <n v="5"/>
    <n v="0"/>
    <n v="0"/>
    <n v="0"/>
    <n v="0"/>
    <n v="19"/>
    <n v="95"/>
    <n v="20"/>
  </r>
  <r>
    <s v="stardusth2020"/>
    <s v="eusmartcities"/>
    <m/>
    <m/>
    <m/>
    <m/>
    <m/>
    <m/>
    <m/>
    <m/>
    <s v="No"/>
    <n v="186"/>
    <m/>
    <m/>
    <x v="0"/>
    <d v="2019-10-08T12:52:44.000"/>
    <s v="Finns unite! _x000a__x000a_This August, our Lighthouse city @SmartTampere joined 3 more Finnish cities from other @EUSmartCities projects &amp;amp; exchanged knowledge on #smartcities solutions._x000a__x000a_Through cooperation, we can move an extra mile &amp;amp; make more cities smarter &amp;amp; more sustainable. https://t.co/OsW3mpSrYI"/>
    <s v="https://twitter.com/AVilhula/status/1179736257548767238"/>
    <s v="twitter.com"/>
    <x v="42"/>
    <m/>
    <s v="http://pbs.twimg.com/profile_images/935141845516128257/Pgbc9qvQ_normal.jpg"/>
    <x v="118"/>
    <s v="https://twitter.com/#!/stardusth2020/status/1181553008645152774"/>
    <m/>
    <m/>
    <s v="1181553008645152774"/>
    <m/>
    <b v="0"/>
    <n v="3"/>
    <s v=""/>
    <b v="1"/>
    <s v="en"/>
    <m/>
    <s v="1179736257548767238"/>
    <b v="0"/>
    <n v="3"/>
    <s v=""/>
    <s v="Twitter Web App"/>
    <b v="0"/>
    <s v="1181553008645152774"/>
    <s v="Tweet"/>
    <n v="0"/>
    <n v="0"/>
    <m/>
    <m/>
    <m/>
    <m/>
    <m/>
    <m/>
    <m/>
    <m/>
    <n v="1"/>
    <s v="1"/>
    <s v="1"/>
    <m/>
    <m/>
    <m/>
    <m/>
    <m/>
    <m/>
    <m/>
    <m/>
    <m/>
  </r>
  <r>
    <s v="smarttampere"/>
    <s v="eusmartcities"/>
    <m/>
    <m/>
    <m/>
    <m/>
    <m/>
    <m/>
    <m/>
    <m/>
    <s v="No"/>
    <n v="187"/>
    <m/>
    <m/>
    <x v="0"/>
    <d v="2019-10-08T13:02:00.000"/>
    <s v="RT @stardusth2020: Finns unite! _x000a__x000a_This August, our Lighthouse city @SmartTampere joined 3 more Finnish cities from other @EUSmartCities pro…"/>
    <m/>
    <m/>
    <x v="0"/>
    <m/>
    <s v="http://pbs.twimg.com/profile_images/787336839954894848/h90UjdE8_normal.jpg"/>
    <x v="119"/>
    <s v="https://twitter.com/#!/smarttampere/status/1181555342670475264"/>
    <m/>
    <m/>
    <s v="1181555342670475264"/>
    <m/>
    <b v="0"/>
    <n v="0"/>
    <s v=""/>
    <b v="1"/>
    <s v="en"/>
    <m/>
    <s v="1179736257548767238"/>
    <b v="0"/>
    <n v="3"/>
    <s v="1181553008645152774"/>
    <s v="Twitter for Android"/>
    <b v="0"/>
    <s v="1181553008645152774"/>
    <s v="Tweet"/>
    <n v="0"/>
    <n v="0"/>
    <m/>
    <m/>
    <m/>
    <m/>
    <m/>
    <m/>
    <m/>
    <m/>
    <n v="1"/>
    <s v="1"/>
    <s v="1"/>
    <m/>
    <m/>
    <m/>
    <m/>
    <m/>
    <m/>
    <m/>
    <m/>
    <m/>
  </r>
  <r>
    <s v="jari_ikonen"/>
    <s v="stardusth2020"/>
    <m/>
    <m/>
    <m/>
    <m/>
    <m/>
    <m/>
    <m/>
    <m/>
    <s v="No"/>
    <n v="188"/>
    <m/>
    <m/>
    <x v="0"/>
    <d v="2019-10-08T09:46:51.000"/>
    <s v="Mika Heikkilä kertoo kaupungin haasteista Datalla Tampere kestäväksi aloitustapahtumassa. Mukana yli 20 yritystä. #smarttampere #cityiot @stardusth2020 #6aika https://t.co/vO1LlfvHdH"/>
    <m/>
    <m/>
    <x v="43"/>
    <s v="https://pbs.twimg.com/media/EGWNpkqXYAA_hgA.jpg"/>
    <s v="https://pbs.twimg.com/media/EGWNpkqXYAA_hgA.jpg"/>
    <x v="120"/>
    <s v="https://twitter.com/#!/jari_ikonen/status/1181506231770505218"/>
    <m/>
    <m/>
    <s v="1181506231770505218"/>
    <m/>
    <b v="0"/>
    <n v="3"/>
    <s v=""/>
    <b v="0"/>
    <s v="fi"/>
    <m/>
    <s v=""/>
    <b v="0"/>
    <n v="1"/>
    <s v=""/>
    <s v="Twitter for Android"/>
    <b v="0"/>
    <s v="1181506231770505218"/>
    <s v="Tweet"/>
    <n v="0"/>
    <n v="0"/>
    <s v="23.858500775770207,61.44973705946924 _x000a_23.858500775770207,61.44973705946924 _x000a_23.858500775770207,61.44973705946924 _x000a_23.858500775770207,61.44973705946924"/>
    <s v="Finland"/>
    <s v="FI"/>
    <s v="Kampusareena"/>
    <s v="0fc28b29ecd5b002"/>
    <s v="Kampusareena"/>
    <s v="poi"/>
    <s v="https://api.twitter.com/1.1/geo/id/0fc28b29ecd5b002.json"/>
    <n v="1"/>
    <s v="1"/>
    <s v="1"/>
    <n v="0"/>
    <n v="0"/>
    <n v="0"/>
    <n v="0"/>
    <n v="0"/>
    <n v="0"/>
    <n v="17"/>
    <n v="100"/>
    <n v="17"/>
  </r>
  <r>
    <s v="stardusth2020"/>
    <s v="startupweekend"/>
    <m/>
    <m/>
    <m/>
    <m/>
    <m/>
    <m/>
    <m/>
    <m/>
    <s v="No"/>
    <n v="190"/>
    <m/>
    <m/>
    <x v="0"/>
    <d v="2019-10-08T12:58:13.000"/>
    <s v="RT @SmartTampere: .@StartupWeekend supports growing a #startup mindset, which means growth-seeking #global perspective and more action. Thi…"/>
    <m/>
    <m/>
    <x v="8"/>
    <m/>
    <s v="http://pbs.twimg.com/profile_images/935141845516128257/Pgbc9qvQ_normal.jpg"/>
    <x v="121"/>
    <s v="https://twitter.com/#!/stardusth2020/status/1181554391452721153"/>
    <m/>
    <m/>
    <s v="1181554391452721153"/>
    <m/>
    <b v="0"/>
    <n v="0"/>
    <s v=""/>
    <b v="0"/>
    <s v="en"/>
    <m/>
    <s v=""/>
    <b v="0"/>
    <n v="6"/>
    <s v="1181109313806446592"/>
    <s v="Twitter Web App"/>
    <b v="0"/>
    <s v="1181109313806446592"/>
    <s v="Tweet"/>
    <n v="0"/>
    <n v="0"/>
    <m/>
    <m/>
    <m/>
    <m/>
    <m/>
    <m/>
    <m/>
    <m/>
    <n v="1"/>
    <s v="1"/>
    <s v="1"/>
    <m/>
    <m/>
    <m/>
    <m/>
    <m/>
    <m/>
    <m/>
    <m/>
    <m/>
  </r>
  <r>
    <s v="smarttampere"/>
    <s v="stardusth2020"/>
    <m/>
    <m/>
    <m/>
    <m/>
    <m/>
    <m/>
    <m/>
    <m/>
    <s v="Yes"/>
    <n v="192"/>
    <m/>
    <m/>
    <x v="0"/>
    <d v="2019-10-07T07:29:39.000"/>
    <s v=".@StartupWeekend supports growing a #startup mindset, which means growth-seeking #global perspective and more action. This year’s winner has a solid chance for a pre-seed #investment with an investor. #smarttampere @StartupTRE @TribeTampere @stardusth2020_x000a__x000a_https://t.co/9YN1dbcvcd"/>
    <s v="https://smarttampere.fi/en/startup-weekend-generated-seven-sustainable-business-ideas/"/>
    <s v="smarttampere.fi"/>
    <x v="44"/>
    <m/>
    <s v="http://pbs.twimg.com/profile_images/787336839954894848/h90UjdE8_normal.jpg"/>
    <x v="122"/>
    <s v="https://twitter.com/#!/smarttampere/status/1181109313806446592"/>
    <m/>
    <m/>
    <s v="1181109313806446592"/>
    <m/>
    <b v="0"/>
    <n v="4"/>
    <s v=""/>
    <b v="0"/>
    <s v="en"/>
    <m/>
    <s v=""/>
    <b v="0"/>
    <n v="2"/>
    <s v=""/>
    <s v="Twitter Web App"/>
    <b v="0"/>
    <s v="1181109313806446592"/>
    <s v="Tweet"/>
    <n v="0"/>
    <n v="0"/>
    <m/>
    <m/>
    <m/>
    <m/>
    <m/>
    <m/>
    <m/>
    <m/>
    <n v="2"/>
    <s v="1"/>
    <s v="1"/>
    <m/>
    <m/>
    <m/>
    <m/>
    <m/>
    <m/>
    <m/>
    <m/>
    <m/>
  </r>
  <r>
    <s v="tamperekaupunki"/>
    <s v="eutampere"/>
    <m/>
    <m/>
    <m/>
    <m/>
    <m/>
    <m/>
    <m/>
    <m/>
    <s v="Yes"/>
    <n v="209"/>
    <m/>
    <m/>
    <x v="0"/>
    <d v="2019-10-09T07:47:39.000"/>
    <s v="RT @EuTampere: Discussions and examples of deep renovation at event in EP. One example in the exhibition is an EU funded project from Tampe…"/>
    <m/>
    <m/>
    <x v="0"/>
    <m/>
    <s v="http://pbs.twimg.com/profile_images/466889974835458048/HXMIfTx8_normal.jpeg"/>
    <x v="123"/>
    <s v="https://twitter.com/#!/tamperekaupunki/status/1181838623332818944"/>
    <m/>
    <m/>
    <s v="1181838623332818944"/>
    <m/>
    <b v="0"/>
    <n v="0"/>
    <s v=""/>
    <b v="0"/>
    <s v="en"/>
    <m/>
    <s v=""/>
    <b v="0"/>
    <n v="4"/>
    <s v="1181583256057200640"/>
    <s v="TweetDeck"/>
    <b v="0"/>
    <s v="1181583256057200640"/>
    <s v="Tweet"/>
    <n v="0"/>
    <n v="0"/>
    <m/>
    <m/>
    <m/>
    <m/>
    <m/>
    <m/>
    <m/>
    <m/>
    <n v="1"/>
    <s v="6"/>
    <s v="2"/>
    <n v="0"/>
    <n v="0"/>
    <n v="0"/>
    <n v="0"/>
    <n v="0"/>
    <n v="0"/>
    <n v="24"/>
    <n v="100"/>
    <n v="24"/>
  </r>
  <r>
    <s v="smarttampere"/>
    <s v="eutampere"/>
    <m/>
    <m/>
    <m/>
    <m/>
    <m/>
    <m/>
    <m/>
    <m/>
    <s v="Yes"/>
    <n v="210"/>
    <m/>
    <m/>
    <x v="0"/>
    <d v="2019-10-04T09:31:45.000"/>
    <s v="RT @EuTampere: Maanantaina järjestetään #H2020 liikenteen infopäivä klo 10.30 (🇫🇮 aikaa) alkaen 🚆 Voit seurata päivän kaikkia sessioita myö…"/>
    <m/>
    <m/>
    <x v="6"/>
    <m/>
    <s v="http://pbs.twimg.com/profile_images/787336839954894848/h90UjdE8_normal.jpg"/>
    <x v="124"/>
    <s v="https://twitter.com/#!/smarttampere/status/1180052878393782272"/>
    <m/>
    <m/>
    <s v="1180052878393782272"/>
    <m/>
    <b v="0"/>
    <n v="0"/>
    <s v=""/>
    <b v="0"/>
    <s v="fi"/>
    <m/>
    <s v=""/>
    <b v="0"/>
    <n v="3"/>
    <s v="1180048393063800833"/>
    <s v="Twitter Web App"/>
    <b v="0"/>
    <s v="1180048393063800833"/>
    <s v="Tweet"/>
    <n v="0"/>
    <n v="0"/>
    <m/>
    <m/>
    <m/>
    <m/>
    <m/>
    <m/>
    <m/>
    <m/>
    <n v="3"/>
    <s v="1"/>
    <s v="2"/>
    <n v="0"/>
    <n v="0"/>
    <n v="0"/>
    <n v="0"/>
    <n v="0"/>
    <n v="0"/>
    <n v="18"/>
    <n v="100"/>
    <n v="18"/>
  </r>
  <r>
    <s v="smarttampere"/>
    <s v="eutampere"/>
    <m/>
    <m/>
    <m/>
    <m/>
    <m/>
    <m/>
    <m/>
    <m/>
    <s v="Yes"/>
    <n v="211"/>
    <m/>
    <m/>
    <x v="0"/>
    <d v="2019-10-07T07:30:18.000"/>
    <s v="RT @EuTampere: H2020 liikenteen infopäivä alkamassa! Seuraa päivän sessioita täältä 👉 https://t.co/O0L9zJtrGw #H2020Transport_x000a_@pirkanmaan_l…"/>
    <s v="https://ec.europa.eu/inea/en/news-events/events/horizon-2020-transport-info-day-0"/>
    <s v="europa.eu"/>
    <x v="7"/>
    <m/>
    <s v="http://pbs.twimg.com/profile_images/787336839954894848/h90UjdE8_normal.jpg"/>
    <x v="125"/>
    <s v="https://twitter.com/#!/smarttampere/status/1181109479523393536"/>
    <m/>
    <m/>
    <s v="1181109479523393536"/>
    <m/>
    <b v="0"/>
    <n v="0"/>
    <s v=""/>
    <b v="0"/>
    <s v="fi"/>
    <m/>
    <s v=""/>
    <b v="0"/>
    <n v="2"/>
    <s v="1181108650607304704"/>
    <s v="Twitter Web App"/>
    <b v="0"/>
    <s v="1181108650607304704"/>
    <s v="Tweet"/>
    <n v="0"/>
    <n v="0"/>
    <m/>
    <m/>
    <m/>
    <m/>
    <m/>
    <m/>
    <m/>
    <m/>
    <n v="3"/>
    <s v="1"/>
    <s v="2"/>
    <n v="0"/>
    <n v="0"/>
    <n v="0"/>
    <n v="0"/>
    <n v="0"/>
    <n v="0"/>
    <n v="12"/>
    <n v="100"/>
    <n v="12"/>
  </r>
  <r>
    <s v="smarttampere"/>
    <s v="eutampere"/>
    <m/>
    <m/>
    <m/>
    <m/>
    <m/>
    <m/>
    <m/>
    <m/>
    <s v="Yes"/>
    <n v="212"/>
    <m/>
    <m/>
    <x v="0"/>
    <d v="2019-10-08T14:58:04.000"/>
    <s v="RT @EuTampere: Discussions and examples of deep renovation at event in EP. One example in the exhibition is an EU funded project from Tampe…"/>
    <m/>
    <m/>
    <x v="0"/>
    <m/>
    <s v="http://pbs.twimg.com/profile_images/787336839954894848/h90UjdE8_normal.jpg"/>
    <x v="126"/>
    <s v="https://twitter.com/#!/smarttampere/status/1181584552533413890"/>
    <m/>
    <m/>
    <s v="1181584552533413890"/>
    <m/>
    <b v="0"/>
    <n v="0"/>
    <s v=""/>
    <b v="0"/>
    <s v="en"/>
    <m/>
    <s v=""/>
    <b v="0"/>
    <n v="4"/>
    <s v="1181583256057200640"/>
    <s v="Twitter for Android"/>
    <b v="0"/>
    <s v="1181583256057200640"/>
    <s v="Tweet"/>
    <n v="0"/>
    <n v="0"/>
    <m/>
    <m/>
    <m/>
    <m/>
    <m/>
    <m/>
    <m/>
    <m/>
    <n v="3"/>
    <s v="1"/>
    <s v="2"/>
    <n v="0"/>
    <n v="0"/>
    <n v="0"/>
    <n v="0"/>
    <n v="0"/>
    <n v="0"/>
    <n v="24"/>
    <n v="100"/>
    <n v="24"/>
  </r>
  <r>
    <s v="jarkkooksala"/>
    <s v="jarkkooksala"/>
    <m/>
    <m/>
    <m/>
    <m/>
    <m/>
    <m/>
    <m/>
    <m/>
    <s v="No"/>
    <n v="213"/>
    <m/>
    <m/>
    <x v="1"/>
    <d v="2019-10-09T06:08:36.000"/>
    <s v="#Digiturvakiertue #Tampere:lla. Ajankohtaista asiaa digiturvallisuudesta #smarttampere #vahti https://t.co/P8Yst87Lmo"/>
    <m/>
    <m/>
    <x v="13"/>
    <s v="https://pbs.twimg.com/media/EGalSYVWsAg0Lwn.jpg"/>
    <s v="https://pbs.twimg.com/media/EGalSYVWsAg0Lwn.jpg"/>
    <x v="127"/>
    <s v="https://twitter.com/#!/jarkkooksala/status/1181813695577505792"/>
    <m/>
    <m/>
    <s v="1181813695577505792"/>
    <m/>
    <b v="0"/>
    <n v="14"/>
    <s v=""/>
    <b v="0"/>
    <s v="fi"/>
    <m/>
    <s v=""/>
    <b v="0"/>
    <n v="4"/>
    <s v=""/>
    <s v="Twitter for iPhone"/>
    <b v="0"/>
    <s v="1181813695577505792"/>
    <s v="Tweet"/>
    <n v="0"/>
    <n v="0"/>
    <m/>
    <m/>
    <m/>
    <m/>
    <m/>
    <m/>
    <m/>
    <m/>
    <n v="1"/>
    <s v="3"/>
    <s v="3"/>
    <n v="0"/>
    <n v="0"/>
    <n v="0"/>
    <n v="0"/>
    <n v="0"/>
    <n v="0"/>
    <n v="8"/>
    <n v="100"/>
    <n v="8"/>
  </r>
  <r>
    <s v="smarttampere"/>
    <s v="jarkkooksala"/>
    <m/>
    <m/>
    <m/>
    <m/>
    <m/>
    <m/>
    <m/>
    <m/>
    <s v="No"/>
    <n v="214"/>
    <m/>
    <m/>
    <x v="0"/>
    <d v="2019-10-09T06:23:39.000"/>
    <s v="RT @JarkkoOksala: #Digiturvakiertue #Tampere:lla. Ajankohtaista asiaa digiturvallisuudesta #smarttampere #vahti https://t.co/P8Yst87Lmo"/>
    <m/>
    <m/>
    <x v="13"/>
    <s v="https://pbs.twimg.com/media/EGalSYVWsAg0Lwn.jpg"/>
    <s v="https://pbs.twimg.com/media/EGalSYVWsAg0Lwn.jpg"/>
    <x v="128"/>
    <s v="https://twitter.com/#!/smarttampere/status/1181817480089657344"/>
    <m/>
    <m/>
    <s v="1181817480089657344"/>
    <m/>
    <b v="0"/>
    <n v="0"/>
    <s v=""/>
    <b v="0"/>
    <s v="fi"/>
    <m/>
    <s v=""/>
    <b v="0"/>
    <n v="4"/>
    <s v="1181813695577505792"/>
    <s v="Twitter Web App"/>
    <b v="0"/>
    <s v="1181813695577505792"/>
    <s v="Tweet"/>
    <n v="0"/>
    <n v="0"/>
    <m/>
    <m/>
    <m/>
    <m/>
    <m/>
    <m/>
    <m/>
    <m/>
    <n v="1"/>
    <s v="1"/>
    <s v="3"/>
    <n v="0"/>
    <n v="0"/>
    <n v="0"/>
    <n v="0"/>
    <n v="0"/>
    <n v="0"/>
    <n v="10"/>
    <n v="100"/>
    <n v="10"/>
  </r>
  <r>
    <s v="tribetampere"/>
    <s v="startupweekend"/>
    <m/>
    <m/>
    <m/>
    <m/>
    <m/>
    <m/>
    <m/>
    <m/>
    <s v="No"/>
    <n v="215"/>
    <m/>
    <m/>
    <x v="0"/>
    <d v="2019-10-07T08:55:18.000"/>
    <s v="RT @SmartTampere: .@StartupWeekend supports growing a #startup mindset, which means growth-seeking #global perspective and more action. Thi…"/>
    <m/>
    <m/>
    <x v="8"/>
    <m/>
    <s v="http://pbs.twimg.com/profile_images/1045338036727361537/nNvTKVV7_normal.jpg"/>
    <x v="129"/>
    <s v="https://twitter.com/#!/tribetampere/status/1181130869920190465"/>
    <m/>
    <m/>
    <s v="1181130869920190465"/>
    <m/>
    <b v="0"/>
    <n v="0"/>
    <s v=""/>
    <b v="0"/>
    <s v="en"/>
    <m/>
    <s v=""/>
    <b v="0"/>
    <n v="2"/>
    <s v="1181109313806446592"/>
    <s v="Twitter for Android"/>
    <b v="0"/>
    <s v="1181109313806446592"/>
    <s v="Tweet"/>
    <n v="0"/>
    <n v="0"/>
    <m/>
    <m/>
    <m/>
    <m/>
    <m/>
    <m/>
    <m/>
    <m/>
    <n v="1"/>
    <s v="1"/>
    <s v="1"/>
    <m/>
    <m/>
    <m/>
    <m/>
    <m/>
    <m/>
    <m/>
    <m/>
    <m/>
  </r>
  <r>
    <s v="smarttampere"/>
    <s v="tribetampere"/>
    <m/>
    <m/>
    <m/>
    <m/>
    <m/>
    <m/>
    <m/>
    <m/>
    <s v="Yes"/>
    <n v="218"/>
    <m/>
    <m/>
    <x v="0"/>
    <d v="2019-10-09T06:26:34.000"/>
    <s v="Ehdota Teknisen luovuuden palkinnon saajaa 10.11. mennessä! Palkinto jaetaan tammikuussa Tampere Smart City Weekin yhteydessä #smarttampere #tscw2020 @Tamperekaupunki @StartupTRE @TribeTampere _x000a__x000a_https://t.co/PfV2CULIyq"/>
    <s v="https://smarttampere.fi/ehdokashaku-teknisen-luovuuden-palkinnon-saajaksi-kaynnistyi/"/>
    <s v="smarttampere.fi"/>
    <x v="45"/>
    <m/>
    <s v="http://pbs.twimg.com/profile_images/787336839954894848/h90UjdE8_normal.jpg"/>
    <x v="130"/>
    <s v="https://twitter.com/#!/smarttampere/status/1181818218115211265"/>
    <m/>
    <m/>
    <s v="1181818218115211265"/>
    <m/>
    <b v="0"/>
    <n v="1"/>
    <s v=""/>
    <b v="0"/>
    <s v="fi"/>
    <m/>
    <s v=""/>
    <b v="0"/>
    <n v="4"/>
    <s v=""/>
    <s v="Twitter Web App"/>
    <b v="0"/>
    <s v="1181818218115211265"/>
    <s v="Tweet"/>
    <n v="0"/>
    <n v="0"/>
    <m/>
    <m/>
    <m/>
    <m/>
    <m/>
    <m/>
    <m/>
    <m/>
    <n v="2"/>
    <s v="1"/>
    <s v="1"/>
    <m/>
    <m/>
    <m/>
    <m/>
    <m/>
    <m/>
    <m/>
    <m/>
    <m/>
  </r>
  <r>
    <s v="businesstampere"/>
    <s v="tamperekaupunki"/>
    <m/>
    <m/>
    <m/>
    <m/>
    <m/>
    <m/>
    <m/>
    <m/>
    <s v="No"/>
    <n v="224"/>
    <m/>
    <m/>
    <x v="0"/>
    <d v="2019-10-04T10:23:44.000"/>
    <s v="Heading to #Munich Oct 7-9 to International Trade Fair For #Property and #Investment? Want to know more about #Finland &amp;amp; @Tamperekaupunki opportunities for property #investor's? Drop by to our booth 320 Hall B1. Meet U there! #Tampere #investing #BusinessTampere #InvestInTampere https://t.co/vIjxrdklDh"/>
    <m/>
    <m/>
    <x v="46"/>
    <s v="https://pbs.twimg.com/media/EGBvYm9WsAAN5hd.jpg"/>
    <s v="https://pbs.twimg.com/media/EGBvYm9WsAAN5hd.jpg"/>
    <x v="131"/>
    <s v="https://twitter.com/#!/businesstampere/status/1180065959878578176"/>
    <m/>
    <m/>
    <s v="1180065959878578176"/>
    <m/>
    <b v="0"/>
    <n v="6"/>
    <s v=""/>
    <b v="0"/>
    <s v="en"/>
    <m/>
    <s v=""/>
    <b v="0"/>
    <n v="3"/>
    <s v=""/>
    <s v="Twitter Web Client"/>
    <b v="0"/>
    <s v="1180065959878578176"/>
    <s v="Retweet"/>
    <n v="0"/>
    <n v="0"/>
    <m/>
    <m/>
    <m/>
    <m/>
    <m/>
    <m/>
    <m/>
    <m/>
    <n v="1"/>
    <s v="4"/>
    <s v="6"/>
    <n v="1"/>
    <n v="2.4390243902439024"/>
    <n v="0"/>
    <n v="0"/>
    <n v="0"/>
    <n v="0"/>
    <n v="40"/>
    <n v="97.5609756097561"/>
    <n v="41"/>
  </r>
  <r>
    <s v="tamperekaupunki"/>
    <s v="tamperekaupunki"/>
    <m/>
    <m/>
    <m/>
    <m/>
    <m/>
    <m/>
    <m/>
    <m/>
    <s v="No"/>
    <n v="225"/>
    <m/>
    <m/>
    <x v="1"/>
    <d v="2019-10-03T13:24:15.000"/>
    <s v="Mitä mieltä olet asuinalueesi kävely- ja pyöräilyolosuhteista? Kerro se meille vastaamalla kyselyyn 7.10. mennessä. Kyselyn tuloksia käytetään kävelyn ja pyöräilyn kehittämisessä._x000a_https://t.co/tTwIyY7L2T #Tampere #osallistu"/>
    <s v="https://www.tampere.fi/tampereen-kaupunki/ajankohtaista/tiedotteet/2019/09/17092019_3.html"/>
    <s v="tampere.fi"/>
    <x v="47"/>
    <m/>
    <s v="http://pbs.twimg.com/profile_images/466889974835458048/HXMIfTx8_normal.jpeg"/>
    <x v="132"/>
    <s v="https://twitter.com/#!/tamperekaupunki/status/1179749004218896385"/>
    <m/>
    <m/>
    <s v="1179749004218896385"/>
    <m/>
    <b v="0"/>
    <n v="1"/>
    <s v=""/>
    <b v="0"/>
    <s v="fi"/>
    <m/>
    <s v=""/>
    <b v="0"/>
    <n v="1"/>
    <s v=""/>
    <s v="TweetDeck"/>
    <b v="0"/>
    <s v="1179749004218896385"/>
    <s v="Retweet"/>
    <n v="0"/>
    <n v="0"/>
    <m/>
    <m/>
    <m/>
    <m/>
    <m/>
    <m/>
    <m/>
    <m/>
    <n v="1"/>
    <s v="6"/>
    <s v="6"/>
    <n v="0"/>
    <n v="0"/>
    <n v="0"/>
    <n v="0"/>
    <n v="0"/>
    <n v="0"/>
    <n v="24"/>
    <n v="100"/>
    <n v="24"/>
  </r>
  <r>
    <s v="tamperekaupunki"/>
    <s v="smarttampere"/>
    <m/>
    <m/>
    <m/>
    <m/>
    <m/>
    <m/>
    <m/>
    <m/>
    <s v="Yes"/>
    <n v="226"/>
    <m/>
    <m/>
    <x v="0"/>
    <d v="2019-09-30T13:04:31.000"/>
    <s v="RT @SmartTampere: Haluatko osallistua Kaupin alueen kehittÃ¤miseen toteuttamalla pyÃ¶rÃ¤pysÃ¤kÃ¶inti- ja pyÃ¶rÃ¤ilyn palveluverkkosuunnitelman taiâ€¦"/>
    <m/>
    <m/>
    <x v="0"/>
    <m/>
    <s v="http://pbs.twimg.com/profile_images/466889974835458048/HXMIfTx8_normal.jpeg"/>
    <x v="133"/>
    <s v="https://twitter.com/#!/tamperekaupunki/status/1178656871642779648"/>
    <m/>
    <m/>
    <s v="1178656871642779648"/>
    <m/>
    <b v="0"/>
    <n v="0"/>
    <s v=""/>
    <b v="0"/>
    <s v="fi"/>
    <m/>
    <s v=""/>
    <b v="0"/>
    <n v="4"/>
    <s v="1178617315618951169"/>
    <s v="TweetDeck"/>
    <b v="0"/>
    <s v="1178617315618951169"/>
    <s v="Tweet"/>
    <n v="0"/>
    <n v="0"/>
    <m/>
    <m/>
    <m/>
    <m/>
    <m/>
    <m/>
    <m/>
    <m/>
    <n v="11"/>
    <s v="6"/>
    <s v="1"/>
    <n v="0"/>
    <n v="0"/>
    <n v="0"/>
    <n v="0"/>
    <n v="0"/>
    <n v="0"/>
    <n v="20"/>
    <n v="100"/>
    <n v="20"/>
  </r>
  <r>
    <s v="tamperekaupunki"/>
    <s v="smarttampere"/>
    <m/>
    <m/>
    <m/>
    <m/>
    <m/>
    <m/>
    <m/>
    <m/>
    <s v="Yes"/>
    <n v="227"/>
    <m/>
    <m/>
    <x v="0"/>
    <d v="2019-10-01T07:29:51.000"/>
    <s v="RT @SmartTampere: SURE-hankkeen lisÃ¤ksi #turvallisuus-teemassa tullaan toteuttamaan mm. syventÃ¤vÃ¤ selvitys ekosysteemitoimijoista ja tarpeiâ€¦"/>
    <m/>
    <m/>
    <x v="36"/>
    <m/>
    <s v="http://pbs.twimg.com/profile_images/466889974835458048/HXMIfTx8_normal.jpeg"/>
    <x v="134"/>
    <s v="https://twitter.com/#!/tamperekaupunki/status/1178935039712747520"/>
    <m/>
    <m/>
    <s v="1178935039712747520"/>
    <m/>
    <b v="0"/>
    <n v="0"/>
    <s v=""/>
    <b v="0"/>
    <s v="fi"/>
    <m/>
    <s v=""/>
    <b v="0"/>
    <n v="1"/>
    <s v="1178929126675292161"/>
    <s v="TweetDeck"/>
    <b v="0"/>
    <s v="1178929126675292161"/>
    <s v="Tweet"/>
    <n v="0"/>
    <n v="0"/>
    <m/>
    <m/>
    <m/>
    <m/>
    <m/>
    <m/>
    <m/>
    <m/>
    <n v="11"/>
    <s v="6"/>
    <s v="1"/>
    <n v="0"/>
    <n v="0"/>
    <n v="0"/>
    <n v="0"/>
    <n v="0"/>
    <n v="0"/>
    <n v="17"/>
    <n v="100"/>
    <n v="17"/>
  </r>
  <r>
    <s v="tamperekaupunki"/>
    <s v="smarttampere"/>
    <m/>
    <m/>
    <m/>
    <m/>
    <m/>
    <m/>
    <m/>
    <m/>
    <s v="Yes"/>
    <n v="228"/>
    <m/>
    <m/>
    <x v="0"/>
    <d v="2019-10-02T09:28:48.000"/>
    <s v="RT @SmartTampere: Katso videolta, miten asumisen ja rakentamisen on muututtava, jotta Tampere voi olla hiilineutraali vuoteen 2030 mennessÃ¤â€¦"/>
    <m/>
    <m/>
    <x v="0"/>
    <m/>
    <s v="http://pbs.twimg.com/profile_images/466889974835458048/HXMIfTx8_normal.jpeg"/>
    <x v="135"/>
    <s v="https://twitter.com/#!/tamperekaupunki/status/1179327363437469701"/>
    <m/>
    <m/>
    <s v="1179327363437469701"/>
    <m/>
    <b v="0"/>
    <n v="0"/>
    <s v=""/>
    <b v="0"/>
    <s v="fi"/>
    <m/>
    <s v=""/>
    <b v="0"/>
    <n v="5"/>
    <s v="1179276286101016578"/>
    <s v="TweetDeck"/>
    <b v="0"/>
    <s v="1179276286101016578"/>
    <s v="Tweet"/>
    <n v="0"/>
    <n v="0"/>
    <m/>
    <m/>
    <m/>
    <m/>
    <m/>
    <m/>
    <m/>
    <m/>
    <n v="11"/>
    <s v="6"/>
    <s v="1"/>
    <n v="0"/>
    <n v="0"/>
    <n v="0"/>
    <n v="0"/>
    <n v="0"/>
    <n v="0"/>
    <n v="19"/>
    <n v="100"/>
    <n v="19"/>
  </r>
  <r>
    <s v="tamperekaupunki"/>
    <s v="smarttampere"/>
    <m/>
    <m/>
    <m/>
    <m/>
    <m/>
    <m/>
    <m/>
    <m/>
    <s v="Yes"/>
    <n v="229"/>
    <m/>
    <m/>
    <x v="0"/>
    <d v="2019-10-03T11:15:03.000"/>
    <s v="RT @SmartTampere: .@Tamperekaupunki kutsuu palveluntuottajia markkinavuoropuheluun. Katso lisätiedot ja lähetä alustava ratkaisukuvaus 11.1…"/>
    <m/>
    <m/>
    <x v="0"/>
    <m/>
    <s v="http://pbs.twimg.com/profile_images/466889974835458048/HXMIfTx8_normal.jpeg"/>
    <x v="136"/>
    <s v="https://twitter.com/#!/tamperekaupunki/status/1179716489693290501"/>
    <m/>
    <m/>
    <s v="1179716489693290501"/>
    <m/>
    <b v="0"/>
    <n v="0"/>
    <s v=""/>
    <b v="0"/>
    <s v="fi"/>
    <m/>
    <s v=""/>
    <b v="0"/>
    <n v="3"/>
    <s v="1179646059838132225"/>
    <s v="TweetDeck"/>
    <b v="0"/>
    <s v="1179646059838132225"/>
    <s v="Tweet"/>
    <n v="0"/>
    <n v="0"/>
    <m/>
    <m/>
    <m/>
    <m/>
    <m/>
    <m/>
    <m/>
    <m/>
    <n v="11"/>
    <s v="6"/>
    <s v="1"/>
    <n v="0"/>
    <n v="0"/>
    <n v="0"/>
    <n v="0"/>
    <n v="0"/>
    <n v="0"/>
    <n v="14"/>
    <n v="100"/>
    <n v="14"/>
  </r>
  <r>
    <s v="tamperekaupunki"/>
    <s v="smarttampere"/>
    <m/>
    <m/>
    <m/>
    <m/>
    <m/>
    <m/>
    <m/>
    <m/>
    <s v="Yes"/>
    <n v="230"/>
    <m/>
    <m/>
    <x v="0"/>
    <d v="2019-10-04T10:53:36.000"/>
    <s v="RT @SmartTampere: Katso videolta, miten energiantuotannon ja -kulutuksen tulee muuttua, jotta Tampere on hiilineutraali vuoteen 2030 mennes…"/>
    <m/>
    <m/>
    <x v="0"/>
    <m/>
    <s v="http://pbs.twimg.com/profile_images/466889974835458048/HXMIfTx8_normal.jpeg"/>
    <x v="137"/>
    <s v="https://twitter.com/#!/tamperekaupunki/status/1180073479812595712"/>
    <m/>
    <m/>
    <s v="1180073479812595712"/>
    <m/>
    <b v="0"/>
    <n v="0"/>
    <s v=""/>
    <b v="0"/>
    <s v="fi"/>
    <m/>
    <s v=""/>
    <b v="0"/>
    <n v="1"/>
    <s v="1180005544632995840"/>
    <s v="TweetDeck"/>
    <b v="0"/>
    <s v="1180005544632995840"/>
    <s v="Tweet"/>
    <n v="0"/>
    <n v="0"/>
    <m/>
    <m/>
    <m/>
    <m/>
    <m/>
    <m/>
    <m/>
    <m/>
    <n v="11"/>
    <s v="6"/>
    <s v="1"/>
    <n v="0"/>
    <n v="0"/>
    <n v="0"/>
    <n v="0"/>
    <n v="0"/>
    <n v="0"/>
    <n v="17"/>
    <n v="100"/>
    <n v="17"/>
  </r>
  <r>
    <s v="tamperekaupunki"/>
    <s v="startupweekend"/>
    <m/>
    <m/>
    <m/>
    <m/>
    <m/>
    <m/>
    <m/>
    <m/>
    <s v="No"/>
    <n v="231"/>
    <m/>
    <m/>
    <x v="0"/>
    <d v="2019-10-07T08:41:04.000"/>
    <s v="RT @SmartTampere: .@StartupWeekend supports growing a #startup mindset, which means growth-seeking #global perspective and more action. Thi…"/>
    <m/>
    <m/>
    <x v="8"/>
    <m/>
    <s v="http://pbs.twimg.com/profile_images/466889974835458048/HXMIfTx8_normal.jpeg"/>
    <x v="138"/>
    <s v="https://twitter.com/#!/tamperekaupunki/status/1181127288349442048"/>
    <m/>
    <m/>
    <s v="1181127288349442048"/>
    <m/>
    <b v="0"/>
    <n v="0"/>
    <s v=""/>
    <b v="0"/>
    <s v="en"/>
    <m/>
    <s v=""/>
    <b v="0"/>
    <n v="2"/>
    <s v="1181109313806446592"/>
    <s v="TweetDeck"/>
    <b v="0"/>
    <s v="1181109313806446592"/>
    <s v="Tweet"/>
    <n v="0"/>
    <n v="0"/>
    <m/>
    <m/>
    <m/>
    <m/>
    <m/>
    <m/>
    <m/>
    <m/>
    <n v="1"/>
    <s v="6"/>
    <s v="1"/>
    <m/>
    <m/>
    <m/>
    <m/>
    <m/>
    <m/>
    <m/>
    <m/>
    <m/>
  </r>
  <r>
    <s v="tamperekaupunki"/>
    <s v="smarttampere"/>
    <m/>
    <m/>
    <m/>
    <m/>
    <m/>
    <m/>
    <m/>
    <m/>
    <s v="Yes"/>
    <n v="234"/>
    <m/>
    <m/>
    <x v="0"/>
    <d v="2019-10-08T13:07:46.000"/>
    <s v="RT @SmartTampere: Vielä perjantaihin saakka ehtii osallistua Kaupin alueen kehittämiseen liittyviin kilpailutuksiin! #smarttampere #busines…"/>
    <m/>
    <m/>
    <x v="16"/>
    <m/>
    <s v="http://pbs.twimg.com/profile_images/466889974835458048/HXMIfTx8_normal.jpeg"/>
    <x v="139"/>
    <s v="https://twitter.com/#!/tamperekaupunki/status/1181556794235195392"/>
    <m/>
    <m/>
    <s v="1181556794235195392"/>
    <m/>
    <b v="0"/>
    <n v="0"/>
    <s v=""/>
    <b v="0"/>
    <s v="fi"/>
    <m/>
    <s v=""/>
    <b v="0"/>
    <n v="1"/>
    <s v="1181469895885824001"/>
    <s v="TweetDeck"/>
    <b v="0"/>
    <s v="1181469895885824001"/>
    <s v="Tweet"/>
    <n v="0"/>
    <n v="0"/>
    <m/>
    <m/>
    <m/>
    <m/>
    <m/>
    <m/>
    <m/>
    <m/>
    <n v="11"/>
    <s v="6"/>
    <s v="1"/>
    <n v="0"/>
    <n v="0"/>
    <n v="0"/>
    <n v="0"/>
    <n v="0"/>
    <n v="0"/>
    <n v="14"/>
    <n v="100"/>
    <n v="14"/>
  </r>
  <r>
    <s v="tamperekaupunki"/>
    <s v="smarttampere"/>
    <m/>
    <m/>
    <m/>
    <m/>
    <m/>
    <m/>
    <m/>
    <m/>
    <s v="Yes"/>
    <n v="235"/>
    <m/>
    <m/>
    <x v="0"/>
    <d v="2019-10-09T07:44:32.000"/>
    <s v="RT @SmartTampere: Ehdota Teknisen luovuuden palkinnon saajaa 10.11. mennessä! Palkinto jaetaan tammikuussa Tampere Smart City Weekin yhteyd…"/>
    <m/>
    <m/>
    <x v="0"/>
    <m/>
    <s v="http://pbs.twimg.com/profile_images/466889974835458048/HXMIfTx8_normal.jpeg"/>
    <x v="140"/>
    <s v="https://twitter.com/#!/tamperekaupunki/status/1181837836842131456"/>
    <m/>
    <m/>
    <s v="1181837836842131456"/>
    <m/>
    <b v="0"/>
    <n v="0"/>
    <s v=""/>
    <b v="0"/>
    <s v="fi"/>
    <m/>
    <s v=""/>
    <b v="0"/>
    <n v="4"/>
    <s v="1181818218115211265"/>
    <s v="TweetDeck"/>
    <b v="0"/>
    <s v="1181818218115211265"/>
    <s v="Tweet"/>
    <n v="0"/>
    <n v="0"/>
    <m/>
    <m/>
    <m/>
    <m/>
    <m/>
    <m/>
    <m/>
    <m/>
    <n v="11"/>
    <s v="6"/>
    <s v="1"/>
    <n v="1"/>
    <n v="5.555555555555555"/>
    <n v="0"/>
    <n v="0"/>
    <n v="0"/>
    <n v="0"/>
    <n v="17"/>
    <n v="94.44444444444444"/>
    <n v="18"/>
  </r>
  <r>
    <s v="tamperekaupunki"/>
    <s v="smarttampere"/>
    <m/>
    <m/>
    <m/>
    <m/>
    <m/>
    <m/>
    <m/>
    <m/>
    <s v="Yes"/>
    <n v="236"/>
    <m/>
    <m/>
    <x v="0"/>
    <d v="2019-10-11T08:03:37.000"/>
    <s v="RT @SmartTampere: Katso videolta, miten viheralueet ja kaupunkiluonto liittyvät Tampereen hiilineutraaliustavoitteeseen. #smarttampere #hii…"/>
    <m/>
    <m/>
    <x v="16"/>
    <m/>
    <s v="http://pbs.twimg.com/profile_images/466889974835458048/HXMIfTx8_normal.jpeg"/>
    <x v="141"/>
    <s v="https://twitter.com/#!/tamperekaupunki/status/1182567416137687045"/>
    <m/>
    <m/>
    <s v="1182567416137687045"/>
    <m/>
    <b v="0"/>
    <n v="0"/>
    <s v=""/>
    <b v="0"/>
    <s v="fi"/>
    <m/>
    <s v=""/>
    <b v="0"/>
    <n v="1"/>
    <s v="1182541821039255553"/>
    <s v="TweetDeck"/>
    <b v="0"/>
    <s v="1182541821039255553"/>
    <s v="Tweet"/>
    <n v="0"/>
    <n v="0"/>
    <m/>
    <m/>
    <m/>
    <m/>
    <m/>
    <m/>
    <m/>
    <m/>
    <n v="11"/>
    <s v="6"/>
    <s v="1"/>
    <n v="0"/>
    <n v="0"/>
    <n v="0"/>
    <n v="0"/>
    <n v="0"/>
    <n v="0"/>
    <n v="13"/>
    <n v="100"/>
    <n v="13"/>
  </r>
  <r>
    <s v="tamperekaupunki"/>
    <s v="smarttampere"/>
    <m/>
    <m/>
    <m/>
    <m/>
    <m/>
    <m/>
    <m/>
    <m/>
    <s v="Yes"/>
    <n v="237"/>
    <m/>
    <m/>
    <x v="0"/>
    <d v="2019-10-11T08:05:05.000"/>
    <s v="RT @SmartTampere: Katso videolta, miten kulutuksen ja materiaalitalouden on muututtava, jotta Tampere voi olla hiilineutraali vuoteen 2030…"/>
    <m/>
    <m/>
    <x v="0"/>
    <m/>
    <s v="http://pbs.twimg.com/profile_images/466889974835458048/HXMIfTx8_normal.jpeg"/>
    <x v="142"/>
    <s v="https://twitter.com/#!/tamperekaupunki/status/1182567782694699008"/>
    <m/>
    <m/>
    <s v="1182567782694699008"/>
    <m/>
    <b v="0"/>
    <n v="0"/>
    <s v=""/>
    <b v="0"/>
    <s v="fi"/>
    <m/>
    <s v=""/>
    <b v="0"/>
    <n v="2"/>
    <s v="1181821112327561217"/>
    <s v="TweetDeck"/>
    <b v="0"/>
    <s v="1181821112327561217"/>
    <s v="Tweet"/>
    <n v="0"/>
    <n v="0"/>
    <m/>
    <m/>
    <m/>
    <m/>
    <m/>
    <m/>
    <m/>
    <m/>
    <n v="11"/>
    <s v="6"/>
    <s v="1"/>
    <n v="0"/>
    <n v="0"/>
    <n v="0"/>
    <n v="0"/>
    <n v="0"/>
    <n v="0"/>
    <n v="17"/>
    <n v="100"/>
    <n v="17"/>
  </r>
  <r>
    <s v="smarttampere"/>
    <s v="tamperekaupunki"/>
    <m/>
    <m/>
    <m/>
    <m/>
    <m/>
    <m/>
    <m/>
    <m/>
    <s v="Yes"/>
    <n v="239"/>
    <m/>
    <m/>
    <x v="0"/>
    <d v="2019-10-04T10:35:32.000"/>
    <s v="RT @Tamperekaupunki: Mitä mieltä olet asuinalueesi kävely- ja pyöräilyolosuhteista? Kerro se meille vastaamalla kyselyyn 7.10. mennessä. Ky…"/>
    <m/>
    <m/>
    <x v="0"/>
    <m/>
    <s v="http://pbs.twimg.com/profile_images/787336839954894848/h90UjdE8_normal.jpg"/>
    <x v="143"/>
    <s v="https://twitter.com/#!/smarttampere/status/1180068932667006976"/>
    <m/>
    <m/>
    <s v="1180068932667006976"/>
    <m/>
    <b v="0"/>
    <n v="0"/>
    <s v=""/>
    <b v="0"/>
    <s v="fi"/>
    <m/>
    <s v=""/>
    <b v="0"/>
    <n v="1"/>
    <s v="1179749004218896385"/>
    <s v="Twitter Web App"/>
    <b v="0"/>
    <s v="1179749004218896385"/>
    <s v="Tweet"/>
    <n v="0"/>
    <n v="0"/>
    <m/>
    <m/>
    <m/>
    <m/>
    <m/>
    <m/>
    <m/>
    <m/>
    <n v="4"/>
    <s v="1"/>
    <s v="6"/>
    <n v="0"/>
    <n v="0"/>
    <n v="0"/>
    <n v="0"/>
    <n v="0"/>
    <n v="0"/>
    <n v="18"/>
    <n v="100"/>
    <n v="18"/>
  </r>
  <r>
    <s v="smarttampere"/>
    <s v="carunasuomi"/>
    <m/>
    <m/>
    <m/>
    <m/>
    <m/>
    <m/>
    <m/>
    <m/>
    <s v="No"/>
    <n v="244"/>
    <m/>
    <m/>
    <x v="0"/>
    <d v="2019-10-09T06:40:07.000"/>
    <s v="RT @BusinessTampere: #RapidTampere innovation calls are open! Challenges set by client companies @SandvikGroup, @Kalmarglobal, @CarunaSuomi…"/>
    <m/>
    <m/>
    <x v="48"/>
    <m/>
    <s v="http://pbs.twimg.com/profile_images/787336839954894848/h90UjdE8_normal.jpg"/>
    <x v="144"/>
    <s v="https://twitter.com/#!/smarttampere/status/1181821624942768128"/>
    <m/>
    <m/>
    <s v="1181821624942768128"/>
    <m/>
    <b v="0"/>
    <n v="0"/>
    <s v=""/>
    <b v="0"/>
    <s v="en"/>
    <m/>
    <s v=""/>
    <b v="0"/>
    <n v="3"/>
    <s v="1179741996895866881"/>
    <s v="Twitter Web App"/>
    <b v="0"/>
    <s v="1179741996895866881"/>
    <s v="Tweet"/>
    <n v="0"/>
    <n v="0"/>
    <m/>
    <m/>
    <m/>
    <m/>
    <m/>
    <m/>
    <m/>
    <m/>
    <n v="1"/>
    <s v="1"/>
    <s v="4"/>
    <m/>
    <m/>
    <m/>
    <m/>
    <m/>
    <m/>
    <m/>
    <m/>
    <m/>
  </r>
  <r>
    <s v="xenomatix"/>
    <s v="smarttampere"/>
    <m/>
    <m/>
    <m/>
    <m/>
    <m/>
    <m/>
    <m/>
    <m/>
    <s v="Yes"/>
    <n v="249"/>
    <m/>
    <m/>
    <x v="0"/>
    <d v="2019-10-09T19:17:04.000"/>
    <s v="RT @SmartTampere: FIMA, the Forum for Intelligent Machines, challenged @XenomatiX to demonstrate their state-of-art solid state LiDar, a te…"/>
    <m/>
    <m/>
    <x v="0"/>
    <m/>
    <s v="http://pbs.twimg.com/profile_images/1127921077135597572/TaSi9TYs_normal.jpg"/>
    <x v="145"/>
    <s v="https://twitter.com/#!/xenomatix/status/1182012117387563009"/>
    <m/>
    <m/>
    <s v="1182012117387563009"/>
    <m/>
    <b v="0"/>
    <n v="0"/>
    <s v=""/>
    <b v="0"/>
    <s v="en"/>
    <m/>
    <s v=""/>
    <b v="0"/>
    <n v="1"/>
    <s v="1181893013410373632"/>
    <s v="Twitter for iPhone"/>
    <b v="0"/>
    <s v="1181893013410373632"/>
    <s v="Tweet"/>
    <n v="0"/>
    <n v="0"/>
    <m/>
    <m/>
    <m/>
    <m/>
    <m/>
    <m/>
    <m/>
    <m/>
    <n v="1"/>
    <s v="1"/>
    <s v="1"/>
    <n v="2"/>
    <n v="9.523809523809524"/>
    <n v="0"/>
    <n v="0"/>
    <n v="0"/>
    <n v="0"/>
    <n v="19"/>
    <n v="90.47619047619048"/>
    <n v="21"/>
  </r>
  <r>
    <s v="smarttampere"/>
    <s v="xenomatix"/>
    <m/>
    <m/>
    <m/>
    <m/>
    <m/>
    <m/>
    <m/>
    <m/>
    <s v="Yes"/>
    <n v="250"/>
    <m/>
    <m/>
    <x v="0"/>
    <d v="2019-10-09T11:23:47.000"/>
    <s v="FIMA, the Forum for Intelligent Machines, challenged @XenomatiX to demonstrate their state-of-art solid state LiDar, a technology which offers possibilities especially for Smart City development!  #smarttampere"/>
    <m/>
    <m/>
    <x v="16"/>
    <m/>
    <s v="http://pbs.twimg.com/profile_images/787336839954894848/h90UjdE8_normal.jpg"/>
    <x v="146"/>
    <s v="https://twitter.com/#!/smarttampere/status/1181893013410373632"/>
    <m/>
    <m/>
    <s v="1181893013410373632"/>
    <m/>
    <b v="0"/>
    <n v="4"/>
    <s v=""/>
    <b v="0"/>
    <s v="en"/>
    <m/>
    <s v=""/>
    <b v="0"/>
    <n v="1"/>
    <s v=""/>
    <s v="Twitter for iPhone"/>
    <b v="0"/>
    <s v="1181893013410373632"/>
    <s v="Tweet"/>
    <n v="0"/>
    <n v="0"/>
    <m/>
    <m/>
    <m/>
    <m/>
    <m/>
    <m/>
    <m/>
    <m/>
    <n v="1"/>
    <s v="1"/>
    <s v="1"/>
    <n v="3"/>
    <n v="10.714285714285714"/>
    <n v="0"/>
    <n v="0"/>
    <n v="0"/>
    <n v="0"/>
    <n v="25"/>
    <n v="89.28571428571429"/>
    <n v="28"/>
  </r>
  <r>
    <s v="businesstampere"/>
    <s v="schulzekatri"/>
    <m/>
    <m/>
    <m/>
    <m/>
    <m/>
    <m/>
    <m/>
    <m/>
    <s v="No"/>
    <n v="251"/>
    <m/>
    <m/>
    <x v="0"/>
    <d v="2019-10-03T11:38:47.000"/>
    <s v="RT @SchulzeKatri: Soon starting #stream #startup #streamfestival #businesstampere #smarttampere https://t.co/5sgTgKp0NY"/>
    <m/>
    <m/>
    <x v="49"/>
    <s v="https://pbs.twimg.com/media/EF70zyEXkAADIXK.jpg"/>
    <s v="https://pbs.twimg.com/media/EF70zyEXkAADIXK.jpg"/>
    <x v="147"/>
    <s v="https://twitter.com/#!/businesstampere/status/1179722460008271872"/>
    <m/>
    <m/>
    <s v="1179722460008271872"/>
    <m/>
    <b v="0"/>
    <n v="0"/>
    <s v=""/>
    <b v="0"/>
    <s v="en"/>
    <m/>
    <s v=""/>
    <b v="0"/>
    <n v="2"/>
    <s v="1179649329029623808"/>
    <s v="Twitter Web App"/>
    <b v="0"/>
    <s v="1179649329029623808"/>
    <s v="Tweet"/>
    <n v="0"/>
    <n v="0"/>
    <m/>
    <m/>
    <m/>
    <m/>
    <m/>
    <m/>
    <m/>
    <m/>
    <n v="1"/>
    <s v="4"/>
    <s v="4"/>
    <n v="0"/>
    <n v="0"/>
    <n v="0"/>
    <n v="0"/>
    <n v="0"/>
    <n v="0"/>
    <n v="9"/>
    <n v="100"/>
    <n v="9"/>
  </r>
  <r>
    <s v="businesstampere"/>
    <s v="smarttampere"/>
    <m/>
    <m/>
    <m/>
    <m/>
    <m/>
    <m/>
    <m/>
    <m/>
    <s v="Yes"/>
    <n v="252"/>
    <m/>
    <m/>
    <x v="0"/>
    <d v="2019-10-09T05:58:55.000"/>
    <s v="RT @SmartTampere: In addition to the SURE project, the #safety and #security theme will next implement an in-depth study of #ecosystem acto…"/>
    <m/>
    <m/>
    <x v="11"/>
    <m/>
    <s v="http://pbs.twimg.com/profile_images/1117753276169060352/kKngxHV0_normal.png"/>
    <x v="148"/>
    <s v="https://twitter.com/#!/businesstampere/status/1181811255906099200"/>
    <m/>
    <m/>
    <s v="1181811255906099200"/>
    <m/>
    <b v="0"/>
    <n v="0"/>
    <s v=""/>
    <b v="0"/>
    <s v="en"/>
    <m/>
    <s v=""/>
    <b v="0"/>
    <n v="3"/>
    <s v="1181526800414969856"/>
    <s v="Twitter Web App"/>
    <b v="0"/>
    <s v="1181526800414969856"/>
    <s v="Tweet"/>
    <n v="0"/>
    <n v="0"/>
    <m/>
    <m/>
    <m/>
    <m/>
    <m/>
    <m/>
    <m/>
    <m/>
    <n v="1"/>
    <s v="4"/>
    <s v="1"/>
    <n v="0"/>
    <n v="0"/>
    <n v="0"/>
    <n v="0"/>
    <n v="0"/>
    <n v="0"/>
    <n v="23"/>
    <n v="100"/>
    <n v="23"/>
  </r>
  <r>
    <s v="smarttampere"/>
    <s v="businesstampere"/>
    <m/>
    <m/>
    <m/>
    <m/>
    <m/>
    <m/>
    <m/>
    <m/>
    <s v="Yes"/>
    <n v="254"/>
    <m/>
    <m/>
    <x v="0"/>
    <d v="2019-10-04T10:36:42.000"/>
    <s v="RT @BusinessTampere: Heading to #Munich Oct 7-9 to International Trade Fair For #Property and #Investment? Want to know more about #Finland…"/>
    <m/>
    <m/>
    <x v="50"/>
    <m/>
    <s v="http://pbs.twimg.com/profile_images/787336839954894848/h90UjdE8_normal.jpg"/>
    <x v="149"/>
    <s v="https://twitter.com/#!/smarttampere/status/1180069224011718657"/>
    <m/>
    <m/>
    <s v="1180069224011718657"/>
    <m/>
    <b v="0"/>
    <n v="0"/>
    <s v=""/>
    <b v="0"/>
    <s v="en"/>
    <m/>
    <s v=""/>
    <b v="0"/>
    <n v="3"/>
    <s v="1180065959878578176"/>
    <s v="Twitter Web App"/>
    <b v="0"/>
    <s v="1180065959878578176"/>
    <s v="Tweet"/>
    <n v="0"/>
    <n v="0"/>
    <m/>
    <m/>
    <m/>
    <m/>
    <m/>
    <m/>
    <m/>
    <m/>
    <n v="4"/>
    <s v="1"/>
    <s v="4"/>
    <n v="1"/>
    <n v="4.545454545454546"/>
    <n v="0"/>
    <n v="0"/>
    <n v="0"/>
    <n v="0"/>
    <n v="21"/>
    <n v="95.45454545454545"/>
    <n v="22"/>
  </r>
  <r>
    <s v="smarttampere"/>
    <s v="businesstampere"/>
    <m/>
    <m/>
    <m/>
    <m/>
    <m/>
    <m/>
    <m/>
    <m/>
    <s v="Yes"/>
    <n v="256"/>
    <m/>
    <m/>
    <x v="0"/>
    <d v="2019-10-10T07:16:52.000"/>
    <s v="Panel discussion: What brings about sustainable change in safety and security?_x000a_@HeiniWallander is representing @BusinessTampere and with that Tampere as a safe and attractive location for businesses, but also the business in Tampere working in safety &amp;amp; security. #smarttampere https://t.co/5TTvgmqJdb"/>
    <m/>
    <m/>
    <x v="16"/>
    <s v="https://pbs.twimg.com/media/EGf-gHwW4AARJUM.jpg"/>
    <s v="https://pbs.twimg.com/media/EGf-gHwW4AARJUM.jpg"/>
    <x v="150"/>
    <s v="https://twitter.com/#!/smarttampere/status/1182193261764628481"/>
    <m/>
    <m/>
    <s v="1182193261764628481"/>
    <m/>
    <b v="0"/>
    <n v="7"/>
    <s v=""/>
    <b v="0"/>
    <s v="en"/>
    <m/>
    <s v=""/>
    <b v="0"/>
    <n v="0"/>
    <s v=""/>
    <s v="Twitter for iPhone"/>
    <b v="0"/>
    <s v="1182193261764628481"/>
    <s v="Tweet"/>
    <n v="0"/>
    <n v="0"/>
    <m/>
    <m/>
    <m/>
    <m/>
    <m/>
    <m/>
    <m/>
    <m/>
    <n v="4"/>
    <s v="1"/>
    <s v="4"/>
    <m/>
    <m/>
    <m/>
    <m/>
    <m/>
    <m/>
    <m/>
    <m/>
    <m/>
  </r>
  <r>
    <s v="smarttampere"/>
    <s v="heiniwallander"/>
    <m/>
    <m/>
    <m/>
    <m/>
    <m/>
    <m/>
    <m/>
    <m/>
    <s v="No"/>
    <n v="258"/>
    <m/>
    <m/>
    <x v="0"/>
    <d v="2019-10-10T07:31:07.000"/>
    <s v="“It is the nature of business to see risks as opportunities!” says @HeiniWallander. The most important point is awareness: If businesses are aware of risks, they can start to work on them and to identify the responsibilities and costs.  _x000a_#turvallisuussymposium2019 #smarttampere"/>
    <m/>
    <m/>
    <x v="51"/>
    <m/>
    <s v="http://pbs.twimg.com/profile_images/787336839954894848/h90UjdE8_normal.jpg"/>
    <x v="151"/>
    <s v="https://twitter.com/#!/smarttampere/status/1182196846732685313"/>
    <m/>
    <m/>
    <s v="1182196846732685313"/>
    <s v="1182193261764628481"/>
    <b v="0"/>
    <n v="6"/>
    <s v="737000879941898240"/>
    <b v="0"/>
    <s v="en"/>
    <m/>
    <s v=""/>
    <b v="0"/>
    <n v="1"/>
    <s v=""/>
    <s v="Twitter for iPhone"/>
    <b v="0"/>
    <s v="1182193261764628481"/>
    <s v="Tweet"/>
    <n v="0"/>
    <n v="0"/>
    <m/>
    <m/>
    <m/>
    <m/>
    <m/>
    <m/>
    <m/>
    <m/>
    <n v="2"/>
    <s v="1"/>
    <s v="1"/>
    <n v="2"/>
    <n v="4.878048780487805"/>
    <n v="2"/>
    <n v="4.878048780487805"/>
    <n v="0"/>
    <n v="0"/>
    <n v="37"/>
    <n v="90.2439024390244"/>
    <n v="41"/>
  </r>
  <r>
    <s v="schulzekatri"/>
    <s v="smarttampere"/>
    <m/>
    <m/>
    <m/>
    <m/>
    <m/>
    <m/>
    <m/>
    <m/>
    <s v="Yes"/>
    <n v="261"/>
    <m/>
    <m/>
    <x v="0"/>
    <d v="2019-10-02T07:53:39.000"/>
    <s v="RT @SmartTampere: Katso videolta, miten asumisen ja rakentamisen on muututtava, jotta Tampere voi olla hiilineutraali vuoteen 2030 mennessÃ¤â€¦"/>
    <m/>
    <m/>
    <x v="0"/>
    <m/>
    <s v="http://pbs.twimg.com/profile_images/1125709590304313350/CX5B0JVT_normal.jpg"/>
    <x v="152"/>
    <s v="https://twitter.com/#!/schulzekatri/status/1179303417040257024"/>
    <m/>
    <m/>
    <s v="1179303417040257024"/>
    <m/>
    <b v="0"/>
    <n v="0"/>
    <s v=""/>
    <b v="0"/>
    <s v="fi"/>
    <m/>
    <s v=""/>
    <b v="0"/>
    <n v="2"/>
    <s v="1179276286101016578"/>
    <s v="Twitter for iPhone"/>
    <b v="0"/>
    <s v="1179276286101016578"/>
    <s v="Tweet"/>
    <n v="0"/>
    <n v="0"/>
    <m/>
    <m/>
    <m/>
    <m/>
    <m/>
    <m/>
    <m/>
    <m/>
    <n v="4"/>
    <s v="4"/>
    <s v="1"/>
    <n v="0"/>
    <n v="0"/>
    <n v="0"/>
    <n v="0"/>
    <n v="0"/>
    <n v="0"/>
    <n v="19"/>
    <n v="100"/>
    <n v="19"/>
  </r>
  <r>
    <s v="schulzekatri"/>
    <s v="smarttampere"/>
    <m/>
    <m/>
    <m/>
    <m/>
    <m/>
    <m/>
    <m/>
    <m/>
    <s v="Yes"/>
    <n v="262"/>
    <m/>
    <m/>
    <x v="0"/>
    <d v="2019-10-02T07:57:14.000"/>
    <s v="RT @SmartTampere: SURE-hankkeen lisÃ¤ksi #turvallisuus-teemassa tullaan toteuttamaan mm. syventÃ¤vÃ¤ selvitys ekosysteemitoimijoista ja tarpeiâ€¦"/>
    <m/>
    <m/>
    <x v="36"/>
    <m/>
    <s v="http://pbs.twimg.com/profile_images/1125709590304313350/CX5B0JVT_normal.jpg"/>
    <x v="153"/>
    <s v="https://twitter.com/#!/schulzekatri/status/1179304316991090688"/>
    <m/>
    <m/>
    <s v="1179304316991090688"/>
    <m/>
    <b v="0"/>
    <n v="0"/>
    <s v=""/>
    <b v="0"/>
    <s v="fi"/>
    <m/>
    <s v=""/>
    <b v="0"/>
    <n v="2"/>
    <s v="1178929126675292161"/>
    <s v="Twitter for iPhone"/>
    <b v="0"/>
    <s v="1178929126675292161"/>
    <s v="Tweet"/>
    <n v="0"/>
    <n v="0"/>
    <m/>
    <m/>
    <m/>
    <m/>
    <m/>
    <m/>
    <m/>
    <m/>
    <n v="4"/>
    <s v="4"/>
    <s v="1"/>
    <n v="0"/>
    <n v="0"/>
    <n v="0"/>
    <n v="0"/>
    <n v="0"/>
    <n v="0"/>
    <n v="17"/>
    <n v="100"/>
    <n v="17"/>
  </r>
  <r>
    <s v="schulzekatri"/>
    <s v="minna_kinnunen"/>
    <m/>
    <m/>
    <m/>
    <m/>
    <m/>
    <m/>
    <m/>
    <m/>
    <s v="No"/>
    <n v="263"/>
    <m/>
    <m/>
    <x v="0"/>
    <d v="2019-10-02T15:58:54.000"/>
    <s v="RT @minna_kinnunen: Kirsi Louhelainen eCraftilta esitteli AI Aamussa AI-ekosysteemikartoituksen taustaa. Kannattaa vastata kyselyyn. Kehiteâ€¦"/>
    <m/>
    <m/>
    <x v="0"/>
    <m/>
    <s v="http://pbs.twimg.com/profile_images/1125709590304313350/CX5B0JVT_normal.jpg"/>
    <x v="154"/>
    <s v="https://twitter.com/#!/schulzekatri/status/1179425533475602432"/>
    <m/>
    <m/>
    <s v="1179425533475602432"/>
    <m/>
    <b v="0"/>
    <n v="0"/>
    <s v=""/>
    <b v="0"/>
    <s v="fi"/>
    <m/>
    <s v=""/>
    <b v="0"/>
    <n v="5"/>
    <s v="1179344936778555393"/>
    <s v="Twitter for iPhone"/>
    <b v="0"/>
    <s v="1179344936778555393"/>
    <s v="Tweet"/>
    <n v="0"/>
    <n v="0"/>
    <m/>
    <m/>
    <m/>
    <m/>
    <m/>
    <m/>
    <m/>
    <m/>
    <n v="1"/>
    <s v="4"/>
    <s v="3"/>
    <n v="0"/>
    <n v="0"/>
    <n v="0"/>
    <n v="0"/>
    <n v="0"/>
    <n v="0"/>
    <n v="15"/>
    <n v="100"/>
    <n v="15"/>
  </r>
  <r>
    <s v="schulzekatri"/>
    <s v="schulzekatri"/>
    <m/>
    <m/>
    <m/>
    <m/>
    <m/>
    <m/>
    <m/>
    <m/>
    <s v="No"/>
    <n v="264"/>
    <m/>
    <m/>
    <x v="1"/>
    <d v="2019-10-03T06:48:11.000"/>
    <s v="Soon starting #stream #startup #streamfestival #businesstampere #smarttampere https://t.co/5sgTgKp0NY"/>
    <m/>
    <m/>
    <x v="49"/>
    <s v="https://pbs.twimg.com/media/EF70zyEXkAADIXK.jpg"/>
    <s v="https://pbs.twimg.com/media/EF70zyEXkAADIXK.jpg"/>
    <x v="155"/>
    <s v="https://twitter.com/#!/schulzekatri/status/1179649329029623808"/>
    <m/>
    <m/>
    <s v="1179649329029623808"/>
    <m/>
    <b v="0"/>
    <n v="0"/>
    <s v=""/>
    <b v="0"/>
    <s v="en"/>
    <m/>
    <s v=""/>
    <b v="0"/>
    <n v="0"/>
    <s v=""/>
    <s v="Twitter for iPhone"/>
    <b v="0"/>
    <s v="1179649329029623808"/>
    <s v="Tweet"/>
    <n v="0"/>
    <n v="0"/>
    <m/>
    <m/>
    <m/>
    <m/>
    <m/>
    <m/>
    <m/>
    <m/>
    <n v="2"/>
    <s v="4"/>
    <s v="4"/>
    <n v="0"/>
    <n v="0"/>
    <n v="0"/>
    <n v="0"/>
    <n v="0"/>
    <n v="0"/>
    <n v="7"/>
    <n v="100"/>
    <n v="7"/>
  </r>
  <r>
    <s v="schulzekatri"/>
    <s v="schulzekatri"/>
    <m/>
    <m/>
    <m/>
    <m/>
    <m/>
    <m/>
    <m/>
    <m/>
    <s v="No"/>
    <n v="265"/>
    <m/>
    <m/>
    <x v="1"/>
    <d v="2019-10-10T07:32:12.000"/>
    <s v="Interesting panel discussion about What brings about sustainable change in safety and security? 200 participants following #turvallisuussymposium #smarttampere #BusinessTampere https://t.co/ceZqEWYYBw"/>
    <m/>
    <m/>
    <x v="52"/>
    <s v="https://pbs.twimg.com/media/EGgB8x_WoAABDze.jpg"/>
    <s v="https://pbs.twimg.com/media/EGgB8x_WoAABDze.jpg"/>
    <x v="156"/>
    <s v="https://twitter.com/#!/schulzekatri/status/1182197120637558784"/>
    <m/>
    <m/>
    <s v="1182197120637558784"/>
    <m/>
    <b v="0"/>
    <n v="3"/>
    <s v=""/>
    <b v="0"/>
    <s v="en"/>
    <m/>
    <s v=""/>
    <b v="0"/>
    <n v="1"/>
    <s v=""/>
    <s v="Twitter for iPhone"/>
    <b v="0"/>
    <s v="1182197120637558784"/>
    <s v="Tweet"/>
    <n v="0"/>
    <n v="0"/>
    <m/>
    <m/>
    <m/>
    <m/>
    <m/>
    <m/>
    <m/>
    <m/>
    <n v="2"/>
    <s v="4"/>
    <s v="4"/>
    <n v="2"/>
    <n v="10.526315789473685"/>
    <n v="0"/>
    <n v="0"/>
    <n v="0"/>
    <n v="0"/>
    <n v="17"/>
    <n v="89.47368421052632"/>
    <n v="19"/>
  </r>
  <r>
    <s v="smarttampere"/>
    <s v="schulzekatri"/>
    <m/>
    <m/>
    <m/>
    <m/>
    <m/>
    <m/>
    <m/>
    <m/>
    <s v="Yes"/>
    <n v="266"/>
    <m/>
    <m/>
    <x v="0"/>
    <d v="2019-10-03T08:35:29.000"/>
    <s v="RT @SchulzeKatri: Soon starting #stream #startup #streamfestival #businesstampere #smarttampere https://t.co/5sgTgKp0NY"/>
    <m/>
    <m/>
    <x v="49"/>
    <s v="https://pbs.twimg.com/media/EF70zyEXkAADIXK.jpg"/>
    <s v="https://pbs.twimg.com/media/EF70zyEXkAADIXK.jpg"/>
    <x v="157"/>
    <s v="https://twitter.com/#!/smarttampere/status/1179676333779103745"/>
    <m/>
    <m/>
    <s v="1179676333779103745"/>
    <m/>
    <b v="0"/>
    <n v="0"/>
    <s v=""/>
    <b v="0"/>
    <s v="en"/>
    <m/>
    <s v=""/>
    <b v="0"/>
    <n v="2"/>
    <s v="1179649329029623808"/>
    <s v="Twitter Web App"/>
    <b v="0"/>
    <s v="1179649329029623808"/>
    <s v="Tweet"/>
    <n v="0"/>
    <n v="0"/>
    <m/>
    <m/>
    <m/>
    <m/>
    <m/>
    <m/>
    <m/>
    <m/>
    <n v="2"/>
    <s v="1"/>
    <s v="4"/>
    <n v="0"/>
    <n v="0"/>
    <n v="0"/>
    <n v="0"/>
    <n v="0"/>
    <n v="0"/>
    <n v="9"/>
    <n v="100"/>
    <n v="9"/>
  </r>
  <r>
    <s v="smarttampere"/>
    <s v="schulzekatri"/>
    <m/>
    <m/>
    <m/>
    <m/>
    <m/>
    <m/>
    <m/>
    <m/>
    <s v="Yes"/>
    <n v="267"/>
    <m/>
    <m/>
    <x v="0"/>
    <d v="2019-10-10T08:04:42.000"/>
    <s v="RT @SchulzeKatri: Interesting panel discussion about What brings about sustainable change in safety and security? 200 participants followin…"/>
    <m/>
    <m/>
    <x v="0"/>
    <m/>
    <s v="http://pbs.twimg.com/profile_images/787336839954894848/h90UjdE8_normal.jpg"/>
    <x v="158"/>
    <s v="https://twitter.com/#!/smarttampere/status/1182205300625018882"/>
    <m/>
    <m/>
    <s v="1182205300625018882"/>
    <m/>
    <b v="0"/>
    <n v="0"/>
    <s v=""/>
    <b v="0"/>
    <s v="en"/>
    <m/>
    <s v=""/>
    <b v="0"/>
    <n v="1"/>
    <s v="1182197120637558784"/>
    <s v="Twitter for Android"/>
    <b v="0"/>
    <s v="1182197120637558784"/>
    <s v="Tweet"/>
    <n v="0"/>
    <n v="0"/>
    <m/>
    <m/>
    <m/>
    <m/>
    <m/>
    <m/>
    <m/>
    <m/>
    <n v="2"/>
    <s v="1"/>
    <s v="4"/>
    <n v="2"/>
    <n v="11.11111111111111"/>
    <n v="0"/>
    <n v="0"/>
    <n v="0"/>
    <n v="0"/>
    <n v="16"/>
    <n v="88.88888888888889"/>
    <n v="18"/>
  </r>
  <r>
    <s v="braggetommi"/>
    <s v="smarttampere"/>
    <m/>
    <m/>
    <m/>
    <m/>
    <m/>
    <m/>
    <m/>
    <m/>
    <s v="Yes"/>
    <n v="268"/>
    <m/>
    <m/>
    <x v="2"/>
    <d v="2019-10-11T12:01:25.000"/>
    <s v="@SmartTampere What do you mean, did something happen? Finnish is not that easy yet 🙂"/>
    <m/>
    <m/>
    <x v="0"/>
    <m/>
    <s v="http://pbs.twimg.com/profile_images/1157934743348011008/KdPFYuD6_normal.jpg"/>
    <x v="159"/>
    <s v="https://twitter.com/#!/braggetommi/status/1182627259846479873"/>
    <m/>
    <m/>
    <s v="1182627259846479873"/>
    <s v="1182625412746113024"/>
    <b v="0"/>
    <n v="0"/>
    <s v="737000879941898240"/>
    <b v="0"/>
    <s v="en"/>
    <m/>
    <s v=""/>
    <b v="0"/>
    <n v="0"/>
    <s v=""/>
    <s v="Twitter Web App"/>
    <b v="0"/>
    <s v="1182625412746113024"/>
    <s v="Tweet"/>
    <n v="0"/>
    <n v="0"/>
    <m/>
    <m/>
    <m/>
    <m/>
    <m/>
    <m/>
    <m/>
    <m/>
    <n v="2"/>
    <s v="1"/>
    <s v="1"/>
    <n v="1"/>
    <n v="7.142857142857143"/>
    <n v="0"/>
    <n v="0"/>
    <n v="0"/>
    <n v="0"/>
    <n v="13"/>
    <n v="92.85714285714286"/>
    <n v="14"/>
  </r>
  <r>
    <s v="braggetommi"/>
    <s v="smarttampere"/>
    <m/>
    <m/>
    <m/>
    <m/>
    <m/>
    <m/>
    <m/>
    <m/>
    <s v="Yes"/>
    <n v="269"/>
    <m/>
    <m/>
    <x v="2"/>
    <d v="2019-10-11T12:16:57.000"/>
    <s v="@SmartTampere Unfortunately, in my opinion, English should be the first in a smart city, maybe just me who likes it 😀"/>
    <m/>
    <m/>
    <x v="0"/>
    <m/>
    <s v="http://pbs.twimg.com/profile_images/1157934743348011008/KdPFYuD6_normal.jpg"/>
    <x v="160"/>
    <s v="https://twitter.com/#!/braggetommi/status/1182631167335550976"/>
    <m/>
    <m/>
    <s v="1182631167335550976"/>
    <s v="1182625412746113024"/>
    <b v="0"/>
    <n v="0"/>
    <s v="737000879941898240"/>
    <b v="0"/>
    <s v="en"/>
    <m/>
    <s v=""/>
    <b v="0"/>
    <n v="0"/>
    <s v=""/>
    <s v="Twitter Web App"/>
    <b v="0"/>
    <s v="1182625412746113024"/>
    <s v="Tweet"/>
    <n v="0"/>
    <n v="0"/>
    <m/>
    <m/>
    <m/>
    <m/>
    <m/>
    <m/>
    <m/>
    <m/>
    <n v="2"/>
    <s v="1"/>
    <s v="1"/>
    <n v="2"/>
    <n v="10"/>
    <n v="1"/>
    <n v="5"/>
    <n v="0"/>
    <n v="0"/>
    <n v="17"/>
    <n v="85"/>
    <n v="20"/>
  </r>
  <r>
    <s v="smarttampere"/>
    <s v="braggetommi"/>
    <m/>
    <m/>
    <m/>
    <m/>
    <m/>
    <m/>
    <m/>
    <m/>
    <s v="Yes"/>
    <n v="270"/>
    <m/>
    <m/>
    <x v="2"/>
    <d v="2019-10-11T13:32:38.000"/>
    <s v="@BraggeTommi Here is the link to the English tweet 😉 https://t.co/hx1H4nHjmx"/>
    <s v="https://twitter.com/SmartTampere/status/1182626076884897794?s=19"/>
    <s v="twitter.com"/>
    <x v="0"/>
    <m/>
    <s v="http://pbs.twimg.com/profile_images/787336839954894848/h90UjdE8_normal.jpg"/>
    <x v="161"/>
    <s v="https://twitter.com/#!/smarttampere/status/1182650214156513280"/>
    <m/>
    <m/>
    <s v="1182650214156513280"/>
    <s v="1182631167335550976"/>
    <b v="0"/>
    <n v="0"/>
    <s v="1130679137797066752"/>
    <b v="1"/>
    <s v="en"/>
    <m/>
    <s v="1182626076884897794"/>
    <b v="0"/>
    <n v="0"/>
    <s v=""/>
    <s v="Twitter for Android"/>
    <b v="0"/>
    <s v="1182631167335550976"/>
    <s v="Tweet"/>
    <n v="0"/>
    <n v="0"/>
    <m/>
    <m/>
    <m/>
    <m/>
    <m/>
    <m/>
    <m/>
    <m/>
    <n v="1"/>
    <s v="1"/>
    <s v="1"/>
    <n v="0"/>
    <n v="0"/>
    <n v="0"/>
    <n v="0"/>
    <n v="0"/>
    <n v="0"/>
    <n v="9"/>
    <n v="100"/>
    <n v="9"/>
  </r>
  <r>
    <s v="tays_sairaala"/>
    <s v="tays_sairaala"/>
    <m/>
    <m/>
    <m/>
    <m/>
    <m/>
    <m/>
    <m/>
    <m/>
    <s v="No"/>
    <n v="271"/>
    <m/>
    <m/>
    <x v="1"/>
    <d v="2019-10-10T08:27:34.000"/>
    <s v="OmaTays on otettu hyvin vastaan - nyt käyttäjiä on jo 20 000! Uusia toimintoja lanseerataan vinhaa vauhtia: verkossa voi käydä hoitokeskusteluja ja moniin esitietokyselyihin voi jo vastata sähköisesti. #digitalisaatio #omatays #sähköinenasiointi #tays https://t.co/Tirwvnjopm"/>
    <m/>
    <m/>
    <x v="53"/>
    <s v="https://pbs.twimg.com/media/EGgKR3RXUAA_lSX.png"/>
    <s v="https://pbs.twimg.com/media/EGgKR3RXUAA_lSX.png"/>
    <x v="162"/>
    <s v="https://twitter.com/#!/tays_sairaala/status/1182211055927398401"/>
    <m/>
    <m/>
    <s v="1182211055927398401"/>
    <m/>
    <b v="0"/>
    <n v="37"/>
    <s v=""/>
    <b v="0"/>
    <s v="fi"/>
    <m/>
    <s v=""/>
    <b v="0"/>
    <n v="10"/>
    <s v=""/>
    <s v="Twitter Web Client"/>
    <b v="0"/>
    <s v="1182211055927398401"/>
    <s v="Retweet"/>
    <n v="0"/>
    <n v="0"/>
    <m/>
    <m/>
    <m/>
    <m/>
    <m/>
    <m/>
    <m/>
    <m/>
    <n v="1"/>
    <s v="1"/>
    <s v="1"/>
    <n v="0"/>
    <n v="0"/>
    <n v="0"/>
    <n v="0"/>
    <n v="0"/>
    <n v="0"/>
    <n v="31"/>
    <n v="100"/>
    <n v="31"/>
  </r>
  <r>
    <s v="smarttampere"/>
    <s v="tays_sairaala"/>
    <m/>
    <m/>
    <m/>
    <m/>
    <m/>
    <m/>
    <m/>
    <m/>
    <s v="No"/>
    <n v="274"/>
    <m/>
    <m/>
    <x v="0"/>
    <d v="2019-10-11T14:40:54.000"/>
    <s v="RT @Tays_sairaala: OmaTays on otettu hyvin vastaan - nyt käyttäjiä on jo 20 000! Uusia toimintoja lanseerataan vinhaa vauhtia: verkossa voi…"/>
    <m/>
    <m/>
    <x v="0"/>
    <m/>
    <s v="http://pbs.twimg.com/profile_images/787336839954894848/h90UjdE8_normal.jpg"/>
    <x v="163"/>
    <s v="https://twitter.com/#!/smarttampere/status/1182667393048424450"/>
    <m/>
    <m/>
    <s v="1182667393048424450"/>
    <m/>
    <b v="0"/>
    <n v="0"/>
    <s v=""/>
    <b v="0"/>
    <s v="fi"/>
    <m/>
    <s v=""/>
    <b v="0"/>
    <n v="10"/>
    <s v="1182211055927398401"/>
    <s v="Twitter for Android"/>
    <b v="0"/>
    <s v="1182211055927398401"/>
    <s v="Tweet"/>
    <n v="0"/>
    <n v="0"/>
    <m/>
    <m/>
    <m/>
    <m/>
    <m/>
    <m/>
    <m/>
    <m/>
    <n v="3"/>
    <s v="1"/>
    <s v="1"/>
    <n v="0"/>
    <n v="0"/>
    <n v="0"/>
    <n v="0"/>
    <n v="0"/>
    <n v="0"/>
    <n v="20"/>
    <n v="100"/>
    <n v="20"/>
  </r>
  <r>
    <s v="lailabrocker"/>
    <s v="minna_kinnunen"/>
    <m/>
    <m/>
    <m/>
    <m/>
    <m/>
    <m/>
    <m/>
    <m/>
    <s v="No"/>
    <n v="275"/>
    <m/>
    <m/>
    <x v="0"/>
    <d v="2019-10-12T04:24:34.000"/>
    <s v="RT @minna_kinnunen: Ethics in AI -AI Morning 1st November 2019 9-12 AM_x000a__x000a_Interesting program coming up:_x000a_Insta DefSec, Solita, 1001Lakes and…"/>
    <m/>
    <m/>
    <x v="0"/>
    <m/>
    <s v="http://pbs.twimg.com/profile_images/1026079729676439552/zh2Rsfug_normal.jpg"/>
    <x v="164"/>
    <s v="https://twitter.com/#!/lailabrocker/status/1182874676189650945"/>
    <m/>
    <m/>
    <s v="1182874676189650945"/>
    <m/>
    <b v="0"/>
    <n v="0"/>
    <s v=""/>
    <b v="0"/>
    <s v="en"/>
    <m/>
    <s v=""/>
    <b v="0"/>
    <n v="3"/>
    <s v="1182606219036545024"/>
    <s v="Twitter for iPad"/>
    <b v="0"/>
    <s v="1182606219036545024"/>
    <s v="Tweet"/>
    <n v="0"/>
    <n v="0"/>
    <m/>
    <m/>
    <m/>
    <m/>
    <m/>
    <m/>
    <m/>
    <m/>
    <n v="1"/>
    <s v="3"/>
    <s v="3"/>
    <n v="1"/>
    <n v="4.545454545454546"/>
    <n v="0"/>
    <n v="0"/>
    <n v="0"/>
    <n v="0"/>
    <n v="21"/>
    <n v="95.45454545454545"/>
    <n v="22"/>
  </r>
  <r>
    <s v="ai_hub_tampere"/>
    <s v="paronianttila"/>
    <m/>
    <m/>
    <m/>
    <m/>
    <m/>
    <m/>
    <m/>
    <m/>
    <s v="No"/>
    <n v="276"/>
    <m/>
    <m/>
    <x v="0"/>
    <d v="2019-10-03T14:56:51.000"/>
    <s v="It is October already! That means our next @AI_Hub_Tampere workshop is approaching. Watch out for the sign-ups in the near future!  _x000a_#register #artificialintelligence #demos #architecture #platforms with Professor Timo Hämäläinen @RezaGhabcheloo @ParoniAnttila @futurice https://t.co/VkPb3x25hw"/>
    <m/>
    <m/>
    <x v="54"/>
    <s v="https://pbs.twimg.com/media/EF9kpzOWoAIkZ_v.jpg"/>
    <s v="https://pbs.twimg.com/media/EF9kpzOWoAIkZ_v.jpg"/>
    <x v="165"/>
    <s v="https://twitter.com/#!/ai_hub_tampere/status/1179772307419619333"/>
    <m/>
    <m/>
    <s v="1179772307419619333"/>
    <m/>
    <b v="0"/>
    <n v="5"/>
    <s v=""/>
    <b v="0"/>
    <s v="en"/>
    <m/>
    <s v=""/>
    <b v="0"/>
    <n v="5"/>
    <s v=""/>
    <s v="Twitter Web App"/>
    <b v="0"/>
    <s v="1179772307419619333"/>
    <s v="Retweet"/>
    <n v="0"/>
    <n v="0"/>
    <m/>
    <m/>
    <m/>
    <m/>
    <m/>
    <m/>
    <m/>
    <m/>
    <n v="1"/>
    <s v="5"/>
    <s v="5"/>
    <m/>
    <m/>
    <m/>
    <m/>
    <m/>
    <m/>
    <m/>
    <m/>
    <m/>
  </r>
  <r>
    <s v="ai_hub_tampere"/>
    <s v="maximum_aittack"/>
    <m/>
    <m/>
    <m/>
    <m/>
    <m/>
    <m/>
    <m/>
    <m/>
    <s v="No"/>
    <n v="277"/>
    <m/>
    <m/>
    <x v="0"/>
    <d v="2019-10-07T06:08:20.000"/>
    <s v="Ilmoittautuminen @AI_Hub_Tampere sovelletun tekoälyn workshopiin 23.10. on nyt auki. Puhujina @TampereUni prof. Timo Hämäläinen, @RezaGhabcheloo sekä Mikko Pohja @futurice @maximum_aittack. https://t.co/dcolWYSMdl #tekoäly #demot #simulaatio #alusta #arkkitehtuuri #älykkäätkoneet https://t.co/UHu8GYyjYF"/>
    <s v="https://www.eventbrite.com/e/ai-hub-tampere-workshop-on-applied-ai-registration-73395859993"/>
    <s v="eventbrite.com"/>
    <x v="55"/>
    <s v="https://pbs.twimg.com/media/EGQSC9fXoAAoQDt.jpg"/>
    <s v="https://pbs.twimg.com/media/EGQSC9fXoAAoQDt.jpg"/>
    <x v="166"/>
    <s v="https://twitter.com/#!/ai_hub_tampere/status/1181088852167004160"/>
    <m/>
    <m/>
    <s v="1181088852167004160"/>
    <m/>
    <b v="0"/>
    <n v="6"/>
    <s v=""/>
    <b v="0"/>
    <s v="fi"/>
    <m/>
    <s v=""/>
    <b v="0"/>
    <n v="5"/>
    <s v=""/>
    <s v="Twitter Web App"/>
    <b v="0"/>
    <s v="1181088852167004160"/>
    <s v="Retweet"/>
    <n v="0"/>
    <n v="0"/>
    <m/>
    <m/>
    <m/>
    <m/>
    <m/>
    <m/>
    <m/>
    <m/>
    <n v="1"/>
    <s v="5"/>
    <s v="5"/>
    <m/>
    <m/>
    <m/>
    <m/>
    <m/>
    <m/>
    <m/>
    <m/>
    <m/>
  </r>
  <r>
    <s v="smarttampere"/>
    <s v="tampereuni"/>
    <m/>
    <m/>
    <m/>
    <m/>
    <m/>
    <m/>
    <m/>
    <m/>
    <s v="No"/>
    <n v="282"/>
    <m/>
    <m/>
    <x v="0"/>
    <d v="2019-10-07T06:16:43.000"/>
    <s v="RT @AI_Hub_Tampere: Ilmoittautuminen @AI_Hub_Tampere sovelletun tekoälyn workshopiin 23.10. on nyt auki. Puhujina @TampereUni prof. Timo Hä…"/>
    <m/>
    <m/>
    <x v="0"/>
    <m/>
    <s v="http://pbs.twimg.com/profile_images/787336839954894848/h90UjdE8_normal.jpg"/>
    <x v="167"/>
    <s v="https://twitter.com/#!/smarttampere/status/1181090959637004288"/>
    <m/>
    <m/>
    <s v="1181090959637004288"/>
    <m/>
    <b v="0"/>
    <n v="0"/>
    <s v=""/>
    <b v="0"/>
    <s v="fi"/>
    <m/>
    <s v=""/>
    <b v="0"/>
    <n v="5"/>
    <s v="1181088852167004160"/>
    <s v="Twitter Web App"/>
    <b v="0"/>
    <s v="1181088852167004160"/>
    <s v="Tweet"/>
    <n v="0"/>
    <n v="0"/>
    <m/>
    <m/>
    <m/>
    <m/>
    <m/>
    <m/>
    <m/>
    <m/>
    <n v="3"/>
    <s v="1"/>
    <s v="5"/>
    <m/>
    <m/>
    <m/>
    <m/>
    <m/>
    <m/>
    <m/>
    <m/>
    <m/>
  </r>
  <r>
    <s v="smarttampere"/>
    <s v="tampereuni"/>
    <m/>
    <m/>
    <m/>
    <m/>
    <m/>
    <m/>
    <m/>
    <m/>
    <s v="No"/>
    <n v="283"/>
    <m/>
    <m/>
    <x v="0"/>
    <d v="2019-10-10T06:21:50.000"/>
    <s v="Today, @TampereUni is hosting the Safety and Security Research Symposium. Presentations, keynotes and panel discussions about digitalization, health, governance, and technology will give us insight into the different aspects of security and safety! #smarttampere"/>
    <m/>
    <m/>
    <x v="16"/>
    <m/>
    <s v="http://pbs.twimg.com/profile_images/787336839954894848/h90UjdE8_normal.jpg"/>
    <x v="168"/>
    <s v="https://twitter.com/#!/smarttampere/status/1182179411002642432"/>
    <m/>
    <m/>
    <s v="1182179411002642432"/>
    <m/>
    <b v="0"/>
    <n v="2"/>
    <s v=""/>
    <b v="0"/>
    <s v="en"/>
    <m/>
    <s v=""/>
    <b v="0"/>
    <n v="0"/>
    <s v=""/>
    <s v="Twitter for iPhone"/>
    <b v="0"/>
    <s v="1182179411002642432"/>
    <s v="Tweet"/>
    <n v="0"/>
    <n v="0"/>
    <m/>
    <m/>
    <m/>
    <m/>
    <m/>
    <m/>
    <m/>
    <m/>
    <n v="3"/>
    <s v="1"/>
    <s v="5"/>
    <n v="0"/>
    <n v="0"/>
    <n v="0"/>
    <n v="0"/>
    <n v="0"/>
    <n v="0"/>
    <n v="34"/>
    <n v="100"/>
    <n v="34"/>
  </r>
  <r>
    <s v="smarttampere"/>
    <s v="tampereuni"/>
    <m/>
    <m/>
    <m/>
    <m/>
    <m/>
    <m/>
    <m/>
    <m/>
    <s v="No"/>
    <n v="284"/>
    <m/>
    <m/>
    <x v="0"/>
    <d v="2019-10-10T06:33:01.000"/>
    <s v="“In order to battle today’s challenges, we need cooperation between different parties and institutions” _x000a_The #turvallisuussymposium2019 is bringing Tampere as a city and region, the @TampereUni, businesses, and international guests together #smarttampere https://t.co/8VptnXFEN2"/>
    <m/>
    <m/>
    <x v="51"/>
    <s v="https://pbs.twimg.com/media/EGf0d3RWkAAfhWz.jpg"/>
    <s v="https://pbs.twimg.com/media/EGf0d3RWkAAfhWz.jpg"/>
    <x v="169"/>
    <s v="https://twitter.com/#!/smarttampere/status/1182182228530470912"/>
    <m/>
    <m/>
    <s v="1182182228530470912"/>
    <m/>
    <b v="0"/>
    <n v="7"/>
    <s v=""/>
    <b v="0"/>
    <s v="en"/>
    <m/>
    <s v=""/>
    <b v="0"/>
    <n v="0"/>
    <s v=""/>
    <s v="Twitter for iPhone"/>
    <b v="0"/>
    <s v="1182182228530470912"/>
    <s v="Tweet"/>
    <n v="0"/>
    <n v="0"/>
    <m/>
    <m/>
    <m/>
    <m/>
    <m/>
    <m/>
    <m/>
    <m/>
    <n v="3"/>
    <s v="1"/>
    <s v="5"/>
    <n v="0"/>
    <n v="0"/>
    <n v="0"/>
    <n v="0"/>
    <n v="0"/>
    <n v="0"/>
    <n v="33"/>
    <n v="100"/>
    <n v="33"/>
  </r>
  <r>
    <s v="kampusklubi"/>
    <s v="kampusklubi"/>
    <m/>
    <m/>
    <m/>
    <m/>
    <m/>
    <m/>
    <m/>
    <m/>
    <s v="No"/>
    <n v="286"/>
    <m/>
    <m/>
    <x v="1"/>
    <d v="2019-10-02T06:36:20.000"/>
    <s v="What a set of professionals this morning @Kampusklubi - all interested in #AI! Full house ðŸ˜ https://t.co/j0iYKhsefi"/>
    <s v="https://twitter.com/smarttampere/status/1179282580140630016"/>
    <s v="twitter.com"/>
    <x v="56"/>
    <m/>
    <s v="http://pbs.twimg.com/profile_images/912974075420725250/WyLm9JeJ_normal.jpg"/>
    <x v="170"/>
    <s v="https://twitter.com/#!/kampusklubi/status/1179283960842670085"/>
    <m/>
    <m/>
    <s v="1179283960842670085"/>
    <m/>
    <b v="0"/>
    <n v="5"/>
    <s v=""/>
    <b v="1"/>
    <s v="en"/>
    <m/>
    <s v="1179282580140630016"/>
    <b v="0"/>
    <n v="0"/>
    <s v=""/>
    <s v="Twitter for iPhone"/>
    <b v="0"/>
    <s v="1179283960842670085"/>
    <s v="Tweet"/>
    <n v="0"/>
    <n v="0"/>
    <m/>
    <m/>
    <m/>
    <m/>
    <m/>
    <m/>
    <m/>
    <m/>
    <n v="1"/>
    <s v="3"/>
    <s v="3"/>
    <n v="0"/>
    <n v="0"/>
    <n v="0"/>
    <n v="0"/>
    <n v="0"/>
    <n v="0"/>
    <n v="15"/>
    <n v="100"/>
    <n v="15"/>
  </r>
  <r>
    <s v="kampusklubi"/>
    <s v="smarttampere"/>
    <m/>
    <m/>
    <m/>
    <m/>
    <m/>
    <m/>
    <m/>
    <m/>
    <s v="Yes"/>
    <n v="287"/>
    <m/>
    <m/>
    <x v="0"/>
    <d v="2019-10-04T11:51:35.000"/>
    <s v="RT @SmartTampere: Vielä ehtii osallistua innovaatiokilpailuun! Aloitustapahtuma ensi tiistaina Hervannan @Kampusklubi'lla. Ilmoittaudu muka…"/>
    <m/>
    <m/>
    <x v="0"/>
    <m/>
    <s v="http://pbs.twimg.com/profile_images/912974075420725250/WyLm9JeJ_normal.jpg"/>
    <x v="171"/>
    <s v="https://twitter.com/#!/kampusklubi/status/1180088069610987520"/>
    <m/>
    <m/>
    <s v="1180088069610987520"/>
    <m/>
    <b v="0"/>
    <n v="0"/>
    <s v=""/>
    <b v="0"/>
    <s v="fi"/>
    <m/>
    <s v=""/>
    <b v="0"/>
    <n v="4"/>
    <s v="1180087686603902977"/>
    <s v="Twitter Web App"/>
    <b v="0"/>
    <s v="1180087686603902977"/>
    <s v="Tweet"/>
    <n v="0"/>
    <n v="0"/>
    <m/>
    <m/>
    <m/>
    <m/>
    <m/>
    <m/>
    <m/>
    <m/>
    <n v="1"/>
    <s v="3"/>
    <s v="1"/>
    <n v="0"/>
    <n v="0"/>
    <n v="0"/>
    <n v="0"/>
    <n v="0"/>
    <n v="0"/>
    <n v="13"/>
    <n v="100"/>
    <n v="13"/>
  </r>
  <r>
    <s v="minna_kinnunen"/>
    <s v="kampusklubi"/>
    <m/>
    <m/>
    <m/>
    <m/>
    <m/>
    <m/>
    <m/>
    <m/>
    <s v="No"/>
    <n v="288"/>
    <m/>
    <m/>
    <x v="0"/>
    <d v="2019-10-02T12:54:02.000"/>
    <s v="Markku Niemi told about the IoT pilots at the city of Tampere @Kampusklubi _x000a__x000a_#smarttampere #BusinessTampere #AIaamu #AImorning https://t.co/siSQGwrZ7X"/>
    <m/>
    <m/>
    <x v="35"/>
    <s v="https://pbs.twimg.com/media/EF3-9QIXUAIgtEI.jpg"/>
    <s v="https://pbs.twimg.com/media/EF3-9QIXUAIgtEI.jpg"/>
    <x v="172"/>
    <s v="https://twitter.com/#!/minna_kinnunen/status/1179379010897399808"/>
    <m/>
    <m/>
    <s v="1179379010897399808"/>
    <m/>
    <b v="0"/>
    <n v="2"/>
    <s v=""/>
    <b v="0"/>
    <s v="en"/>
    <m/>
    <s v=""/>
    <b v="0"/>
    <n v="2"/>
    <s v=""/>
    <s v="Twitter for iPhone"/>
    <b v="0"/>
    <s v="1179379010897399808"/>
    <s v="Tweet"/>
    <n v="0"/>
    <n v="0"/>
    <s v="23.542135,61.427285 _x000a_24.1184937,61.427285 _x000a_24.1184937,61.836577 _x000a_23.542135,61.836577"/>
    <s v="Finland"/>
    <s v="FI"/>
    <s v="Tampere, Finland"/>
    <s v="e3ba9e096a0fc232"/>
    <s v="Tampere"/>
    <s v="city"/>
    <s v="https://api.twitter.com/1.1/geo/id/e3ba9e096a0fc232.json"/>
    <n v="2"/>
    <s v="3"/>
    <s v="3"/>
    <n v="0"/>
    <n v="0"/>
    <n v="0"/>
    <n v="0"/>
    <n v="0"/>
    <n v="0"/>
    <n v="17"/>
    <n v="100"/>
    <n v="17"/>
  </r>
  <r>
    <s v="minna_kinnunen"/>
    <s v="kampusklubi"/>
    <m/>
    <m/>
    <m/>
    <m/>
    <m/>
    <m/>
    <m/>
    <m/>
    <s v="No"/>
    <n v="289"/>
    <m/>
    <m/>
    <x v="0"/>
    <d v="2019-10-08T12:54:19.000"/>
    <s v="Datalla Tampere kestäväksi -innovaatiokilpailun aloitustapahtuma @Kampusklubi _x000a__x000a_Mukana yli 20 yritystä ja alustavat ideat lupaavat mahtavaa tilaisuutta 30.10. jolloin esitellään syntyneitä ratkaisuja_x000a__x000a_#smarttampere #BusinessTampere #hackathon https://t.co/BqTOYVFUX5"/>
    <m/>
    <m/>
    <x v="57"/>
    <s v="https://pbs.twimg.com/media/EGW4j3EWwAAQpIJ.jpg"/>
    <s v="https://pbs.twimg.com/media/EGW4j3EWwAAQpIJ.jpg"/>
    <x v="173"/>
    <s v="https://twitter.com/#!/minna_kinnunen/status/1181553408655925248"/>
    <m/>
    <m/>
    <s v="1181553408655925248"/>
    <m/>
    <b v="0"/>
    <n v="7"/>
    <s v=""/>
    <b v="0"/>
    <s v="fi"/>
    <m/>
    <s v=""/>
    <b v="0"/>
    <n v="2"/>
    <s v=""/>
    <s v="Twitter for iPhone"/>
    <b v="0"/>
    <s v="1181553408655925248"/>
    <s v="Tweet"/>
    <n v="0"/>
    <n v="0"/>
    <s v="23.858500775770207,61.44973705946924 _x000a_23.858500775770207,61.44973705946924 _x000a_23.858500775770207,61.44973705946924 _x000a_23.858500775770207,61.44973705946924"/>
    <s v="Finland"/>
    <s v="FI"/>
    <s v="Kampusareena"/>
    <s v="0fc28b29ecd5b002"/>
    <s v="Kampusareena"/>
    <s v="poi"/>
    <s v="https://api.twitter.com/1.1/geo/id/0fc28b29ecd5b002.json"/>
    <n v="2"/>
    <s v="3"/>
    <s v="3"/>
    <n v="0"/>
    <n v="0"/>
    <n v="0"/>
    <n v="0"/>
    <n v="0"/>
    <n v="0"/>
    <n v="25"/>
    <n v="100"/>
    <n v="25"/>
  </r>
  <r>
    <s v="smarttampere"/>
    <s v="kampusklubi"/>
    <m/>
    <m/>
    <m/>
    <m/>
    <m/>
    <m/>
    <m/>
    <m/>
    <s v="Yes"/>
    <n v="290"/>
    <m/>
    <m/>
    <x v="0"/>
    <d v="2019-10-02T06:30:51.000"/>
    <s v="October's #AI Morning starts at @Kampusklubi. We have a full house! #smarttampere #businesstampere https://t.co/FfIuKi9SuV"/>
    <m/>
    <m/>
    <x v="58"/>
    <s v="https://pbs.twimg.com/media/EF2nPiuU8AAxDZX.jpg"/>
    <s v="https://pbs.twimg.com/media/EF2nPiuU8AAxDZX.jpg"/>
    <x v="174"/>
    <s v="https://twitter.com/#!/smarttampere/status/1179282580140630016"/>
    <m/>
    <m/>
    <s v="1179282580140630016"/>
    <m/>
    <b v="0"/>
    <n v="3"/>
    <s v=""/>
    <b v="0"/>
    <s v="en"/>
    <m/>
    <s v=""/>
    <b v="0"/>
    <n v="0"/>
    <s v=""/>
    <s v="Twitter for Android"/>
    <b v="0"/>
    <s v="1179282580140630016"/>
    <s v="Tweet"/>
    <n v="0"/>
    <n v="0"/>
    <m/>
    <m/>
    <m/>
    <m/>
    <m/>
    <m/>
    <m/>
    <m/>
    <n v="7"/>
    <s v="1"/>
    <s v="3"/>
    <n v="0"/>
    <n v="0"/>
    <n v="0"/>
    <n v="0"/>
    <n v="0"/>
    <n v="0"/>
    <n v="13"/>
    <n v="100"/>
    <n v="13"/>
  </r>
  <r>
    <s v="smarttampere"/>
    <s v="kampusklubi"/>
    <m/>
    <m/>
    <m/>
    <m/>
    <m/>
    <m/>
    <m/>
    <m/>
    <s v="Yes"/>
    <n v="295"/>
    <m/>
    <m/>
    <x v="0"/>
    <d v="2019-10-08T09:17:02.000"/>
    <s v="#Data'lla #Tampere kestäväksi -innovaatiokilpailun aloitustapahtumassa @Kampusklubi'lla mukana noin 40 yritystä. Upea iltapäivä luvassa! #smarttampere #sustainable https://t.co/XN2nqPrKQC"/>
    <m/>
    <m/>
    <x v="59"/>
    <s v="https://pbs.twimg.com/media/EGWG00wXUAAkz0T.jpg"/>
    <s v="https://pbs.twimg.com/media/EGWG00wXUAAkz0T.jpg"/>
    <x v="175"/>
    <s v="https://twitter.com/#!/smarttampere/status/1181498729230192640"/>
    <m/>
    <m/>
    <s v="1181498729230192640"/>
    <m/>
    <b v="0"/>
    <n v="1"/>
    <s v=""/>
    <b v="0"/>
    <s v="fi"/>
    <m/>
    <s v=""/>
    <b v="0"/>
    <n v="0"/>
    <s v=""/>
    <s v="Twitter for Android"/>
    <b v="0"/>
    <s v="1181498729230192640"/>
    <s v="Tweet"/>
    <n v="0"/>
    <n v="0"/>
    <m/>
    <m/>
    <m/>
    <m/>
    <m/>
    <m/>
    <m/>
    <m/>
    <n v="7"/>
    <s v="1"/>
    <s v="3"/>
    <n v="1"/>
    <n v="6.666666666666667"/>
    <n v="0"/>
    <n v="0"/>
    <n v="0"/>
    <n v="0"/>
    <n v="14"/>
    <n v="93.33333333333333"/>
    <n v="15"/>
  </r>
  <r>
    <s v="smarttampere"/>
    <s v="kampusklubi"/>
    <m/>
    <m/>
    <m/>
    <m/>
    <m/>
    <m/>
    <m/>
    <m/>
    <s v="Yes"/>
    <n v="296"/>
    <m/>
    <m/>
    <x v="0"/>
    <d v="2019-10-08T13:14:53.000"/>
    <s v="RT @minna_kinnunen: Datalla Tampere kestäväksi -innovaatiokilpailun aloitustapahtuma @Kampusklubi _x000a__x000a_Mukana yli 20 yritystä ja alustavat ide…"/>
    <m/>
    <m/>
    <x v="0"/>
    <m/>
    <s v="http://pbs.twimg.com/profile_images/787336839954894848/h90UjdE8_normal.jpg"/>
    <x v="176"/>
    <s v="https://twitter.com/#!/smarttampere/status/1181558586574544898"/>
    <m/>
    <m/>
    <s v="1181558586574544898"/>
    <m/>
    <b v="0"/>
    <n v="0"/>
    <s v=""/>
    <b v="0"/>
    <s v="fi"/>
    <m/>
    <s v=""/>
    <b v="0"/>
    <n v="2"/>
    <s v="1181553408655925248"/>
    <s v="Twitter for Android"/>
    <b v="0"/>
    <s v="1181553408655925248"/>
    <s v="Tweet"/>
    <n v="0"/>
    <n v="0"/>
    <m/>
    <m/>
    <m/>
    <m/>
    <m/>
    <m/>
    <m/>
    <m/>
    <n v="7"/>
    <s v="1"/>
    <s v="3"/>
    <m/>
    <m/>
    <m/>
    <m/>
    <m/>
    <m/>
    <m/>
    <m/>
    <m/>
  </r>
  <r>
    <s v="ai_hub_tampere"/>
    <s v="kampusklubi"/>
    <m/>
    <m/>
    <m/>
    <m/>
    <m/>
    <m/>
    <m/>
    <m/>
    <s v="No"/>
    <n v="297"/>
    <m/>
    <m/>
    <x v="0"/>
    <d v="2019-10-04T12:07:12.000"/>
    <s v="RT @SmartTampere: Vielä ehtii osallistua innovaatiokilpailuun! Aloitustapahtuma ensi tiistaina Hervannan @Kampusklubi'lla. Ilmoittaudu muka…"/>
    <m/>
    <m/>
    <x v="0"/>
    <m/>
    <s v="http://pbs.twimg.com/profile_images/1070985650072100864/t4OyiyIv_normal.jpg"/>
    <x v="177"/>
    <s v="https://twitter.com/#!/ai_hub_tampere/status/1180091998323318784"/>
    <m/>
    <m/>
    <s v="1180091998323318784"/>
    <m/>
    <b v="0"/>
    <n v="0"/>
    <s v=""/>
    <b v="0"/>
    <s v="fi"/>
    <m/>
    <s v=""/>
    <b v="0"/>
    <n v="4"/>
    <s v="1180087686603902977"/>
    <s v="Twitter Web App"/>
    <b v="0"/>
    <s v="1180087686603902977"/>
    <s v="Tweet"/>
    <n v="0"/>
    <n v="0"/>
    <m/>
    <m/>
    <m/>
    <m/>
    <m/>
    <m/>
    <m/>
    <m/>
    <n v="1"/>
    <s v="5"/>
    <s v="3"/>
    <m/>
    <m/>
    <m/>
    <m/>
    <m/>
    <m/>
    <m/>
    <m/>
    <m/>
  </r>
  <r>
    <s v="timorainio"/>
    <s v="minna_kinnunen"/>
    <m/>
    <m/>
    <m/>
    <m/>
    <m/>
    <m/>
    <m/>
    <m/>
    <s v="No"/>
    <n v="298"/>
    <m/>
    <m/>
    <x v="0"/>
    <d v="2019-10-03T05:47:08.000"/>
    <s v="RT @minna_kinnunen: Kirsi Louhelainen eCraftilta esitteli AI Aamussa AI-ekosysteemikartoituksen taustaa. Kannattaa vastata kyselyyn. Kehiteâ€¦"/>
    <m/>
    <m/>
    <x v="0"/>
    <m/>
    <s v="http://pbs.twimg.com/profile_images/853397942308417536/0lGBElWU_normal.jpg"/>
    <x v="178"/>
    <s v="https://twitter.com/#!/timorainio/status/1179633965151469568"/>
    <m/>
    <m/>
    <s v="1179633965151469568"/>
    <m/>
    <b v="0"/>
    <n v="0"/>
    <s v=""/>
    <b v="0"/>
    <s v="fi"/>
    <m/>
    <s v=""/>
    <b v="0"/>
    <n v="5"/>
    <s v="1179344936778555393"/>
    <s v="Twitter for iPad"/>
    <b v="0"/>
    <s v="1179344936778555393"/>
    <s v="Tweet"/>
    <n v="0"/>
    <n v="0"/>
    <m/>
    <m/>
    <m/>
    <m/>
    <m/>
    <m/>
    <m/>
    <m/>
    <n v="1"/>
    <s v="5"/>
    <s v="3"/>
    <n v="0"/>
    <n v="0"/>
    <n v="0"/>
    <n v="0"/>
    <n v="0"/>
    <n v="0"/>
    <n v="15"/>
    <n v="100"/>
    <n v="15"/>
  </r>
  <r>
    <s v="timorainio"/>
    <s v="smarttampere"/>
    <m/>
    <m/>
    <m/>
    <m/>
    <m/>
    <m/>
    <m/>
    <m/>
    <s v="No"/>
    <n v="299"/>
    <m/>
    <m/>
    <x v="0"/>
    <d v="2019-10-11T01:29:35.000"/>
    <s v="RT @SmartTampere: Ehdota Teknisen luovuuden palkinnon saajaa 10.11. mennessä! Palkinto jaetaan tammikuussa Tampere Smart City Weekin yhteyd…"/>
    <m/>
    <m/>
    <x v="0"/>
    <m/>
    <s v="http://pbs.twimg.com/profile_images/853397942308417536/0lGBElWU_normal.jpg"/>
    <x v="179"/>
    <s v="https://twitter.com/#!/timorainio/status/1182468252867407874"/>
    <m/>
    <m/>
    <s v="1182468252867407874"/>
    <m/>
    <b v="0"/>
    <n v="0"/>
    <s v=""/>
    <b v="0"/>
    <s v="fi"/>
    <m/>
    <s v=""/>
    <b v="0"/>
    <n v="8"/>
    <s v="1181818218115211265"/>
    <s v="Twitter for iPad"/>
    <b v="0"/>
    <s v="1181818218115211265"/>
    <s v="Tweet"/>
    <n v="0"/>
    <n v="0"/>
    <m/>
    <m/>
    <m/>
    <m/>
    <m/>
    <m/>
    <m/>
    <m/>
    <n v="1"/>
    <s v="5"/>
    <s v="1"/>
    <n v="1"/>
    <n v="5.555555555555555"/>
    <n v="0"/>
    <n v="0"/>
    <n v="0"/>
    <n v="0"/>
    <n v="17"/>
    <n v="94.44444444444444"/>
    <n v="18"/>
  </r>
  <r>
    <s v="timorainio"/>
    <s v="timorainio"/>
    <m/>
    <m/>
    <m/>
    <m/>
    <m/>
    <m/>
    <m/>
    <m/>
    <s v="No"/>
    <n v="300"/>
    <m/>
    <m/>
    <x v="1"/>
    <d v="2019-10-11T12:10:10.000"/>
    <s v="Ehdokashaku Teknisen luovuuden palkinnon saajaksi käynnistyi - Smarttampere https://t.co/6MxU7vNTm5"/>
    <s v="https://smarttampere.fi/ehdokashaku-teknisen-luovuuden-palkinnon-saajaksi-kaynnistyi/"/>
    <s v="smarttampere.fi"/>
    <x v="0"/>
    <m/>
    <s v="http://pbs.twimg.com/profile_images/853397942308417536/0lGBElWU_normal.jpg"/>
    <x v="180"/>
    <s v="https://twitter.com/#!/timorainio/status/1182629460853563393"/>
    <m/>
    <m/>
    <s v="1182629460853563393"/>
    <m/>
    <b v="0"/>
    <n v="0"/>
    <s v=""/>
    <b v="0"/>
    <s v="fi"/>
    <m/>
    <s v=""/>
    <b v="0"/>
    <n v="1"/>
    <s v=""/>
    <s v="Hootsuite Inc."/>
    <b v="0"/>
    <s v="1182629460853563393"/>
    <s v="Tweet"/>
    <n v="0"/>
    <n v="0"/>
    <m/>
    <m/>
    <m/>
    <m/>
    <m/>
    <m/>
    <m/>
    <m/>
    <n v="1"/>
    <s v="5"/>
    <s v="5"/>
    <n v="0"/>
    <n v="0"/>
    <n v="0"/>
    <n v="0"/>
    <n v="0"/>
    <n v="0"/>
    <n v="7"/>
    <n v="100"/>
    <n v="7"/>
  </r>
  <r>
    <s v="ai_hub_tampere"/>
    <s v="timorainio"/>
    <m/>
    <m/>
    <m/>
    <m/>
    <m/>
    <m/>
    <m/>
    <m/>
    <s v="No"/>
    <n v="301"/>
    <m/>
    <m/>
    <x v="0"/>
    <d v="2019-10-11T12:35:18.000"/>
    <s v="RT @timorainio: Ehdokashaku Teknisen luovuuden palkinnon saajaksi käynnistyi - Smarttampere https://t.co/6MxU7vNTm5"/>
    <s v="https://smarttampere.fi/ehdokashaku-teknisen-luovuuden-palkinnon-saajaksi-kaynnistyi/"/>
    <s v="smarttampere.fi"/>
    <x v="0"/>
    <m/>
    <s v="http://pbs.twimg.com/profile_images/1070985650072100864/t4OyiyIv_normal.jpg"/>
    <x v="181"/>
    <s v="https://twitter.com/#!/ai_hub_tampere/status/1182635787273330688"/>
    <m/>
    <m/>
    <s v="1182635787273330688"/>
    <m/>
    <b v="0"/>
    <n v="0"/>
    <s v=""/>
    <b v="0"/>
    <s v="fi"/>
    <m/>
    <s v=""/>
    <b v="0"/>
    <n v="1"/>
    <s v="1182629460853563393"/>
    <s v="Twitter Web App"/>
    <b v="0"/>
    <s v="1182629460853563393"/>
    <s v="Tweet"/>
    <n v="0"/>
    <n v="0"/>
    <m/>
    <m/>
    <m/>
    <m/>
    <m/>
    <m/>
    <m/>
    <m/>
    <n v="1"/>
    <s v="5"/>
    <s v="5"/>
    <n v="0"/>
    <n v="0"/>
    <n v="0"/>
    <n v="0"/>
    <n v="0"/>
    <n v="0"/>
    <n v="9"/>
    <n v="100"/>
    <n v="9"/>
  </r>
  <r>
    <s v="smarttampere"/>
    <s v="ai_hub_tampere"/>
    <m/>
    <m/>
    <m/>
    <m/>
    <m/>
    <m/>
    <m/>
    <m/>
    <s v="Yes"/>
    <n v="302"/>
    <m/>
    <m/>
    <x v="0"/>
    <d v="2019-10-04T03:36:56.000"/>
    <s v="RT @AI_Hub_Tampere: It is October already! That means our next @AI_Hub_Tampere workshop is approaching. Watch out for the sign-ups in the n…"/>
    <m/>
    <m/>
    <x v="0"/>
    <m/>
    <s v="http://pbs.twimg.com/profile_images/787336839954894848/h90UjdE8_normal.jpg"/>
    <x v="182"/>
    <s v="https://twitter.com/#!/smarttampere/status/1179963585289691136"/>
    <m/>
    <m/>
    <s v="1179963585289691136"/>
    <m/>
    <b v="0"/>
    <n v="0"/>
    <s v=""/>
    <b v="0"/>
    <s v="en"/>
    <m/>
    <s v=""/>
    <b v="0"/>
    <n v="5"/>
    <s v="1179772307419619333"/>
    <s v="Twitter for Android"/>
    <b v="0"/>
    <s v="1179772307419619333"/>
    <s v="Tweet"/>
    <n v="0"/>
    <n v="0"/>
    <m/>
    <m/>
    <m/>
    <m/>
    <m/>
    <m/>
    <m/>
    <m/>
    <n v="2"/>
    <s v="1"/>
    <s v="5"/>
    <n v="0"/>
    <n v="0"/>
    <n v="0"/>
    <n v="0"/>
    <n v="0"/>
    <n v="0"/>
    <n v="23"/>
    <n v="100"/>
    <n v="23"/>
  </r>
  <r>
    <s v="ai_hub_tampere"/>
    <s v="minna_kinnunen"/>
    <m/>
    <m/>
    <m/>
    <m/>
    <m/>
    <m/>
    <m/>
    <m/>
    <s v="No"/>
    <n v="305"/>
    <m/>
    <m/>
    <x v="0"/>
    <d v="2019-10-11T12:08:08.000"/>
    <s v="RT @minna_kinnunen: Ethics in AI -AI Morning 1st November 2019 9-12 AM_x000a__x000a_Interesting program coming up:_x000a_Insta DefSec, Solita, 1001Lakes and…"/>
    <m/>
    <m/>
    <x v="0"/>
    <m/>
    <s v="http://pbs.twimg.com/profile_images/1070985650072100864/t4OyiyIv_normal.jpg"/>
    <x v="183"/>
    <s v="https://twitter.com/#!/ai_hub_tampere/status/1182628947902775296"/>
    <m/>
    <m/>
    <s v="1182628947902775296"/>
    <m/>
    <b v="0"/>
    <n v="0"/>
    <s v=""/>
    <b v="0"/>
    <s v="en"/>
    <m/>
    <s v=""/>
    <b v="0"/>
    <n v="3"/>
    <s v="1182606219036545024"/>
    <s v="Twitter Web App"/>
    <b v="0"/>
    <s v="1182606219036545024"/>
    <s v="Tweet"/>
    <n v="0"/>
    <n v="0"/>
    <m/>
    <m/>
    <m/>
    <m/>
    <m/>
    <m/>
    <m/>
    <m/>
    <n v="2"/>
    <s v="5"/>
    <s v="3"/>
    <n v="1"/>
    <n v="4.545454545454546"/>
    <n v="0"/>
    <n v="0"/>
    <n v="0"/>
    <n v="0"/>
    <n v="21"/>
    <n v="95.45454545454545"/>
    <n v="22"/>
  </r>
  <r>
    <s v="ai_hub_tampere"/>
    <s v="minna_kinnunen"/>
    <m/>
    <m/>
    <m/>
    <m/>
    <m/>
    <m/>
    <m/>
    <m/>
    <s v="No"/>
    <n v="306"/>
    <m/>
    <m/>
    <x v="0"/>
    <d v="2019-10-12T06:07:00.000"/>
    <s v="RT @minna_kinnunen: Smart Tampere tekee selvitystä tekoälyn hyödyntämisestä Tampereen seudulla ja alueen yritysten tekoälyvalmiuksista ja -…"/>
    <m/>
    <m/>
    <x v="0"/>
    <m/>
    <s v="http://pbs.twimg.com/profile_images/1070985650072100864/t4OyiyIv_normal.jpg"/>
    <x v="184"/>
    <s v="https://twitter.com/#!/ai_hub_tampere/status/1182900456089100294"/>
    <m/>
    <m/>
    <s v="1182900456089100294"/>
    <m/>
    <b v="0"/>
    <n v="0"/>
    <s v=""/>
    <b v="0"/>
    <s v="fi"/>
    <m/>
    <s v=""/>
    <b v="0"/>
    <n v="3"/>
    <s v="1182601026391724032"/>
    <s v="Twitter Web App"/>
    <b v="0"/>
    <s v="1182601026391724032"/>
    <s v="Tweet"/>
    <n v="0"/>
    <n v="0"/>
    <m/>
    <m/>
    <m/>
    <m/>
    <m/>
    <m/>
    <m/>
    <m/>
    <n v="2"/>
    <s v="5"/>
    <s v="3"/>
    <n v="1"/>
    <n v="6.666666666666667"/>
    <n v="0"/>
    <n v="0"/>
    <n v="0"/>
    <n v="0"/>
    <n v="14"/>
    <n v="93.33333333333333"/>
    <n v="15"/>
  </r>
  <r>
    <s v="huhtelin"/>
    <s v="smarttampere"/>
    <m/>
    <m/>
    <m/>
    <m/>
    <m/>
    <m/>
    <m/>
    <m/>
    <s v="No"/>
    <n v="307"/>
    <m/>
    <m/>
    <x v="0"/>
    <d v="2019-09-30T19:53:10.000"/>
    <s v="RT @SmartTampere: #Tampereâ€™en seutu on rohkeiden #startupâ€™ien paikka! Layette Oy:n Ã¤itiyssovellus viedÃ¤Ã¤n syksyn aikana Japaniin ja seuraavâ€¦"/>
    <m/>
    <m/>
    <x v="34"/>
    <m/>
    <s v="http://pbs.twimg.com/profile_images/429230119686004736/NWClRegA_normal.jpeg"/>
    <x v="185"/>
    <s v="https://twitter.com/#!/huhtelin/status/1178759713774821383"/>
    <m/>
    <m/>
    <s v="1178759713774821383"/>
    <m/>
    <b v="0"/>
    <n v="0"/>
    <s v=""/>
    <b v="0"/>
    <s v="fi"/>
    <m/>
    <s v=""/>
    <b v="0"/>
    <n v="2"/>
    <s v="1178563783750508546"/>
    <s v="Twitter for iPhone"/>
    <b v="0"/>
    <s v="1178563783750508546"/>
    <s v="Tweet"/>
    <n v="0"/>
    <n v="0"/>
    <m/>
    <m/>
    <m/>
    <m/>
    <m/>
    <m/>
    <m/>
    <m/>
    <n v="1"/>
    <s v="3"/>
    <s v="1"/>
    <n v="0"/>
    <n v="0"/>
    <n v="0"/>
    <n v="0"/>
    <n v="0"/>
    <n v="0"/>
    <n v="23"/>
    <n v="100"/>
    <n v="23"/>
  </r>
  <r>
    <s v="huhtelin"/>
    <s v="minna_kinnunen"/>
    <m/>
    <m/>
    <m/>
    <m/>
    <m/>
    <m/>
    <m/>
    <m/>
    <s v="No"/>
    <n v="308"/>
    <m/>
    <m/>
    <x v="0"/>
    <d v="2019-10-12T08:43:55.000"/>
    <s v="RT @minna_kinnunen: Kirsi Louhelainen eCraftilta esitteli AI Aamussa AI-ekosysteemikartoituksen taustaa. Kannattaa vastata kyselyyn. Kehite…"/>
    <m/>
    <m/>
    <x v="0"/>
    <m/>
    <s v="http://pbs.twimg.com/profile_images/429230119686004736/NWClRegA_normal.jpeg"/>
    <x v="186"/>
    <s v="https://twitter.com/#!/huhtelin/status/1182939946191118336"/>
    <m/>
    <m/>
    <s v="1182939946191118336"/>
    <m/>
    <b v="0"/>
    <n v="0"/>
    <s v=""/>
    <b v="0"/>
    <s v="fi"/>
    <m/>
    <s v=""/>
    <b v="0"/>
    <n v="8"/>
    <s v="1179344936778555393"/>
    <s v="Twitter for iPhone"/>
    <b v="0"/>
    <s v="1179344936778555393"/>
    <s v="Tweet"/>
    <n v="0"/>
    <n v="0"/>
    <m/>
    <m/>
    <m/>
    <m/>
    <m/>
    <m/>
    <m/>
    <m/>
    <n v="2"/>
    <s v="3"/>
    <s v="3"/>
    <n v="0"/>
    <n v="0"/>
    <n v="0"/>
    <n v="0"/>
    <n v="0"/>
    <n v="0"/>
    <n v="15"/>
    <n v="100"/>
    <n v="15"/>
  </r>
  <r>
    <s v="huhtelin"/>
    <s v="minna_kinnunen"/>
    <m/>
    <m/>
    <m/>
    <m/>
    <m/>
    <m/>
    <m/>
    <m/>
    <s v="No"/>
    <n v="309"/>
    <m/>
    <m/>
    <x v="0"/>
    <d v="2019-10-12T08:44:03.000"/>
    <s v="RT @minna_kinnunen: Seuraavat AI Aamut 1.11. ja 28.11. Pistä kalenteriin._x000a_#smarttampere #BusinessTampere #AIaamu #AImorning https://t.co/mo…"/>
    <m/>
    <m/>
    <x v="35"/>
    <m/>
    <s v="http://pbs.twimg.com/profile_images/429230119686004736/NWClRegA_normal.jpeg"/>
    <x v="187"/>
    <s v="https://twitter.com/#!/huhtelin/status/1182939978013253632"/>
    <m/>
    <m/>
    <s v="1182939978013253632"/>
    <m/>
    <b v="0"/>
    <n v="0"/>
    <s v=""/>
    <b v="0"/>
    <s v="fi"/>
    <m/>
    <s v=""/>
    <b v="0"/>
    <n v="4"/>
    <s v="1179344672830959618"/>
    <s v="Twitter for iPhone"/>
    <b v="0"/>
    <s v="1179344672830959618"/>
    <s v="Tweet"/>
    <n v="0"/>
    <n v="0"/>
    <m/>
    <m/>
    <m/>
    <m/>
    <m/>
    <m/>
    <m/>
    <m/>
    <n v="2"/>
    <s v="3"/>
    <s v="3"/>
    <n v="0"/>
    <n v="0"/>
    <n v="0"/>
    <n v="0"/>
    <n v="0"/>
    <n v="0"/>
    <n v="16"/>
    <n v="100"/>
    <n v="16"/>
  </r>
  <r>
    <s v="niinaimmonen"/>
    <s v="startupweekend"/>
    <m/>
    <m/>
    <m/>
    <m/>
    <m/>
    <m/>
    <m/>
    <m/>
    <s v="No"/>
    <n v="311"/>
    <m/>
    <m/>
    <x v="0"/>
    <d v="2019-10-07T17:34:22.000"/>
    <s v="RT @SmartTampere: .@StartupWeekend supports growing a #startup mindset, which means growth-seeking #global perspective and more action. Thi…"/>
    <m/>
    <m/>
    <x v="8"/>
    <m/>
    <s v="http://pbs.twimg.com/profile_images/1169558033342619648/LPF3gkIV_normal.jpg"/>
    <x v="188"/>
    <s v="https://twitter.com/#!/niinaimmonen/status/1181261498087329792"/>
    <m/>
    <m/>
    <s v="1181261498087329792"/>
    <m/>
    <b v="0"/>
    <n v="0"/>
    <s v=""/>
    <b v="0"/>
    <s v="en"/>
    <m/>
    <s v=""/>
    <b v="0"/>
    <n v="5"/>
    <s v="1181109313806446592"/>
    <s v="Twitter for iPhone"/>
    <b v="0"/>
    <s v="1181109313806446592"/>
    <s v="Tweet"/>
    <n v="0"/>
    <n v="0"/>
    <m/>
    <m/>
    <m/>
    <m/>
    <m/>
    <m/>
    <m/>
    <m/>
    <n v="1"/>
    <s v="1"/>
    <s v="1"/>
    <m/>
    <m/>
    <m/>
    <m/>
    <m/>
    <m/>
    <m/>
    <m/>
    <m/>
  </r>
  <r>
    <s v="smarttampere"/>
    <s v="minna_kinnunen"/>
    <m/>
    <m/>
    <m/>
    <m/>
    <m/>
    <m/>
    <m/>
    <m/>
    <s v="No"/>
    <n v="312"/>
    <m/>
    <m/>
    <x v="0"/>
    <d v="2019-09-30T07:43:56.000"/>
    <s v="RT @minna_kinnunen: #AIaamu #AImorning on 2.10. - free entrance, remember to register:_x000a_https://t.co/rYSKhlrgF0 https://t.co/mEpeowu5AQ"/>
    <s v="https://www.aiaamu.fi/"/>
    <s v="aiaamu.fi"/>
    <x v="60"/>
    <s v="https://pbs.twimg.com/media/EFsghqwWwAAAVhW.jpg"/>
    <s v="https://pbs.twimg.com/media/EFsghqwWwAAAVhW.jpg"/>
    <x v="189"/>
    <s v="https://twitter.com/#!/smarttampere/status/1178576195597803520"/>
    <m/>
    <m/>
    <s v="1178576195597803520"/>
    <m/>
    <b v="0"/>
    <n v="0"/>
    <s v=""/>
    <b v="0"/>
    <s v="en"/>
    <m/>
    <s v=""/>
    <b v="0"/>
    <n v="1"/>
    <s v="1178571860721782784"/>
    <s v="Twitter Web App"/>
    <b v="0"/>
    <s v="1178571860721782784"/>
    <s v="Tweet"/>
    <n v="0"/>
    <n v="0"/>
    <m/>
    <m/>
    <m/>
    <m/>
    <m/>
    <m/>
    <m/>
    <m/>
    <n v="7"/>
    <s v="1"/>
    <s v="3"/>
    <n v="1"/>
    <n v="8.333333333333334"/>
    <n v="0"/>
    <n v="0"/>
    <n v="0"/>
    <n v="0"/>
    <n v="11"/>
    <n v="91.66666666666667"/>
    <n v="12"/>
  </r>
  <r>
    <s v="smarttampere"/>
    <s v="smarttampere"/>
    <m/>
    <m/>
    <m/>
    <m/>
    <m/>
    <m/>
    <m/>
    <m/>
    <s v="No"/>
    <n v="313"/>
    <m/>
    <m/>
    <x v="1"/>
    <d v="2019-09-30T07:52:50.000"/>
    <s v="Katso videolta, miten liikkumisen on muututtava, jotta Tampere on hiilineutraali vuonna 2030. #smarttampere #hiilineutraali #kestavatampere https://t.co/J06wQupYtt"/>
    <s v="https://www.youtube.com/watch?v=Me8cdyZxcD0"/>
    <s v="youtube.com"/>
    <x v="61"/>
    <m/>
    <s v="http://pbs.twimg.com/profile_images/787336839954894848/h90UjdE8_normal.jpg"/>
    <x v="190"/>
    <s v="https://twitter.com/#!/smarttampere/status/1178578436090159104"/>
    <m/>
    <m/>
    <s v="1178578436090159104"/>
    <m/>
    <b v="0"/>
    <n v="0"/>
    <s v=""/>
    <b v="0"/>
    <s v="fi"/>
    <m/>
    <s v=""/>
    <b v="0"/>
    <n v="0"/>
    <s v=""/>
    <s v="Twitter Web App"/>
    <b v="0"/>
    <s v="1178578436090159104"/>
    <s v="Tweet"/>
    <n v="0"/>
    <n v="0"/>
    <m/>
    <m/>
    <m/>
    <m/>
    <m/>
    <m/>
    <m/>
    <m/>
    <n v="23"/>
    <s v="1"/>
    <s v="1"/>
    <n v="0"/>
    <n v="0"/>
    <n v="0"/>
    <n v="0"/>
    <n v="0"/>
    <n v="0"/>
    <n v="15"/>
    <n v="100"/>
    <n v="15"/>
  </r>
  <r>
    <s v="smarttampere"/>
    <s v="smarttampere"/>
    <m/>
    <m/>
    <m/>
    <m/>
    <m/>
    <m/>
    <m/>
    <m/>
    <s v="No"/>
    <n v="314"/>
    <m/>
    <m/>
    <x v="1"/>
    <d v="2019-09-30T10:27:20.000"/>
    <s v="Haluatko osallistua Kaupin alueen kehittÃ¤miseen toteuttamalla pyÃ¶rÃ¤pysÃ¤kÃ¶inti- ja pyÃ¶rÃ¤ilyn palveluverkkosuunnitelman tai kimppakyytipalvelun palvelumuotoilun? JÃ¤tÃ¤ tarjous pe 11.10.2019 klo 12:00 mennessÃ¤! #smarttampere #businesstampere #mobility #kauppi_x000a__x000a_https://t.co/r7dGwH20PZ"/>
    <s v="https://smarttampere.fi/kaupin-alueen-kehittaminen-kaksi-kilpailutusta-auki-11-10-saakka/"/>
    <s v="smarttampere.fi"/>
    <x v="62"/>
    <m/>
    <s v="http://pbs.twimg.com/profile_images/787336839954894848/h90UjdE8_normal.jpg"/>
    <x v="191"/>
    <s v="https://twitter.com/#!/smarttampere/status/1178617315618951169"/>
    <m/>
    <m/>
    <s v="1178617315618951169"/>
    <m/>
    <b v="0"/>
    <n v="0"/>
    <s v=""/>
    <b v="0"/>
    <s v="fi"/>
    <m/>
    <s v=""/>
    <b v="0"/>
    <n v="4"/>
    <s v=""/>
    <s v="Twitter Web App"/>
    <b v="0"/>
    <s v="1178617315618951169"/>
    <s v="Tweet"/>
    <n v="0"/>
    <n v="0"/>
    <m/>
    <m/>
    <m/>
    <m/>
    <m/>
    <m/>
    <m/>
    <m/>
    <n v="23"/>
    <s v="1"/>
    <s v="1"/>
    <n v="0"/>
    <n v="0"/>
    <n v="0"/>
    <n v="0"/>
    <n v="0"/>
    <n v="0"/>
    <n v="35"/>
    <n v="100"/>
    <n v="35"/>
  </r>
  <r>
    <s v="smarttampere"/>
    <s v="smarttampere"/>
    <m/>
    <m/>
    <m/>
    <m/>
    <m/>
    <m/>
    <m/>
    <m/>
    <s v="No"/>
    <n v="315"/>
    <m/>
    <m/>
    <x v="1"/>
    <d v="2019-10-01T07:06:21.000"/>
    <s v="SURE-hankkeen lisÃ¤ksi #turvallisuus-teemassa tullaan toteuttamaan mm. syventÃ¤vÃ¤ selvitys ekosysteemitoimijoista ja tarpeista, sekÃ¤ esitysmateriaali #Tampere'en seudun turvallisuusosaamisen markkinointiin #smarttampere #businesstampere #safety #security_x000a__x000a_https://t.co/yWZcGWQ6wk"/>
    <s v="https://smarttampere.fi/terveisia-turvallisuudesta-mita-seuraavaksi/"/>
    <s v="smarttampere.fi"/>
    <x v="63"/>
    <m/>
    <s v="http://pbs.twimg.com/profile_images/787336839954894848/h90UjdE8_normal.jpg"/>
    <x v="192"/>
    <s v="https://twitter.com/#!/smarttampere/status/1178929126675292161"/>
    <m/>
    <m/>
    <s v="1178929126675292161"/>
    <m/>
    <b v="0"/>
    <n v="3"/>
    <s v=""/>
    <b v="0"/>
    <s v="fi"/>
    <m/>
    <s v=""/>
    <b v="0"/>
    <n v="1"/>
    <s v=""/>
    <s v="Twitter Web App"/>
    <b v="0"/>
    <s v="1178929126675292161"/>
    <s v="Tweet"/>
    <n v="0"/>
    <n v="0"/>
    <m/>
    <m/>
    <m/>
    <m/>
    <m/>
    <m/>
    <m/>
    <m/>
    <n v="23"/>
    <s v="1"/>
    <s v="1"/>
    <n v="0"/>
    <n v="0"/>
    <n v="0"/>
    <n v="0"/>
    <n v="0"/>
    <n v="0"/>
    <n v="25"/>
    <n v="100"/>
    <n v="25"/>
  </r>
  <r>
    <s v="smarttampere"/>
    <s v="smarttampere"/>
    <m/>
    <m/>
    <m/>
    <m/>
    <m/>
    <m/>
    <m/>
    <m/>
    <s v="No"/>
    <n v="316"/>
    <m/>
    <m/>
    <x v="1"/>
    <d v="2019-10-02T06:05:51.000"/>
    <s v="Katso videolta, miten asumisen ja rakentamisen on muututtava, jotta Tampere voi olla hiilineutraali vuoteen 2030 mennessÃ¤. #smarttampere #hiilineutraali #kestavatampere https://t.co/pIOXh8HZFv"/>
    <s v="https://www.youtube.com/watch?v=hfR-9bvqMSk"/>
    <s v="youtube.com"/>
    <x v="61"/>
    <m/>
    <s v="http://pbs.twimg.com/profile_images/787336839954894848/h90UjdE8_normal.jpg"/>
    <x v="193"/>
    <s v="https://twitter.com/#!/smarttampere/status/1179276286101016578"/>
    <m/>
    <m/>
    <s v="1179276286101016578"/>
    <m/>
    <b v="0"/>
    <n v="2"/>
    <s v=""/>
    <b v="0"/>
    <s v="fi"/>
    <m/>
    <s v=""/>
    <b v="0"/>
    <n v="2"/>
    <s v=""/>
    <s v="Twitter Web App"/>
    <b v="0"/>
    <s v="1179276286101016578"/>
    <s v="Tweet"/>
    <n v="0"/>
    <n v="0"/>
    <m/>
    <m/>
    <m/>
    <m/>
    <m/>
    <m/>
    <m/>
    <m/>
    <n v="23"/>
    <s v="1"/>
    <s v="1"/>
    <n v="0"/>
    <n v="0"/>
    <n v="0"/>
    <n v="0"/>
    <n v="0"/>
    <n v="0"/>
    <n v="19"/>
    <n v="100"/>
    <n v="19"/>
  </r>
  <r>
    <s v="smarttampere"/>
    <s v="minna_kinnunen"/>
    <m/>
    <m/>
    <m/>
    <m/>
    <m/>
    <m/>
    <m/>
    <m/>
    <s v="No"/>
    <n v="317"/>
    <m/>
    <m/>
    <x v="0"/>
    <d v="2019-10-02T12:53:00.000"/>
    <s v="RT @minna_kinnunen: Seuraavat AI Aamut 1.11. ja 28.11. PistÃ¤ kalenteriin._x000a_#smarttampere #BusinessTampere #AIaamu #AImorning https://t.co/moâ€¦"/>
    <m/>
    <m/>
    <x v="35"/>
    <m/>
    <s v="http://pbs.twimg.com/profile_images/787336839954894848/h90UjdE8_normal.jpg"/>
    <x v="194"/>
    <s v="https://twitter.com/#!/smarttampere/status/1179378752205312000"/>
    <m/>
    <m/>
    <s v="1179378752205312000"/>
    <m/>
    <b v="0"/>
    <n v="0"/>
    <s v=""/>
    <b v="0"/>
    <s v="fi"/>
    <m/>
    <s v=""/>
    <b v="0"/>
    <n v="3"/>
    <s v="1179344672830959618"/>
    <s v="Twitter for Android"/>
    <b v="0"/>
    <s v="1179344672830959618"/>
    <s v="Tweet"/>
    <n v="0"/>
    <n v="0"/>
    <m/>
    <m/>
    <m/>
    <m/>
    <m/>
    <m/>
    <m/>
    <m/>
    <n v="7"/>
    <s v="1"/>
    <s v="3"/>
    <n v="0"/>
    <n v="0"/>
    <n v="0"/>
    <n v="0"/>
    <n v="0"/>
    <n v="0"/>
    <n v="16"/>
    <n v="100"/>
    <n v="16"/>
  </r>
  <r>
    <s v="smarttampere"/>
    <s v="minna_kinnunen"/>
    <m/>
    <m/>
    <m/>
    <m/>
    <m/>
    <m/>
    <m/>
    <m/>
    <s v="No"/>
    <n v="318"/>
    <m/>
    <m/>
    <x v="0"/>
    <d v="2019-10-02T12:53:07.000"/>
    <s v="RT @minna_kinnunen: Kirsi Louhelainen eCraftilta esitteli AI Aamussa AI-ekosysteemikartoituksen taustaa. Kannattaa vastata kyselyyn. Kehiteâ€¦"/>
    <m/>
    <m/>
    <x v="0"/>
    <m/>
    <s v="http://pbs.twimg.com/profile_images/787336839954894848/h90UjdE8_normal.jpg"/>
    <x v="195"/>
    <s v="https://twitter.com/#!/smarttampere/status/1179378779250139138"/>
    <m/>
    <m/>
    <s v="1179378779250139138"/>
    <m/>
    <b v="0"/>
    <n v="0"/>
    <s v=""/>
    <b v="0"/>
    <s v="fi"/>
    <m/>
    <s v=""/>
    <b v="0"/>
    <n v="5"/>
    <s v="1179344936778555393"/>
    <s v="Twitter for Android"/>
    <b v="0"/>
    <s v="1179344936778555393"/>
    <s v="Tweet"/>
    <n v="0"/>
    <n v="0"/>
    <m/>
    <m/>
    <m/>
    <m/>
    <m/>
    <m/>
    <m/>
    <m/>
    <n v="7"/>
    <s v="1"/>
    <s v="3"/>
    <n v="0"/>
    <n v="0"/>
    <n v="0"/>
    <n v="0"/>
    <n v="0"/>
    <n v="0"/>
    <n v="15"/>
    <n v="100"/>
    <n v="15"/>
  </r>
  <r>
    <s v="smarttampere"/>
    <s v="smarttampere"/>
    <m/>
    <m/>
    <m/>
    <m/>
    <m/>
    <m/>
    <m/>
    <m/>
    <s v="No"/>
    <n v="319"/>
    <m/>
    <m/>
    <x v="1"/>
    <d v="2019-10-03T11:00:36.000"/>
    <s v="Great things have happened in the #safety and #security sector in #Tampere Region over the past year. Operators have expanded their #collaboration and strong #expertise has also attracted new players #smarttampere #businesstampere_x000a__x000a_https://t.co/1qTwjjRhgL"/>
    <s v="https://smarttampere.fi/en/safety-and-security-greetings-what-is-new-in-the-field/"/>
    <s v="smarttampere.fi"/>
    <x v="64"/>
    <m/>
    <s v="http://pbs.twimg.com/profile_images/787336839954894848/h90UjdE8_normal.jpg"/>
    <x v="196"/>
    <s v="https://twitter.com/#!/smarttampere/status/1179712853722501121"/>
    <m/>
    <m/>
    <s v="1179712853722501121"/>
    <m/>
    <b v="0"/>
    <n v="2"/>
    <s v=""/>
    <b v="0"/>
    <s v="en"/>
    <m/>
    <s v=""/>
    <b v="0"/>
    <n v="0"/>
    <s v=""/>
    <s v="Twitter Web App"/>
    <b v="0"/>
    <s v="1179712853722501121"/>
    <s v="Tweet"/>
    <n v="0"/>
    <n v="0"/>
    <m/>
    <m/>
    <m/>
    <m/>
    <m/>
    <m/>
    <m/>
    <m/>
    <n v="23"/>
    <s v="1"/>
    <s v="1"/>
    <n v="2"/>
    <n v="6.25"/>
    <n v="0"/>
    <n v="0"/>
    <n v="0"/>
    <n v="0"/>
    <n v="30"/>
    <n v="93.75"/>
    <n v="32"/>
  </r>
  <r>
    <s v="smarttampere"/>
    <s v="smarttampere"/>
    <m/>
    <m/>
    <m/>
    <m/>
    <m/>
    <m/>
    <m/>
    <m/>
    <s v="No"/>
    <n v="320"/>
    <m/>
    <m/>
    <x v="1"/>
    <d v="2019-10-04T06:23:39.000"/>
    <s v="Katso videolta, miten energiantuotannon ja -kulutuksen tulee muuttua, jotta Tampere on hiilineutraali vuoteen 2030 mennessä. #smarttampere #hiilineutraali #kestavatampere https://t.co/5kaGyV58ra"/>
    <s v="https://www.youtube.com/watch?v=Q9VSv8Io7vU"/>
    <s v="youtube.com"/>
    <x v="61"/>
    <m/>
    <s v="http://pbs.twimg.com/profile_images/787336839954894848/h90UjdE8_normal.jpg"/>
    <x v="197"/>
    <s v="https://twitter.com/#!/smarttampere/status/1180005544632995840"/>
    <m/>
    <m/>
    <s v="1180005544632995840"/>
    <m/>
    <b v="0"/>
    <n v="1"/>
    <s v=""/>
    <b v="0"/>
    <s v="fi"/>
    <m/>
    <s v=""/>
    <b v="0"/>
    <n v="1"/>
    <s v=""/>
    <s v="Twitter Web App"/>
    <b v="0"/>
    <s v="1180005544632995840"/>
    <s v="Tweet"/>
    <n v="0"/>
    <n v="0"/>
    <m/>
    <m/>
    <m/>
    <m/>
    <m/>
    <m/>
    <m/>
    <m/>
    <n v="23"/>
    <s v="1"/>
    <s v="1"/>
    <n v="0"/>
    <n v="0"/>
    <n v="0"/>
    <n v="0"/>
    <n v="0"/>
    <n v="0"/>
    <n v="18"/>
    <n v="100"/>
    <n v="18"/>
  </r>
  <r>
    <s v="smarttampere"/>
    <s v="jari_ikonen"/>
    <m/>
    <m/>
    <m/>
    <m/>
    <m/>
    <m/>
    <m/>
    <m/>
    <s v="No"/>
    <n v="321"/>
    <m/>
    <m/>
    <x v="0"/>
    <d v="2019-10-08T09:51:24.000"/>
    <s v="RT @jari_ikonen: Mika Heikkilä kertoo kaupungin haasteista Datalla Tampere kestäväksi aloitustapahtumassa. Mukana yli 20 yritystä. #smartta…"/>
    <m/>
    <m/>
    <x v="0"/>
    <m/>
    <s v="http://pbs.twimg.com/profile_images/787336839954894848/h90UjdE8_normal.jpg"/>
    <x v="198"/>
    <s v="https://twitter.com/#!/smarttampere/status/1181507375532040193"/>
    <m/>
    <m/>
    <s v="1181507375532040193"/>
    <m/>
    <b v="0"/>
    <n v="0"/>
    <s v=""/>
    <b v="0"/>
    <s v="fi"/>
    <m/>
    <s v=""/>
    <b v="0"/>
    <n v="1"/>
    <s v="1181506231770505218"/>
    <s v="Twitter Web App"/>
    <b v="0"/>
    <s v="1181506231770505218"/>
    <s v="Tweet"/>
    <n v="0"/>
    <n v="0"/>
    <m/>
    <m/>
    <m/>
    <m/>
    <m/>
    <m/>
    <m/>
    <m/>
    <n v="1"/>
    <s v="1"/>
    <s v="1"/>
    <n v="0"/>
    <n v="0"/>
    <n v="0"/>
    <n v="0"/>
    <n v="0"/>
    <n v="0"/>
    <n v="16"/>
    <n v="100"/>
    <n v="16"/>
  </r>
  <r>
    <s v="smarttampere"/>
    <s v="smarttampere"/>
    <m/>
    <m/>
    <m/>
    <m/>
    <m/>
    <m/>
    <m/>
    <m/>
    <s v="No"/>
    <n v="322"/>
    <m/>
    <m/>
    <x v="1"/>
    <d v="2019-10-08T11:08:35.000"/>
    <s v="In addition to the SURE project, the #safety and #security theme will next implement an in-depth study of #ecosystem actors and needs, as well as produce material for marketing the safety and security expertise of #Tampere Region #smarttampere_x000a__x000a_https://t.co/gDSiGsri2q"/>
    <s v="https://smarttampere.fi/en/safety-and-security-greetings-what-will-happen-next/"/>
    <s v="smarttampere.fi"/>
    <x v="65"/>
    <m/>
    <s v="http://pbs.twimg.com/profile_images/787336839954894848/h90UjdE8_normal.jpg"/>
    <x v="199"/>
    <s v="https://twitter.com/#!/smarttampere/status/1181526800414969856"/>
    <m/>
    <m/>
    <s v="1181526800414969856"/>
    <m/>
    <b v="0"/>
    <n v="6"/>
    <s v=""/>
    <b v="0"/>
    <s v="en"/>
    <m/>
    <s v=""/>
    <b v="0"/>
    <n v="3"/>
    <s v=""/>
    <s v="Twitter Web App"/>
    <b v="0"/>
    <s v="1181526800414969856"/>
    <s v="Tweet"/>
    <n v="0"/>
    <n v="0"/>
    <m/>
    <m/>
    <m/>
    <m/>
    <m/>
    <m/>
    <m/>
    <m/>
    <n v="23"/>
    <s v="1"/>
    <s v="1"/>
    <n v="1"/>
    <n v="2.5641025641025643"/>
    <n v="0"/>
    <n v="0"/>
    <n v="0"/>
    <n v="0"/>
    <n v="38"/>
    <n v="97.43589743589743"/>
    <n v="39"/>
  </r>
  <r>
    <s v="smarttampere"/>
    <s v="smarttampere"/>
    <m/>
    <m/>
    <m/>
    <m/>
    <m/>
    <m/>
    <m/>
    <m/>
    <s v="No"/>
    <n v="324"/>
    <m/>
    <m/>
    <x v="1"/>
    <d v="2019-10-09T06:38:05.000"/>
    <s v="Katso videolta, miten kulutuksen ja materiaalitalouden on muututtava, jotta Tampere voi olla hiilineutraali vuoteen 2030 mennessä. #smarttampere #hiilineutraali #kestavatampere https://t.co/jyg0U0Aq3W"/>
    <s v="https://www.youtube.com/watch?v=oug4ZGqg7LI"/>
    <s v="youtube.com"/>
    <x v="61"/>
    <m/>
    <s v="http://pbs.twimg.com/profile_images/787336839954894848/h90UjdE8_normal.jpg"/>
    <x v="200"/>
    <s v="https://twitter.com/#!/smarttampere/status/1181821112327561217"/>
    <m/>
    <m/>
    <s v="1181821112327561217"/>
    <m/>
    <b v="0"/>
    <n v="0"/>
    <s v=""/>
    <b v="0"/>
    <s v="fi"/>
    <m/>
    <s v=""/>
    <b v="0"/>
    <n v="0"/>
    <s v=""/>
    <s v="Twitter Web App"/>
    <b v="0"/>
    <s v="1181821112327561217"/>
    <s v="Tweet"/>
    <n v="0"/>
    <n v="0"/>
    <m/>
    <m/>
    <m/>
    <m/>
    <m/>
    <m/>
    <m/>
    <m/>
    <n v="23"/>
    <s v="1"/>
    <s v="1"/>
    <n v="0"/>
    <n v="0"/>
    <n v="0"/>
    <n v="0"/>
    <n v="0"/>
    <n v="0"/>
    <n v="19"/>
    <n v="100"/>
    <n v="19"/>
  </r>
  <r>
    <s v="smarttampere"/>
    <s v="smarttampere"/>
    <m/>
    <m/>
    <m/>
    <m/>
    <m/>
    <m/>
    <m/>
    <m/>
    <s v="No"/>
    <n v="325"/>
    <m/>
    <m/>
    <x v="1"/>
    <d v="2019-10-09T11:29:37.000"/>
    <s v="Lidar (Light detection and ranging) uses light in the form of laser to measure distances, in order to generate 3D information about the target object, the earth surface and the surrounding. #smarttampere"/>
    <m/>
    <m/>
    <x v="16"/>
    <m/>
    <s v="http://pbs.twimg.com/profile_images/787336839954894848/h90UjdE8_normal.jpg"/>
    <x v="201"/>
    <s v="https://twitter.com/#!/smarttampere/status/1181894482939252736"/>
    <m/>
    <m/>
    <s v="1181894482939252736"/>
    <s v="1181893013410373632"/>
    <b v="0"/>
    <n v="1"/>
    <s v="737000879941898240"/>
    <b v="0"/>
    <s v="en"/>
    <m/>
    <s v=""/>
    <b v="0"/>
    <n v="0"/>
    <s v=""/>
    <s v="Twitter for iPhone"/>
    <b v="0"/>
    <s v="1181893013410373632"/>
    <s v="Tweet"/>
    <n v="0"/>
    <n v="0"/>
    <m/>
    <m/>
    <m/>
    <m/>
    <m/>
    <m/>
    <m/>
    <m/>
    <n v="23"/>
    <s v="1"/>
    <s v="1"/>
    <n v="0"/>
    <n v="0"/>
    <n v="1"/>
    <n v="3.125"/>
    <n v="0"/>
    <n v="0"/>
    <n v="31"/>
    <n v="96.875"/>
    <n v="32"/>
  </r>
  <r>
    <s v="smarttampere"/>
    <s v="smarttampere"/>
    <m/>
    <m/>
    <m/>
    <m/>
    <m/>
    <m/>
    <m/>
    <m/>
    <s v="No"/>
    <n v="326"/>
    <m/>
    <m/>
    <x v="1"/>
    <d v="2019-10-09T11:33:55.000"/>
    <s v="Solid state lidar offers various possibilities for smart infrastructure, such as traffic flow analysis or parking spot analysis; for mobility, as in autonomous driving; and for the industry! #smarttampere"/>
    <m/>
    <m/>
    <x v="16"/>
    <m/>
    <s v="http://pbs.twimg.com/profile_images/787336839954894848/h90UjdE8_normal.jpg"/>
    <x v="202"/>
    <s v="https://twitter.com/#!/smarttampere/status/1181895565019402240"/>
    <m/>
    <m/>
    <s v="1181895565019402240"/>
    <m/>
    <b v="0"/>
    <n v="3"/>
    <s v=""/>
    <b v="0"/>
    <s v="en"/>
    <m/>
    <s v=""/>
    <b v="0"/>
    <n v="1"/>
    <s v=""/>
    <s v="Twitter for iPhone"/>
    <b v="0"/>
    <s v="1181895565019402240"/>
    <s v="Tweet"/>
    <n v="0"/>
    <n v="0"/>
    <m/>
    <m/>
    <m/>
    <m/>
    <m/>
    <m/>
    <m/>
    <m/>
    <n v="23"/>
    <s v="1"/>
    <s v="1"/>
    <n v="3"/>
    <n v="10.344827586206897"/>
    <n v="0"/>
    <n v="0"/>
    <n v="0"/>
    <n v="0"/>
    <n v="26"/>
    <n v="89.65517241379311"/>
    <n v="29"/>
  </r>
  <r>
    <s v="smarttampere"/>
    <s v="smarttampere"/>
    <m/>
    <m/>
    <m/>
    <m/>
    <m/>
    <m/>
    <m/>
    <m/>
    <s v="No"/>
    <n v="327"/>
    <m/>
    <m/>
    <x v="1"/>
    <d v="2019-10-09T11:55:34.000"/>
    <s v="Smart Cities also become smart through knowing which technologies will form our futures! Therefore, #smarttampere is following the solid state #LiDAR demo with big interest."/>
    <m/>
    <m/>
    <x v="66"/>
    <m/>
    <s v="http://pbs.twimg.com/profile_images/787336839954894848/h90UjdE8_normal.jpg"/>
    <x v="203"/>
    <s v="https://twitter.com/#!/smarttampere/status/1181901012229120005"/>
    <m/>
    <m/>
    <s v="1181901012229120005"/>
    <m/>
    <b v="0"/>
    <n v="3"/>
    <s v=""/>
    <b v="0"/>
    <s v="en"/>
    <m/>
    <s v=""/>
    <b v="0"/>
    <n v="2"/>
    <s v=""/>
    <s v="Twitter for iPhone"/>
    <b v="0"/>
    <s v="1181901012229120005"/>
    <s v="Tweet"/>
    <n v="0"/>
    <n v="0"/>
    <m/>
    <m/>
    <m/>
    <m/>
    <m/>
    <m/>
    <m/>
    <m/>
    <n v="23"/>
    <s v="1"/>
    <s v="1"/>
    <n v="3"/>
    <n v="12"/>
    <n v="0"/>
    <n v="0"/>
    <n v="0"/>
    <n v="0"/>
    <n v="22"/>
    <n v="88"/>
    <n v="25"/>
  </r>
  <r>
    <s v="smarttampere"/>
    <s v="smarttampere"/>
    <m/>
    <m/>
    <m/>
    <m/>
    <m/>
    <m/>
    <m/>
    <m/>
    <s v="No"/>
    <n v="328"/>
    <m/>
    <m/>
    <x v="1"/>
    <d v="2019-10-10T06:35:04.000"/>
    <s v="Let’s exchange knowledge and experiences, in order to learn from each other and to secure a safe future together! #smarttampere"/>
    <m/>
    <m/>
    <x v="16"/>
    <m/>
    <s v="http://pbs.twimg.com/profile_images/787336839954894848/h90UjdE8_normal.jpg"/>
    <x v="204"/>
    <s v="https://twitter.com/#!/smarttampere/status/1182182745017073664"/>
    <m/>
    <m/>
    <s v="1182182745017073664"/>
    <s v="1182182228530470912"/>
    <b v="0"/>
    <n v="2"/>
    <s v="737000879941898240"/>
    <b v="0"/>
    <s v="en"/>
    <m/>
    <s v=""/>
    <b v="0"/>
    <n v="0"/>
    <s v=""/>
    <s v="Twitter for iPhone"/>
    <b v="0"/>
    <s v="1182182228530470912"/>
    <s v="Tweet"/>
    <n v="0"/>
    <n v="0"/>
    <m/>
    <m/>
    <m/>
    <m/>
    <m/>
    <m/>
    <m/>
    <m/>
    <n v="23"/>
    <s v="1"/>
    <s v="1"/>
    <n v="2"/>
    <n v="9.523809523809524"/>
    <n v="0"/>
    <n v="0"/>
    <n v="0"/>
    <n v="0"/>
    <n v="19"/>
    <n v="90.47619047619048"/>
    <n v="21"/>
  </r>
  <r>
    <s v="smarttampere"/>
    <s v="smarttampere"/>
    <m/>
    <m/>
    <m/>
    <m/>
    <m/>
    <m/>
    <m/>
    <m/>
    <s v="No"/>
    <n v="329"/>
    <m/>
    <m/>
    <x v="1"/>
    <d v="2019-10-10T08:17:01.000"/>
    <s v="Next up: Talks and presentations on_x000a_- Governing uncertainties (eng)_x000a_- Safety and Security in Digitalization (eng)_x000a_- Ekokriisi ja kiertotalouden innovaatiot (fin)_x000a_#turvallisuussymposium2019 #smarttampere"/>
    <m/>
    <m/>
    <x v="51"/>
    <m/>
    <s v="http://pbs.twimg.com/profile_images/787336839954894848/h90UjdE8_normal.jpg"/>
    <x v="205"/>
    <s v="https://twitter.com/#!/smarttampere/status/1182208399070629888"/>
    <m/>
    <m/>
    <s v="1182208399070629888"/>
    <m/>
    <b v="0"/>
    <n v="2"/>
    <s v=""/>
    <b v="0"/>
    <s v="en"/>
    <m/>
    <s v=""/>
    <b v="0"/>
    <n v="0"/>
    <s v=""/>
    <s v="Twitter for iPhone"/>
    <b v="0"/>
    <s v="1182208399070629888"/>
    <s v="Tweet"/>
    <n v="0"/>
    <n v="0"/>
    <m/>
    <m/>
    <m/>
    <m/>
    <m/>
    <m/>
    <m/>
    <m/>
    <n v="23"/>
    <s v="1"/>
    <s v="1"/>
    <n v="0"/>
    <n v="0"/>
    <n v="0"/>
    <n v="0"/>
    <n v="0"/>
    <n v="0"/>
    <n v="22"/>
    <n v="100"/>
    <n v="22"/>
  </r>
  <r>
    <s v="smarttampere"/>
    <s v="smarttampere"/>
    <m/>
    <m/>
    <m/>
    <m/>
    <m/>
    <m/>
    <m/>
    <m/>
    <s v="No"/>
    <n v="330"/>
    <m/>
    <m/>
    <x v="1"/>
    <d v="2019-10-10T08:25:12.000"/>
    <s v="Interesting for smart cities, businesses and people: Safety and Security in Digitalization - the solutions of the future are not only innovative, but also have to be safe!  #turvallisuussymposium2019 #smarttampere"/>
    <m/>
    <m/>
    <x v="51"/>
    <m/>
    <s v="http://pbs.twimg.com/profile_images/787336839954894848/h90UjdE8_normal.jpg"/>
    <x v="206"/>
    <s v="https://twitter.com/#!/smarttampere/status/1182210458197135360"/>
    <m/>
    <m/>
    <s v="1182210458197135360"/>
    <m/>
    <b v="0"/>
    <n v="3"/>
    <s v=""/>
    <b v="0"/>
    <s v="en"/>
    <m/>
    <s v=""/>
    <b v="0"/>
    <n v="2"/>
    <s v=""/>
    <s v="Twitter for iPhone"/>
    <b v="0"/>
    <s v="1182210458197135360"/>
    <s v="Tweet"/>
    <n v="0"/>
    <n v="0"/>
    <m/>
    <m/>
    <m/>
    <m/>
    <m/>
    <m/>
    <m/>
    <m/>
    <n v="23"/>
    <s v="1"/>
    <s v="1"/>
    <n v="4"/>
    <n v="13.793103448275861"/>
    <n v="0"/>
    <n v="0"/>
    <n v="0"/>
    <n v="0"/>
    <n v="25"/>
    <n v="86.20689655172414"/>
    <n v="29"/>
  </r>
  <r>
    <s v="smarttampere"/>
    <s v="smarttampere"/>
    <m/>
    <m/>
    <m/>
    <m/>
    <m/>
    <m/>
    <m/>
    <m/>
    <s v="No"/>
    <n v="331"/>
    <m/>
    <m/>
    <x v="1"/>
    <d v="2019-10-10T08:35:55.000"/>
    <s v="The traditional view on #CyberSecurity does not work - new approaches are needed! Rather than to react, we need to prevent and make solutions secure by design. #turvallisuussymposium2019 #smarttampere #Digitalization https://t.co/TEdfCL4QxW"/>
    <m/>
    <m/>
    <x v="67"/>
    <s v="https://pbs.twimg.com/media/EGgQmFOWoAUtr0l.jpg"/>
    <s v="https://pbs.twimg.com/media/EGgQmFOWoAUtr0l.jpg"/>
    <x v="207"/>
    <s v="https://twitter.com/#!/smarttampere/status/1182213156212559873"/>
    <m/>
    <m/>
    <s v="1182213156212559873"/>
    <m/>
    <b v="0"/>
    <n v="3"/>
    <s v=""/>
    <b v="0"/>
    <s v="en"/>
    <m/>
    <s v=""/>
    <b v="0"/>
    <n v="0"/>
    <s v=""/>
    <s v="Twitter for iPhone"/>
    <b v="0"/>
    <s v="1182213156212559873"/>
    <s v="Tweet"/>
    <n v="0"/>
    <n v="0"/>
    <m/>
    <m/>
    <m/>
    <m/>
    <m/>
    <m/>
    <m/>
    <m/>
    <n v="23"/>
    <s v="1"/>
    <s v="1"/>
    <n v="2"/>
    <n v="6.896551724137931"/>
    <n v="0"/>
    <n v="0"/>
    <n v="0"/>
    <n v="0"/>
    <n v="27"/>
    <n v="93.10344827586206"/>
    <n v="29"/>
  </r>
  <r>
    <s v="smarttampere"/>
    <s v="smarttampere"/>
    <m/>
    <m/>
    <m/>
    <m/>
    <m/>
    <m/>
    <m/>
    <m/>
    <s v="No"/>
    <n v="332"/>
    <m/>
    <m/>
    <x v="1"/>
    <d v="2019-10-10T08:58:09.000"/>
    <s v="The areas of research when it comes to security in #Digitalization are various. Research is also conducted on smart environments and other #SmartCity issues, proving how relevant those topics are and making smart even smarter (and safer!) #smarttampere https://t.co/3Au9O1pfp1"/>
    <m/>
    <m/>
    <x v="68"/>
    <s v="https://pbs.twimg.com/media/EGgVruOWsAUJfi5.jpg"/>
    <s v="https://pbs.twimg.com/media/EGgVruOWsAUJfi5.jpg"/>
    <x v="208"/>
    <s v="https://twitter.com/#!/smarttampere/status/1182218750348713984"/>
    <m/>
    <m/>
    <s v="1182218750348713984"/>
    <s v="1182210458197135360"/>
    <b v="0"/>
    <n v="2"/>
    <s v="737000879941898240"/>
    <b v="0"/>
    <s v="en"/>
    <m/>
    <s v=""/>
    <b v="0"/>
    <n v="0"/>
    <s v=""/>
    <s v="Twitter for iPhone"/>
    <b v="0"/>
    <s v="1182210458197135360"/>
    <s v="Tweet"/>
    <n v="0"/>
    <n v="0"/>
    <m/>
    <m/>
    <m/>
    <m/>
    <m/>
    <m/>
    <m/>
    <m/>
    <n v="23"/>
    <s v="1"/>
    <s v="1"/>
    <n v="4"/>
    <n v="10.526315789473685"/>
    <n v="1"/>
    <n v="2.6315789473684212"/>
    <n v="0"/>
    <n v="0"/>
    <n v="33"/>
    <n v="86.84210526315789"/>
    <n v="38"/>
  </r>
  <r>
    <s v="smarttampere"/>
    <s v="smarttampere"/>
    <m/>
    <m/>
    <m/>
    <m/>
    <m/>
    <m/>
    <m/>
    <m/>
    <s v="No"/>
    <n v="333"/>
    <m/>
    <m/>
    <x v="1"/>
    <d v="2019-10-10T12:30:38.000"/>
    <s v="The third content element of the day offers sessions on:_x000a_- Security issues and possibilities of Face Recognition technology (eng)_x000a_- turvallisuuden sosiaaliset kasvot globalisoituvassa maalimassa (fin)_x000a_- crisis of liberal order (eng)_x000a_#turvallisuussymposium2019 #smarttampere"/>
    <m/>
    <m/>
    <x v="51"/>
    <m/>
    <s v="http://pbs.twimg.com/profile_images/787336839954894848/h90UjdE8_normal.jpg"/>
    <x v="209"/>
    <s v="https://twitter.com/#!/smarttampere/status/1182272224989986817"/>
    <m/>
    <m/>
    <s v="1182272224989986817"/>
    <m/>
    <b v="0"/>
    <n v="0"/>
    <s v=""/>
    <b v="0"/>
    <s v="en"/>
    <m/>
    <s v=""/>
    <b v="0"/>
    <n v="0"/>
    <s v=""/>
    <s v="Twitter for iPhone"/>
    <b v="0"/>
    <s v="1182272224989986817"/>
    <s v="Tweet"/>
    <n v="0"/>
    <n v="0"/>
    <m/>
    <m/>
    <m/>
    <m/>
    <m/>
    <m/>
    <m/>
    <m/>
    <n v="23"/>
    <s v="1"/>
    <s v="1"/>
    <n v="0"/>
    <n v="0"/>
    <n v="2"/>
    <n v="6.25"/>
    <n v="0"/>
    <n v="0"/>
    <n v="30"/>
    <n v="93.75"/>
    <n v="32"/>
  </r>
  <r>
    <s v="smarttampere"/>
    <s v="smarttampere"/>
    <m/>
    <m/>
    <m/>
    <m/>
    <m/>
    <m/>
    <m/>
    <m/>
    <s v="No"/>
    <n v="334"/>
    <m/>
    <m/>
    <x v="1"/>
    <d v="2019-10-10T12:42:27.000"/>
    <s v="When talking about security technologies, we also need to think about ethical questions, which include the public interest and the effectiveness of such technologies. What are the opportunities and risks of facial recognition technologies? #turvallisuussymposium2019 #smarttampere"/>
    <m/>
    <m/>
    <x v="51"/>
    <m/>
    <s v="http://pbs.twimg.com/profile_images/787336839954894848/h90UjdE8_normal.jpg"/>
    <x v="210"/>
    <s v="https://twitter.com/#!/smarttampere/status/1182275196817948673"/>
    <m/>
    <m/>
    <s v="1182275196817948673"/>
    <m/>
    <b v="0"/>
    <n v="2"/>
    <s v=""/>
    <b v="0"/>
    <s v="en"/>
    <m/>
    <s v=""/>
    <b v="0"/>
    <n v="0"/>
    <s v=""/>
    <s v="Twitter for iPhone"/>
    <b v="0"/>
    <s v="1182275196817948673"/>
    <s v="Tweet"/>
    <n v="0"/>
    <n v="0"/>
    <m/>
    <m/>
    <m/>
    <m/>
    <m/>
    <m/>
    <m/>
    <m/>
    <n v="23"/>
    <s v="1"/>
    <s v="1"/>
    <n v="2"/>
    <n v="5.555555555555555"/>
    <n v="1"/>
    <n v="2.7777777777777777"/>
    <n v="0"/>
    <n v="0"/>
    <n v="33"/>
    <n v="91.66666666666667"/>
    <n v="36"/>
  </r>
  <r>
    <s v="smarttampere"/>
    <s v="smarttampere"/>
    <m/>
    <m/>
    <m/>
    <m/>
    <m/>
    <m/>
    <m/>
    <m/>
    <s v="No"/>
    <n v="335"/>
    <m/>
    <m/>
    <x v="1"/>
    <d v="2019-10-10T13:35:20.000"/>
    <s v="The closing event of this day: Carita Confortini on “Feminist Perspectives on Safety and Security”.  “We are only safe and protected if we understand ourselves as being connected to each other” _x000a_#smarttampere #turvallisuussymposium2019 #"/>
    <m/>
    <m/>
    <x v="69"/>
    <m/>
    <s v="http://pbs.twimg.com/profile_images/787336839954894848/h90UjdE8_normal.jpg"/>
    <x v="211"/>
    <s v="https://twitter.com/#!/smarttampere/status/1182288505185153029"/>
    <m/>
    <m/>
    <s v="1182288505185153029"/>
    <m/>
    <b v="0"/>
    <n v="1"/>
    <s v=""/>
    <b v="0"/>
    <s v="en"/>
    <m/>
    <s v=""/>
    <b v="0"/>
    <n v="0"/>
    <s v=""/>
    <s v="Twitter for iPhone"/>
    <b v="0"/>
    <s v="1182288505185153029"/>
    <s v="Tweet"/>
    <n v="0"/>
    <n v="0"/>
    <m/>
    <m/>
    <m/>
    <m/>
    <m/>
    <m/>
    <m/>
    <m/>
    <n v="23"/>
    <s v="1"/>
    <s v="1"/>
    <n v="1"/>
    <n v="3.0303030303030303"/>
    <n v="0"/>
    <n v="0"/>
    <n v="0"/>
    <n v="0"/>
    <n v="32"/>
    <n v="96.96969696969697"/>
    <n v="33"/>
  </r>
  <r>
    <s v="smarttampere"/>
    <s v="smarttampere"/>
    <m/>
    <m/>
    <m/>
    <m/>
    <m/>
    <m/>
    <m/>
    <m/>
    <s v="No"/>
    <n v="336"/>
    <m/>
    <m/>
    <x v="1"/>
    <d v="2019-10-11T06:21:55.000"/>
    <s v="Katso videolta, miten viheralueet ja kaupunkiluonto liittyvät Tampereen hiilineutraaliustavoitteeseen. #smarttampere #hiilineutraali #kestavatampere https://t.co/LuJ0CXaODG"/>
    <s v="https://www.youtube.com/watch?v=irmrv9oStKY"/>
    <s v="youtube.com"/>
    <x v="61"/>
    <m/>
    <s v="http://pbs.twimg.com/profile_images/787336839954894848/h90UjdE8_normal.jpg"/>
    <x v="212"/>
    <s v="https://twitter.com/#!/smarttampere/status/1182541821039255553"/>
    <m/>
    <m/>
    <s v="1182541821039255553"/>
    <m/>
    <b v="0"/>
    <n v="0"/>
    <s v=""/>
    <b v="0"/>
    <s v="fi"/>
    <m/>
    <s v=""/>
    <b v="0"/>
    <n v="1"/>
    <s v=""/>
    <s v="Twitter Web App"/>
    <b v="0"/>
    <s v="1182541821039255553"/>
    <s v="Tweet"/>
    <n v="0"/>
    <n v="0"/>
    <m/>
    <m/>
    <m/>
    <m/>
    <m/>
    <m/>
    <m/>
    <m/>
    <n v="23"/>
    <s v="1"/>
    <s v="1"/>
    <n v="0"/>
    <n v="0"/>
    <n v="0"/>
    <n v="0"/>
    <n v="0"/>
    <n v="0"/>
    <n v="12"/>
    <n v="100"/>
    <n v="12"/>
  </r>
  <r>
    <s v="smarttampere"/>
    <s v="minna_kinnunen"/>
    <m/>
    <m/>
    <m/>
    <m/>
    <m/>
    <m/>
    <m/>
    <m/>
    <s v="No"/>
    <n v="337"/>
    <m/>
    <m/>
    <x v="0"/>
    <d v="2019-10-11T11:33:09.000"/>
    <s v="RT @minna_kinnunen: Ethics in AI -AI Morning 1st November 2019 9-12 AM_x000a__x000a_Interesting program coming up:_x000a_Insta DefSec, Solita, 1001Lakes and…"/>
    <m/>
    <m/>
    <x v="0"/>
    <m/>
    <s v="http://pbs.twimg.com/profile_images/787336839954894848/h90UjdE8_normal.jpg"/>
    <x v="213"/>
    <s v="https://twitter.com/#!/smarttampere/status/1182620147858771969"/>
    <m/>
    <m/>
    <s v="1182620147858771969"/>
    <m/>
    <b v="0"/>
    <n v="0"/>
    <s v=""/>
    <b v="0"/>
    <s v="en"/>
    <m/>
    <s v=""/>
    <b v="0"/>
    <n v="3"/>
    <s v="1182606219036545024"/>
    <s v="Twitter Web App"/>
    <b v="0"/>
    <s v="1182606219036545024"/>
    <s v="Tweet"/>
    <n v="0"/>
    <n v="0"/>
    <m/>
    <m/>
    <m/>
    <m/>
    <m/>
    <m/>
    <m/>
    <m/>
    <n v="7"/>
    <s v="1"/>
    <s v="3"/>
    <n v="1"/>
    <n v="4.545454545454546"/>
    <n v="0"/>
    <n v="0"/>
    <n v="0"/>
    <n v="0"/>
    <n v="21"/>
    <n v="95.45454545454545"/>
    <n v="22"/>
  </r>
  <r>
    <s v="smarttampere"/>
    <s v="minna_kinnunen"/>
    <m/>
    <m/>
    <m/>
    <m/>
    <m/>
    <m/>
    <m/>
    <m/>
    <s v="No"/>
    <n v="338"/>
    <m/>
    <m/>
    <x v="0"/>
    <d v="2019-10-11T11:33:21.000"/>
    <s v="RT @minna_kinnunen: Women in Tech Forum 2019 - Impact  Our Future -tapahtumassa Data ja AI esillä monista eri näkökulmista. _x000a__x000a_#smarttampere…"/>
    <m/>
    <m/>
    <x v="16"/>
    <m/>
    <s v="http://pbs.twimg.com/profile_images/787336839954894848/h90UjdE8_normal.jpg"/>
    <x v="214"/>
    <s v="https://twitter.com/#!/smarttampere/status/1182620198265872385"/>
    <m/>
    <m/>
    <s v="1182620198265872385"/>
    <m/>
    <b v="0"/>
    <n v="0"/>
    <s v=""/>
    <b v="0"/>
    <s v="fi"/>
    <m/>
    <s v=""/>
    <b v="0"/>
    <n v="1"/>
    <s v="1182579566684098560"/>
    <s v="Twitter Web App"/>
    <b v="0"/>
    <s v="1182579566684098560"/>
    <s v="Tweet"/>
    <n v="0"/>
    <n v="0"/>
    <m/>
    <m/>
    <m/>
    <m/>
    <m/>
    <m/>
    <m/>
    <m/>
    <n v="7"/>
    <s v="1"/>
    <s v="3"/>
    <n v="0"/>
    <n v="0"/>
    <n v="0"/>
    <n v="0"/>
    <n v="0"/>
    <n v="0"/>
    <n v="19"/>
    <n v="100"/>
    <n v="19"/>
  </r>
  <r>
    <s v="smarttampere"/>
    <s v="minna_kinnunen"/>
    <m/>
    <m/>
    <m/>
    <m/>
    <m/>
    <m/>
    <m/>
    <m/>
    <s v="No"/>
    <n v="339"/>
    <m/>
    <m/>
    <x v="0"/>
    <d v="2019-10-11T11:33:28.000"/>
    <s v="RT @minna_kinnunen: Smart Tampere tekee selvitystä tekoälyn hyödyntämisestä Tampereen seudulla ja alueen yritysten tekoälyvalmiuksista ja -…"/>
    <m/>
    <m/>
    <x v="0"/>
    <m/>
    <s v="http://pbs.twimg.com/profile_images/787336839954894848/h90UjdE8_normal.jpg"/>
    <x v="215"/>
    <s v="https://twitter.com/#!/smarttampere/status/1182620226011222016"/>
    <m/>
    <m/>
    <s v="1182620226011222016"/>
    <m/>
    <b v="0"/>
    <n v="0"/>
    <s v=""/>
    <b v="0"/>
    <s v="fi"/>
    <m/>
    <s v=""/>
    <b v="0"/>
    <n v="3"/>
    <s v="1182601026391724032"/>
    <s v="Twitter Web App"/>
    <b v="0"/>
    <s v="1182601026391724032"/>
    <s v="Tweet"/>
    <n v="0"/>
    <n v="0"/>
    <m/>
    <m/>
    <m/>
    <m/>
    <m/>
    <m/>
    <m/>
    <m/>
    <n v="7"/>
    <s v="1"/>
    <s v="3"/>
    <n v="1"/>
    <n v="6.666666666666667"/>
    <n v="0"/>
    <n v="0"/>
    <n v="0"/>
    <n v="0"/>
    <n v="14"/>
    <n v="93.33333333333333"/>
    <n v="15"/>
  </r>
  <r>
    <s v="smarttampere"/>
    <s v="smarttampere"/>
    <m/>
    <m/>
    <m/>
    <m/>
    <m/>
    <m/>
    <m/>
    <m/>
    <s v="No"/>
    <n v="340"/>
    <m/>
    <m/>
    <x v="1"/>
    <d v="2019-10-11T11:40:47.000"/>
    <s v="#SmartTampere tekee selvitystä #Tampere’en seudun toimijoiden tekoälyvalmiudesta ja tarpeista. Kyselyyn osallistuvat saavat mm. tietoa omasta tilastaan suhteessa #AI-ekosysteemin muihin toimijoihin. Vastaa 31.10. mennessä!_x000a__x000a_https://t.co/v437KrN4sR"/>
    <s v="https://smarttampere.fi/tampereen-seudun-tekoalykartoitus-kerro-yrityksesi-tekoalykehityksen-tilasta-ja-toiveista/"/>
    <s v="smarttampere.fi"/>
    <x v="70"/>
    <m/>
    <s v="http://pbs.twimg.com/profile_images/787336839954894848/h90UjdE8_normal.jpg"/>
    <x v="216"/>
    <s v="https://twitter.com/#!/smarttampere/status/1182622066316599296"/>
    <m/>
    <m/>
    <s v="1182622066316599296"/>
    <m/>
    <b v="0"/>
    <n v="0"/>
    <s v=""/>
    <b v="0"/>
    <s v="fi"/>
    <m/>
    <s v=""/>
    <b v="0"/>
    <n v="1"/>
    <s v=""/>
    <s v="Twitter Web App"/>
    <b v="0"/>
    <s v="1182622066316599296"/>
    <s v="Tweet"/>
    <n v="0"/>
    <n v="0"/>
    <m/>
    <m/>
    <m/>
    <m/>
    <m/>
    <m/>
    <m/>
    <m/>
    <n v="23"/>
    <s v="1"/>
    <s v="1"/>
    <n v="0"/>
    <n v="0"/>
    <n v="0"/>
    <n v="0"/>
    <n v="0"/>
    <n v="0"/>
    <n v="26"/>
    <n v="100"/>
    <n v="26"/>
  </r>
  <r>
    <s v="smarttampere"/>
    <s v="smarttampere"/>
    <m/>
    <m/>
    <m/>
    <m/>
    <m/>
    <m/>
    <m/>
    <m/>
    <s v="No"/>
    <n v="341"/>
    <m/>
    <m/>
    <x v="1"/>
    <d v="2019-10-11T11:54:05.000"/>
    <s v="#Tampere’en Viinikanlahden kilpailuun saadut 57 ehdotusta ovat nyt nähtävillä kilpailun verkkosivustolla. Ideakilpailun toinen vaihe käynnistyy marraskuussa ja voittajat julkistetaan huhtikuussa 2020 #viidentahdenkeskusta #smarttampere_x000a__x000a_https://t.co/KoX2dS6HnF"/>
    <s v="https://smarttampere.fi/tampereen-viinikanlahden-kansainvaliseen-ideakilpailuun-57-ehdotusta/"/>
    <s v="smarttampere.fi"/>
    <x v="71"/>
    <m/>
    <s v="http://pbs.twimg.com/profile_images/787336839954894848/h90UjdE8_normal.jpg"/>
    <x v="217"/>
    <s v="https://twitter.com/#!/smarttampere/status/1182625412746113024"/>
    <m/>
    <m/>
    <s v="1182625412746113024"/>
    <m/>
    <b v="0"/>
    <n v="3"/>
    <s v=""/>
    <b v="0"/>
    <s v="fi"/>
    <m/>
    <s v=""/>
    <b v="0"/>
    <n v="0"/>
    <s v=""/>
    <s v="Twitter Web App"/>
    <b v="0"/>
    <s v="1182625412746113024"/>
    <s v="Tweet"/>
    <n v="0"/>
    <n v="0"/>
    <m/>
    <m/>
    <m/>
    <m/>
    <m/>
    <m/>
    <m/>
    <m/>
    <n v="23"/>
    <s v="1"/>
    <s v="1"/>
    <n v="0"/>
    <n v="0"/>
    <n v="0"/>
    <n v="0"/>
    <n v="0"/>
    <n v="0"/>
    <n v="24"/>
    <n v="100"/>
    <n v="24"/>
  </r>
  <r>
    <s v="smarttampere"/>
    <s v="smarttampere"/>
    <m/>
    <m/>
    <m/>
    <m/>
    <m/>
    <m/>
    <m/>
    <m/>
    <s v="No"/>
    <n v="342"/>
    <m/>
    <m/>
    <x v="1"/>
    <d v="2019-10-11T11:56:43.000"/>
    <s v="57 proposals were submitted to the #Viinikanlahti international urban ideas #competition in #Tampere. All designs equipped with a pseudonym can be viewed on the competition website #fivestarcitycenter #smarttampere_x000a__x000a_https://t.co/FCBRE4KIuF"/>
    <s v="https://smarttampere.fi/en/a-total-of-57-entries-submitted-to-the-viinikanlahti-international-urban-ideas-competition-in-tampere/"/>
    <s v="smarttampere.fi"/>
    <x v="72"/>
    <m/>
    <s v="http://pbs.twimg.com/profile_images/787336839954894848/h90UjdE8_normal.jpg"/>
    <x v="218"/>
    <s v="https://twitter.com/#!/smarttampere/status/1182626076884897794"/>
    <m/>
    <m/>
    <s v="1182626076884897794"/>
    <m/>
    <b v="0"/>
    <n v="4"/>
    <s v=""/>
    <b v="0"/>
    <s v="en"/>
    <m/>
    <s v=""/>
    <b v="0"/>
    <n v="0"/>
    <s v=""/>
    <s v="Twitter Web App"/>
    <b v="0"/>
    <s v="1182626076884897794"/>
    <s v="Tweet"/>
    <n v="0"/>
    <n v="0"/>
    <m/>
    <m/>
    <m/>
    <m/>
    <m/>
    <m/>
    <m/>
    <m/>
    <n v="23"/>
    <s v="1"/>
    <s v="1"/>
    <n v="0"/>
    <n v="0"/>
    <n v="0"/>
    <n v="0"/>
    <n v="0"/>
    <n v="0"/>
    <n v="28"/>
    <n v="100"/>
    <n v="28"/>
  </r>
  <r>
    <s v="niinaimmonen"/>
    <s v="smarttampere"/>
    <m/>
    <m/>
    <m/>
    <m/>
    <m/>
    <m/>
    <m/>
    <m/>
    <s v="No"/>
    <n v="343"/>
    <m/>
    <m/>
    <x v="0"/>
    <d v="2019-09-30T10:35:42.000"/>
    <s v="RT @SmartTampere: Haluatko osallistua Kaupin alueen kehittÃ¤miseen toteuttamalla pyÃ¶rÃ¤pysÃ¤kÃ¶inti- ja pyÃ¶rÃ¤ilyn palveluverkkosuunnitelman taiâ€¦"/>
    <m/>
    <m/>
    <x v="0"/>
    <m/>
    <s v="http://pbs.twimg.com/profile_images/1169558033342619648/LPF3gkIV_normal.jpg"/>
    <x v="219"/>
    <s v="https://twitter.com/#!/niinaimmonen/status/1178619420626829313"/>
    <m/>
    <m/>
    <s v="1178619420626829313"/>
    <m/>
    <b v="0"/>
    <n v="0"/>
    <s v=""/>
    <b v="0"/>
    <s v="fi"/>
    <m/>
    <s v=""/>
    <b v="0"/>
    <n v="4"/>
    <s v="1178617315618951169"/>
    <s v="Twitter for iPhone"/>
    <b v="0"/>
    <s v="1178617315618951169"/>
    <s v="Tweet"/>
    <n v="0"/>
    <n v="0"/>
    <m/>
    <m/>
    <m/>
    <m/>
    <m/>
    <m/>
    <m/>
    <m/>
    <n v="2"/>
    <s v="1"/>
    <s v="1"/>
    <n v="0"/>
    <n v="0"/>
    <n v="0"/>
    <n v="0"/>
    <n v="0"/>
    <n v="0"/>
    <n v="20"/>
    <n v="100"/>
    <n v="20"/>
  </r>
  <r>
    <s v="niinaimmonen"/>
    <s v="jari_ikonen"/>
    <m/>
    <m/>
    <m/>
    <m/>
    <m/>
    <m/>
    <m/>
    <m/>
    <s v="No"/>
    <n v="345"/>
    <m/>
    <m/>
    <x v="0"/>
    <d v="2019-10-09T08:46:56.000"/>
    <s v="RT @jari_ikonen: Mika Heikkilä kertoo kaupungin haasteista Datalla Tampere kestäväksi aloitustapahtumassa. Mukana yli 20 yritystä. #smartta…"/>
    <m/>
    <m/>
    <x v="0"/>
    <m/>
    <s v="http://pbs.twimg.com/profile_images/1169558033342619648/LPF3gkIV_normal.jpg"/>
    <x v="220"/>
    <s v="https://twitter.com/#!/niinaimmonen/status/1181853541436203009"/>
    <m/>
    <m/>
    <s v="1181853541436203009"/>
    <m/>
    <b v="0"/>
    <n v="0"/>
    <s v=""/>
    <b v="0"/>
    <s v="fi"/>
    <m/>
    <s v=""/>
    <b v="0"/>
    <n v="3"/>
    <s v="1181506231770505218"/>
    <s v="Twitter for iPhone"/>
    <b v="0"/>
    <s v="1181506231770505218"/>
    <s v="Tweet"/>
    <n v="0"/>
    <n v="0"/>
    <m/>
    <m/>
    <m/>
    <m/>
    <m/>
    <m/>
    <m/>
    <m/>
    <n v="1"/>
    <s v="1"/>
    <s v="1"/>
    <n v="0"/>
    <n v="0"/>
    <n v="0"/>
    <n v="0"/>
    <n v="0"/>
    <n v="0"/>
    <n v="16"/>
    <n v="100"/>
    <n v="16"/>
  </r>
  <r>
    <s v="minna_kinnunen"/>
    <s v="minna_kinnunen"/>
    <m/>
    <m/>
    <m/>
    <m/>
    <m/>
    <m/>
    <m/>
    <m/>
    <s v="No"/>
    <n v="346"/>
    <m/>
    <m/>
    <x v="1"/>
    <d v="2019-09-30T07:26:43.000"/>
    <s v="#AIaamu #AImorning on 2.10. - free entrance, remember to register:_x000a_https://t.co/rYSKhlrgF0 https://t.co/mEpeowu5AQ"/>
    <s v="https://www.aiaamu.fi/"/>
    <s v="aiaamu.fi"/>
    <x v="60"/>
    <s v="https://pbs.twimg.com/media/EFsghqwWwAAAVhW.jpg"/>
    <s v="https://pbs.twimg.com/media/EFsghqwWwAAAVhW.jpg"/>
    <x v="221"/>
    <s v="https://twitter.com/#!/minna_kinnunen/status/1178571860721782784"/>
    <m/>
    <m/>
    <s v="1178571860721782784"/>
    <m/>
    <b v="0"/>
    <n v="0"/>
    <s v=""/>
    <b v="0"/>
    <s v="en"/>
    <m/>
    <s v=""/>
    <b v="0"/>
    <n v="1"/>
    <s v=""/>
    <s v="Twitter Web Client"/>
    <b v="0"/>
    <s v="1178571860721782784"/>
    <s v="Retweet"/>
    <n v="0"/>
    <n v="0"/>
    <m/>
    <m/>
    <m/>
    <m/>
    <m/>
    <m/>
    <m/>
    <m/>
    <n v="8"/>
    <s v="3"/>
    <s v="3"/>
    <n v="1"/>
    <n v="10"/>
    <n v="0"/>
    <n v="0"/>
    <n v="0"/>
    <n v="0"/>
    <n v="9"/>
    <n v="90"/>
    <n v="10"/>
  </r>
  <r>
    <s v="minna_kinnunen"/>
    <s v="minna_kinnunen"/>
    <m/>
    <m/>
    <m/>
    <m/>
    <m/>
    <m/>
    <m/>
    <m/>
    <s v="No"/>
    <n v="347"/>
    <m/>
    <m/>
    <x v="1"/>
    <d v="2019-10-02T06:39:44.000"/>
    <s v="AI Aamussa Bitwise esittelee Ã¤lykiekon ja kuinka automatisoitu reaaliaikainen analytiikka muuttaa jÃ¤Ã¤kiekkoa_x000a_#AIaamu #AImorning #smarttampere #BusinessTampere #Bitwise https://t.co/SP9e22c7cj"/>
    <m/>
    <m/>
    <x v="73"/>
    <s v="https://pbs.twimg.com/media/EF2pR-8UcAAY25N.jpg"/>
    <s v="https://pbs.twimg.com/media/EF2pR-8UcAAY25N.jpg"/>
    <x v="222"/>
    <s v="https://twitter.com/#!/minna_kinnunen/status/1179284813385277440"/>
    <m/>
    <m/>
    <s v="1179284813385277440"/>
    <m/>
    <b v="0"/>
    <n v="4"/>
    <s v=""/>
    <b v="0"/>
    <s v="fi"/>
    <m/>
    <s v=""/>
    <b v="0"/>
    <n v="0"/>
    <s v=""/>
    <s v="Twitter for iPhone"/>
    <b v="0"/>
    <s v="1179284813385277440"/>
    <s v="Tweet"/>
    <n v="0"/>
    <n v="0"/>
    <s v="23.857998,61.449489 _x000a_23.857998,61.449489 _x000a_23.857998,61.449489 _x000a_23.857998,61.449489"/>
    <s v="Finland"/>
    <s v="FI"/>
    <s v="Kampusklubi"/>
    <s v="0caa8c7fd414f000"/>
    <s v="Kampusklubi"/>
    <s v="poi"/>
    <s v="https://api.twitter.com/1.1/geo/id/0caa8c7fd414f000.json"/>
    <n v="8"/>
    <s v="3"/>
    <s v="3"/>
    <n v="0"/>
    <n v="0"/>
    <n v="0"/>
    <n v="0"/>
    <n v="0"/>
    <n v="0"/>
    <n v="20"/>
    <n v="100"/>
    <n v="20"/>
  </r>
  <r>
    <s v="minna_kinnunen"/>
    <s v="minna_kinnunen"/>
    <m/>
    <m/>
    <m/>
    <m/>
    <m/>
    <m/>
    <m/>
    <m/>
    <s v="No"/>
    <n v="348"/>
    <m/>
    <m/>
    <x v="1"/>
    <d v="2019-10-02T10:37:35.000"/>
    <s v="Seuraavat AI Aamut 1.11. ja 28.11. PistÃ¤ kalenteriin._x000a_#smarttampere #BusinessTampere #AIaamu #AImorning https://t.co/moXOTMcPCY"/>
    <m/>
    <m/>
    <x v="35"/>
    <s v="https://pbs.twimg.com/media/EF3fugFW4AAqfZz.jpg"/>
    <s v="https://pbs.twimg.com/media/EF3fugFW4AAqfZz.jpg"/>
    <x v="223"/>
    <s v="https://twitter.com/#!/minna_kinnunen/status/1179344672830959618"/>
    <m/>
    <m/>
    <s v="1179344672830959618"/>
    <m/>
    <b v="0"/>
    <n v="4"/>
    <s v=""/>
    <b v="0"/>
    <s v="fi"/>
    <m/>
    <s v=""/>
    <b v="0"/>
    <n v="3"/>
    <s v=""/>
    <s v="Twitter for iPhone"/>
    <b v="0"/>
    <s v="1179344672830959618"/>
    <s v="Tweet"/>
    <n v="0"/>
    <n v="0"/>
    <s v="23.857998,61.449489 _x000a_23.857998,61.449489 _x000a_23.857998,61.449489 _x000a_23.857998,61.449489"/>
    <s v="Finland"/>
    <s v="FI"/>
    <s v="Kampusklubi"/>
    <s v="0caa8c7fd414f000"/>
    <s v="Kampusklubi"/>
    <s v="poi"/>
    <s v="https://api.twitter.com/1.1/geo/id/0caa8c7fd414f000.json"/>
    <n v="8"/>
    <s v="3"/>
    <s v="3"/>
    <n v="0"/>
    <n v="0"/>
    <n v="0"/>
    <n v="0"/>
    <n v="0"/>
    <n v="0"/>
    <n v="14"/>
    <n v="100"/>
    <n v="14"/>
  </r>
  <r>
    <s v="minna_kinnunen"/>
    <s v="minna_kinnunen"/>
    <m/>
    <m/>
    <m/>
    <m/>
    <m/>
    <m/>
    <m/>
    <m/>
    <s v="No"/>
    <n v="349"/>
    <m/>
    <m/>
    <x v="1"/>
    <d v="2019-10-02T10:38:38.000"/>
    <s v="Kirsi Louhelainen eCraftilta esitteli AI Aamussa AI-ekosysteemikartoituksen taustaa. Kannattaa vastata kyselyyn. KehitetÃ¤Ã¤n ja vahvistetaan yhdessÃ¤ Tamperetta houkuttelevana AI-osaamiskeskittymÃ¤mÃ¤._x000a__x000a_#BusinessTampere #smarttampere #AIaamu #AImorning https://t.co/t8z2h85IIH"/>
    <m/>
    <m/>
    <x v="74"/>
    <s v="https://pbs.twimg.com/media/EF3Z5fxWkAMPT1-.jpg"/>
    <s v="https://pbs.twimg.com/media/EF3Z5fxWkAMPT1-.jpg"/>
    <x v="224"/>
    <s v="https://twitter.com/#!/minna_kinnunen/status/1179344936778555393"/>
    <m/>
    <m/>
    <s v="1179344936778555393"/>
    <m/>
    <b v="0"/>
    <n v="6"/>
    <s v=""/>
    <b v="0"/>
    <s v="fi"/>
    <m/>
    <s v=""/>
    <b v="0"/>
    <n v="5"/>
    <s v=""/>
    <s v="Twitter for iPhone"/>
    <b v="0"/>
    <s v="1179344936778555393"/>
    <s v="Tweet"/>
    <n v="0"/>
    <n v="0"/>
    <s v="23.857998,61.449489 _x000a_23.857998,61.449489 _x000a_23.857998,61.449489 _x000a_23.857998,61.449489"/>
    <s v="Finland"/>
    <s v="FI"/>
    <s v="Kampusklubi"/>
    <s v="0caa8c7fd414f000"/>
    <s v="Kampusklubi"/>
    <s v="poi"/>
    <s v="https://api.twitter.com/1.1/geo/id/0caa8c7fd414f000.json"/>
    <n v="8"/>
    <s v="3"/>
    <s v="3"/>
    <n v="0"/>
    <n v="0"/>
    <n v="0"/>
    <n v="0"/>
    <n v="0"/>
    <n v="0"/>
    <n v="27"/>
    <n v="100"/>
    <n v="27"/>
  </r>
  <r>
    <s v="minna_kinnunen"/>
    <s v="minna_kinnunen"/>
    <m/>
    <m/>
    <m/>
    <m/>
    <m/>
    <m/>
    <m/>
    <m/>
    <s v="No"/>
    <n v="350"/>
    <m/>
    <m/>
    <x v="1"/>
    <d v="2019-10-09T18:51:19.000"/>
    <s v="Registration is now open for the AI Hub Workshop Oct 23rd: Applied AI_x000a__x000a_#smarttampere #BusinessTampere https://t.co/Mm31YQRFYi"/>
    <s v="https://twitter.com/ai_hub_tampere/status/1181962621030948864"/>
    <s v="twitter.com"/>
    <x v="40"/>
    <m/>
    <s v="http://pbs.twimg.com/profile_images/378800000820049974/bb7bd8fdb4671e53ef9ba6f522e27333_normal.jpeg"/>
    <x v="225"/>
    <s v="https://twitter.com/#!/minna_kinnunen/status/1182005636562853888"/>
    <m/>
    <m/>
    <s v="1182005636562853888"/>
    <m/>
    <b v="0"/>
    <n v="5"/>
    <s v=""/>
    <b v="1"/>
    <s v="en"/>
    <m/>
    <s v="1181962621030948864"/>
    <b v="0"/>
    <n v="0"/>
    <s v=""/>
    <s v="Twitter for iPhone"/>
    <b v="0"/>
    <s v="1182005636562853888"/>
    <s v="Tweet"/>
    <n v="0"/>
    <n v="0"/>
    <s v="23.542135,61.427285 _x000a_24.1184937,61.427285 _x000a_24.1184937,61.836577 _x000a_23.542135,61.836577"/>
    <s v="Finland"/>
    <s v="FI"/>
    <s v="Tampere, Finland"/>
    <s v="e3ba9e096a0fc232"/>
    <s v="Tampere"/>
    <s v="city"/>
    <s v="https://api.twitter.com/1.1/geo/id/e3ba9e096a0fc232.json"/>
    <n v="8"/>
    <s v="3"/>
    <s v="3"/>
    <n v="0"/>
    <n v="0"/>
    <n v="0"/>
    <n v="0"/>
    <n v="0"/>
    <n v="0"/>
    <n v="15"/>
    <n v="100"/>
    <n v="15"/>
  </r>
  <r>
    <s v="minna_kinnunen"/>
    <s v="minna_kinnunen"/>
    <m/>
    <m/>
    <m/>
    <m/>
    <m/>
    <m/>
    <m/>
    <m/>
    <s v="No"/>
    <n v="351"/>
    <m/>
    <m/>
    <x v="1"/>
    <d v="2019-10-11T08:51:54.000"/>
    <s v="Women in Tech Forum 2019 - Impact  Our Future -tapahtumassa Data ja AI esillä monista eri näkökulmista. _x000a__x000a_#smarttampere #BusinessTampere https://t.co/ASLrlwuIrA"/>
    <m/>
    <m/>
    <x v="40"/>
    <s v="https://pbs.twimg.com/media/EGld1-6WkAcDf4E.jpg"/>
    <s v="https://pbs.twimg.com/media/EGld1-6WkAcDf4E.jpg"/>
    <x v="226"/>
    <s v="https://twitter.com/#!/minna_kinnunen/status/1182579566684098560"/>
    <m/>
    <m/>
    <s v="1182579566684098560"/>
    <m/>
    <b v="0"/>
    <n v="0"/>
    <s v=""/>
    <b v="0"/>
    <s v="fi"/>
    <m/>
    <s v=""/>
    <b v="0"/>
    <n v="0"/>
    <s v=""/>
    <s v="Twitter for iPhone"/>
    <b v="0"/>
    <s v="1182579566684098560"/>
    <s v="Tweet"/>
    <n v="0"/>
    <n v="0"/>
    <s v="24.933551913064495,60.17620164992477 _x000a_24.933551913064495,60.17620164992477 _x000a_24.933551913064495,60.17620164992477 _x000a_24.933551913064495,60.17620164992477"/>
    <s v="Finland"/>
    <s v="FI"/>
    <s v="Finlandia-talo"/>
    <s v="07d9d26906482002"/>
    <s v="Finlandia-talo"/>
    <s v="poi"/>
    <s v="https://api.twitter.com/1.1/geo/id/07d9d26906482002.json"/>
    <n v="8"/>
    <s v="3"/>
    <s v="3"/>
    <n v="0"/>
    <n v="0"/>
    <n v="0"/>
    <n v="0"/>
    <n v="0"/>
    <n v="0"/>
    <n v="18"/>
    <n v="100"/>
    <n v="18"/>
  </r>
  <r>
    <s v="minna_kinnunen"/>
    <s v="minna_kinnunen"/>
    <m/>
    <m/>
    <m/>
    <m/>
    <m/>
    <m/>
    <m/>
    <m/>
    <s v="No"/>
    <n v="352"/>
    <m/>
    <m/>
    <x v="1"/>
    <d v="2019-10-11T10:17:11.000"/>
    <s v="Smart Tampere tekee selvitystä tekoälyn hyödyntämisestä Tampereen seudulla ja alueen yritysten tekoälyvalmiuksista ja -tarpeista. _x000a__x000a_Kysely löytyy osoitteesta https://t.co/ve396KGsaR. _x000a__x000a_#smarttampere #BusinessTampere"/>
    <s v="https://www.lyyti.fi/questions/3f7613653f"/>
    <s v="lyyti.fi"/>
    <x v="40"/>
    <m/>
    <s v="http://pbs.twimg.com/profile_images/378800000820049974/bb7bd8fdb4671e53ef9ba6f522e27333_normal.jpeg"/>
    <x v="227"/>
    <s v="https://twitter.com/#!/minna_kinnunen/status/1182601026391724032"/>
    <m/>
    <m/>
    <s v="1182601026391724032"/>
    <m/>
    <b v="0"/>
    <n v="0"/>
    <s v=""/>
    <b v="0"/>
    <s v="fi"/>
    <m/>
    <s v=""/>
    <b v="0"/>
    <n v="0"/>
    <s v=""/>
    <s v="Twitter for iPhone"/>
    <b v="0"/>
    <s v="1182601026391724032"/>
    <s v="Tweet"/>
    <n v="0"/>
    <n v="0"/>
    <s v="23.542135,61.427285 _x000a_24.1184937,61.427285 _x000a_24.1184937,61.836577 _x000a_23.542135,61.836577"/>
    <s v="Finland"/>
    <s v="FI"/>
    <s v="Tampere, Finland"/>
    <s v="e3ba9e096a0fc232"/>
    <s v="Tampere"/>
    <s v="city"/>
    <s v="https://api.twitter.com/1.1/geo/id/e3ba9e096a0fc232.json"/>
    <n v="8"/>
    <s v="3"/>
    <s v="3"/>
    <n v="1"/>
    <n v="5.2631578947368425"/>
    <n v="0"/>
    <n v="0"/>
    <n v="0"/>
    <n v="0"/>
    <n v="18"/>
    <n v="94.73684210526316"/>
    <n v="19"/>
  </r>
  <r>
    <s v="minna_kinnunen"/>
    <s v="minna_kinnunen"/>
    <m/>
    <m/>
    <m/>
    <m/>
    <m/>
    <m/>
    <m/>
    <m/>
    <s v="No"/>
    <n v="353"/>
    <m/>
    <m/>
    <x v="1"/>
    <d v="2019-10-11T10:37:49.000"/>
    <s v="Ethics in AI -AI Morning 1st November 2019 9-12 AM_x000a__x000a_Interesting program coming up:_x000a_Insta DefSec, Solita, 1001Lakes and much more_x000a__x000a_Registration for AI Morning: _x000a_https://t.co/rYSKhlrgF0_x000a__x000a_#smarttampere #BusinessTampere"/>
    <s v="https://www.aiaamu.fi/"/>
    <s v="aiaamu.fi"/>
    <x v="40"/>
    <m/>
    <s v="http://pbs.twimg.com/profile_images/378800000820049974/bb7bd8fdb4671e53ef9ba6f522e27333_normal.jpeg"/>
    <x v="228"/>
    <s v="https://twitter.com/#!/minna_kinnunen/status/1182606219036545024"/>
    <m/>
    <m/>
    <s v="1182606219036545024"/>
    <m/>
    <b v="0"/>
    <n v="0"/>
    <s v=""/>
    <b v="0"/>
    <s v="en"/>
    <m/>
    <s v=""/>
    <b v="0"/>
    <n v="0"/>
    <s v=""/>
    <s v="Twitter for iPhone"/>
    <b v="0"/>
    <s v="1182606219036545024"/>
    <s v="Tweet"/>
    <n v="0"/>
    <n v="0"/>
    <s v="23.542135,61.427285 _x000a_24.1184937,61.427285 _x000a_24.1184937,61.836577 _x000a_23.542135,61.836577"/>
    <s v="Finland"/>
    <s v="FI"/>
    <s v="Tampere, Finland"/>
    <s v="e3ba9e096a0fc232"/>
    <s v="Tampere"/>
    <s v="city"/>
    <s v="https://api.twitter.com/1.1/geo/id/e3ba9e096a0fc232.json"/>
    <n v="8"/>
    <s v="3"/>
    <s v="3"/>
    <n v="1"/>
    <n v="3.5714285714285716"/>
    <n v="0"/>
    <n v="0"/>
    <n v="0"/>
    <n v="0"/>
    <n v="27"/>
    <n v="96.42857142857143"/>
    <n v="28"/>
  </r>
  <r>
    <s v="niinaimmonen"/>
    <s v="minna_kinnunen"/>
    <m/>
    <m/>
    <m/>
    <m/>
    <m/>
    <m/>
    <m/>
    <m/>
    <s v="No"/>
    <n v="354"/>
    <m/>
    <m/>
    <x v="0"/>
    <d v="2019-10-02T12:34:03.000"/>
    <s v="RT @minna_kinnunen: Seuraavat AI Aamut 1.11. ja 28.11. PistÃ¤ kalenteriin._x000a_#smarttampere #BusinessTampere #AIaamu #AImorning https://t.co/moâ€¦"/>
    <m/>
    <m/>
    <x v="35"/>
    <m/>
    <s v="http://pbs.twimg.com/profile_images/1169558033342619648/LPF3gkIV_normal.jpg"/>
    <x v="229"/>
    <s v="https://twitter.com/#!/niinaimmonen/status/1179373981188710400"/>
    <m/>
    <m/>
    <s v="1179373981188710400"/>
    <m/>
    <b v="0"/>
    <n v="0"/>
    <s v=""/>
    <b v="0"/>
    <s v="fi"/>
    <m/>
    <s v=""/>
    <b v="0"/>
    <n v="3"/>
    <s v="1179344672830959618"/>
    <s v="Twitter for iPhone"/>
    <b v="0"/>
    <s v="1179344672830959618"/>
    <s v="Tweet"/>
    <n v="0"/>
    <n v="0"/>
    <m/>
    <m/>
    <m/>
    <m/>
    <m/>
    <m/>
    <m/>
    <m/>
    <n v="3"/>
    <s v="1"/>
    <s v="3"/>
    <n v="0"/>
    <n v="0"/>
    <n v="0"/>
    <n v="0"/>
    <n v="0"/>
    <n v="0"/>
    <n v="16"/>
    <n v="100"/>
    <n v="16"/>
  </r>
  <r>
    <s v="niinaimmonen"/>
    <s v="minna_kinnunen"/>
    <m/>
    <m/>
    <m/>
    <m/>
    <m/>
    <m/>
    <m/>
    <m/>
    <s v="No"/>
    <n v="355"/>
    <m/>
    <m/>
    <x v="0"/>
    <d v="2019-10-03T04:01:06.000"/>
    <s v="RT @minna_kinnunen: Kirsi Louhelainen eCraftilta esitteli AI Aamussa AI-ekosysteemikartoituksen taustaa. Kannattaa vastata kyselyyn. Kehiteâ€¦"/>
    <m/>
    <m/>
    <x v="0"/>
    <m/>
    <s v="http://pbs.twimg.com/profile_images/1169558033342619648/LPF3gkIV_normal.jpg"/>
    <x v="230"/>
    <s v="https://twitter.com/#!/niinaimmonen/status/1179607281270439940"/>
    <m/>
    <m/>
    <s v="1179607281270439940"/>
    <m/>
    <b v="0"/>
    <n v="0"/>
    <s v=""/>
    <b v="0"/>
    <s v="fi"/>
    <m/>
    <s v=""/>
    <b v="0"/>
    <n v="5"/>
    <s v="1179344936778555393"/>
    <s v="Twitter for iPhone"/>
    <b v="0"/>
    <s v="1179344936778555393"/>
    <s v="Tweet"/>
    <n v="0"/>
    <n v="0"/>
    <m/>
    <m/>
    <m/>
    <m/>
    <m/>
    <m/>
    <m/>
    <m/>
    <n v="3"/>
    <s v="1"/>
    <s v="3"/>
    <n v="0"/>
    <n v="0"/>
    <n v="0"/>
    <n v="0"/>
    <n v="0"/>
    <n v="0"/>
    <n v="15"/>
    <n v="100"/>
    <n v="15"/>
  </r>
  <r>
    <s v="niinaimmonen"/>
    <s v="minna_kinnunen"/>
    <m/>
    <m/>
    <m/>
    <m/>
    <m/>
    <m/>
    <m/>
    <m/>
    <s v="No"/>
    <n v="356"/>
    <m/>
    <m/>
    <x v="0"/>
    <d v="2019-10-12T12:43:26.000"/>
    <s v="RT @minna_kinnunen: Ethics in AI -AI Morning 1st November 2019 9-12 AM_x000a__x000a_Interesting program coming up:_x000a_Insta DefSec, Solita, 1001Lakes and…"/>
    <m/>
    <m/>
    <x v="0"/>
    <m/>
    <s v="http://pbs.twimg.com/profile_images/1169558033342619648/LPF3gkIV_normal.jpg"/>
    <x v="231"/>
    <s v="https://twitter.com/#!/niinaimmonen/status/1183000220612861952"/>
    <m/>
    <m/>
    <s v="1183000220612861952"/>
    <m/>
    <b v="0"/>
    <n v="0"/>
    <s v=""/>
    <b v="0"/>
    <s v="en"/>
    <m/>
    <s v=""/>
    <b v="0"/>
    <n v="7"/>
    <s v="1182606219036545024"/>
    <s v="Twitter for iPhone"/>
    <b v="0"/>
    <s v="1182606219036545024"/>
    <s v="Tweet"/>
    <n v="0"/>
    <n v="0"/>
    <m/>
    <m/>
    <m/>
    <m/>
    <m/>
    <m/>
    <m/>
    <m/>
    <n v="3"/>
    <s v="1"/>
    <s v="3"/>
    <n v="1"/>
    <n v="4.545454545454546"/>
    <n v="0"/>
    <n v="0"/>
    <n v="0"/>
    <n v="0"/>
    <n v="21"/>
    <n v="9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10">
    <i>
      <x v="1"/>
    </i>
    <i r="1">
      <x v="9"/>
    </i>
    <i r="2">
      <x v="268"/>
    </i>
    <i r="3">
      <x v="12"/>
    </i>
    <i r="2">
      <x v="274"/>
    </i>
    <i r="3">
      <x v="7"/>
    </i>
    <i r="3">
      <x v="8"/>
    </i>
    <i r="3">
      <x v="11"/>
    </i>
    <i r="3">
      <x v="14"/>
    </i>
    <i r="3">
      <x v="19"/>
    </i>
    <i r="3">
      <x v="20"/>
    </i>
    <i r="1">
      <x v="10"/>
    </i>
    <i r="2">
      <x v="275"/>
    </i>
    <i r="3">
      <x v="8"/>
    </i>
    <i r="3">
      <x v="10"/>
    </i>
    <i r="3">
      <x v="14"/>
    </i>
    <i r="2">
      <x v="276"/>
    </i>
    <i r="3">
      <x v="5"/>
    </i>
    <i r="3">
      <x v="7"/>
    </i>
    <i r="3">
      <x v="8"/>
    </i>
    <i r="3">
      <x v="10"/>
    </i>
    <i r="3">
      <x v="11"/>
    </i>
    <i r="3">
      <x v="12"/>
    </i>
    <i r="3">
      <x v="13"/>
    </i>
    <i r="3">
      <x v="14"/>
    </i>
    <i r="3">
      <x v="16"/>
    </i>
    <i r="3">
      <x v="20"/>
    </i>
    <i r="3">
      <x v="21"/>
    </i>
    <i r="2">
      <x v="277"/>
    </i>
    <i r="3">
      <x v="5"/>
    </i>
    <i r="3">
      <x v="6"/>
    </i>
    <i r="3">
      <x v="7"/>
    </i>
    <i r="3">
      <x v="9"/>
    </i>
    <i r="3">
      <x v="10"/>
    </i>
    <i r="3">
      <x v="12"/>
    </i>
    <i r="3">
      <x v="13"/>
    </i>
    <i r="3">
      <x v="14"/>
    </i>
    <i r="3">
      <x v="15"/>
    </i>
    <i r="3">
      <x v="16"/>
    </i>
    <i r="3">
      <x v="18"/>
    </i>
    <i r="2">
      <x v="278"/>
    </i>
    <i r="3">
      <x v="4"/>
    </i>
    <i r="3">
      <x v="6"/>
    </i>
    <i r="3">
      <x v="7"/>
    </i>
    <i r="3">
      <x v="10"/>
    </i>
    <i r="3">
      <x v="11"/>
    </i>
    <i r="3">
      <x v="12"/>
    </i>
    <i r="3">
      <x v="13"/>
    </i>
    <i r="3">
      <x v="20"/>
    </i>
    <i r="2">
      <x v="279"/>
    </i>
    <i r="3">
      <x v="5"/>
    </i>
    <i r="2">
      <x v="281"/>
    </i>
    <i r="3">
      <x v="7"/>
    </i>
    <i r="3">
      <x v="8"/>
    </i>
    <i r="3">
      <x v="9"/>
    </i>
    <i r="3">
      <x v="11"/>
    </i>
    <i r="3">
      <x v="12"/>
    </i>
    <i r="3">
      <x v="17"/>
    </i>
    <i r="3">
      <x v="18"/>
    </i>
    <i r="3">
      <x v="20"/>
    </i>
    <i r="3">
      <x v="21"/>
    </i>
    <i r="2">
      <x v="282"/>
    </i>
    <i r="3">
      <x v="4"/>
    </i>
    <i r="3">
      <x v="5"/>
    </i>
    <i r="3">
      <x v="8"/>
    </i>
    <i r="3">
      <x v="9"/>
    </i>
    <i r="3">
      <x v="10"/>
    </i>
    <i r="3">
      <x v="11"/>
    </i>
    <i r="3">
      <x v="12"/>
    </i>
    <i r="3">
      <x v="13"/>
    </i>
    <i r="3">
      <x v="14"/>
    </i>
    <i r="3">
      <x v="15"/>
    </i>
    <i r="3">
      <x v="17"/>
    </i>
    <i r="3">
      <x v="18"/>
    </i>
    <i r="2">
      <x v="283"/>
    </i>
    <i r="3">
      <x v="6"/>
    </i>
    <i r="3">
      <x v="7"/>
    </i>
    <i r="3">
      <x v="8"/>
    </i>
    <i r="3">
      <x v="9"/>
    </i>
    <i r="3">
      <x v="12"/>
    </i>
    <i r="3">
      <x v="19"/>
    </i>
    <i r="3">
      <x v="20"/>
    </i>
    <i r="3">
      <x v="21"/>
    </i>
    <i r="2">
      <x v="284"/>
    </i>
    <i r="3">
      <x v="6"/>
    </i>
    <i r="3">
      <x v="7"/>
    </i>
    <i r="3">
      <x v="8"/>
    </i>
    <i r="3">
      <x v="9"/>
    </i>
    <i r="3">
      <x v="10"/>
    </i>
    <i r="3">
      <x v="11"/>
    </i>
    <i r="3">
      <x v="13"/>
    </i>
    <i r="3">
      <x v="14"/>
    </i>
    <i r="3">
      <x v="15"/>
    </i>
    <i r="3">
      <x v="17"/>
    </i>
    <i r="2">
      <x v="285"/>
    </i>
    <i r="3">
      <x v="2"/>
    </i>
    <i r="3">
      <x v="6"/>
    </i>
    <i r="3">
      <x v="7"/>
    </i>
    <i r="3">
      <x v="9"/>
    </i>
    <i r="3">
      <x v="11"/>
    </i>
    <i r="3">
      <x v="12"/>
    </i>
    <i r="3">
      <x v="13"/>
    </i>
    <i r="3">
      <x v="14"/>
    </i>
    <i r="3">
      <x v="15"/>
    </i>
    <i r="2">
      <x v="286"/>
    </i>
    <i r="3">
      <x v="5"/>
    </i>
    <i r="3">
      <x v="7"/>
    </i>
    <i r="3">
      <x v="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5">
        <i x="18" s="1"/>
        <i x="56" s="1"/>
        <i x="58" s="1"/>
        <i x="33" s="1"/>
        <i x="60" s="1"/>
        <i x="73" s="1"/>
        <i x="32" s="1"/>
        <i x="74" s="1"/>
        <i x="23" s="1"/>
        <i x="30" s="1"/>
        <i x="31" s="1"/>
        <i x="67" s="1"/>
        <i x="59" s="1"/>
        <i x="53" s="1"/>
        <i x="68" s="1"/>
        <i x="13" s="1"/>
        <i x="19" s="1"/>
        <i x="6" s="1"/>
        <i x="7" s="1"/>
        <i x="17" s="1"/>
        <i x="4" s="1"/>
        <i x="14" s="1"/>
        <i x="9" s="1"/>
        <i x="10" s="1"/>
        <i x="1" s="1"/>
        <i x="20" s="1"/>
        <i x="5" s="1"/>
        <i x="50" s="1"/>
        <i x="46" s="1"/>
        <i x="48" s="1"/>
        <i x="12" s="1"/>
        <i x="54" s="1"/>
        <i x="11" s="1"/>
        <i x="65" s="1"/>
        <i x="64" s="1"/>
        <i x="15" s="1"/>
        <i x="27" s="1"/>
        <i x="42" s="1"/>
        <i x="16" s="1"/>
        <i x="40" s="1"/>
        <i x="3" s="1"/>
        <i x="35" s="1"/>
        <i x="57" s="1"/>
        <i x="62" s="1"/>
        <i x="43" s="1"/>
        <i x="39" s="1"/>
        <i x="61" s="1"/>
        <i x="66" s="1"/>
        <i x="22" s="1"/>
        <i x="70" s="1"/>
        <i x="45" s="1"/>
        <i x="69" s="1"/>
        <i x="8" s="1"/>
        <i x="44" s="1"/>
        <i x="49" s="1"/>
        <i x="41" s="1"/>
        <i x="47" s="1"/>
        <i x="34" s="1"/>
        <i x="37" s="1"/>
        <i x="21" s="1"/>
        <i x="38" s="1"/>
        <i x="71" s="1"/>
        <i x="24" s="1"/>
        <i x="25" s="1"/>
        <i x="55" s="1"/>
        <i x="36" s="1"/>
        <i x="26" s="1"/>
        <i x="63" s="1"/>
        <i x="52" s="1"/>
        <i x="28" s="1"/>
        <i x="51" s="1"/>
        <i x="72" s="1"/>
        <i x="2" s="1"/>
        <i x="2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56" totalsRowShown="0" headerRowDxfId="496" dataDxfId="495">
  <autoFilter ref="A2:BL35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9" totalsRowShown="0" headerRowDxfId="226" dataDxfId="225">
  <autoFilter ref="A66:V69"/>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V82" totalsRowShown="0" headerRowDxfId="223" dataDxfId="222">
  <autoFilter ref="A72:V82"/>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5:V95" totalsRowShown="0" headerRowDxfId="176" dataDxfId="175">
  <autoFilter ref="A85:V95"/>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314" totalsRowShown="0" headerRowDxfId="141" dataDxfId="140">
  <autoFilter ref="A1:G131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9" totalsRowShown="0" headerRowDxfId="443" dataDxfId="442">
  <autoFilter ref="A2:BS119"/>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315" totalsRowShown="0" headerRowDxfId="132" dataDxfId="131">
  <autoFilter ref="A1:L131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2" totalsRowShown="0" headerRowDxfId="88" dataDxfId="87">
  <autoFilter ref="A2:C32"/>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4" totalsRowShown="0" headerRowDxfId="64" dataDxfId="63">
  <autoFilter ref="A2:BL23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00">
  <autoFilter ref="A2:AO1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8" totalsRowShown="0" headerRowDxfId="397" dataDxfId="396">
  <autoFilter ref="A1:C118"/>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aper.li/f-1439148590?edition_id=e88a4620-e8ed-11e9-8c91-0cc47a0d164b" TargetMode="External" /><Relationship Id="rId2" Type="http://schemas.openxmlformats.org/officeDocument/2006/relationships/hyperlink" Target="https://paper.li/f-1439148590?edition_id=e88a4620-e8ed-11e9-8c91-0cc47a0d164b" TargetMode="External" /><Relationship Id="rId3" Type="http://schemas.openxmlformats.org/officeDocument/2006/relationships/hyperlink" Target="https://paper.li/f-1439148590?edition_id=e88a4620-e8ed-11e9-8c91-0cc47a0d164b" TargetMode="External" /><Relationship Id="rId4" Type="http://schemas.openxmlformats.org/officeDocument/2006/relationships/hyperlink" Target="https://ec.europa.eu/inea/en/news-events/events/horizon-2020-transport-info-day-0" TargetMode="External" /><Relationship Id="rId5" Type="http://schemas.openxmlformats.org/officeDocument/2006/relationships/hyperlink" Target="https://www.vertical.vc/rapidtampere" TargetMode="External" /><Relationship Id="rId6" Type="http://schemas.openxmlformats.org/officeDocument/2006/relationships/hyperlink" Target="https://www.vertical.vc/rapidtampere" TargetMode="External" /><Relationship Id="rId7" Type="http://schemas.openxmlformats.org/officeDocument/2006/relationships/hyperlink" Target="https://www.healthhub.fi/article/439" TargetMode="External" /><Relationship Id="rId8" Type="http://schemas.openxmlformats.org/officeDocument/2006/relationships/hyperlink" Target="https://www.healthhub.fi/article/439" TargetMode="External" /><Relationship Id="rId9" Type="http://schemas.openxmlformats.org/officeDocument/2006/relationships/hyperlink" Target="https://ec.europa.eu/inea/en/news-events/events/horizon-2020-transport-info-day-0" TargetMode="External" /><Relationship Id="rId10" Type="http://schemas.openxmlformats.org/officeDocument/2006/relationships/hyperlink" Target="https://ec.europa.eu/inea/en/news-events/events/horizon-2020-transport-info-day-0" TargetMode="External" /><Relationship Id="rId11" Type="http://schemas.openxmlformats.org/officeDocument/2006/relationships/hyperlink" Target="https://ec.europa.eu/inea/en/news-events/events/horizon-2020-transport-info-day-0" TargetMode="External" /><Relationship Id="rId12" Type="http://schemas.openxmlformats.org/officeDocument/2006/relationships/hyperlink" Target="https://ec.europa.eu/inea/en/news-events/events/horizon-2020-transport-info-day-0" TargetMode="External" /><Relationship Id="rId13" Type="http://schemas.openxmlformats.org/officeDocument/2006/relationships/hyperlink" Target="https://ec.europa.eu/inea/en/news-events/events/horizon-2020-transport-info-day-0" TargetMode="External" /><Relationship Id="rId14" Type="http://schemas.openxmlformats.org/officeDocument/2006/relationships/hyperlink" Target="https://ec.europa.eu/inea/en/news-events/events/horizon-2020-transport-info-day-0" TargetMode="External" /><Relationship Id="rId15" Type="http://schemas.openxmlformats.org/officeDocument/2006/relationships/hyperlink" Target="https://ec.europa.eu/inea/en/news-events/events/horizon-2020-transport-info-day-0" TargetMode="External" /><Relationship Id="rId16" Type="http://schemas.openxmlformats.org/officeDocument/2006/relationships/hyperlink" Target="https://twitter.com/SmartTampere/status/1182275196817948673" TargetMode="External" /><Relationship Id="rId17" Type="http://schemas.openxmlformats.org/officeDocument/2006/relationships/hyperlink" Target="https://twitter.com/SmartTampere/status/1182275196817948673" TargetMode="External" /><Relationship Id="rId18" Type="http://schemas.openxmlformats.org/officeDocument/2006/relationships/hyperlink" Target="https://twitter.com/SmartTampere/status/1179276286101016578" TargetMode="External" /><Relationship Id="rId19" Type="http://schemas.openxmlformats.org/officeDocument/2006/relationships/hyperlink" Target="https://smarttampere.fi/en/safety-and-security-greetings-home-and-abroad/" TargetMode="External" /><Relationship Id="rId20" Type="http://schemas.openxmlformats.org/officeDocument/2006/relationships/hyperlink" Target="http://www.valkeakoski.fi/portal/suomi/yrityspalvelut/tapahtumat+ja+koulutukset/?bid=14566&amp;area=5468" TargetMode="External" /><Relationship Id="rId21" Type="http://schemas.openxmlformats.org/officeDocument/2006/relationships/hyperlink" Target="https://www.healthhub.fi/article/439" TargetMode="External" /><Relationship Id="rId22" Type="http://schemas.openxmlformats.org/officeDocument/2006/relationships/hyperlink" Target="https://www.linkedin.com/slink?code=g_TvMDS" TargetMode="External" /><Relationship Id="rId23" Type="http://schemas.openxmlformats.org/officeDocument/2006/relationships/hyperlink" Target="https://www.linkedin.com/slink?code=gVRSzNU" TargetMode="External" /><Relationship Id="rId24" Type="http://schemas.openxmlformats.org/officeDocument/2006/relationships/hyperlink" Target="https://twitter.com/tiinakorhone/status/1179790927994462211" TargetMode="External" /><Relationship Id="rId25" Type="http://schemas.openxmlformats.org/officeDocument/2006/relationships/hyperlink" Target="https://twitter.com/tiinakorhone/status/1179790927994462211" TargetMode="External" /><Relationship Id="rId26" Type="http://schemas.openxmlformats.org/officeDocument/2006/relationships/hyperlink" Target="https://ec.europa.eu/inea/en/news-events/events/horizon-2020-transport-info-day-0" TargetMode="External" /><Relationship Id="rId27" Type="http://schemas.openxmlformats.org/officeDocument/2006/relationships/hyperlink" Target="https://ec.europa.eu/inea/en/news-events/events/horizon-2020-transport-info-day-0" TargetMode="External" /><Relationship Id="rId28" Type="http://schemas.openxmlformats.org/officeDocument/2006/relationships/hyperlink" Target="https://ec.europa.eu/inea/en/news-events/events/horizon-2020-transport-info-day-0" TargetMode="External" /><Relationship Id="rId29" Type="http://schemas.openxmlformats.org/officeDocument/2006/relationships/hyperlink" Target="https://smarttampere.fi/monesti-palkittu-layette-aitiyssovellus-tavoittelee-japanin-ja-kiinan-markkinoita/" TargetMode="External" /><Relationship Id="rId30" Type="http://schemas.openxmlformats.org/officeDocument/2006/relationships/hyperlink" Target="https://smarttampere.fi/kehita/datalla-tampere-kestavaksi/" TargetMode="External" /><Relationship Id="rId31" Type="http://schemas.openxmlformats.org/officeDocument/2006/relationships/hyperlink" Target="https://smarttampere.fi/monesti-palkittu-layette-aitiyssovellus-tavoittelee-japanin-ja-kiinan-markkinoita/" TargetMode="External" /><Relationship Id="rId32" Type="http://schemas.openxmlformats.org/officeDocument/2006/relationships/hyperlink" Target="https://smarttampere.fi/en/multi-award-winning-layette-maternity-app-pursues-the-japanese-and-chinese-markets/" TargetMode="External" /><Relationship Id="rId33" Type="http://schemas.openxmlformats.org/officeDocument/2006/relationships/hyperlink" Target="https://smarttampere.fi/health-tuesday-valotti-testbed-ympariston-tilannetta-kaupin-kampuksella/" TargetMode="External" /><Relationship Id="rId34" Type="http://schemas.openxmlformats.org/officeDocument/2006/relationships/hyperlink" Target="https://smarttampere.fi/tietopyynto-ikaihmisten-lihasvoiman-yllapitaminen-ja-harjoitteiden-mittaaminen/" TargetMode="External" /><Relationship Id="rId35" Type="http://schemas.openxmlformats.org/officeDocument/2006/relationships/hyperlink" Target="https://smarttampere.fi/kehita/datalla-tampere-kestavaksi/" TargetMode="External" /><Relationship Id="rId36" Type="http://schemas.openxmlformats.org/officeDocument/2006/relationships/hyperlink" Target="https://smarttampere.fi/kaupin-alueen-kehittaminen-kaksi-kilpailutusta-auki-11-10-saakka/" TargetMode="External" /><Relationship Id="rId37" Type="http://schemas.openxmlformats.org/officeDocument/2006/relationships/hyperlink" Target="https://twitter.com/AVilhula/status/1179736257548767238" TargetMode="External" /><Relationship Id="rId38" Type="http://schemas.openxmlformats.org/officeDocument/2006/relationships/hyperlink" Target="https://twitter.com/AVilhula/status/1179736257548767238" TargetMode="External" /><Relationship Id="rId39" Type="http://schemas.openxmlformats.org/officeDocument/2006/relationships/hyperlink" Target="https://smarttampere.fi/en/startup-weekend-generated-seven-sustainable-business-ideas/" TargetMode="External" /><Relationship Id="rId40" Type="http://schemas.openxmlformats.org/officeDocument/2006/relationships/hyperlink" Target="https://ec.europa.eu/inea/en/news-events/events/horizon-2020-transport-info-day-0" TargetMode="External" /><Relationship Id="rId41" Type="http://schemas.openxmlformats.org/officeDocument/2006/relationships/hyperlink" Target="https://ec.europa.eu/inea/en/news-events/events/horizon-2020-transport-info-day-0" TargetMode="External" /><Relationship Id="rId42" Type="http://schemas.openxmlformats.org/officeDocument/2006/relationships/hyperlink" Target="https://ec.europa.eu/inea/en/news-events/events/horizon-2020-transport-info-day-0" TargetMode="External" /><Relationship Id="rId43" Type="http://schemas.openxmlformats.org/officeDocument/2006/relationships/hyperlink" Target="https://ec.europa.eu/inea/en/news-events/events/horizon-2020-transport-info-day-0" TargetMode="External" /><Relationship Id="rId44" Type="http://schemas.openxmlformats.org/officeDocument/2006/relationships/hyperlink" Target="https://ec.europa.eu/inea/en/news-events/events/horizon-2020-transport-info-day-0" TargetMode="External" /><Relationship Id="rId45" Type="http://schemas.openxmlformats.org/officeDocument/2006/relationships/hyperlink" Target="https://ec.europa.eu/inea/en/news-events/events/horizon-2020-transport-info-day-0" TargetMode="External" /><Relationship Id="rId46" Type="http://schemas.openxmlformats.org/officeDocument/2006/relationships/hyperlink" Target="https://ec.europa.eu/inea/en/news-events/events/horizon-2020-transport-info-day-0" TargetMode="External" /><Relationship Id="rId47" Type="http://schemas.openxmlformats.org/officeDocument/2006/relationships/hyperlink" Target="https://ec.europa.eu/inea/en/news-events/events/horizon-2020-transport-info-day-0" TargetMode="External" /><Relationship Id="rId48" Type="http://schemas.openxmlformats.org/officeDocument/2006/relationships/hyperlink" Target="https://ec.europa.eu/inea/en/news-events/events/horizon-2020-transport-info-day-0" TargetMode="External" /><Relationship Id="rId49" Type="http://schemas.openxmlformats.org/officeDocument/2006/relationships/hyperlink" Target="https://ec.europa.eu/inea/en/news-events/events/horizon-2020-transport-info-day-0" TargetMode="External" /><Relationship Id="rId50" Type="http://schemas.openxmlformats.org/officeDocument/2006/relationships/hyperlink" Target="https://smarttampere.fi/en/startup-weekend-generated-seven-sustainable-business-ideas/" TargetMode="External" /><Relationship Id="rId51" Type="http://schemas.openxmlformats.org/officeDocument/2006/relationships/hyperlink" Target="https://smarttampere.fi/ehdokashaku-teknisen-luovuuden-palkinnon-saajaksi-kaynnistyi/" TargetMode="External" /><Relationship Id="rId52" Type="http://schemas.openxmlformats.org/officeDocument/2006/relationships/hyperlink" Target="https://smarttampere.fi/monesti-palkittu-layette-aitiyssovellus-tavoittelee-japanin-ja-kiinan-markkinoita/" TargetMode="External" /><Relationship Id="rId53" Type="http://schemas.openxmlformats.org/officeDocument/2006/relationships/hyperlink" Target="https://smarttampere.fi/en/multi-award-winning-layette-maternity-app-pursues-the-japanese-and-chinese-markets/" TargetMode="External" /><Relationship Id="rId54" Type="http://schemas.openxmlformats.org/officeDocument/2006/relationships/hyperlink" Target="https://smarttampere.fi/kehita/datalla-tampere-kestavaksi/" TargetMode="External" /><Relationship Id="rId55" Type="http://schemas.openxmlformats.org/officeDocument/2006/relationships/hyperlink" Target="https://smarttampere.fi/en/startup-weekend-generated-seven-sustainable-business-ideas/" TargetMode="External" /><Relationship Id="rId56" Type="http://schemas.openxmlformats.org/officeDocument/2006/relationships/hyperlink" Target="https://smarttampere.fi/ehdokashaku-teknisen-luovuuden-palkinnon-saajaksi-kaynnistyi/" TargetMode="External" /><Relationship Id="rId57" Type="http://schemas.openxmlformats.org/officeDocument/2006/relationships/hyperlink" Target="https://www.tampere.fi/tampereen-kaupunki/ajankohtaista/tiedotteet/2019/09/17092019_3.html" TargetMode="External" /><Relationship Id="rId58" Type="http://schemas.openxmlformats.org/officeDocument/2006/relationships/hyperlink" Target="https://smarttampere.fi/tietopyynto-ikaihmisten-lihasvoiman-yllapitaminen-ja-harjoitteiden-mittaaminen/" TargetMode="External" /><Relationship Id="rId59" Type="http://schemas.openxmlformats.org/officeDocument/2006/relationships/hyperlink" Target="https://smarttampere.fi/ehdokashaku-teknisen-luovuuden-palkinnon-saajaksi-kaynnistyi/" TargetMode="External" /><Relationship Id="rId60" Type="http://schemas.openxmlformats.org/officeDocument/2006/relationships/hyperlink" Target="https://www.vertical.vc/rapidtampere" TargetMode="External" /><Relationship Id="rId61" Type="http://schemas.openxmlformats.org/officeDocument/2006/relationships/hyperlink" Target="https://www.vertical.vc/rapidtampere" TargetMode="External" /><Relationship Id="rId62" Type="http://schemas.openxmlformats.org/officeDocument/2006/relationships/hyperlink" Target="https://www.vertical.vc/rapidtampere" TargetMode="External" /><Relationship Id="rId63" Type="http://schemas.openxmlformats.org/officeDocument/2006/relationships/hyperlink" Target="https://smarttampere.fi/en/multi-award-winning-layette-maternity-app-pursues-the-japanese-and-chinese-markets/" TargetMode="External" /><Relationship Id="rId64" Type="http://schemas.openxmlformats.org/officeDocument/2006/relationships/hyperlink" Target="https://twitter.com/SmartTampere/status/1182626076884897794?s=19" TargetMode="External" /><Relationship Id="rId65" Type="http://schemas.openxmlformats.org/officeDocument/2006/relationships/hyperlink" Target="https://smarttampere.fi/monesti-palkittu-layette-aitiyssovellus-tavoittelee-japanin-ja-kiinan-markkinoita/" TargetMode="External" /><Relationship Id="rId66" Type="http://schemas.openxmlformats.org/officeDocument/2006/relationships/hyperlink" Target="https://smarttampere.fi/en/multi-award-winning-layette-maternity-app-pursues-the-japanese-and-chinese-markets/" TargetMode="External" /><Relationship Id="rId67" Type="http://schemas.openxmlformats.org/officeDocument/2006/relationships/hyperlink" Target="https://www.eventbrite.com/e/ai-hub-tampere-workshop-on-applied-ai-registration-73395859993" TargetMode="External" /><Relationship Id="rId68" Type="http://schemas.openxmlformats.org/officeDocument/2006/relationships/hyperlink" Target="https://www.eventbrite.com/e/ai-hub-tampere-workshop-on-applied-ai-registration-73395859993" TargetMode="External" /><Relationship Id="rId69" Type="http://schemas.openxmlformats.org/officeDocument/2006/relationships/hyperlink" Target="https://www.eventbrite.com/e/ai-hub-tampere-workshop-on-applied-ai-registration-73395859993" TargetMode="External" /><Relationship Id="rId70" Type="http://schemas.openxmlformats.org/officeDocument/2006/relationships/hyperlink" Target="https://www.eventbrite.com/e/ai-hub-tampere-workshop-on-applied-ai-registration-73395859993" TargetMode="External" /><Relationship Id="rId71" Type="http://schemas.openxmlformats.org/officeDocument/2006/relationships/hyperlink" Target="https://twitter.com/smarttampere/status/1179282580140630016" TargetMode="External" /><Relationship Id="rId72" Type="http://schemas.openxmlformats.org/officeDocument/2006/relationships/hyperlink" Target="https://smarttampere.fi/kehita/datalla-tampere-kestavaksi/" TargetMode="External" /><Relationship Id="rId73" Type="http://schemas.openxmlformats.org/officeDocument/2006/relationships/hyperlink" Target="https://smarttampere.fi/ehdokashaku-teknisen-luovuuden-palkinnon-saajaksi-kaynnistyi/" TargetMode="External" /><Relationship Id="rId74" Type="http://schemas.openxmlformats.org/officeDocument/2006/relationships/hyperlink" Target="https://smarttampere.fi/ehdokashaku-teknisen-luovuuden-palkinnon-saajaksi-kaynnistyi/" TargetMode="External" /><Relationship Id="rId75" Type="http://schemas.openxmlformats.org/officeDocument/2006/relationships/hyperlink" Target="https://smarttampere.fi/en/startup-weekend-generated-seven-sustainable-business-ideas/" TargetMode="External" /><Relationship Id="rId76" Type="http://schemas.openxmlformats.org/officeDocument/2006/relationships/hyperlink" Target="https://www.aiaamu.fi/" TargetMode="External" /><Relationship Id="rId77" Type="http://schemas.openxmlformats.org/officeDocument/2006/relationships/hyperlink" Target="https://www.youtube.com/watch?v=Me8cdyZxcD0" TargetMode="External" /><Relationship Id="rId78" Type="http://schemas.openxmlformats.org/officeDocument/2006/relationships/hyperlink" Target="https://smarttampere.fi/kaupin-alueen-kehittaminen-kaksi-kilpailutusta-auki-11-10-saakka/" TargetMode="External" /><Relationship Id="rId79" Type="http://schemas.openxmlformats.org/officeDocument/2006/relationships/hyperlink" Target="https://smarttampere.fi/terveisia-turvallisuudesta-mita-seuraavaksi/" TargetMode="External" /><Relationship Id="rId80" Type="http://schemas.openxmlformats.org/officeDocument/2006/relationships/hyperlink" Target="https://www.youtube.com/watch?v=hfR-9bvqMSk" TargetMode="External" /><Relationship Id="rId81" Type="http://schemas.openxmlformats.org/officeDocument/2006/relationships/hyperlink" Target="https://smarttampere.fi/en/safety-and-security-greetings-what-is-new-in-the-field/" TargetMode="External" /><Relationship Id="rId82" Type="http://schemas.openxmlformats.org/officeDocument/2006/relationships/hyperlink" Target="https://www.youtube.com/watch?v=Q9VSv8Io7vU" TargetMode="External" /><Relationship Id="rId83" Type="http://schemas.openxmlformats.org/officeDocument/2006/relationships/hyperlink" Target="https://smarttampere.fi/en/safety-and-security-greetings-what-will-happen-next/" TargetMode="External" /><Relationship Id="rId84" Type="http://schemas.openxmlformats.org/officeDocument/2006/relationships/hyperlink" Target="https://www.youtube.com/watch?v=oug4ZGqg7LI" TargetMode="External" /><Relationship Id="rId85" Type="http://schemas.openxmlformats.org/officeDocument/2006/relationships/hyperlink" Target="https://www.youtube.com/watch?v=irmrv9oStKY" TargetMode="External" /><Relationship Id="rId86" Type="http://schemas.openxmlformats.org/officeDocument/2006/relationships/hyperlink" Target="https://smarttampere.fi/tampereen-seudun-tekoalykartoitus-kerro-yrityksesi-tekoalykehityksen-tilasta-ja-toiveista/" TargetMode="External" /><Relationship Id="rId87" Type="http://schemas.openxmlformats.org/officeDocument/2006/relationships/hyperlink" Target="https://smarttampere.fi/tampereen-viinikanlahden-kansainvaliseen-ideakilpailuun-57-ehdotusta/" TargetMode="External" /><Relationship Id="rId88" Type="http://schemas.openxmlformats.org/officeDocument/2006/relationships/hyperlink" Target="https://smarttampere.fi/en/a-total-of-57-entries-submitted-to-the-viinikanlahti-international-urban-ideas-competition-in-tampere/" TargetMode="External" /><Relationship Id="rId89" Type="http://schemas.openxmlformats.org/officeDocument/2006/relationships/hyperlink" Target="https://www.aiaamu.fi/" TargetMode="External" /><Relationship Id="rId90" Type="http://schemas.openxmlformats.org/officeDocument/2006/relationships/hyperlink" Target="https://twitter.com/ai_hub_tampere/status/1181962621030948864" TargetMode="External" /><Relationship Id="rId91" Type="http://schemas.openxmlformats.org/officeDocument/2006/relationships/hyperlink" Target="https://www.lyyti.fi/questions/3f7613653f" TargetMode="External" /><Relationship Id="rId92" Type="http://schemas.openxmlformats.org/officeDocument/2006/relationships/hyperlink" Target="https://www.aiaamu.fi/" TargetMode="External" /><Relationship Id="rId93" Type="http://schemas.openxmlformats.org/officeDocument/2006/relationships/hyperlink" Target="https://pbs.twimg.com/media/EGTGIGBUYAAglbR.jpg" TargetMode="External" /><Relationship Id="rId94" Type="http://schemas.openxmlformats.org/officeDocument/2006/relationships/hyperlink" Target="https://pbs.twimg.com/media/EGTGIGBUYAAglbR.jpg" TargetMode="External" /><Relationship Id="rId95" Type="http://schemas.openxmlformats.org/officeDocument/2006/relationships/hyperlink" Target="https://pbs.twimg.com/media/EGTGIGBUYAAglbR.jpg" TargetMode="External" /><Relationship Id="rId96" Type="http://schemas.openxmlformats.org/officeDocument/2006/relationships/hyperlink" Target="https://pbs.twimg.com/media/EGTGIGBUYAAglbR.jpg" TargetMode="External" /><Relationship Id="rId97" Type="http://schemas.openxmlformats.org/officeDocument/2006/relationships/hyperlink" Target="https://pbs.twimg.com/media/EF9JCgeXYAAbl-Y.jpg" TargetMode="External" /><Relationship Id="rId98" Type="http://schemas.openxmlformats.org/officeDocument/2006/relationships/hyperlink" Target="https://pbs.twimg.com/media/EF9JCgeXYAAbl-Y.jpg" TargetMode="External" /><Relationship Id="rId99" Type="http://schemas.openxmlformats.org/officeDocument/2006/relationships/hyperlink" Target="https://pbs.twimg.com/media/EGalSYVWsAg0Lwn.jpg" TargetMode="External" /><Relationship Id="rId100" Type="http://schemas.openxmlformats.org/officeDocument/2006/relationships/hyperlink" Target="https://pbs.twimg.com/media/EGalSYVWsAg0Lwn.jpg" TargetMode="External" /><Relationship Id="rId101" Type="http://schemas.openxmlformats.org/officeDocument/2006/relationships/hyperlink" Target="https://pbs.twimg.com/media/EGalSYVWsAg0Lwn.jpg" TargetMode="External" /><Relationship Id="rId102" Type="http://schemas.openxmlformats.org/officeDocument/2006/relationships/hyperlink" Target="https://pbs.twimg.com/media/EFytP5_XkAUHnWM.jpg" TargetMode="External" /><Relationship Id="rId103" Type="http://schemas.openxmlformats.org/officeDocument/2006/relationships/hyperlink" Target="https://pbs.twimg.com/media/EFytP5_XkAUHnWM.jpg" TargetMode="External" /><Relationship Id="rId104" Type="http://schemas.openxmlformats.org/officeDocument/2006/relationships/hyperlink" Target="https://pbs.twimg.com/media/EGQ2S2AW4AA9RPv.jpg" TargetMode="External" /><Relationship Id="rId105" Type="http://schemas.openxmlformats.org/officeDocument/2006/relationships/hyperlink" Target="https://pbs.twimg.com/media/EGQkDcvX0AAAlnD.jpg" TargetMode="External" /><Relationship Id="rId106" Type="http://schemas.openxmlformats.org/officeDocument/2006/relationships/hyperlink" Target="https://pbs.twimg.com/media/EGQ2S2AW4AA9RPv.jpg" TargetMode="External" /><Relationship Id="rId107" Type="http://schemas.openxmlformats.org/officeDocument/2006/relationships/hyperlink" Target="https://pbs.twimg.com/media/EGWHrTVWkAA1EAZ.jpg" TargetMode="External" /><Relationship Id="rId108" Type="http://schemas.openxmlformats.org/officeDocument/2006/relationships/hyperlink" Target="https://pbs.twimg.com/media/EGWHrTVWkAA1EAZ.jpg" TargetMode="External" /><Relationship Id="rId109" Type="http://schemas.openxmlformats.org/officeDocument/2006/relationships/hyperlink" Target="https://pbs.twimg.com/media/EGWHrTVWkAA1EAZ.jpg" TargetMode="External" /><Relationship Id="rId110" Type="http://schemas.openxmlformats.org/officeDocument/2006/relationships/hyperlink" Target="https://pbs.twimg.com/media/EGWHrTVWkAA1EAZ.jpg" TargetMode="External" /><Relationship Id="rId111" Type="http://schemas.openxmlformats.org/officeDocument/2006/relationships/hyperlink" Target="https://pbs.twimg.com/media/EGWHrTVWkAA1EAZ.jpg" TargetMode="External" /><Relationship Id="rId112" Type="http://schemas.openxmlformats.org/officeDocument/2006/relationships/hyperlink" Target="https://pbs.twimg.com/media/EGWHrTVWkAA1EAZ.jpg" TargetMode="External" /><Relationship Id="rId113" Type="http://schemas.openxmlformats.org/officeDocument/2006/relationships/hyperlink" Target="https://pbs.twimg.com/media/EGXTaCGX0AE5DAY.jpg" TargetMode="External" /><Relationship Id="rId114" Type="http://schemas.openxmlformats.org/officeDocument/2006/relationships/hyperlink" Target="https://pbs.twimg.com/media/EGXTaCGX0AE5DAY.jpg" TargetMode="External" /><Relationship Id="rId115" Type="http://schemas.openxmlformats.org/officeDocument/2006/relationships/hyperlink" Target="https://pbs.twimg.com/media/EGXTaCGX0AE5DAY.jpg" TargetMode="External" /><Relationship Id="rId116" Type="http://schemas.openxmlformats.org/officeDocument/2006/relationships/hyperlink" Target="https://pbs.twimg.com/media/EGXTaCGX0AE5DAY.jpg" TargetMode="External" /><Relationship Id="rId117" Type="http://schemas.openxmlformats.org/officeDocument/2006/relationships/hyperlink" Target="https://pbs.twimg.com/media/EGXTaCGX0AE5DAY.jpg" TargetMode="External" /><Relationship Id="rId118" Type="http://schemas.openxmlformats.org/officeDocument/2006/relationships/hyperlink" Target="https://pbs.twimg.com/media/EGXTaCGX0AE5DAY.jpg" TargetMode="External" /><Relationship Id="rId119" Type="http://schemas.openxmlformats.org/officeDocument/2006/relationships/hyperlink" Target="https://pbs.twimg.com/media/EGgpYWfXUAIDLlp.jpg" TargetMode="External" /><Relationship Id="rId120" Type="http://schemas.openxmlformats.org/officeDocument/2006/relationships/hyperlink" Target="https://pbs.twimg.com/media/EGgpYWfXUAIDLlp.jpg" TargetMode="External" /><Relationship Id="rId121" Type="http://schemas.openxmlformats.org/officeDocument/2006/relationships/hyperlink" Target="https://pbs.twimg.com/media/EGgpYWfXUAIDLlp.jpg" TargetMode="External" /><Relationship Id="rId122" Type="http://schemas.openxmlformats.org/officeDocument/2006/relationships/hyperlink" Target="https://pbs.twimg.com/media/EGalSYVWsAg0Lwn.jpg" TargetMode="External" /><Relationship Id="rId123" Type="http://schemas.openxmlformats.org/officeDocument/2006/relationships/hyperlink" Target="https://pbs.twimg.com/media/EGalSYVWsAg0Lwn.jpg" TargetMode="External" /><Relationship Id="rId124" Type="http://schemas.openxmlformats.org/officeDocument/2006/relationships/hyperlink" Target="https://pbs.twimg.com/media/EFytP5_XkAUHnWM.jpg" TargetMode="External" /><Relationship Id="rId125" Type="http://schemas.openxmlformats.org/officeDocument/2006/relationships/hyperlink" Target="https://pbs.twimg.com/media/EF2ti3uUcAA4jed.jpg" TargetMode="External" /><Relationship Id="rId126" Type="http://schemas.openxmlformats.org/officeDocument/2006/relationships/hyperlink" Target="https://pbs.twimg.com/media/EF2ti3uUcAA4jed.jpg" TargetMode="External" /><Relationship Id="rId127" Type="http://schemas.openxmlformats.org/officeDocument/2006/relationships/hyperlink" Target="https://pbs.twimg.com/media/EF2uYBvUwAI566L.jpg" TargetMode="External" /><Relationship Id="rId128" Type="http://schemas.openxmlformats.org/officeDocument/2006/relationships/hyperlink" Target="https://pbs.twimg.com/media/EF3SyP7X0AEl-rM.jpg" TargetMode="External" /><Relationship Id="rId129" Type="http://schemas.openxmlformats.org/officeDocument/2006/relationships/hyperlink" Target="https://pbs.twimg.com/media/EF3SyP7X0AEl-rM.jpg" TargetMode="External" /><Relationship Id="rId130" Type="http://schemas.openxmlformats.org/officeDocument/2006/relationships/hyperlink" Target="https://pbs.twimg.com/media/EGQkDcvX0AAAlnD.jpg" TargetMode="External" /><Relationship Id="rId131" Type="http://schemas.openxmlformats.org/officeDocument/2006/relationships/hyperlink" Target="https://pbs.twimg.com/media/EGQ2S2AW4AA9RPv.jpg" TargetMode="External" /><Relationship Id="rId132" Type="http://schemas.openxmlformats.org/officeDocument/2006/relationships/hyperlink" Target="https://pbs.twimg.com/media/EGTL2QmUcAEiQrX.jpg" TargetMode="External" /><Relationship Id="rId133" Type="http://schemas.openxmlformats.org/officeDocument/2006/relationships/hyperlink" Target="https://pbs.twimg.com/media/EGTGIGBUYAAglbR.jpg" TargetMode="External" /><Relationship Id="rId134" Type="http://schemas.openxmlformats.org/officeDocument/2006/relationships/hyperlink" Target="https://pbs.twimg.com/media/EGTGIGBUYAAglbR.jpg" TargetMode="External" /><Relationship Id="rId135" Type="http://schemas.openxmlformats.org/officeDocument/2006/relationships/hyperlink" Target="https://pbs.twimg.com/media/EGTL2QmUcAEiQrX.jpg" TargetMode="External" /><Relationship Id="rId136" Type="http://schemas.openxmlformats.org/officeDocument/2006/relationships/hyperlink" Target="https://pbs.twimg.com/media/EGWKuNoWwAESGmF.jpg" TargetMode="External" /><Relationship Id="rId137" Type="http://schemas.openxmlformats.org/officeDocument/2006/relationships/hyperlink" Target="https://pbs.twimg.com/media/EGWtyMCXUAAsuyg.jpg" TargetMode="External" /><Relationship Id="rId138" Type="http://schemas.openxmlformats.org/officeDocument/2006/relationships/hyperlink" Target="https://pbs.twimg.com/media/EGWNpkqXYAA_hgA.jpg" TargetMode="External" /><Relationship Id="rId139" Type="http://schemas.openxmlformats.org/officeDocument/2006/relationships/hyperlink" Target="https://pbs.twimg.com/media/EGQkDcvX0AAAlnD.jpg" TargetMode="External" /><Relationship Id="rId140" Type="http://schemas.openxmlformats.org/officeDocument/2006/relationships/hyperlink" Target="https://pbs.twimg.com/media/EGQkDcvX0AAAlnD.jpg" TargetMode="External" /><Relationship Id="rId141" Type="http://schemas.openxmlformats.org/officeDocument/2006/relationships/hyperlink" Target="https://pbs.twimg.com/media/EGQkDcvX0AAAlnD.jpg" TargetMode="External" /><Relationship Id="rId142" Type="http://schemas.openxmlformats.org/officeDocument/2006/relationships/hyperlink" Target="https://pbs.twimg.com/media/EGQ2S2AW4AA9RPv.jpg" TargetMode="External" /><Relationship Id="rId143" Type="http://schemas.openxmlformats.org/officeDocument/2006/relationships/hyperlink" Target="https://pbs.twimg.com/media/EGQ2S2AW4AA9RPv.jpg" TargetMode="External" /><Relationship Id="rId144" Type="http://schemas.openxmlformats.org/officeDocument/2006/relationships/hyperlink" Target="https://pbs.twimg.com/media/EGQ2S2AW4AA9RPv.jpg" TargetMode="External" /><Relationship Id="rId145" Type="http://schemas.openxmlformats.org/officeDocument/2006/relationships/hyperlink" Target="https://pbs.twimg.com/media/EGWHrTVWkAA1EAZ.jpg" TargetMode="External" /><Relationship Id="rId146" Type="http://schemas.openxmlformats.org/officeDocument/2006/relationships/hyperlink" Target="https://pbs.twimg.com/media/EGWHrTVWkAA1EAZ.jpg" TargetMode="External" /><Relationship Id="rId147" Type="http://schemas.openxmlformats.org/officeDocument/2006/relationships/hyperlink" Target="https://pbs.twimg.com/media/EGXTaCGX0AE5DAY.jpg" TargetMode="External" /><Relationship Id="rId148" Type="http://schemas.openxmlformats.org/officeDocument/2006/relationships/hyperlink" Target="https://pbs.twimg.com/media/EGXTaCGX0AE5DAY.jpg" TargetMode="External" /><Relationship Id="rId149" Type="http://schemas.openxmlformats.org/officeDocument/2006/relationships/hyperlink" Target="https://pbs.twimg.com/media/EGgpYWfXUAIDLlp.jpg" TargetMode="External" /><Relationship Id="rId150" Type="http://schemas.openxmlformats.org/officeDocument/2006/relationships/hyperlink" Target="https://pbs.twimg.com/media/EGgpYWfXUAIDLlp.jpg" TargetMode="External" /><Relationship Id="rId151" Type="http://schemas.openxmlformats.org/officeDocument/2006/relationships/hyperlink" Target="https://pbs.twimg.com/media/EGalSYVWsAg0Lwn.jpg" TargetMode="External" /><Relationship Id="rId152" Type="http://schemas.openxmlformats.org/officeDocument/2006/relationships/hyperlink" Target="https://pbs.twimg.com/media/EGalSYVWsAg0Lwn.jpg" TargetMode="External" /><Relationship Id="rId153" Type="http://schemas.openxmlformats.org/officeDocument/2006/relationships/hyperlink" Target="https://pbs.twimg.com/media/EGBvYm9WsAAN5hd.jpg" TargetMode="External" /><Relationship Id="rId154" Type="http://schemas.openxmlformats.org/officeDocument/2006/relationships/hyperlink" Target="https://pbs.twimg.com/media/EGWKuNoWwAESGmF.jpg" TargetMode="External" /><Relationship Id="rId155" Type="http://schemas.openxmlformats.org/officeDocument/2006/relationships/hyperlink" Target="https://pbs.twimg.com/media/EF9JCgeXYAAbl-Y.jpg" TargetMode="External" /><Relationship Id="rId156" Type="http://schemas.openxmlformats.org/officeDocument/2006/relationships/hyperlink" Target="https://pbs.twimg.com/media/EF9JCgeXYAAbl-Y.jpg" TargetMode="External" /><Relationship Id="rId157" Type="http://schemas.openxmlformats.org/officeDocument/2006/relationships/hyperlink" Target="https://pbs.twimg.com/media/EF9JCgeXYAAbl-Y.jpg" TargetMode="External" /><Relationship Id="rId158" Type="http://schemas.openxmlformats.org/officeDocument/2006/relationships/hyperlink" Target="https://pbs.twimg.com/media/EF70zyEXkAADIXK.jpg" TargetMode="External" /><Relationship Id="rId159" Type="http://schemas.openxmlformats.org/officeDocument/2006/relationships/hyperlink" Target="https://pbs.twimg.com/media/EGf-gHwW4AARJUM.jpg" TargetMode="External" /><Relationship Id="rId160" Type="http://schemas.openxmlformats.org/officeDocument/2006/relationships/hyperlink" Target="https://pbs.twimg.com/media/EGf-gHwW4AARJUM.jpg" TargetMode="External" /><Relationship Id="rId161" Type="http://schemas.openxmlformats.org/officeDocument/2006/relationships/hyperlink" Target="https://pbs.twimg.com/media/EF70zyEXkAADIXK.jpg" TargetMode="External" /><Relationship Id="rId162" Type="http://schemas.openxmlformats.org/officeDocument/2006/relationships/hyperlink" Target="https://pbs.twimg.com/media/EGgB8x_WoAABDze.jpg" TargetMode="External" /><Relationship Id="rId163" Type="http://schemas.openxmlformats.org/officeDocument/2006/relationships/hyperlink" Target="https://pbs.twimg.com/media/EF70zyEXkAADIXK.jpg" TargetMode="External" /><Relationship Id="rId164" Type="http://schemas.openxmlformats.org/officeDocument/2006/relationships/hyperlink" Target="https://pbs.twimg.com/media/EGgKR3RXUAA_lSX.png" TargetMode="External" /><Relationship Id="rId165" Type="http://schemas.openxmlformats.org/officeDocument/2006/relationships/hyperlink" Target="https://pbs.twimg.com/media/EF9kpzOWoAIkZ_v.jpg" TargetMode="External" /><Relationship Id="rId166" Type="http://schemas.openxmlformats.org/officeDocument/2006/relationships/hyperlink" Target="https://pbs.twimg.com/media/EGQSC9fXoAAoQDt.jpg" TargetMode="External" /><Relationship Id="rId167" Type="http://schemas.openxmlformats.org/officeDocument/2006/relationships/hyperlink" Target="https://pbs.twimg.com/media/EF9kpzOWoAIkZ_v.jpg" TargetMode="External" /><Relationship Id="rId168" Type="http://schemas.openxmlformats.org/officeDocument/2006/relationships/hyperlink" Target="https://pbs.twimg.com/media/EGQSC9fXoAAoQDt.jpg" TargetMode="External" /><Relationship Id="rId169" Type="http://schemas.openxmlformats.org/officeDocument/2006/relationships/hyperlink" Target="https://pbs.twimg.com/media/EF9kpzOWoAIkZ_v.jpg" TargetMode="External" /><Relationship Id="rId170" Type="http://schemas.openxmlformats.org/officeDocument/2006/relationships/hyperlink" Target="https://pbs.twimg.com/media/EGQSC9fXoAAoQDt.jpg" TargetMode="External" /><Relationship Id="rId171" Type="http://schemas.openxmlformats.org/officeDocument/2006/relationships/hyperlink" Target="https://pbs.twimg.com/media/EGf0d3RWkAAfhWz.jpg" TargetMode="External" /><Relationship Id="rId172" Type="http://schemas.openxmlformats.org/officeDocument/2006/relationships/hyperlink" Target="https://pbs.twimg.com/media/EGQSC9fXoAAoQDt.jpg" TargetMode="External" /><Relationship Id="rId173" Type="http://schemas.openxmlformats.org/officeDocument/2006/relationships/hyperlink" Target="https://pbs.twimg.com/media/EF3-9QIXUAIgtEI.jpg" TargetMode="External" /><Relationship Id="rId174" Type="http://schemas.openxmlformats.org/officeDocument/2006/relationships/hyperlink" Target="https://pbs.twimg.com/media/EGW4j3EWwAAQpIJ.jpg" TargetMode="External" /><Relationship Id="rId175" Type="http://schemas.openxmlformats.org/officeDocument/2006/relationships/hyperlink" Target="https://pbs.twimg.com/media/EF2nPiuU8AAxDZX.jpg" TargetMode="External" /><Relationship Id="rId176" Type="http://schemas.openxmlformats.org/officeDocument/2006/relationships/hyperlink" Target="https://pbs.twimg.com/media/EF2ti3uUcAA4jed.jpg" TargetMode="External" /><Relationship Id="rId177" Type="http://schemas.openxmlformats.org/officeDocument/2006/relationships/hyperlink" Target="https://pbs.twimg.com/media/EF2uYBvUwAI566L.jpg" TargetMode="External" /><Relationship Id="rId178" Type="http://schemas.openxmlformats.org/officeDocument/2006/relationships/hyperlink" Target="https://pbs.twimg.com/media/EGWG00wXUAAkz0T.jpg" TargetMode="External" /><Relationship Id="rId179" Type="http://schemas.openxmlformats.org/officeDocument/2006/relationships/hyperlink" Target="https://pbs.twimg.com/media/EFsghqwWwAAAVhW.jpg" TargetMode="External" /><Relationship Id="rId180" Type="http://schemas.openxmlformats.org/officeDocument/2006/relationships/hyperlink" Target="https://pbs.twimg.com/media/EGgQmFOWoAUtr0l.jpg" TargetMode="External" /><Relationship Id="rId181" Type="http://schemas.openxmlformats.org/officeDocument/2006/relationships/hyperlink" Target="https://pbs.twimg.com/media/EGgVruOWsAUJfi5.jpg" TargetMode="External" /><Relationship Id="rId182" Type="http://schemas.openxmlformats.org/officeDocument/2006/relationships/hyperlink" Target="https://pbs.twimg.com/media/EFsghqwWwAAAVhW.jpg" TargetMode="External" /><Relationship Id="rId183" Type="http://schemas.openxmlformats.org/officeDocument/2006/relationships/hyperlink" Target="https://pbs.twimg.com/media/EF2pR-8UcAAY25N.jpg" TargetMode="External" /><Relationship Id="rId184" Type="http://schemas.openxmlformats.org/officeDocument/2006/relationships/hyperlink" Target="https://pbs.twimg.com/media/EF3fugFW4AAqfZz.jpg" TargetMode="External" /><Relationship Id="rId185" Type="http://schemas.openxmlformats.org/officeDocument/2006/relationships/hyperlink" Target="https://pbs.twimg.com/media/EF3Z5fxWkAMPT1-.jpg" TargetMode="External" /><Relationship Id="rId186" Type="http://schemas.openxmlformats.org/officeDocument/2006/relationships/hyperlink" Target="https://pbs.twimg.com/media/EGld1-6WkAcDf4E.jpg" TargetMode="External" /><Relationship Id="rId187" Type="http://schemas.openxmlformats.org/officeDocument/2006/relationships/hyperlink" Target="http://pbs.twimg.com/profile_images/1054767711153254402/kFY6qF_2_normal.jpg" TargetMode="External" /><Relationship Id="rId188" Type="http://schemas.openxmlformats.org/officeDocument/2006/relationships/hyperlink" Target="http://pbs.twimg.com/profile_images/1109733367472418816/rRMu9iP7_normal.png" TargetMode="External" /><Relationship Id="rId189" Type="http://schemas.openxmlformats.org/officeDocument/2006/relationships/hyperlink" Target="http://pbs.twimg.com/profile_images/902795260191014912/3xmRoym1_normal.jpg" TargetMode="External" /><Relationship Id="rId190" Type="http://schemas.openxmlformats.org/officeDocument/2006/relationships/hyperlink" Target="http://pbs.twimg.com/profile_images/1126524647896436741/yM_NG9zi_normal.png" TargetMode="External" /><Relationship Id="rId191" Type="http://schemas.openxmlformats.org/officeDocument/2006/relationships/hyperlink" Target="http://pbs.twimg.com/profile_images/1126524647896436741/yM_NG9zi_normal.png" TargetMode="External" /><Relationship Id="rId192" Type="http://schemas.openxmlformats.org/officeDocument/2006/relationships/hyperlink" Target="http://pbs.twimg.com/profile_images/1148207561935642624/miOtbHhs_normal.jpg" TargetMode="External" /><Relationship Id="rId193" Type="http://schemas.openxmlformats.org/officeDocument/2006/relationships/hyperlink" Target="http://pbs.twimg.com/profile_images/1148207561935642624/miOtbHhs_normal.jpg" TargetMode="External" /><Relationship Id="rId194" Type="http://schemas.openxmlformats.org/officeDocument/2006/relationships/hyperlink" Target="http://pbs.twimg.com/profile_images/785474788840108032/Qi7kraQI_normal.jpg" TargetMode="External" /><Relationship Id="rId195" Type="http://schemas.openxmlformats.org/officeDocument/2006/relationships/hyperlink" Target="http://pbs.twimg.com/profile_images/1177273061105635329/OrfLVVkD_normal.jpg" TargetMode="External" /><Relationship Id="rId196" Type="http://schemas.openxmlformats.org/officeDocument/2006/relationships/hyperlink" Target="http://pbs.twimg.com/profile_images/1068523340669739008/Pzbgm2RH_normal.jpg" TargetMode="External" /><Relationship Id="rId197" Type="http://schemas.openxmlformats.org/officeDocument/2006/relationships/hyperlink" Target="http://pbs.twimg.com/profile_images/1125063982417575937/B6exl8fX_normal.jpg" TargetMode="External" /><Relationship Id="rId198" Type="http://schemas.openxmlformats.org/officeDocument/2006/relationships/hyperlink" Target="http://pbs.twimg.com/profile_images/1125063982417575937/B6exl8fX_normal.jpg" TargetMode="External" /><Relationship Id="rId199" Type="http://schemas.openxmlformats.org/officeDocument/2006/relationships/hyperlink" Target="http://pbs.twimg.com/profile_images/439029562408960000/Ys-ROgiX_normal.jpeg" TargetMode="External" /><Relationship Id="rId200" Type="http://schemas.openxmlformats.org/officeDocument/2006/relationships/hyperlink" Target="http://pbs.twimg.com/profile_images/439029562408960000/Ys-ROgiX_normal.jpeg" TargetMode="External" /><Relationship Id="rId201" Type="http://schemas.openxmlformats.org/officeDocument/2006/relationships/hyperlink" Target="http://pbs.twimg.com/profile_images/1034723246028021760/oLg6flFI_normal.jpg" TargetMode="External" /><Relationship Id="rId202" Type="http://schemas.openxmlformats.org/officeDocument/2006/relationships/hyperlink" Target="http://pbs.twimg.com/profile_images/1034859225284001792/OK69Qjqu_normal.jpg" TargetMode="External" /><Relationship Id="rId203" Type="http://schemas.openxmlformats.org/officeDocument/2006/relationships/hyperlink" Target="http://pbs.twimg.com/profile_images/1151870047738060801/GkrTkp6t_normal.jpg" TargetMode="External" /><Relationship Id="rId204" Type="http://schemas.openxmlformats.org/officeDocument/2006/relationships/hyperlink" Target="http://pbs.twimg.com/profile_images/1151870047738060801/GkrTkp6t_normal.jpg" TargetMode="External" /><Relationship Id="rId205" Type="http://schemas.openxmlformats.org/officeDocument/2006/relationships/hyperlink" Target="http://pbs.twimg.com/profile_images/1106220056155963394/9dg29sJh_normal.png" TargetMode="External" /><Relationship Id="rId206" Type="http://schemas.openxmlformats.org/officeDocument/2006/relationships/hyperlink" Target="http://pbs.twimg.com/profile_images/1106220056155963394/9dg29sJh_normal.png" TargetMode="External" /><Relationship Id="rId207" Type="http://schemas.openxmlformats.org/officeDocument/2006/relationships/hyperlink" Target="http://pbs.twimg.com/profile_images/1106220056155963394/9dg29sJh_normal.png" TargetMode="External" /><Relationship Id="rId208" Type="http://schemas.openxmlformats.org/officeDocument/2006/relationships/hyperlink" Target="http://pbs.twimg.com/profile_images/575942507483156481/mMopJXiq_normal.jpeg" TargetMode="External" /><Relationship Id="rId209" Type="http://schemas.openxmlformats.org/officeDocument/2006/relationships/hyperlink" Target="http://pbs.twimg.com/profile_images/901792816032096256/XBybCLG4_normal.jpg" TargetMode="External" /><Relationship Id="rId210" Type="http://schemas.openxmlformats.org/officeDocument/2006/relationships/hyperlink" Target="http://pbs.twimg.com/profile_images/901792816032096256/XBybCLG4_normal.jpg" TargetMode="External" /><Relationship Id="rId211" Type="http://schemas.openxmlformats.org/officeDocument/2006/relationships/hyperlink" Target="http://pbs.twimg.com/profile_images/991318868969906176/jIwg6opN_normal.jpg" TargetMode="External" /><Relationship Id="rId212" Type="http://schemas.openxmlformats.org/officeDocument/2006/relationships/hyperlink" Target="http://pbs.twimg.com/profile_images/991318868969906176/jIwg6opN_normal.jpg" TargetMode="External" /><Relationship Id="rId213" Type="http://schemas.openxmlformats.org/officeDocument/2006/relationships/hyperlink" Target="https://pbs.twimg.com/media/EGTGIGBUYAAglbR.jpg" TargetMode="External" /><Relationship Id="rId214" Type="http://schemas.openxmlformats.org/officeDocument/2006/relationships/hyperlink" Target="https://pbs.twimg.com/media/EGTGIGBUYAAglbR.jpg" TargetMode="External" /><Relationship Id="rId215" Type="http://schemas.openxmlformats.org/officeDocument/2006/relationships/hyperlink" Target="https://pbs.twimg.com/media/EGTGIGBUYAAglbR.jpg" TargetMode="External" /><Relationship Id="rId216" Type="http://schemas.openxmlformats.org/officeDocument/2006/relationships/hyperlink" Target="https://pbs.twimg.com/media/EGTGIGBUYAAglbR.jpg" TargetMode="External" /><Relationship Id="rId217" Type="http://schemas.openxmlformats.org/officeDocument/2006/relationships/hyperlink" Target="http://pbs.twimg.com/profile_images/870178663416967168/AWT4sq36_normal.jpg" TargetMode="External" /><Relationship Id="rId218" Type="http://schemas.openxmlformats.org/officeDocument/2006/relationships/hyperlink" Target="http://pbs.twimg.com/profile_images/870178663416967168/AWT4sq36_normal.jpg" TargetMode="External" /><Relationship Id="rId219" Type="http://schemas.openxmlformats.org/officeDocument/2006/relationships/hyperlink" Target="http://pbs.twimg.com/profile_images/1017137792613339136/gpQYKFNm_normal.jpg" TargetMode="External" /><Relationship Id="rId220" Type="http://schemas.openxmlformats.org/officeDocument/2006/relationships/hyperlink" Target="http://pbs.twimg.com/profile_images/956529006807011329/Y8Oz9W_o_normal.jpg" TargetMode="External" /><Relationship Id="rId221" Type="http://schemas.openxmlformats.org/officeDocument/2006/relationships/hyperlink" Target="http://pbs.twimg.com/profile_images/1074078490016788480/h0L2SXoK_normal.jpg" TargetMode="External" /><Relationship Id="rId222" Type="http://schemas.openxmlformats.org/officeDocument/2006/relationships/hyperlink" Target="http://pbs.twimg.com/profile_images/1074078490016788480/h0L2SXoK_normal.jpg" TargetMode="External" /><Relationship Id="rId223" Type="http://schemas.openxmlformats.org/officeDocument/2006/relationships/hyperlink" Target="http://pbs.twimg.com/profile_images/1074078490016788480/h0L2SXoK_normal.jpg" TargetMode="External" /><Relationship Id="rId224" Type="http://schemas.openxmlformats.org/officeDocument/2006/relationships/hyperlink" Target="http://pbs.twimg.com/profile_images/1035470436115652609/5DRKPuKF_normal.jpg" TargetMode="External" /><Relationship Id="rId225" Type="http://schemas.openxmlformats.org/officeDocument/2006/relationships/hyperlink" Target="http://pbs.twimg.com/profile_images/786518171071242240/1BDnXJYo_normal.jpg" TargetMode="External" /><Relationship Id="rId226" Type="http://schemas.openxmlformats.org/officeDocument/2006/relationships/hyperlink" Target="https://pbs.twimg.com/media/EF9JCgeXYAAbl-Y.jpg" TargetMode="External" /><Relationship Id="rId227" Type="http://schemas.openxmlformats.org/officeDocument/2006/relationships/hyperlink" Target="https://pbs.twimg.com/media/EF9JCgeXYAAbl-Y.jpg" TargetMode="External" /><Relationship Id="rId228" Type="http://schemas.openxmlformats.org/officeDocument/2006/relationships/hyperlink" Target="https://pbs.twimg.com/media/EGalSYVWsAg0Lwn.jpg" TargetMode="External" /><Relationship Id="rId229" Type="http://schemas.openxmlformats.org/officeDocument/2006/relationships/hyperlink" Target="http://pbs.twimg.com/profile_images/454520039996014592/EktH4iIs_normal.png" TargetMode="External" /><Relationship Id="rId230" Type="http://schemas.openxmlformats.org/officeDocument/2006/relationships/hyperlink" Target="https://pbs.twimg.com/media/EGalSYVWsAg0Lwn.jpg" TargetMode="External" /><Relationship Id="rId231" Type="http://schemas.openxmlformats.org/officeDocument/2006/relationships/hyperlink" Target="https://pbs.twimg.com/media/EGalSYVWsAg0Lwn.jpg" TargetMode="External" /><Relationship Id="rId232" Type="http://schemas.openxmlformats.org/officeDocument/2006/relationships/hyperlink" Target="http://pbs.twimg.com/profile_images/998256335979298816/Xe-66om0_normal.jpg" TargetMode="External" /><Relationship Id="rId233" Type="http://schemas.openxmlformats.org/officeDocument/2006/relationships/hyperlink" Target="http://pbs.twimg.com/profile_images/998256335979298816/Xe-66om0_normal.jpg" TargetMode="External" /><Relationship Id="rId234" Type="http://schemas.openxmlformats.org/officeDocument/2006/relationships/hyperlink" Target="http://pbs.twimg.com/profile_images/998256335979298816/Xe-66om0_normal.jpg" TargetMode="External" /><Relationship Id="rId235" Type="http://schemas.openxmlformats.org/officeDocument/2006/relationships/hyperlink" Target="http://pbs.twimg.com/profile_images/998256335979298816/Xe-66om0_normal.jpg" TargetMode="External" /><Relationship Id="rId236" Type="http://schemas.openxmlformats.org/officeDocument/2006/relationships/hyperlink" Target="https://pbs.twimg.com/media/EFytP5_XkAUHnWM.jpg" TargetMode="External" /><Relationship Id="rId237" Type="http://schemas.openxmlformats.org/officeDocument/2006/relationships/hyperlink" Target="https://pbs.twimg.com/media/EFytP5_XkAUHnWM.jpg" TargetMode="External" /><Relationship Id="rId238" Type="http://schemas.openxmlformats.org/officeDocument/2006/relationships/hyperlink" Target="http://pbs.twimg.com/profile_images/3315096334/d3c7af890e71d404eb165ecd6f831395_normal.png" TargetMode="External" /><Relationship Id="rId239" Type="http://schemas.openxmlformats.org/officeDocument/2006/relationships/hyperlink" Target="http://pbs.twimg.com/profile_images/3315096334/d3c7af890e71d404eb165ecd6f831395_normal.png" TargetMode="External" /><Relationship Id="rId240" Type="http://schemas.openxmlformats.org/officeDocument/2006/relationships/hyperlink" Target="http://pbs.twimg.com/profile_images/3315096334/d3c7af890e71d404eb165ecd6f831395_normal.png" TargetMode="External" /><Relationship Id="rId241" Type="http://schemas.openxmlformats.org/officeDocument/2006/relationships/hyperlink" Target="http://pbs.twimg.com/profile_images/3315096334/d3c7af890e71d404eb165ecd6f831395_normal.png" TargetMode="External" /><Relationship Id="rId242" Type="http://schemas.openxmlformats.org/officeDocument/2006/relationships/hyperlink" Target="http://pbs.twimg.com/profile_images/3315096334/d3c7af890e71d404eb165ecd6f831395_normal.png" TargetMode="External" /><Relationship Id="rId243" Type="http://schemas.openxmlformats.org/officeDocument/2006/relationships/hyperlink" Target="http://pbs.twimg.com/profile_images/3315096334/d3c7af890e71d404eb165ecd6f831395_normal.png" TargetMode="External" /><Relationship Id="rId244" Type="http://schemas.openxmlformats.org/officeDocument/2006/relationships/hyperlink" Target="http://pbs.twimg.com/profile_images/1149611032123305985/QQY3kBDQ_normal.jpg" TargetMode="External" /><Relationship Id="rId245" Type="http://schemas.openxmlformats.org/officeDocument/2006/relationships/hyperlink" Target="http://pbs.twimg.com/profile_images/1149611032123305985/QQY3kBDQ_normal.jpg" TargetMode="External" /><Relationship Id="rId246" Type="http://schemas.openxmlformats.org/officeDocument/2006/relationships/hyperlink" Target="http://pbs.twimg.com/profile_images/986472210465460225/5n4x-Rg5_normal.jpg" TargetMode="External" /><Relationship Id="rId247" Type="http://schemas.openxmlformats.org/officeDocument/2006/relationships/hyperlink" Target="http://pbs.twimg.com/profile_images/829738333500801024/Fp9smXZD_normal.jpg" TargetMode="External" /><Relationship Id="rId248" Type="http://schemas.openxmlformats.org/officeDocument/2006/relationships/hyperlink" Target="https://pbs.twimg.com/media/EGQ2S2AW4AA9RPv.jpg" TargetMode="External" /><Relationship Id="rId249" Type="http://schemas.openxmlformats.org/officeDocument/2006/relationships/hyperlink" Target="http://pbs.twimg.com/profile_images/2658014084/63bb3fb4c968a711760cba6ef66030ca_normal.jpeg" TargetMode="External" /><Relationship Id="rId250" Type="http://schemas.openxmlformats.org/officeDocument/2006/relationships/hyperlink" Target="http://pbs.twimg.com/profile_images/829738333500801024/Fp9smXZD_normal.jpg" TargetMode="External" /><Relationship Id="rId251" Type="http://schemas.openxmlformats.org/officeDocument/2006/relationships/hyperlink" Target="https://pbs.twimg.com/media/EGQkDcvX0AAAlnD.jpg" TargetMode="External" /><Relationship Id="rId252" Type="http://schemas.openxmlformats.org/officeDocument/2006/relationships/hyperlink" Target="https://pbs.twimg.com/media/EGQ2S2AW4AA9RPv.jpg" TargetMode="External" /><Relationship Id="rId253" Type="http://schemas.openxmlformats.org/officeDocument/2006/relationships/hyperlink" Target="https://pbs.twimg.com/media/EGWHrTVWkAA1EAZ.jpg" TargetMode="External" /><Relationship Id="rId254" Type="http://schemas.openxmlformats.org/officeDocument/2006/relationships/hyperlink" Target="https://pbs.twimg.com/media/EGWHrTVWkAA1EAZ.jpg" TargetMode="External" /><Relationship Id="rId255" Type="http://schemas.openxmlformats.org/officeDocument/2006/relationships/hyperlink" Target="https://pbs.twimg.com/media/EGWHrTVWkAA1EAZ.jpg" TargetMode="External" /><Relationship Id="rId256" Type="http://schemas.openxmlformats.org/officeDocument/2006/relationships/hyperlink" Target="https://pbs.twimg.com/media/EGWHrTVWkAA1EAZ.jpg" TargetMode="External" /><Relationship Id="rId257" Type="http://schemas.openxmlformats.org/officeDocument/2006/relationships/hyperlink" Target="http://pbs.twimg.com/profile_images/1075991476478337024/0pJp-4-f_normal.jpg" TargetMode="External" /><Relationship Id="rId258" Type="http://schemas.openxmlformats.org/officeDocument/2006/relationships/hyperlink" Target="https://pbs.twimg.com/media/EGWHrTVWkAA1EAZ.jpg" TargetMode="External" /><Relationship Id="rId259" Type="http://schemas.openxmlformats.org/officeDocument/2006/relationships/hyperlink" Target="https://pbs.twimg.com/media/EGWHrTVWkAA1EAZ.jpg" TargetMode="External" /><Relationship Id="rId260" Type="http://schemas.openxmlformats.org/officeDocument/2006/relationships/hyperlink" Target="https://pbs.twimg.com/media/EGXTaCGX0AE5DAY.jpg" TargetMode="External" /><Relationship Id="rId261" Type="http://schemas.openxmlformats.org/officeDocument/2006/relationships/hyperlink" Target="https://pbs.twimg.com/media/EGXTaCGX0AE5DAY.jpg" TargetMode="External" /><Relationship Id="rId262" Type="http://schemas.openxmlformats.org/officeDocument/2006/relationships/hyperlink" Target="https://pbs.twimg.com/media/EGXTaCGX0AE5DAY.jpg" TargetMode="External" /><Relationship Id="rId263" Type="http://schemas.openxmlformats.org/officeDocument/2006/relationships/hyperlink" Target="https://pbs.twimg.com/media/EGXTaCGX0AE5DAY.jpg" TargetMode="External" /><Relationship Id="rId264" Type="http://schemas.openxmlformats.org/officeDocument/2006/relationships/hyperlink" Target="https://pbs.twimg.com/media/EGXTaCGX0AE5DAY.jpg" TargetMode="External" /><Relationship Id="rId265" Type="http://schemas.openxmlformats.org/officeDocument/2006/relationships/hyperlink" Target="https://pbs.twimg.com/media/EGXTaCGX0AE5DAY.jpg" TargetMode="External" /><Relationship Id="rId266" Type="http://schemas.openxmlformats.org/officeDocument/2006/relationships/hyperlink" Target="https://pbs.twimg.com/media/EGgpYWfXUAIDLlp.jpg" TargetMode="External" /><Relationship Id="rId267" Type="http://schemas.openxmlformats.org/officeDocument/2006/relationships/hyperlink" Target="https://pbs.twimg.com/media/EGgpYWfXUAIDLlp.jpg" TargetMode="External" /><Relationship Id="rId268" Type="http://schemas.openxmlformats.org/officeDocument/2006/relationships/hyperlink" Target="http://pbs.twimg.com/profile_images/937271677574090752/V-uTxC51_normal.jpg" TargetMode="External" /><Relationship Id="rId269" Type="http://schemas.openxmlformats.org/officeDocument/2006/relationships/hyperlink" Target="http://pbs.twimg.com/profile_images/937271677574090752/V-uTxC51_normal.jpg" TargetMode="External" /><Relationship Id="rId270" Type="http://schemas.openxmlformats.org/officeDocument/2006/relationships/hyperlink" Target="http://pbs.twimg.com/profile_images/937271677574090752/V-uTxC51_normal.jpg" TargetMode="External" /><Relationship Id="rId271" Type="http://schemas.openxmlformats.org/officeDocument/2006/relationships/hyperlink" Target="http://pbs.twimg.com/profile_images/937271677574090752/V-uTxC51_normal.jpg" TargetMode="External" /><Relationship Id="rId272" Type="http://schemas.openxmlformats.org/officeDocument/2006/relationships/hyperlink" Target="http://pbs.twimg.com/profile_images/937271677574090752/V-uTxC51_normal.jpg" TargetMode="External" /><Relationship Id="rId273" Type="http://schemas.openxmlformats.org/officeDocument/2006/relationships/hyperlink" Target="http://pbs.twimg.com/profile_images/937271677574090752/V-uTxC51_normal.jpg" TargetMode="External" /><Relationship Id="rId274" Type="http://schemas.openxmlformats.org/officeDocument/2006/relationships/hyperlink" Target="http://pbs.twimg.com/profile_images/937271677574090752/V-uTxC51_normal.jpg" TargetMode="External" /><Relationship Id="rId275" Type="http://schemas.openxmlformats.org/officeDocument/2006/relationships/hyperlink" Target="https://pbs.twimg.com/media/EGgpYWfXUAIDLlp.jpg" TargetMode="External" /><Relationship Id="rId276" Type="http://schemas.openxmlformats.org/officeDocument/2006/relationships/hyperlink" Target="http://pbs.twimg.com/profile_images/445572149902733313/HXpiBYDt_normal.png" TargetMode="External" /><Relationship Id="rId277" Type="http://schemas.openxmlformats.org/officeDocument/2006/relationships/hyperlink" Target="http://pbs.twimg.com/profile_images/590464319294341120/9XBac5P1_normal.jpg" TargetMode="External" /><Relationship Id="rId278" Type="http://schemas.openxmlformats.org/officeDocument/2006/relationships/hyperlink" Target="http://pbs.twimg.com/profile_images/590464319294341120/9XBac5P1_normal.jpg" TargetMode="External" /><Relationship Id="rId279" Type="http://schemas.openxmlformats.org/officeDocument/2006/relationships/hyperlink" Target="http://pbs.twimg.com/profile_images/378800000659672729/5a50ce6b13c9043a42345b9cfebff086_normal.jpeg" TargetMode="External" /><Relationship Id="rId280" Type="http://schemas.openxmlformats.org/officeDocument/2006/relationships/hyperlink" Target="http://pbs.twimg.com/profile_images/378800000659672729/5a50ce6b13c9043a42345b9cfebff086_normal.jpeg" TargetMode="External" /><Relationship Id="rId281" Type="http://schemas.openxmlformats.org/officeDocument/2006/relationships/hyperlink" Target="http://pbs.twimg.com/profile_images/378800000659672729/5a50ce6b13c9043a42345b9cfebff086_normal.jpeg" TargetMode="External" /><Relationship Id="rId282" Type="http://schemas.openxmlformats.org/officeDocument/2006/relationships/hyperlink" Target="http://pbs.twimg.com/profile_images/852548985671778306/IatE_hNY_normal.jpg" TargetMode="External" /><Relationship Id="rId283" Type="http://schemas.openxmlformats.org/officeDocument/2006/relationships/hyperlink" Target="https://pbs.twimg.com/media/EGalSYVWsAg0Lwn.jpg" TargetMode="External" /><Relationship Id="rId284" Type="http://schemas.openxmlformats.org/officeDocument/2006/relationships/hyperlink" Target="http://pbs.twimg.com/profile_images/1138145668390895616/63ZCK3rE_normal.jpg" TargetMode="External" /><Relationship Id="rId285" Type="http://schemas.openxmlformats.org/officeDocument/2006/relationships/hyperlink" Target="http://pbs.twimg.com/profile_images/1138145668390895616/63ZCK3rE_normal.jpg" TargetMode="External" /><Relationship Id="rId286" Type="http://schemas.openxmlformats.org/officeDocument/2006/relationships/hyperlink" Target="https://pbs.twimg.com/media/EGalSYVWsAg0Lwn.jpg" TargetMode="External" /><Relationship Id="rId287" Type="http://schemas.openxmlformats.org/officeDocument/2006/relationships/hyperlink" Target="http://pbs.twimg.com/profile_images/378800000777968331/02c43097f60da619f646a7681d47e6f4_normal.jpeg" TargetMode="External" /><Relationship Id="rId288" Type="http://schemas.openxmlformats.org/officeDocument/2006/relationships/hyperlink" Target="http://pbs.twimg.com/profile_images/378800000777968331/02c43097f60da619f646a7681d47e6f4_normal.jpeg" TargetMode="External" /><Relationship Id="rId289" Type="http://schemas.openxmlformats.org/officeDocument/2006/relationships/hyperlink" Target="http://pbs.twimg.com/profile_images/378800000777968331/02c43097f60da619f646a7681d47e6f4_normal.jpeg" TargetMode="External" /><Relationship Id="rId290" Type="http://schemas.openxmlformats.org/officeDocument/2006/relationships/hyperlink" Target="http://pbs.twimg.com/profile_images/378800000777968331/02c43097f60da619f646a7681d47e6f4_normal.jpeg" TargetMode="External" /><Relationship Id="rId291" Type="http://schemas.openxmlformats.org/officeDocument/2006/relationships/hyperlink" Target="http://pbs.twimg.com/profile_images/971282302293757953/6udVXeTF_normal.jpg" TargetMode="External" /><Relationship Id="rId292" Type="http://schemas.openxmlformats.org/officeDocument/2006/relationships/hyperlink" Target="http://pbs.twimg.com/profile_images/466889974835458048/HXMIfTx8_normal.jpeg" TargetMode="External" /><Relationship Id="rId293" Type="http://schemas.openxmlformats.org/officeDocument/2006/relationships/hyperlink" Target="http://pbs.twimg.com/profile_images/952984338781663232/hGHhNFWw_normal.jpg" TargetMode="External" /><Relationship Id="rId294" Type="http://schemas.openxmlformats.org/officeDocument/2006/relationships/hyperlink" Target="http://pbs.twimg.com/profile_images/952984338781663232/hGHhNFWw_normal.jpg" TargetMode="External" /><Relationship Id="rId295" Type="http://schemas.openxmlformats.org/officeDocument/2006/relationships/hyperlink" Target="http://pbs.twimg.com/profile_images/952984338781663232/hGHhNFWw_normal.jpg" TargetMode="External" /><Relationship Id="rId296" Type="http://schemas.openxmlformats.org/officeDocument/2006/relationships/hyperlink" Target="http://pbs.twimg.com/profile_images/952984338781663232/hGHhNFWw_normal.jpg" TargetMode="External" /><Relationship Id="rId297" Type="http://schemas.openxmlformats.org/officeDocument/2006/relationships/hyperlink" Target="http://pbs.twimg.com/profile_images/952984338781663232/hGHhNFWw_normal.jpg" TargetMode="External" /><Relationship Id="rId298" Type="http://schemas.openxmlformats.org/officeDocument/2006/relationships/hyperlink" Target="http://pbs.twimg.com/profile_images/952984338781663232/hGHhNFWw_normal.jpg" TargetMode="External" /><Relationship Id="rId299" Type="http://schemas.openxmlformats.org/officeDocument/2006/relationships/hyperlink" Target="http://pbs.twimg.com/profile_images/952984338781663232/hGHhNFWw_normal.jpg" TargetMode="External" /><Relationship Id="rId300" Type="http://schemas.openxmlformats.org/officeDocument/2006/relationships/hyperlink" Target="http://pbs.twimg.com/profile_images/952984338781663232/hGHhNFWw_normal.jpg" TargetMode="External" /><Relationship Id="rId301" Type="http://schemas.openxmlformats.org/officeDocument/2006/relationships/hyperlink" Target="http://pbs.twimg.com/profile_images/787336839954894848/h90UjdE8_normal.jpg" TargetMode="External" /><Relationship Id="rId302" Type="http://schemas.openxmlformats.org/officeDocument/2006/relationships/hyperlink" Target="http://pbs.twimg.com/profile_images/765116328701206528/qHg3tHBi_normal.jpg" TargetMode="External" /><Relationship Id="rId303" Type="http://schemas.openxmlformats.org/officeDocument/2006/relationships/hyperlink" Target="http://pbs.twimg.com/profile_images/787336839954894848/h90UjdE8_normal.jpg" TargetMode="External" /><Relationship Id="rId304" Type="http://schemas.openxmlformats.org/officeDocument/2006/relationships/hyperlink" Target="https://pbs.twimg.com/media/EFytP5_XkAUHnWM.jpg" TargetMode="External" /><Relationship Id="rId305" Type="http://schemas.openxmlformats.org/officeDocument/2006/relationships/hyperlink" Target="http://pbs.twimg.com/profile_images/641938161552093186/cjrUbAo9_normal.jpg" TargetMode="External" /><Relationship Id="rId306" Type="http://schemas.openxmlformats.org/officeDocument/2006/relationships/hyperlink" Target="http://pbs.twimg.com/profile_images/787336839954894848/h90UjdE8_normal.jpg" TargetMode="External" /><Relationship Id="rId307" Type="http://schemas.openxmlformats.org/officeDocument/2006/relationships/hyperlink" Target="http://pbs.twimg.com/profile_images/1117753276169060352/kKngxHV0_normal.png" TargetMode="External" /><Relationship Id="rId308" Type="http://schemas.openxmlformats.org/officeDocument/2006/relationships/hyperlink" Target="http://pbs.twimg.com/profile_images/565139369640476672/z9Dhq41q_normal.jpeg" TargetMode="External" /><Relationship Id="rId309" Type="http://schemas.openxmlformats.org/officeDocument/2006/relationships/hyperlink" Target="http://pbs.twimg.com/profile_images/565139369640476672/z9Dhq41q_normal.jpeg" TargetMode="External" /><Relationship Id="rId310" Type="http://schemas.openxmlformats.org/officeDocument/2006/relationships/hyperlink" Target="http://pbs.twimg.com/profile_images/565139369640476672/z9Dhq41q_normal.jpeg" TargetMode="External" /><Relationship Id="rId311" Type="http://schemas.openxmlformats.org/officeDocument/2006/relationships/hyperlink" Target="http://pbs.twimg.com/profile_images/787336839954894848/h90UjdE8_normal.jpg" TargetMode="External" /><Relationship Id="rId312" Type="http://schemas.openxmlformats.org/officeDocument/2006/relationships/hyperlink" Target="https://pbs.twimg.com/media/EF2ti3uUcAA4jed.jpg" TargetMode="External" /><Relationship Id="rId313" Type="http://schemas.openxmlformats.org/officeDocument/2006/relationships/hyperlink" Target="http://pbs.twimg.com/profile_images/881857022316208128/5K7IXf7__normal.jpg" TargetMode="External" /><Relationship Id="rId314" Type="http://schemas.openxmlformats.org/officeDocument/2006/relationships/hyperlink" Target="http://pbs.twimg.com/profile_images/1125709590304313350/CX5B0JVT_normal.jpg" TargetMode="External" /><Relationship Id="rId315" Type="http://schemas.openxmlformats.org/officeDocument/2006/relationships/hyperlink" Target="https://pbs.twimg.com/media/EF2ti3uUcAA4jed.jpg" TargetMode="External" /><Relationship Id="rId316" Type="http://schemas.openxmlformats.org/officeDocument/2006/relationships/hyperlink" Target="http://pbs.twimg.com/profile_images/956788508940750848/eJ5zJK4P_normal.jpg" TargetMode="External" /><Relationship Id="rId317" Type="http://schemas.openxmlformats.org/officeDocument/2006/relationships/hyperlink" Target="http://pbs.twimg.com/profile_images/1125709590304313350/CX5B0JVT_normal.jpg" TargetMode="External" /><Relationship Id="rId318" Type="http://schemas.openxmlformats.org/officeDocument/2006/relationships/hyperlink" Target="https://pbs.twimg.com/media/EF2uYBvUwAI566L.jpg" TargetMode="External" /><Relationship Id="rId319" Type="http://schemas.openxmlformats.org/officeDocument/2006/relationships/hyperlink" Target="https://pbs.twimg.com/media/EF3SyP7X0AEl-rM.jpg" TargetMode="External" /><Relationship Id="rId320" Type="http://schemas.openxmlformats.org/officeDocument/2006/relationships/hyperlink" Target="http://pbs.twimg.com/profile_images/930925447013175296/8Bw_QSpx_normal.jpg" TargetMode="External" /><Relationship Id="rId321" Type="http://schemas.openxmlformats.org/officeDocument/2006/relationships/hyperlink" Target="http://pbs.twimg.com/profile_images/787336839954894848/h90UjdE8_normal.jpg" TargetMode="External" /><Relationship Id="rId322" Type="http://schemas.openxmlformats.org/officeDocument/2006/relationships/hyperlink" Target="https://pbs.twimg.com/media/EF3SyP7X0AEl-rM.jpg" TargetMode="External" /><Relationship Id="rId323" Type="http://schemas.openxmlformats.org/officeDocument/2006/relationships/hyperlink" Target="http://pbs.twimg.com/profile_images/787336839954894848/h90UjdE8_normal.jpg" TargetMode="External" /><Relationship Id="rId324" Type="http://schemas.openxmlformats.org/officeDocument/2006/relationships/hyperlink" Target="http://pbs.twimg.com/profile_images/1049351275278733313/0N-FU4Ev_normal.jpg" TargetMode="External" /><Relationship Id="rId325" Type="http://schemas.openxmlformats.org/officeDocument/2006/relationships/hyperlink" Target="http://pbs.twimg.com/profile_images/1049351275278733313/0N-FU4Ev_normal.jpg" TargetMode="External" /><Relationship Id="rId326" Type="http://schemas.openxmlformats.org/officeDocument/2006/relationships/hyperlink" Target="http://pbs.twimg.com/profile_images/787336839954894848/h90UjdE8_normal.jpg" TargetMode="External" /><Relationship Id="rId327" Type="http://schemas.openxmlformats.org/officeDocument/2006/relationships/hyperlink" Target="http://pbs.twimg.com/profile_images/1117752969842315264/CCI6mgfT_normal.png" TargetMode="External" /><Relationship Id="rId328" Type="http://schemas.openxmlformats.org/officeDocument/2006/relationships/hyperlink" Target="http://pbs.twimg.com/profile_images/1117752969842315264/CCI6mgfT_normal.png" TargetMode="External" /><Relationship Id="rId329" Type="http://schemas.openxmlformats.org/officeDocument/2006/relationships/hyperlink" Target="http://pbs.twimg.com/profile_images/1117752969842315264/CCI6mgfT_normal.png" TargetMode="External" /><Relationship Id="rId330" Type="http://schemas.openxmlformats.org/officeDocument/2006/relationships/hyperlink" Target="http://pbs.twimg.com/profile_images/1117752969842315264/CCI6mgfT_normal.png" TargetMode="External" /><Relationship Id="rId331" Type="http://schemas.openxmlformats.org/officeDocument/2006/relationships/hyperlink" Target="http://pbs.twimg.com/profile_images/1117752969842315264/CCI6mgfT_normal.png" TargetMode="External" /><Relationship Id="rId332" Type="http://schemas.openxmlformats.org/officeDocument/2006/relationships/hyperlink" Target="http://pbs.twimg.com/profile_images/1117752969842315264/CCI6mgfT_normal.png" TargetMode="External" /><Relationship Id="rId333" Type="http://schemas.openxmlformats.org/officeDocument/2006/relationships/hyperlink" Target="http://pbs.twimg.com/profile_images/1117752969842315264/CCI6mgfT_normal.png" TargetMode="External" /><Relationship Id="rId334" Type="http://schemas.openxmlformats.org/officeDocument/2006/relationships/hyperlink" Target="http://pbs.twimg.com/profile_images/1117752969842315264/CCI6mgfT_normal.png" TargetMode="External" /><Relationship Id="rId335" Type="http://schemas.openxmlformats.org/officeDocument/2006/relationships/hyperlink" Target="http://pbs.twimg.com/profile_images/1117752969842315264/CCI6mgfT_normal.png" TargetMode="External" /><Relationship Id="rId336" Type="http://schemas.openxmlformats.org/officeDocument/2006/relationships/hyperlink" Target="http://pbs.twimg.com/profile_images/1117752969842315264/CCI6mgfT_normal.png" TargetMode="External" /><Relationship Id="rId337" Type="http://schemas.openxmlformats.org/officeDocument/2006/relationships/hyperlink" Target="http://pbs.twimg.com/profile_images/829738333500801024/Fp9smXZD_normal.jpg" TargetMode="External" /><Relationship Id="rId338" Type="http://schemas.openxmlformats.org/officeDocument/2006/relationships/hyperlink" Target="https://pbs.twimg.com/media/EGQkDcvX0AAAlnD.jpg" TargetMode="External" /><Relationship Id="rId339" Type="http://schemas.openxmlformats.org/officeDocument/2006/relationships/hyperlink" Target="https://pbs.twimg.com/media/EGQ2S2AW4AA9RPv.jpg" TargetMode="External" /><Relationship Id="rId340" Type="http://schemas.openxmlformats.org/officeDocument/2006/relationships/hyperlink" Target="http://pbs.twimg.com/profile_images/787336839954894848/h90UjdE8_normal.jpg" TargetMode="External" /><Relationship Id="rId341" Type="http://schemas.openxmlformats.org/officeDocument/2006/relationships/hyperlink" Target="http://pbs.twimg.com/profile_images/787336839954894848/h90UjdE8_normal.jpg" TargetMode="External" /><Relationship Id="rId342" Type="http://schemas.openxmlformats.org/officeDocument/2006/relationships/hyperlink" Target="http://pbs.twimg.com/profile_images/466889974835458048/HXMIfTx8_normal.jpeg" TargetMode="External" /><Relationship Id="rId343" Type="http://schemas.openxmlformats.org/officeDocument/2006/relationships/hyperlink" Target="http://pbs.twimg.com/profile_images/787336839954894848/h90UjdE8_normal.jpg" TargetMode="External" /><Relationship Id="rId344" Type="http://schemas.openxmlformats.org/officeDocument/2006/relationships/hyperlink" Target="http://pbs.twimg.com/profile_images/787336839954894848/h90UjdE8_normal.jpg" TargetMode="External" /><Relationship Id="rId345" Type="http://schemas.openxmlformats.org/officeDocument/2006/relationships/hyperlink" Target="http://pbs.twimg.com/profile_images/787336839954894848/h90UjdE8_normal.jpg" TargetMode="External" /><Relationship Id="rId346" Type="http://schemas.openxmlformats.org/officeDocument/2006/relationships/hyperlink" Target="http://pbs.twimg.com/profile_images/787336839954894848/h90UjdE8_normal.jpg" TargetMode="External" /><Relationship Id="rId347" Type="http://schemas.openxmlformats.org/officeDocument/2006/relationships/hyperlink" Target="http://pbs.twimg.com/profile_images/787336839954894848/h90UjdE8_normal.jpg" TargetMode="External" /><Relationship Id="rId348" Type="http://schemas.openxmlformats.org/officeDocument/2006/relationships/hyperlink" Target="http://pbs.twimg.com/profile_images/787336839954894848/h90UjdE8_normal.jpg" TargetMode="External" /><Relationship Id="rId349" Type="http://schemas.openxmlformats.org/officeDocument/2006/relationships/hyperlink" Target="https://pbs.twimg.com/media/EGTL2QmUcAEiQrX.jpg" TargetMode="External" /><Relationship Id="rId350" Type="http://schemas.openxmlformats.org/officeDocument/2006/relationships/hyperlink" Target="http://pbs.twimg.com/profile_images/1171588169311182849/I8v84ooZ_normal.jpg" TargetMode="External" /><Relationship Id="rId351" Type="http://schemas.openxmlformats.org/officeDocument/2006/relationships/hyperlink" Target="http://pbs.twimg.com/profile_images/539878366711918592/9iFsQfP4_normal.jpeg" TargetMode="External" /><Relationship Id="rId352" Type="http://schemas.openxmlformats.org/officeDocument/2006/relationships/hyperlink" Target="http://pbs.twimg.com/profile_images/539878366711918592/9iFsQfP4_normal.jpeg" TargetMode="External" /><Relationship Id="rId353" Type="http://schemas.openxmlformats.org/officeDocument/2006/relationships/hyperlink" Target="http://pbs.twimg.com/profile_images/787336839954894848/h90UjdE8_normal.jpg" TargetMode="External" /><Relationship Id="rId354" Type="http://schemas.openxmlformats.org/officeDocument/2006/relationships/hyperlink" Target="https://pbs.twimg.com/media/EGTGIGBUYAAglbR.jpg" TargetMode="External" /><Relationship Id="rId355" Type="http://schemas.openxmlformats.org/officeDocument/2006/relationships/hyperlink" Target="http://pbs.twimg.com/profile_images/1171588169311182849/I8v84ooZ_normal.jpg" TargetMode="External" /><Relationship Id="rId356" Type="http://schemas.openxmlformats.org/officeDocument/2006/relationships/hyperlink" Target="http://pbs.twimg.com/profile_images/1171588169311182849/I8v84ooZ_normal.jpg" TargetMode="External" /><Relationship Id="rId357" Type="http://schemas.openxmlformats.org/officeDocument/2006/relationships/hyperlink" Target="http://pbs.twimg.com/profile_images/1171588169311182849/I8v84ooZ_normal.jpg" TargetMode="External" /><Relationship Id="rId358" Type="http://schemas.openxmlformats.org/officeDocument/2006/relationships/hyperlink" Target="http://pbs.twimg.com/profile_images/787336839954894848/h90UjdE8_normal.jpg" TargetMode="External" /><Relationship Id="rId359" Type="http://schemas.openxmlformats.org/officeDocument/2006/relationships/hyperlink" Target="https://pbs.twimg.com/media/EGTGIGBUYAAglbR.jpg" TargetMode="External" /><Relationship Id="rId360" Type="http://schemas.openxmlformats.org/officeDocument/2006/relationships/hyperlink" Target="https://pbs.twimg.com/media/EGTL2QmUcAEiQrX.jpg" TargetMode="External" /><Relationship Id="rId361" Type="http://schemas.openxmlformats.org/officeDocument/2006/relationships/hyperlink" Target="http://pbs.twimg.com/profile_images/787336839954894848/h90UjdE8_normal.jpg" TargetMode="External" /><Relationship Id="rId362" Type="http://schemas.openxmlformats.org/officeDocument/2006/relationships/hyperlink" Target="http://pbs.twimg.com/profile_images/787336839954894848/h90UjdE8_normal.jpg" TargetMode="External" /><Relationship Id="rId363" Type="http://schemas.openxmlformats.org/officeDocument/2006/relationships/hyperlink" Target="http://pbs.twimg.com/profile_images/445572149902733313/HXpiBYDt_normal.png" TargetMode="External" /><Relationship Id="rId364" Type="http://schemas.openxmlformats.org/officeDocument/2006/relationships/hyperlink" Target="http://pbs.twimg.com/profile_images/445572149902733313/HXpiBYDt_normal.png" TargetMode="External" /><Relationship Id="rId365" Type="http://schemas.openxmlformats.org/officeDocument/2006/relationships/hyperlink" Target="http://pbs.twimg.com/profile_images/445572149902733313/HXpiBYDt_normal.png" TargetMode="External" /><Relationship Id="rId366" Type="http://schemas.openxmlformats.org/officeDocument/2006/relationships/hyperlink" Target="http://pbs.twimg.com/profile_images/787336839954894848/h90UjdE8_normal.jpg" TargetMode="External" /><Relationship Id="rId367" Type="http://schemas.openxmlformats.org/officeDocument/2006/relationships/hyperlink" Target="http://pbs.twimg.com/profile_images/787336839954894848/h90UjdE8_normal.jpg" TargetMode="External" /><Relationship Id="rId368" Type="http://schemas.openxmlformats.org/officeDocument/2006/relationships/hyperlink" Target="https://pbs.twimg.com/media/EGWKuNoWwAESGmF.jpg" TargetMode="External" /><Relationship Id="rId369" Type="http://schemas.openxmlformats.org/officeDocument/2006/relationships/hyperlink" Target="https://pbs.twimg.com/media/EGWtyMCXUAAsuyg.jpg" TargetMode="External" /><Relationship Id="rId370" Type="http://schemas.openxmlformats.org/officeDocument/2006/relationships/hyperlink" Target="http://pbs.twimg.com/profile_images/935141845516128257/Pgbc9qvQ_normal.jpg" TargetMode="External" /><Relationship Id="rId371" Type="http://schemas.openxmlformats.org/officeDocument/2006/relationships/hyperlink" Target="http://pbs.twimg.com/profile_images/787336839954894848/h90UjdE8_normal.jpg" TargetMode="External" /><Relationship Id="rId372" Type="http://schemas.openxmlformats.org/officeDocument/2006/relationships/hyperlink" Target="https://pbs.twimg.com/media/EGWNpkqXYAA_hgA.jpg" TargetMode="External" /><Relationship Id="rId373" Type="http://schemas.openxmlformats.org/officeDocument/2006/relationships/hyperlink" Target="http://pbs.twimg.com/profile_images/935141845516128257/Pgbc9qvQ_normal.jpg" TargetMode="External" /><Relationship Id="rId374" Type="http://schemas.openxmlformats.org/officeDocument/2006/relationships/hyperlink" Target="http://pbs.twimg.com/profile_images/935141845516128257/Pgbc9qvQ_normal.jpg" TargetMode="External" /><Relationship Id="rId375" Type="http://schemas.openxmlformats.org/officeDocument/2006/relationships/hyperlink" Target="http://pbs.twimg.com/profile_images/935141845516128257/Pgbc9qvQ_normal.jpg" TargetMode="External" /><Relationship Id="rId376" Type="http://schemas.openxmlformats.org/officeDocument/2006/relationships/hyperlink" Target="http://pbs.twimg.com/profile_images/787336839954894848/h90UjdE8_normal.jpg" TargetMode="External" /><Relationship Id="rId377" Type="http://schemas.openxmlformats.org/officeDocument/2006/relationships/hyperlink" Target="http://pbs.twimg.com/profile_images/787336839954894848/h90UjdE8_normal.jpg" TargetMode="External" /><Relationship Id="rId378" Type="http://schemas.openxmlformats.org/officeDocument/2006/relationships/hyperlink" Target="http://pbs.twimg.com/profile_images/829738333500801024/Fp9smXZD_normal.jpg" TargetMode="External" /><Relationship Id="rId379" Type="http://schemas.openxmlformats.org/officeDocument/2006/relationships/hyperlink" Target="http://pbs.twimg.com/profile_images/829738333500801024/Fp9smXZD_normal.jpg" TargetMode="External" /><Relationship Id="rId380" Type="http://schemas.openxmlformats.org/officeDocument/2006/relationships/hyperlink" Target="http://pbs.twimg.com/profile_images/829738333500801024/Fp9smXZD_normal.jpg" TargetMode="External" /><Relationship Id="rId381" Type="http://schemas.openxmlformats.org/officeDocument/2006/relationships/hyperlink" Target="https://pbs.twimg.com/media/EGQkDcvX0AAAlnD.jpg" TargetMode="External" /><Relationship Id="rId382" Type="http://schemas.openxmlformats.org/officeDocument/2006/relationships/hyperlink" Target="https://pbs.twimg.com/media/EGQkDcvX0AAAlnD.jpg" TargetMode="External" /><Relationship Id="rId383" Type="http://schemas.openxmlformats.org/officeDocument/2006/relationships/hyperlink" Target="https://pbs.twimg.com/media/EGQkDcvX0AAAlnD.jpg" TargetMode="External" /><Relationship Id="rId384" Type="http://schemas.openxmlformats.org/officeDocument/2006/relationships/hyperlink" Target="https://pbs.twimg.com/media/EGQ2S2AW4AA9RPv.jpg" TargetMode="External" /><Relationship Id="rId385" Type="http://schemas.openxmlformats.org/officeDocument/2006/relationships/hyperlink" Target="https://pbs.twimg.com/media/EGQ2S2AW4AA9RPv.jpg" TargetMode="External" /><Relationship Id="rId386" Type="http://schemas.openxmlformats.org/officeDocument/2006/relationships/hyperlink" Target="https://pbs.twimg.com/media/EGQ2S2AW4AA9RPv.jpg" TargetMode="External" /><Relationship Id="rId387" Type="http://schemas.openxmlformats.org/officeDocument/2006/relationships/hyperlink" Target="https://pbs.twimg.com/media/EGWHrTVWkAA1EAZ.jpg" TargetMode="External" /><Relationship Id="rId388" Type="http://schemas.openxmlformats.org/officeDocument/2006/relationships/hyperlink" Target="https://pbs.twimg.com/media/EGWHrTVWkAA1EAZ.jpg" TargetMode="External" /><Relationship Id="rId389" Type="http://schemas.openxmlformats.org/officeDocument/2006/relationships/hyperlink" Target="https://pbs.twimg.com/media/EGXTaCGX0AE5DAY.jpg" TargetMode="External" /><Relationship Id="rId390" Type="http://schemas.openxmlformats.org/officeDocument/2006/relationships/hyperlink" Target="https://pbs.twimg.com/media/EGXTaCGX0AE5DAY.jpg" TargetMode="External" /><Relationship Id="rId391" Type="http://schemas.openxmlformats.org/officeDocument/2006/relationships/hyperlink" Target="https://pbs.twimg.com/media/EGgpYWfXUAIDLlp.jpg" TargetMode="External" /><Relationship Id="rId392" Type="http://schemas.openxmlformats.org/officeDocument/2006/relationships/hyperlink" Target="https://pbs.twimg.com/media/EGgpYWfXUAIDLlp.jpg" TargetMode="External" /><Relationship Id="rId393" Type="http://schemas.openxmlformats.org/officeDocument/2006/relationships/hyperlink" Target="http://pbs.twimg.com/profile_images/466889974835458048/HXMIfTx8_normal.jpeg" TargetMode="External" /><Relationship Id="rId394" Type="http://schemas.openxmlformats.org/officeDocument/2006/relationships/hyperlink" Target="http://pbs.twimg.com/profile_images/787336839954894848/h90UjdE8_normal.jpg" TargetMode="External" /><Relationship Id="rId395" Type="http://schemas.openxmlformats.org/officeDocument/2006/relationships/hyperlink" Target="http://pbs.twimg.com/profile_images/787336839954894848/h90UjdE8_normal.jpg" TargetMode="External" /><Relationship Id="rId396" Type="http://schemas.openxmlformats.org/officeDocument/2006/relationships/hyperlink" Target="http://pbs.twimg.com/profile_images/787336839954894848/h90UjdE8_normal.jpg" TargetMode="External" /><Relationship Id="rId397" Type="http://schemas.openxmlformats.org/officeDocument/2006/relationships/hyperlink" Target="https://pbs.twimg.com/media/EGalSYVWsAg0Lwn.jpg" TargetMode="External" /><Relationship Id="rId398" Type="http://schemas.openxmlformats.org/officeDocument/2006/relationships/hyperlink" Target="https://pbs.twimg.com/media/EGalSYVWsAg0Lwn.jpg" TargetMode="External" /><Relationship Id="rId399" Type="http://schemas.openxmlformats.org/officeDocument/2006/relationships/hyperlink" Target="http://pbs.twimg.com/profile_images/1045338036727361537/nNvTKVV7_normal.jpg" TargetMode="External" /><Relationship Id="rId400" Type="http://schemas.openxmlformats.org/officeDocument/2006/relationships/hyperlink" Target="http://pbs.twimg.com/profile_images/1045338036727361537/nNvTKVV7_normal.jpg" TargetMode="External" /><Relationship Id="rId401" Type="http://schemas.openxmlformats.org/officeDocument/2006/relationships/hyperlink" Target="http://pbs.twimg.com/profile_images/787336839954894848/h90UjdE8_normal.jpg" TargetMode="External" /><Relationship Id="rId402" Type="http://schemas.openxmlformats.org/officeDocument/2006/relationships/hyperlink" Target="http://pbs.twimg.com/profile_images/787336839954894848/h90UjdE8_normal.jpg" TargetMode="External" /><Relationship Id="rId403" Type="http://schemas.openxmlformats.org/officeDocument/2006/relationships/hyperlink" Target="http://pbs.twimg.com/profile_images/787336839954894848/h90UjdE8_normal.jpg" TargetMode="External" /><Relationship Id="rId404" Type="http://schemas.openxmlformats.org/officeDocument/2006/relationships/hyperlink" Target="http://pbs.twimg.com/profile_images/787336839954894848/h90UjdE8_normal.jpg" TargetMode="External" /><Relationship Id="rId405" Type="http://schemas.openxmlformats.org/officeDocument/2006/relationships/hyperlink" Target="http://pbs.twimg.com/profile_images/787336839954894848/h90UjdE8_normal.jpg" TargetMode="External" /><Relationship Id="rId406" Type="http://schemas.openxmlformats.org/officeDocument/2006/relationships/hyperlink" Target="http://pbs.twimg.com/profile_images/787336839954894848/h90UjdE8_normal.jpg" TargetMode="External" /><Relationship Id="rId407" Type="http://schemas.openxmlformats.org/officeDocument/2006/relationships/hyperlink" Target="http://pbs.twimg.com/profile_images/787336839954894848/h90UjdE8_normal.jpg" TargetMode="External" /><Relationship Id="rId408" Type="http://schemas.openxmlformats.org/officeDocument/2006/relationships/hyperlink" Target="https://pbs.twimg.com/media/EGBvYm9WsAAN5hd.jpg" TargetMode="External" /><Relationship Id="rId409" Type="http://schemas.openxmlformats.org/officeDocument/2006/relationships/hyperlink" Target="http://pbs.twimg.com/profile_images/466889974835458048/HXMIfTx8_normal.jpeg" TargetMode="External" /><Relationship Id="rId410" Type="http://schemas.openxmlformats.org/officeDocument/2006/relationships/hyperlink" Target="http://pbs.twimg.com/profile_images/466889974835458048/HXMIfTx8_normal.jpeg" TargetMode="External" /><Relationship Id="rId411" Type="http://schemas.openxmlformats.org/officeDocument/2006/relationships/hyperlink" Target="http://pbs.twimg.com/profile_images/466889974835458048/HXMIfTx8_normal.jpeg" TargetMode="External" /><Relationship Id="rId412" Type="http://schemas.openxmlformats.org/officeDocument/2006/relationships/hyperlink" Target="http://pbs.twimg.com/profile_images/466889974835458048/HXMIfTx8_normal.jpeg" TargetMode="External" /><Relationship Id="rId413" Type="http://schemas.openxmlformats.org/officeDocument/2006/relationships/hyperlink" Target="http://pbs.twimg.com/profile_images/466889974835458048/HXMIfTx8_normal.jpeg" TargetMode="External" /><Relationship Id="rId414" Type="http://schemas.openxmlformats.org/officeDocument/2006/relationships/hyperlink" Target="http://pbs.twimg.com/profile_images/466889974835458048/HXMIfTx8_normal.jpeg" TargetMode="External" /><Relationship Id="rId415" Type="http://schemas.openxmlformats.org/officeDocument/2006/relationships/hyperlink" Target="http://pbs.twimg.com/profile_images/466889974835458048/HXMIfTx8_normal.jpeg" TargetMode="External" /><Relationship Id="rId416" Type="http://schemas.openxmlformats.org/officeDocument/2006/relationships/hyperlink" Target="http://pbs.twimg.com/profile_images/466889974835458048/HXMIfTx8_normal.jpeg" TargetMode="External" /><Relationship Id="rId417" Type="http://schemas.openxmlformats.org/officeDocument/2006/relationships/hyperlink" Target="http://pbs.twimg.com/profile_images/466889974835458048/HXMIfTx8_normal.jpeg" TargetMode="External" /><Relationship Id="rId418" Type="http://schemas.openxmlformats.org/officeDocument/2006/relationships/hyperlink" Target="http://pbs.twimg.com/profile_images/466889974835458048/HXMIfTx8_normal.jpeg" TargetMode="External" /><Relationship Id="rId419" Type="http://schemas.openxmlformats.org/officeDocument/2006/relationships/hyperlink" Target="http://pbs.twimg.com/profile_images/466889974835458048/HXMIfTx8_normal.jpeg" TargetMode="External" /><Relationship Id="rId420" Type="http://schemas.openxmlformats.org/officeDocument/2006/relationships/hyperlink" Target="http://pbs.twimg.com/profile_images/466889974835458048/HXMIfTx8_normal.jpeg" TargetMode="External" /><Relationship Id="rId421" Type="http://schemas.openxmlformats.org/officeDocument/2006/relationships/hyperlink" Target="http://pbs.twimg.com/profile_images/466889974835458048/HXMIfTx8_normal.jpeg" TargetMode="External" /><Relationship Id="rId422" Type="http://schemas.openxmlformats.org/officeDocument/2006/relationships/hyperlink" Target="http://pbs.twimg.com/profile_images/787336839954894848/h90UjdE8_normal.jpg" TargetMode="External" /><Relationship Id="rId423" Type="http://schemas.openxmlformats.org/officeDocument/2006/relationships/hyperlink" Target="http://pbs.twimg.com/profile_images/787336839954894848/h90UjdE8_normal.jpg" TargetMode="External" /><Relationship Id="rId424" Type="http://schemas.openxmlformats.org/officeDocument/2006/relationships/hyperlink" Target="http://pbs.twimg.com/profile_images/787336839954894848/h90UjdE8_normal.jpg" TargetMode="External" /><Relationship Id="rId425" Type="http://schemas.openxmlformats.org/officeDocument/2006/relationships/hyperlink" Target="https://pbs.twimg.com/media/EGWKuNoWwAESGmF.jpg" TargetMode="External" /><Relationship Id="rId426" Type="http://schemas.openxmlformats.org/officeDocument/2006/relationships/hyperlink" Target="http://pbs.twimg.com/profile_images/787336839954894848/h90UjdE8_normal.jpg" TargetMode="External" /><Relationship Id="rId427" Type="http://schemas.openxmlformats.org/officeDocument/2006/relationships/hyperlink" Target="https://pbs.twimg.com/media/EF9JCgeXYAAbl-Y.jpg" TargetMode="External" /><Relationship Id="rId428" Type="http://schemas.openxmlformats.org/officeDocument/2006/relationships/hyperlink" Target="http://pbs.twimg.com/profile_images/787336839954894848/h90UjdE8_normal.jpg" TargetMode="External" /><Relationship Id="rId429" Type="http://schemas.openxmlformats.org/officeDocument/2006/relationships/hyperlink" Target="https://pbs.twimg.com/media/EF9JCgeXYAAbl-Y.jpg" TargetMode="External" /><Relationship Id="rId430" Type="http://schemas.openxmlformats.org/officeDocument/2006/relationships/hyperlink" Target="http://pbs.twimg.com/profile_images/787336839954894848/h90UjdE8_normal.jpg" TargetMode="External" /><Relationship Id="rId431" Type="http://schemas.openxmlformats.org/officeDocument/2006/relationships/hyperlink" Target="https://pbs.twimg.com/media/EF9JCgeXYAAbl-Y.jpg" TargetMode="External" /><Relationship Id="rId432" Type="http://schemas.openxmlformats.org/officeDocument/2006/relationships/hyperlink" Target="http://pbs.twimg.com/profile_images/787336839954894848/h90UjdE8_normal.jpg" TargetMode="External" /><Relationship Id="rId433" Type="http://schemas.openxmlformats.org/officeDocument/2006/relationships/hyperlink" Target="http://pbs.twimg.com/profile_images/1127921077135597572/TaSi9TYs_normal.jpg" TargetMode="External" /><Relationship Id="rId434" Type="http://schemas.openxmlformats.org/officeDocument/2006/relationships/hyperlink" Target="http://pbs.twimg.com/profile_images/787336839954894848/h90UjdE8_normal.jpg" TargetMode="External" /><Relationship Id="rId435" Type="http://schemas.openxmlformats.org/officeDocument/2006/relationships/hyperlink" Target="https://pbs.twimg.com/media/EF70zyEXkAADIXK.jpg" TargetMode="External" /><Relationship Id="rId436" Type="http://schemas.openxmlformats.org/officeDocument/2006/relationships/hyperlink" Target="http://pbs.twimg.com/profile_images/1117753276169060352/kKngxHV0_normal.png" TargetMode="External" /><Relationship Id="rId437" Type="http://schemas.openxmlformats.org/officeDocument/2006/relationships/hyperlink" Target="http://pbs.twimg.com/profile_images/787336839954894848/h90UjdE8_normal.jpg" TargetMode="External" /><Relationship Id="rId438" Type="http://schemas.openxmlformats.org/officeDocument/2006/relationships/hyperlink" Target="http://pbs.twimg.com/profile_images/787336839954894848/h90UjdE8_normal.jpg" TargetMode="External" /><Relationship Id="rId439" Type="http://schemas.openxmlformats.org/officeDocument/2006/relationships/hyperlink" Target="http://pbs.twimg.com/profile_images/787336839954894848/h90UjdE8_normal.jpg" TargetMode="External" /><Relationship Id="rId440" Type="http://schemas.openxmlformats.org/officeDocument/2006/relationships/hyperlink" Target="https://pbs.twimg.com/media/EGf-gHwW4AARJUM.jpg" TargetMode="External" /><Relationship Id="rId441" Type="http://schemas.openxmlformats.org/officeDocument/2006/relationships/hyperlink" Target="https://pbs.twimg.com/media/EGf-gHwW4AARJUM.jpg" TargetMode="External" /><Relationship Id="rId442" Type="http://schemas.openxmlformats.org/officeDocument/2006/relationships/hyperlink" Target="http://pbs.twimg.com/profile_images/787336839954894848/h90UjdE8_normal.jpg" TargetMode="External" /><Relationship Id="rId443" Type="http://schemas.openxmlformats.org/officeDocument/2006/relationships/hyperlink" Target="http://pbs.twimg.com/profile_images/1125709590304313350/CX5B0JVT_normal.jpg" TargetMode="External" /><Relationship Id="rId444" Type="http://schemas.openxmlformats.org/officeDocument/2006/relationships/hyperlink" Target="http://pbs.twimg.com/profile_images/1125709590304313350/CX5B0JVT_normal.jpg" TargetMode="External" /><Relationship Id="rId445" Type="http://schemas.openxmlformats.org/officeDocument/2006/relationships/hyperlink" Target="http://pbs.twimg.com/profile_images/1125709590304313350/CX5B0JVT_normal.jpg" TargetMode="External" /><Relationship Id="rId446" Type="http://schemas.openxmlformats.org/officeDocument/2006/relationships/hyperlink" Target="http://pbs.twimg.com/profile_images/1125709590304313350/CX5B0JVT_normal.jpg" TargetMode="External" /><Relationship Id="rId447" Type="http://schemas.openxmlformats.org/officeDocument/2006/relationships/hyperlink" Target="http://pbs.twimg.com/profile_images/1125709590304313350/CX5B0JVT_normal.jpg" TargetMode="External" /><Relationship Id="rId448" Type="http://schemas.openxmlformats.org/officeDocument/2006/relationships/hyperlink" Target="https://pbs.twimg.com/media/EF70zyEXkAADIXK.jpg" TargetMode="External" /><Relationship Id="rId449" Type="http://schemas.openxmlformats.org/officeDocument/2006/relationships/hyperlink" Target="https://pbs.twimg.com/media/EGgB8x_WoAABDze.jpg" TargetMode="External" /><Relationship Id="rId450" Type="http://schemas.openxmlformats.org/officeDocument/2006/relationships/hyperlink" Target="https://pbs.twimg.com/media/EF70zyEXkAADIXK.jpg" TargetMode="External" /><Relationship Id="rId451" Type="http://schemas.openxmlformats.org/officeDocument/2006/relationships/hyperlink" Target="http://pbs.twimg.com/profile_images/787336839954894848/h90UjdE8_normal.jpg" TargetMode="External" /><Relationship Id="rId452" Type="http://schemas.openxmlformats.org/officeDocument/2006/relationships/hyperlink" Target="http://pbs.twimg.com/profile_images/1157934743348011008/KdPFYuD6_normal.jpg" TargetMode="External" /><Relationship Id="rId453" Type="http://schemas.openxmlformats.org/officeDocument/2006/relationships/hyperlink" Target="http://pbs.twimg.com/profile_images/1157934743348011008/KdPFYuD6_normal.jpg" TargetMode="External" /><Relationship Id="rId454" Type="http://schemas.openxmlformats.org/officeDocument/2006/relationships/hyperlink" Target="http://pbs.twimg.com/profile_images/787336839954894848/h90UjdE8_normal.jpg" TargetMode="External" /><Relationship Id="rId455" Type="http://schemas.openxmlformats.org/officeDocument/2006/relationships/hyperlink" Target="https://pbs.twimg.com/media/EGgKR3RXUAA_lSX.png" TargetMode="External" /><Relationship Id="rId456" Type="http://schemas.openxmlformats.org/officeDocument/2006/relationships/hyperlink" Target="http://pbs.twimg.com/profile_images/787336839954894848/h90UjdE8_normal.jpg" TargetMode="External" /><Relationship Id="rId457" Type="http://schemas.openxmlformats.org/officeDocument/2006/relationships/hyperlink" Target="http://pbs.twimg.com/profile_images/787336839954894848/h90UjdE8_normal.jpg" TargetMode="External" /><Relationship Id="rId458" Type="http://schemas.openxmlformats.org/officeDocument/2006/relationships/hyperlink" Target="http://pbs.twimg.com/profile_images/787336839954894848/h90UjdE8_normal.jpg" TargetMode="External" /><Relationship Id="rId459" Type="http://schemas.openxmlformats.org/officeDocument/2006/relationships/hyperlink" Target="http://pbs.twimg.com/profile_images/1026079729676439552/zh2Rsfug_normal.jpg" TargetMode="External" /><Relationship Id="rId460" Type="http://schemas.openxmlformats.org/officeDocument/2006/relationships/hyperlink" Target="https://pbs.twimg.com/media/EF9kpzOWoAIkZ_v.jpg" TargetMode="External" /><Relationship Id="rId461" Type="http://schemas.openxmlformats.org/officeDocument/2006/relationships/hyperlink" Target="https://pbs.twimg.com/media/EGQSC9fXoAAoQDt.jpg" TargetMode="External" /><Relationship Id="rId462" Type="http://schemas.openxmlformats.org/officeDocument/2006/relationships/hyperlink" Target="https://pbs.twimg.com/media/EF9kpzOWoAIkZ_v.jpg" TargetMode="External" /><Relationship Id="rId463" Type="http://schemas.openxmlformats.org/officeDocument/2006/relationships/hyperlink" Target="https://pbs.twimg.com/media/EGQSC9fXoAAoQDt.jpg" TargetMode="External" /><Relationship Id="rId464" Type="http://schemas.openxmlformats.org/officeDocument/2006/relationships/hyperlink" Target="https://pbs.twimg.com/media/EF9kpzOWoAIkZ_v.jpg" TargetMode="External" /><Relationship Id="rId465" Type="http://schemas.openxmlformats.org/officeDocument/2006/relationships/hyperlink" Target="https://pbs.twimg.com/media/EGQSC9fXoAAoQDt.jpg" TargetMode="External" /><Relationship Id="rId466" Type="http://schemas.openxmlformats.org/officeDocument/2006/relationships/hyperlink" Target="http://pbs.twimg.com/profile_images/787336839954894848/h90UjdE8_normal.jpg" TargetMode="External" /><Relationship Id="rId467" Type="http://schemas.openxmlformats.org/officeDocument/2006/relationships/hyperlink" Target="http://pbs.twimg.com/profile_images/787336839954894848/h90UjdE8_normal.jpg" TargetMode="External" /><Relationship Id="rId468" Type="http://schemas.openxmlformats.org/officeDocument/2006/relationships/hyperlink" Target="https://pbs.twimg.com/media/EGf0d3RWkAAfhWz.jpg" TargetMode="External" /><Relationship Id="rId469" Type="http://schemas.openxmlformats.org/officeDocument/2006/relationships/hyperlink" Target="https://pbs.twimg.com/media/EGQSC9fXoAAoQDt.jpg" TargetMode="External" /><Relationship Id="rId470" Type="http://schemas.openxmlformats.org/officeDocument/2006/relationships/hyperlink" Target="http://pbs.twimg.com/profile_images/912974075420725250/WyLm9JeJ_normal.jpg" TargetMode="External" /><Relationship Id="rId471" Type="http://schemas.openxmlformats.org/officeDocument/2006/relationships/hyperlink" Target="http://pbs.twimg.com/profile_images/912974075420725250/WyLm9JeJ_normal.jpg" TargetMode="External" /><Relationship Id="rId472" Type="http://schemas.openxmlformats.org/officeDocument/2006/relationships/hyperlink" Target="https://pbs.twimg.com/media/EF3-9QIXUAIgtEI.jpg" TargetMode="External" /><Relationship Id="rId473" Type="http://schemas.openxmlformats.org/officeDocument/2006/relationships/hyperlink" Target="https://pbs.twimg.com/media/EGW4j3EWwAAQpIJ.jpg" TargetMode="External" /><Relationship Id="rId474" Type="http://schemas.openxmlformats.org/officeDocument/2006/relationships/hyperlink" Target="https://pbs.twimg.com/media/EF2nPiuU8AAxDZX.jpg" TargetMode="External" /><Relationship Id="rId475" Type="http://schemas.openxmlformats.org/officeDocument/2006/relationships/hyperlink" Target="https://pbs.twimg.com/media/EF2ti3uUcAA4jed.jpg" TargetMode="External" /><Relationship Id="rId476" Type="http://schemas.openxmlformats.org/officeDocument/2006/relationships/hyperlink" Target="https://pbs.twimg.com/media/EF2uYBvUwAI566L.jpg" TargetMode="External" /><Relationship Id="rId477" Type="http://schemas.openxmlformats.org/officeDocument/2006/relationships/hyperlink" Target="http://pbs.twimg.com/profile_images/787336839954894848/h90UjdE8_normal.jpg" TargetMode="External" /><Relationship Id="rId478" Type="http://schemas.openxmlformats.org/officeDocument/2006/relationships/hyperlink" Target="http://pbs.twimg.com/profile_images/787336839954894848/h90UjdE8_normal.jpg" TargetMode="External" /><Relationship Id="rId479" Type="http://schemas.openxmlformats.org/officeDocument/2006/relationships/hyperlink" Target="https://pbs.twimg.com/media/EGWG00wXUAAkz0T.jpg" TargetMode="External" /><Relationship Id="rId480" Type="http://schemas.openxmlformats.org/officeDocument/2006/relationships/hyperlink" Target="http://pbs.twimg.com/profile_images/787336839954894848/h90UjdE8_normal.jpg" TargetMode="External" /><Relationship Id="rId481" Type="http://schemas.openxmlformats.org/officeDocument/2006/relationships/hyperlink" Target="http://pbs.twimg.com/profile_images/1070985650072100864/t4OyiyIv_normal.jpg" TargetMode="External" /><Relationship Id="rId482" Type="http://schemas.openxmlformats.org/officeDocument/2006/relationships/hyperlink" Target="http://pbs.twimg.com/profile_images/853397942308417536/0lGBElWU_normal.jpg" TargetMode="External" /><Relationship Id="rId483" Type="http://schemas.openxmlformats.org/officeDocument/2006/relationships/hyperlink" Target="http://pbs.twimg.com/profile_images/853397942308417536/0lGBElWU_normal.jpg" TargetMode="External" /><Relationship Id="rId484" Type="http://schemas.openxmlformats.org/officeDocument/2006/relationships/hyperlink" Target="http://pbs.twimg.com/profile_images/853397942308417536/0lGBElWU_normal.jpg" TargetMode="External" /><Relationship Id="rId485" Type="http://schemas.openxmlformats.org/officeDocument/2006/relationships/hyperlink" Target="http://pbs.twimg.com/profile_images/1070985650072100864/t4OyiyIv_normal.jpg" TargetMode="External" /><Relationship Id="rId486" Type="http://schemas.openxmlformats.org/officeDocument/2006/relationships/hyperlink" Target="http://pbs.twimg.com/profile_images/787336839954894848/h90UjdE8_normal.jpg" TargetMode="External" /><Relationship Id="rId487" Type="http://schemas.openxmlformats.org/officeDocument/2006/relationships/hyperlink" Target="http://pbs.twimg.com/profile_images/787336839954894848/h90UjdE8_normal.jpg" TargetMode="External" /><Relationship Id="rId488" Type="http://schemas.openxmlformats.org/officeDocument/2006/relationships/hyperlink" Target="http://pbs.twimg.com/profile_images/1070985650072100864/t4OyiyIv_normal.jpg" TargetMode="External" /><Relationship Id="rId489" Type="http://schemas.openxmlformats.org/officeDocument/2006/relationships/hyperlink" Target="http://pbs.twimg.com/profile_images/1070985650072100864/t4OyiyIv_normal.jpg" TargetMode="External" /><Relationship Id="rId490" Type="http://schemas.openxmlformats.org/officeDocument/2006/relationships/hyperlink" Target="http://pbs.twimg.com/profile_images/1070985650072100864/t4OyiyIv_normal.jpg" TargetMode="External" /><Relationship Id="rId491" Type="http://schemas.openxmlformats.org/officeDocument/2006/relationships/hyperlink" Target="http://pbs.twimg.com/profile_images/429230119686004736/NWClRegA_normal.jpeg" TargetMode="External" /><Relationship Id="rId492" Type="http://schemas.openxmlformats.org/officeDocument/2006/relationships/hyperlink" Target="http://pbs.twimg.com/profile_images/429230119686004736/NWClRegA_normal.jpeg" TargetMode="External" /><Relationship Id="rId493" Type="http://schemas.openxmlformats.org/officeDocument/2006/relationships/hyperlink" Target="http://pbs.twimg.com/profile_images/429230119686004736/NWClRegA_normal.jpeg" TargetMode="External" /><Relationship Id="rId494" Type="http://schemas.openxmlformats.org/officeDocument/2006/relationships/hyperlink" Target="http://pbs.twimg.com/profile_images/787336839954894848/h90UjdE8_normal.jpg" TargetMode="External" /><Relationship Id="rId495" Type="http://schemas.openxmlformats.org/officeDocument/2006/relationships/hyperlink" Target="http://pbs.twimg.com/profile_images/1169558033342619648/LPF3gkIV_normal.jpg" TargetMode="External" /><Relationship Id="rId496" Type="http://schemas.openxmlformats.org/officeDocument/2006/relationships/hyperlink" Target="https://pbs.twimg.com/media/EFsghqwWwAAAVhW.jpg" TargetMode="External" /><Relationship Id="rId497" Type="http://schemas.openxmlformats.org/officeDocument/2006/relationships/hyperlink" Target="http://pbs.twimg.com/profile_images/787336839954894848/h90UjdE8_normal.jpg" TargetMode="External" /><Relationship Id="rId498" Type="http://schemas.openxmlformats.org/officeDocument/2006/relationships/hyperlink" Target="http://pbs.twimg.com/profile_images/787336839954894848/h90UjdE8_normal.jpg" TargetMode="External" /><Relationship Id="rId499" Type="http://schemas.openxmlformats.org/officeDocument/2006/relationships/hyperlink" Target="http://pbs.twimg.com/profile_images/787336839954894848/h90UjdE8_normal.jpg" TargetMode="External" /><Relationship Id="rId500" Type="http://schemas.openxmlformats.org/officeDocument/2006/relationships/hyperlink" Target="http://pbs.twimg.com/profile_images/787336839954894848/h90UjdE8_normal.jpg" TargetMode="External" /><Relationship Id="rId501" Type="http://schemas.openxmlformats.org/officeDocument/2006/relationships/hyperlink" Target="http://pbs.twimg.com/profile_images/787336839954894848/h90UjdE8_normal.jpg" TargetMode="External" /><Relationship Id="rId502" Type="http://schemas.openxmlformats.org/officeDocument/2006/relationships/hyperlink" Target="http://pbs.twimg.com/profile_images/787336839954894848/h90UjdE8_normal.jpg" TargetMode="External" /><Relationship Id="rId503" Type="http://schemas.openxmlformats.org/officeDocument/2006/relationships/hyperlink" Target="http://pbs.twimg.com/profile_images/787336839954894848/h90UjdE8_normal.jpg" TargetMode="External" /><Relationship Id="rId504" Type="http://schemas.openxmlformats.org/officeDocument/2006/relationships/hyperlink" Target="http://pbs.twimg.com/profile_images/787336839954894848/h90UjdE8_normal.jpg" TargetMode="External" /><Relationship Id="rId505" Type="http://schemas.openxmlformats.org/officeDocument/2006/relationships/hyperlink" Target="http://pbs.twimg.com/profile_images/787336839954894848/h90UjdE8_normal.jpg" TargetMode="External" /><Relationship Id="rId506" Type="http://schemas.openxmlformats.org/officeDocument/2006/relationships/hyperlink" Target="http://pbs.twimg.com/profile_images/787336839954894848/h90UjdE8_normal.jpg" TargetMode="External" /><Relationship Id="rId507" Type="http://schemas.openxmlformats.org/officeDocument/2006/relationships/hyperlink" Target="http://pbs.twimg.com/profile_images/787336839954894848/h90UjdE8_normal.jpg" TargetMode="External" /><Relationship Id="rId508" Type="http://schemas.openxmlformats.org/officeDocument/2006/relationships/hyperlink" Target="http://pbs.twimg.com/profile_images/787336839954894848/h90UjdE8_normal.jpg" TargetMode="External" /><Relationship Id="rId509" Type="http://schemas.openxmlformats.org/officeDocument/2006/relationships/hyperlink" Target="http://pbs.twimg.com/profile_images/787336839954894848/h90UjdE8_normal.jpg" TargetMode="External" /><Relationship Id="rId510" Type="http://schemas.openxmlformats.org/officeDocument/2006/relationships/hyperlink" Target="http://pbs.twimg.com/profile_images/787336839954894848/h90UjdE8_normal.jpg" TargetMode="External" /><Relationship Id="rId511" Type="http://schemas.openxmlformats.org/officeDocument/2006/relationships/hyperlink" Target="http://pbs.twimg.com/profile_images/787336839954894848/h90UjdE8_normal.jpg" TargetMode="External" /><Relationship Id="rId512" Type="http://schemas.openxmlformats.org/officeDocument/2006/relationships/hyperlink" Target="http://pbs.twimg.com/profile_images/787336839954894848/h90UjdE8_normal.jpg" TargetMode="External" /><Relationship Id="rId513" Type="http://schemas.openxmlformats.org/officeDocument/2006/relationships/hyperlink" Target="http://pbs.twimg.com/profile_images/787336839954894848/h90UjdE8_normal.jpg" TargetMode="External" /><Relationship Id="rId514" Type="http://schemas.openxmlformats.org/officeDocument/2006/relationships/hyperlink" Target="http://pbs.twimg.com/profile_images/787336839954894848/h90UjdE8_normal.jpg" TargetMode="External" /><Relationship Id="rId515" Type="http://schemas.openxmlformats.org/officeDocument/2006/relationships/hyperlink" Target="https://pbs.twimg.com/media/EGgQmFOWoAUtr0l.jpg" TargetMode="External" /><Relationship Id="rId516" Type="http://schemas.openxmlformats.org/officeDocument/2006/relationships/hyperlink" Target="https://pbs.twimg.com/media/EGgVruOWsAUJfi5.jpg" TargetMode="External" /><Relationship Id="rId517" Type="http://schemas.openxmlformats.org/officeDocument/2006/relationships/hyperlink" Target="http://pbs.twimg.com/profile_images/787336839954894848/h90UjdE8_normal.jpg" TargetMode="External" /><Relationship Id="rId518" Type="http://schemas.openxmlformats.org/officeDocument/2006/relationships/hyperlink" Target="http://pbs.twimg.com/profile_images/787336839954894848/h90UjdE8_normal.jpg" TargetMode="External" /><Relationship Id="rId519" Type="http://schemas.openxmlformats.org/officeDocument/2006/relationships/hyperlink" Target="http://pbs.twimg.com/profile_images/787336839954894848/h90UjdE8_normal.jpg" TargetMode="External" /><Relationship Id="rId520" Type="http://schemas.openxmlformats.org/officeDocument/2006/relationships/hyperlink" Target="http://pbs.twimg.com/profile_images/787336839954894848/h90UjdE8_normal.jpg" TargetMode="External" /><Relationship Id="rId521" Type="http://schemas.openxmlformats.org/officeDocument/2006/relationships/hyperlink" Target="http://pbs.twimg.com/profile_images/787336839954894848/h90UjdE8_normal.jpg" TargetMode="External" /><Relationship Id="rId522" Type="http://schemas.openxmlformats.org/officeDocument/2006/relationships/hyperlink" Target="http://pbs.twimg.com/profile_images/787336839954894848/h90UjdE8_normal.jpg" TargetMode="External" /><Relationship Id="rId523" Type="http://schemas.openxmlformats.org/officeDocument/2006/relationships/hyperlink" Target="http://pbs.twimg.com/profile_images/787336839954894848/h90UjdE8_normal.jpg" TargetMode="External" /><Relationship Id="rId524" Type="http://schemas.openxmlformats.org/officeDocument/2006/relationships/hyperlink" Target="http://pbs.twimg.com/profile_images/787336839954894848/h90UjdE8_normal.jpg" TargetMode="External" /><Relationship Id="rId525" Type="http://schemas.openxmlformats.org/officeDocument/2006/relationships/hyperlink" Target="http://pbs.twimg.com/profile_images/787336839954894848/h90UjdE8_normal.jpg" TargetMode="External" /><Relationship Id="rId526" Type="http://schemas.openxmlformats.org/officeDocument/2006/relationships/hyperlink" Target="http://pbs.twimg.com/profile_images/787336839954894848/h90UjdE8_normal.jpg" TargetMode="External" /><Relationship Id="rId527" Type="http://schemas.openxmlformats.org/officeDocument/2006/relationships/hyperlink" Target="http://pbs.twimg.com/profile_images/1169558033342619648/LPF3gkIV_normal.jpg" TargetMode="External" /><Relationship Id="rId528" Type="http://schemas.openxmlformats.org/officeDocument/2006/relationships/hyperlink" Target="http://pbs.twimg.com/profile_images/1169558033342619648/LPF3gkIV_normal.jpg" TargetMode="External" /><Relationship Id="rId529" Type="http://schemas.openxmlformats.org/officeDocument/2006/relationships/hyperlink" Target="http://pbs.twimg.com/profile_images/1169558033342619648/LPF3gkIV_normal.jpg" TargetMode="External" /><Relationship Id="rId530" Type="http://schemas.openxmlformats.org/officeDocument/2006/relationships/hyperlink" Target="https://pbs.twimg.com/media/EFsghqwWwAAAVhW.jpg" TargetMode="External" /><Relationship Id="rId531" Type="http://schemas.openxmlformats.org/officeDocument/2006/relationships/hyperlink" Target="https://pbs.twimg.com/media/EF2pR-8UcAAY25N.jpg" TargetMode="External" /><Relationship Id="rId532" Type="http://schemas.openxmlformats.org/officeDocument/2006/relationships/hyperlink" Target="https://pbs.twimg.com/media/EF3fugFW4AAqfZz.jpg" TargetMode="External" /><Relationship Id="rId533" Type="http://schemas.openxmlformats.org/officeDocument/2006/relationships/hyperlink" Target="https://pbs.twimg.com/media/EF3Z5fxWkAMPT1-.jpg" TargetMode="External" /><Relationship Id="rId534" Type="http://schemas.openxmlformats.org/officeDocument/2006/relationships/hyperlink" Target="http://pbs.twimg.com/profile_images/378800000820049974/bb7bd8fdb4671e53ef9ba6f522e27333_normal.jpeg" TargetMode="External" /><Relationship Id="rId535" Type="http://schemas.openxmlformats.org/officeDocument/2006/relationships/hyperlink" Target="https://pbs.twimg.com/media/EGld1-6WkAcDf4E.jpg" TargetMode="External" /><Relationship Id="rId536" Type="http://schemas.openxmlformats.org/officeDocument/2006/relationships/hyperlink" Target="http://pbs.twimg.com/profile_images/378800000820049974/bb7bd8fdb4671e53ef9ba6f522e27333_normal.jpeg" TargetMode="External" /><Relationship Id="rId537" Type="http://schemas.openxmlformats.org/officeDocument/2006/relationships/hyperlink" Target="http://pbs.twimg.com/profile_images/378800000820049974/bb7bd8fdb4671e53ef9ba6f522e27333_normal.jpeg" TargetMode="External" /><Relationship Id="rId538" Type="http://schemas.openxmlformats.org/officeDocument/2006/relationships/hyperlink" Target="http://pbs.twimg.com/profile_images/1169558033342619648/LPF3gkIV_normal.jpg" TargetMode="External" /><Relationship Id="rId539" Type="http://schemas.openxmlformats.org/officeDocument/2006/relationships/hyperlink" Target="http://pbs.twimg.com/profile_images/1169558033342619648/LPF3gkIV_normal.jpg" TargetMode="External" /><Relationship Id="rId540" Type="http://schemas.openxmlformats.org/officeDocument/2006/relationships/hyperlink" Target="http://pbs.twimg.com/profile_images/1169558033342619648/LPF3gkIV_normal.jpg" TargetMode="External" /><Relationship Id="rId541" Type="http://schemas.openxmlformats.org/officeDocument/2006/relationships/hyperlink" Target="https://twitter.com/#!/citysdk_hanna/status/1178618239762518021" TargetMode="External" /><Relationship Id="rId542" Type="http://schemas.openxmlformats.org/officeDocument/2006/relationships/hyperlink" Target="https://twitter.com/#!/maja_66/status/1179254616267079681" TargetMode="External" /><Relationship Id="rId543" Type="http://schemas.openxmlformats.org/officeDocument/2006/relationships/hyperlink" Target="https://twitter.com/#!/mahkupirkanmaa/status/1179350114458054658" TargetMode="External" /><Relationship Id="rId544" Type="http://schemas.openxmlformats.org/officeDocument/2006/relationships/hyperlink" Target="https://twitter.com/#!/anukinnunen/status/1179472050538401792" TargetMode="External" /><Relationship Id="rId545" Type="http://schemas.openxmlformats.org/officeDocument/2006/relationships/hyperlink" Target="https://twitter.com/#!/anukinnunen/status/1179472050538401792" TargetMode="External" /><Relationship Id="rId546" Type="http://schemas.openxmlformats.org/officeDocument/2006/relationships/hyperlink" Target="https://twitter.com/#!/jkangaso/status/1179487961504784385" TargetMode="External" /><Relationship Id="rId547" Type="http://schemas.openxmlformats.org/officeDocument/2006/relationships/hyperlink" Target="https://twitter.com/#!/jkangaso/status/1179487961504784385" TargetMode="External" /><Relationship Id="rId548" Type="http://schemas.openxmlformats.org/officeDocument/2006/relationships/hyperlink" Target="https://twitter.com/#!/aleksijantti/status/1179609040147636224" TargetMode="External" /><Relationship Id="rId549" Type="http://schemas.openxmlformats.org/officeDocument/2006/relationships/hyperlink" Target="https://twitter.com/#!/heini_kangas/status/1179629373588160513" TargetMode="External" /><Relationship Id="rId550" Type="http://schemas.openxmlformats.org/officeDocument/2006/relationships/hyperlink" Target="https://twitter.com/#!/paivinurmi/status/1179352671234527233" TargetMode="External" /><Relationship Id="rId551" Type="http://schemas.openxmlformats.org/officeDocument/2006/relationships/hyperlink" Target="https://twitter.com/#!/fioribgaming/status/1179780581988679680" TargetMode="External" /><Relationship Id="rId552" Type="http://schemas.openxmlformats.org/officeDocument/2006/relationships/hyperlink" Target="https://twitter.com/#!/fioribgaming/status/1179780581988679680" TargetMode="External" /><Relationship Id="rId553" Type="http://schemas.openxmlformats.org/officeDocument/2006/relationships/hyperlink" Target="https://twitter.com/#!/iperantanen/status/1179814516785324032" TargetMode="External" /><Relationship Id="rId554" Type="http://schemas.openxmlformats.org/officeDocument/2006/relationships/hyperlink" Target="https://twitter.com/#!/iperantanen/status/1179814516785324032" TargetMode="External" /><Relationship Id="rId555" Type="http://schemas.openxmlformats.org/officeDocument/2006/relationships/hyperlink" Target="https://twitter.com/#!/villeairo/status/1179998526756933632" TargetMode="External" /><Relationship Id="rId556" Type="http://schemas.openxmlformats.org/officeDocument/2006/relationships/hyperlink" Target="https://twitter.com/#!/johannaontwfin/status/1180049657235492864" TargetMode="External" /><Relationship Id="rId557" Type="http://schemas.openxmlformats.org/officeDocument/2006/relationships/hyperlink" Target="https://twitter.com/#!/mirkalahti/status/1180208908142600197" TargetMode="External" /><Relationship Id="rId558" Type="http://schemas.openxmlformats.org/officeDocument/2006/relationships/hyperlink" Target="https://twitter.com/#!/mirkalahti/status/1180208908142600197" TargetMode="External" /><Relationship Id="rId559" Type="http://schemas.openxmlformats.org/officeDocument/2006/relationships/hyperlink" Target="https://twitter.com/#!/carlgould/status/1181155602426466308" TargetMode="External" /><Relationship Id="rId560" Type="http://schemas.openxmlformats.org/officeDocument/2006/relationships/hyperlink" Target="https://twitter.com/#!/carlgould/status/1181155602426466308" TargetMode="External" /><Relationship Id="rId561" Type="http://schemas.openxmlformats.org/officeDocument/2006/relationships/hyperlink" Target="https://twitter.com/#!/carlgould/status/1181155602426466308" TargetMode="External" /><Relationship Id="rId562" Type="http://schemas.openxmlformats.org/officeDocument/2006/relationships/hyperlink" Target="https://twitter.com/#!/eutifi/status/1181242149230252034" TargetMode="External" /><Relationship Id="rId563" Type="http://schemas.openxmlformats.org/officeDocument/2006/relationships/hyperlink" Target="https://twitter.com/#!/maaritvehvilai1/status/1181260309870370816" TargetMode="External" /><Relationship Id="rId564" Type="http://schemas.openxmlformats.org/officeDocument/2006/relationships/hyperlink" Target="https://twitter.com/#!/maaritvehvilai1/status/1181260309870370816" TargetMode="External" /><Relationship Id="rId565" Type="http://schemas.openxmlformats.org/officeDocument/2006/relationships/hyperlink" Target="https://twitter.com/#!/iot_events/status/1181287027444043776" TargetMode="External" /><Relationship Id="rId566" Type="http://schemas.openxmlformats.org/officeDocument/2006/relationships/hyperlink" Target="https://twitter.com/#!/iot_events/status/1181287027444043776" TargetMode="External" /><Relationship Id="rId567" Type="http://schemas.openxmlformats.org/officeDocument/2006/relationships/hyperlink" Target="https://twitter.com/#!/psdintelligence/status/1181286846661156865" TargetMode="External" /><Relationship Id="rId568" Type="http://schemas.openxmlformats.org/officeDocument/2006/relationships/hyperlink" Target="https://twitter.com/#!/psdintelligence/status/1181286846661156865" TargetMode="External" /><Relationship Id="rId569" Type="http://schemas.openxmlformats.org/officeDocument/2006/relationships/hyperlink" Target="https://twitter.com/#!/psdintelligence/status/1181286846661156865" TargetMode="External" /><Relationship Id="rId570" Type="http://schemas.openxmlformats.org/officeDocument/2006/relationships/hyperlink" Target="https://twitter.com/#!/psdintelligence/status/1181286846661156865" TargetMode="External" /><Relationship Id="rId571" Type="http://schemas.openxmlformats.org/officeDocument/2006/relationships/hyperlink" Target="https://twitter.com/#!/crea_squads/status/1181419432268193792" TargetMode="External" /><Relationship Id="rId572" Type="http://schemas.openxmlformats.org/officeDocument/2006/relationships/hyperlink" Target="https://twitter.com/#!/crea_squads/status/1181419432268193792" TargetMode="External" /><Relationship Id="rId573" Type="http://schemas.openxmlformats.org/officeDocument/2006/relationships/hyperlink" Target="https://twitter.com/#!/majidemoney/status/1181521711151435778" TargetMode="External" /><Relationship Id="rId574" Type="http://schemas.openxmlformats.org/officeDocument/2006/relationships/hyperlink" Target="https://twitter.com/#!/tampereenseutu/status/1181552023214477313" TargetMode="External" /><Relationship Id="rId575" Type="http://schemas.openxmlformats.org/officeDocument/2006/relationships/hyperlink" Target="https://twitter.com/#!/jeeosch/status/1181553345544278017" TargetMode="External" /><Relationship Id="rId576" Type="http://schemas.openxmlformats.org/officeDocument/2006/relationships/hyperlink" Target="https://twitter.com/#!/jeeosch/status/1181553345544278017" TargetMode="External" /><Relationship Id="rId577" Type="http://schemas.openxmlformats.org/officeDocument/2006/relationships/hyperlink" Target="https://twitter.com/#!/jeeosch/status/1181553345544278017" TargetMode="External" /><Relationship Id="rId578" Type="http://schemas.openxmlformats.org/officeDocument/2006/relationships/hyperlink" Target="https://twitter.com/#!/renovateeurope/status/1181583728323301376" TargetMode="External" /><Relationship Id="rId579" Type="http://schemas.openxmlformats.org/officeDocument/2006/relationships/hyperlink" Target="https://twitter.com/#!/tiinasurakka/status/1181606783183413250" TargetMode="External" /><Relationship Id="rId580" Type="http://schemas.openxmlformats.org/officeDocument/2006/relationships/hyperlink" Target="https://twitter.com/#!/businesstampere/status/1179741996895866881" TargetMode="External" /><Relationship Id="rId581" Type="http://schemas.openxmlformats.org/officeDocument/2006/relationships/hyperlink" Target="https://twitter.com/#!/businesstampere/status/1179741996895866881" TargetMode="External" /><Relationship Id="rId582" Type="http://schemas.openxmlformats.org/officeDocument/2006/relationships/hyperlink" Target="https://twitter.com/#!/andreassonari/status/1181814265730260992" TargetMode="External" /><Relationship Id="rId583" Type="http://schemas.openxmlformats.org/officeDocument/2006/relationships/hyperlink" Target="https://twitter.com/#!/pitky_ry/status/1181819663686217728" TargetMode="External" /><Relationship Id="rId584" Type="http://schemas.openxmlformats.org/officeDocument/2006/relationships/hyperlink" Target="https://twitter.com/#!/k2tre/status/1181821242875301888" TargetMode="External" /><Relationship Id="rId585" Type="http://schemas.openxmlformats.org/officeDocument/2006/relationships/hyperlink" Target="https://twitter.com/#!/minnahelynen/status/1181854572765208579" TargetMode="External" /><Relationship Id="rId586" Type="http://schemas.openxmlformats.org/officeDocument/2006/relationships/hyperlink" Target="https://twitter.com/#!/ictfinland/status/1179486882121617408" TargetMode="External" /><Relationship Id="rId587" Type="http://schemas.openxmlformats.org/officeDocument/2006/relationships/hyperlink" Target="https://twitter.com/#!/ictfinland/status/1179486882121617408" TargetMode="External" /><Relationship Id="rId588" Type="http://schemas.openxmlformats.org/officeDocument/2006/relationships/hyperlink" Target="https://twitter.com/#!/ictfinland/status/1181998821901000709" TargetMode="External" /><Relationship Id="rId589" Type="http://schemas.openxmlformats.org/officeDocument/2006/relationships/hyperlink" Target="https://twitter.com/#!/ictfinland/status/1181998821901000709" TargetMode="External" /><Relationship Id="rId590" Type="http://schemas.openxmlformats.org/officeDocument/2006/relationships/hyperlink" Target="https://twitter.com/#!/mc_roth/status/1179019305004011520" TargetMode="External" /><Relationship Id="rId591" Type="http://schemas.openxmlformats.org/officeDocument/2006/relationships/hyperlink" Target="https://twitter.com/#!/mc_roth/status/1179019305004011520" TargetMode="External" /><Relationship Id="rId592" Type="http://schemas.openxmlformats.org/officeDocument/2006/relationships/hyperlink" Target="https://twitter.com/#!/smartecocity/status/1179723018525917185" TargetMode="External" /><Relationship Id="rId593" Type="http://schemas.openxmlformats.org/officeDocument/2006/relationships/hyperlink" Target="https://twitter.com/#!/smartecocity/status/1181553162869727232" TargetMode="External" /><Relationship Id="rId594" Type="http://schemas.openxmlformats.org/officeDocument/2006/relationships/hyperlink" Target="https://twitter.com/#!/smartecocity/status/1181553162869727232" TargetMode="External" /><Relationship Id="rId595" Type="http://schemas.openxmlformats.org/officeDocument/2006/relationships/hyperlink" Target="https://twitter.com/#!/smartecocity/status/1181553162869727232" TargetMode="External" /><Relationship Id="rId596" Type="http://schemas.openxmlformats.org/officeDocument/2006/relationships/hyperlink" Target="https://twitter.com/#!/smartecocity/status/1181901121910128640" TargetMode="External" /><Relationship Id="rId597" Type="http://schemas.openxmlformats.org/officeDocument/2006/relationships/hyperlink" Target="https://twitter.com/#!/smartecocity/status/1182210540992651266" TargetMode="External" /><Relationship Id="rId598" Type="http://schemas.openxmlformats.org/officeDocument/2006/relationships/hyperlink" Target="https://twitter.com/#!/kaya_brandt/status/1182214769543135232" TargetMode="External" /><Relationship Id="rId599" Type="http://schemas.openxmlformats.org/officeDocument/2006/relationships/hyperlink" Target="https://twitter.com/#!/kaya_brandt/status/1182214769543135232" TargetMode="External" /><Relationship Id="rId600" Type="http://schemas.openxmlformats.org/officeDocument/2006/relationships/hyperlink" Target="https://twitter.com/#!/ilverkokk/status/1182228243128229893" TargetMode="External" /><Relationship Id="rId601" Type="http://schemas.openxmlformats.org/officeDocument/2006/relationships/hyperlink" Target="https://twitter.com/#!/eutampere/status/1180048393063800833" TargetMode="External" /><Relationship Id="rId602" Type="http://schemas.openxmlformats.org/officeDocument/2006/relationships/hyperlink" Target="https://twitter.com/#!/eutampere/status/1181128713750159360" TargetMode="External" /><Relationship Id="rId603" Type="http://schemas.openxmlformats.org/officeDocument/2006/relationships/hyperlink" Target="https://twitter.com/#!/pirkanmaan_liit/status/1180055423124148224" TargetMode="External" /><Relationship Id="rId604" Type="http://schemas.openxmlformats.org/officeDocument/2006/relationships/hyperlink" Target="https://twitter.com/#!/eutampere/status/1180048393063800833" TargetMode="External" /><Relationship Id="rId605" Type="http://schemas.openxmlformats.org/officeDocument/2006/relationships/hyperlink" Target="https://twitter.com/#!/eutampere/status/1181108650607304704" TargetMode="External" /><Relationship Id="rId606" Type="http://schemas.openxmlformats.org/officeDocument/2006/relationships/hyperlink" Target="https://twitter.com/#!/eutampere/status/1181128713750159360" TargetMode="External" /><Relationship Id="rId607" Type="http://schemas.openxmlformats.org/officeDocument/2006/relationships/hyperlink" Target="https://twitter.com/#!/eutampere/status/1181499667932160000" TargetMode="External" /><Relationship Id="rId608" Type="http://schemas.openxmlformats.org/officeDocument/2006/relationships/hyperlink" Target="https://twitter.com/#!/eutampere/status/1181499667932160000" TargetMode="External" /><Relationship Id="rId609" Type="http://schemas.openxmlformats.org/officeDocument/2006/relationships/hyperlink" Target="https://twitter.com/#!/eutampere/status/1181499667932160000" TargetMode="External" /><Relationship Id="rId610" Type="http://schemas.openxmlformats.org/officeDocument/2006/relationships/hyperlink" Target="https://twitter.com/#!/eutampere/status/1181499667932160000" TargetMode="External" /><Relationship Id="rId611" Type="http://schemas.openxmlformats.org/officeDocument/2006/relationships/hyperlink" Target="https://twitter.com/#!/itc_tampereuni/status/1181818958145564672" TargetMode="External" /><Relationship Id="rId612" Type="http://schemas.openxmlformats.org/officeDocument/2006/relationships/hyperlink" Target="https://twitter.com/#!/eutampere/status/1181499667932160000" TargetMode="External" /><Relationship Id="rId613" Type="http://schemas.openxmlformats.org/officeDocument/2006/relationships/hyperlink" Target="https://twitter.com/#!/eutampere/status/1181499667932160000" TargetMode="External" /><Relationship Id="rId614" Type="http://schemas.openxmlformats.org/officeDocument/2006/relationships/hyperlink" Target="https://twitter.com/#!/eutampere/status/1181583256057200640" TargetMode="External" /><Relationship Id="rId615" Type="http://schemas.openxmlformats.org/officeDocument/2006/relationships/hyperlink" Target="https://twitter.com/#!/eutampere/status/1181583256057200640" TargetMode="External" /><Relationship Id="rId616" Type="http://schemas.openxmlformats.org/officeDocument/2006/relationships/hyperlink" Target="https://twitter.com/#!/eutampere/status/1181583256057200640" TargetMode="External" /><Relationship Id="rId617" Type="http://schemas.openxmlformats.org/officeDocument/2006/relationships/hyperlink" Target="https://twitter.com/#!/eutampere/status/1181583256057200640" TargetMode="External" /><Relationship Id="rId618" Type="http://schemas.openxmlformats.org/officeDocument/2006/relationships/hyperlink" Target="https://twitter.com/#!/eutampere/status/1181583256057200640" TargetMode="External" /><Relationship Id="rId619" Type="http://schemas.openxmlformats.org/officeDocument/2006/relationships/hyperlink" Target="https://twitter.com/#!/eutampere/status/1181583256057200640" TargetMode="External" /><Relationship Id="rId620" Type="http://schemas.openxmlformats.org/officeDocument/2006/relationships/hyperlink" Target="https://twitter.com/#!/eutampere/status/1182240437093982208" TargetMode="External" /><Relationship Id="rId621" Type="http://schemas.openxmlformats.org/officeDocument/2006/relationships/hyperlink" Target="https://twitter.com/#!/eutampere/status/1182240437093982208" TargetMode="External" /><Relationship Id="rId622" Type="http://schemas.openxmlformats.org/officeDocument/2006/relationships/hyperlink" Target="https://twitter.com/#!/hanneraikkonen/status/1179287189190070272" TargetMode="External" /><Relationship Id="rId623" Type="http://schemas.openxmlformats.org/officeDocument/2006/relationships/hyperlink" Target="https://twitter.com/#!/hanneraikkonen/status/1181148710065070080" TargetMode="External" /><Relationship Id="rId624" Type="http://schemas.openxmlformats.org/officeDocument/2006/relationships/hyperlink" Target="https://twitter.com/#!/hanneraikkonen/status/1181149355878834177" TargetMode="External" /><Relationship Id="rId625" Type="http://schemas.openxmlformats.org/officeDocument/2006/relationships/hyperlink" Target="https://twitter.com/#!/hanneraikkonen/status/1181500067154448384" TargetMode="External" /><Relationship Id="rId626" Type="http://schemas.openxmlformats.org/officeDocument/2006/relationships/hyperlink" Target="https://twitter.com/#!/hanneraikkonen/status/1181584513861861376" TargetMode="External" /><Relationship Id="rId627" Type="http://schemas.openxmlformats.org/officeDocument/2006/relationships/hyperlink" Target="https://twitter.com/#!/hanneraikkonen/status/1182242451337236480" TargetMode="External" /><Relationship Id="rId628" Type="http://schemas.openxmlformats.org/officeDocument/2006/relationships/hyperlink" Target="https://twitter.com/#!/hanneraikkonen/status/1182242451337236480" TargetMode="External" /><Relationship Id="rId629" Type="http://schemas.openxmlformats.org/officeDocument/2006/relationships/hyperlink" Target="https://twitter.com/#!/eutampere/status/1182240437093982208" TargetMode="External" /><Relationship Id="rId630" Type="http://schemas.openxmlformats.org/officeDocument/2006/relationships/hyperlink" Target="https://twitter.com/#!/kuutosaika/status/1182247395507220480" TargetMode="External" /><Relationship Id="rId631" Type="http://schemas.openxmlformats.org/officeDocument/2006/relationships/hyperlink" Target="https://twitter.com/#!/vtt_amheikkila/status/1182282435003899904" TargetMode="External" /><Relationship Id="rId632" Type="http://schemas.openxmlformats.org/officeDocument/2006/relationships/hyperlink" Target="https://twitter.com/#!/vtt_amheikkila/status/1182282435003899904" TargetMode="External" /><Relationship Id="rId633" Type="http://schemas.openxmlformats.org/officeDocument/2006/relationships/hyperlink" Target="https://twitter.com/#!/sirpavirta/status/1181615334081597440" TargetMode="External" /><Relationship Id="rId634" Type="http://schemas.openxmlformats.org/officeDocument/2006/relationships/hyperlink" Target="https://twitter.com/#!/sirpavirta/status/1182304588835237891" TargetMode="External" /><Relationship Id="rId635" Type="http://schemas.openxmlformats.org/officeDocument/2006/relationships/hyperlink" Target="https://twitter.com/#!/sirpavirta/status/1182304588835237891" TargetMode="External" /><Relationship Id="rId636" Type="http://schemas.openxmlformats.org/officeDocument/2006/relationships/hyperlink" Target="https://twitter.com/#!/amin30704649/status/1182339654479167488" TargetMode="External" /><Relationship Id="rId637" Type="http://schemas.openxmlformats.org/officeDocument/2006/relationships/hyperlink" Target="https://twitter.com/#!/jarkko_moilanen/status/1182532815700840448" TargetMode="External" /><Relationship Id="rId638" Type="http://schemas.openxmlformats.org/officeDocument/2006/relationships/hyperlink" Target="https://twitter.com/#!/jarkko_moilanen/status/1182532870075834368" TargetMode="External" /><Relationship Id="rId639" Type="http://schemas.openxmlformats.org/officeDocument/2006/relationships/hyperlink" Target="https://twitter.com/#!/jarkko_moilanen/status/1182532870075834368" TargetMode="External" /><Relationship Id="rId640" Type="http://schemas.openxmlformats.org/officeDocument/2006/relationships/hyperlink" Target="https://twitter.com/#!/paulivalimaki/status/1182532761296486400" TargetMode="External" /><Relationship Id="rId641" Type="http://schemas.openxmlformats.org/officeDocument/2006/relationships/hyperlink" Target="https://twitter.com/#!/paulivalimaki/status/1182532836496236544" TargetMode="External" /><Relationship Id="rId642" Type="http://schemas.openxmlformats.org/officeDocument/2006/relationships/hyperlink" Target="https://twitter.com/#!/paulivalimaki/status/1182532836496236544" TargetMode="External" /><Relationship Id="rId643" Type="http://schemas.openxmlformats.org/officeDocument/2006/relationships/hyperlink" Target="https://twitter.com/#!/paulivalimaki/status/1182532857719382017" TargetMode="External" /><Relationship Id="rId644" Type="http://schemas.openxmlformats.org/officeDocument/2006/relationships/hyperlink" Target="https://twitter.com/#!/paulivalimaki/status/1182532934672228352" TargetMode="External" /><Relationship Id="rId645" Type="http://schemas.openxmlformats.org/officeDocument/2006/relationships/hyperlink" Target="https://twitter.com/#!/treyleiskaava/status/1179345150444740608" TargetMode="External" /><Relationship Id="rId646" Type="http://schemas.openxmlformats.org/officeDocument/2006/relationships/hyperlink" Target="https://twitter.com/#!/tamperekaupunki/status/1179388158422765570" TargetMode="External" /><Relationship Id="rId647" Type="http://schemas.openxmlformats.org/officeDocument/2006/relationships/hyperlink" Target="https://twitter.com/#!/caritaisomaki/status/1178564354473680897" TargetMode="External" /><Relationship Id="rId648" Type="http://schemas.openxmlformats.org/officeDocument/2006/relationships/hyperlink" Target="https://twitter.com/#!/caritaisomaki/status/1178623625336954881" TargetMode="External" /><Relationship Id="rId649" Type="http://schemas.openxmlformats.org/officeDocument/2006/relationships/hyperlink" Target="https://twitter.com/#!/caritaisomaki/status/1179649482771841025" TargetMode="External" /><Relationship Id="rId650" Type="http://schemas.openxmlformats.org/officeDocument/2006/relationships/hyperlink" Target="https://twitter.com/#!/caritaisomaki/status/1179649482771841025" TargetMode="External" /><Relationship Id="rId651" Type="http://schemas.openxmlformats.org/officeDocument/2006/relationships/hyperlink" Target="https://twitter.com/#!/caritaisomaki/status/1181818780156084224" TargetMode="External" /><Relationship Id="rId652" Type="http://schemas.openxmlformats.org/officeDocument/2006/relationships/hyperlink" Target="https://twitter.com/#!/caritaisomaki/status/1181899371622928384" TargetMode="External" /><Relationship Id="rId653" Type="http://schemas.openxmlformats.org/officeDocument/2006/relationships/hyperlink" Target="https://twitter.com/#!/caritaisomaki/status/1181901904802127872" TargetMode="External" /><Relationship Id="rId654" Type="http://schemas.openxmlformats.org/officeDocument/2006/relationships/hyperlink" Target="https://twitter.com/#!/caritaisomaki/status/1182622320667566085" TargetMode="External" /><Relationship Id="rId655" Type="http://schemas.openxmlformats.org/officeDocument/2006/relationships/hyperlink" Target="https://twitter.com/#!/smarttampere/status/1178936019397304327" TargetMode="External" /><Relationship Id="rId656" Type="http://schemas.openxmlformats.org/officeDocument/2006/relationships/hyperlink" Target="https://twitter.com/#!/dimecc_fi/status/1178972568050704384" TargetMode="External" /><Relationship Id="rId657" Type="http://schemas.openxmlformats.org/officeDocument/2006/relationships/hyperlink" Target="https://twitter.com/#!/smarttampere/status/1178962795066482688" TargetMode="External" /><Relationship Id="rId658" Type="http://schemas.openxmlformats.org/officeDocument/2006/relationships/hyperlink" Target="https://twitter.com/#!/mc_roth/status/1179019305004011520" TargetMode="External" /><Relationship Id="rId659" Type="http://schemas.openxmlformats.org/officeDocument/2006/relationships/hyperlink" Target="https://twitter.com/#!/mc_roth/status/1182026037129072641" TargetMode="External" /><Relationship Id="rId660" Type="http://schemas.openxmlformats.org/officeDocument/2006/relationships/hyperlink" Target="https://twitter.com/#!/smarttampere/status/1179021385471057920" TargetMode="External" /><Relationship Id="rId661" Type="http://schemas.openxmlformats.org/officeDocument/2006/relationships/hyperlink" Target="https://twitter.com/#!/businesstampere/status/1179722717894991872" TargetMode="External" /><Relationship Id="rId662" Type="http://schemas.openxmlformats.org/officeDocument/2006/relationships/hyperlink" Target="https://twitter.com/#!/petrinykanen/status/1176465780184977408" TargetMode="External" /><Relationship Id="rId663" Type="http://schemas.openxmlformats.org/officeDocument/2006/relationships/hyperlink" Target="https://twitter.com/#!/petrinykanen/status/1178971878691500037" TargetMode="External" /><Relationship Id="rId664" Type="http://schemas.openxmlformats.org/officeDocument/2006/relationships/hyperlink" Target="https://twitter.com/#!/petrinykanen/status/1182179076930301953" TargetMode="External" /><Relationship Id="rId665" Type="http://schemas.openxmlformats.org/officeDocument/2006/relationships/hyperlink" Target="https://twitter.com/#!/smarttampere/status/1179254448016809984" TargetMode="External" /><Relationship Id="rId666" Type="http://schemas.openxmlformats.org/officeDocument/2006/relationships/hyperlink" Target="https://twitter.com/#!/smarttampere/status/1179289506354212865" TargetMode="External" /><Relationship Id="rId667" Type="http://schemas.openxmlformats.org/officeDocument/2006/relationships/hyperlink" Target="https://twitter.com/#!/bitwiseoy/status/1179291217810640898" TargetMode="External" /><Relationship Id="rId668" Type="http://schemas.openxmlformats.org/officeDocument/2006/relationships/hyperlink" Target="https://twitter.com/#!/schulzekatri/status/1179302707443712000" TargetMode="External" /><Relationship Id="rId669" Type="http://schemas.openxmlformats.org/officeDocument/2006/relationships/hyperlink" Target="https://twitter.com/#!/smarttampere/status/1179289506354212865" TargetMode="External" /><Relationship Id="rId670" Type="http://schemas.openxmlformats.org/officeDocument/2006/relationships/hyperlink" Target="https://twitter.com/#!/swecofinland/status/1179295077044236289" TargetMode="External" /><Relationship Id="rId671" Type="http://schemas.openxmlformats.org/officeDocument/2006/relationships/hyperlink" Target="https://twitter.com/#!/schulzekatri/status/1179302228835930112" TargetMode="External" /><Relationship Id="rId672" Type="http://schemas.openxmlformats.org/officeDocument/2006/relationships/hyperlink" Target="https://twitter.com/#!/smarttampere/status/1179290428283195392" TargetMode="External" /><Relationship Id="rId673" Type="http://schemas.openxmlformats.org/officeDocument/2006/relationships/hyperlink" Target="https://twitter.com/#!/jukkahammar/status/1179330447102431232" TargetMode="External" /><Relationship Id="rId674" Type="http://schemas.openxmlformats.org/officeDocument/2006/relationships/hyperlink" Target="https://twitter.com/#!/markkuniemi_/status/1180340139157020673" TargetMode="External" /><Relationship Id="rId675" Type="http://schemas.openxmlformats.org/officeDocument/2006/relationships/hyperlink" Target="https://twitter.com/#!/smarttampere/status/1179331446223323136" TargetMode="External" /><Relationship Id="rId676" Type="http://schemas.openxmlformats.org/officeDocument/2006/relationships/hyperlink" Target="https://twitter.com/#!/jukkahammar/status/1179330447102431232" TargetMode="External" /><Relationship Id="rId677" Type="http://schemas.openxmlformats.org/officeDocument/2006/relationships/hyperlink" Target="https://twitter.com/#!/smarttampere/status/1179331446223323136" TargetMode="External" /><Relationship Id="rId678" Type="http://schemas.openxmlformats.org/officeDocument/2006/relationships/hyperlink" Target="https://twitter.com/#!/juhakokkone/status/1179811475327799298" TargetMode="External" /><Relationship Id="rId679" Type="http://schemas.openxmlformats.org/officeDocument/2006/relationships/hyperlink" Target="https://twitter.com/#!/juhakokkone/status/1179811475327799298" TargetMode="External" /><Relationship Id="rId680" Type="http://schemas.openxmlformats.org/officeDocument/2006/relationships/hyperlink" Target="https://twitter.com/#!/smarttampere/status/1179963474631368704" TargetMode="External" /><Relationship Id="rId681" Type="http://schemas.openxmlformats.org/officeDocument/2006/relationships/hyperlink" Target="https://twitter.com/#!/businesstre_fi/status/1178746215208497156" TargetMode="External" /><Relationship Id="rId682" Type="http://schemas.openxmlformats.org/officeDocument/2006/relationships/hyperlink" Target="https://twitter.com/#!/businesstre_fi/status/1179366576929292289" TargetMode="External" /><Relationship Id="rId683" Type="http://schemas.openxmlformats.org/officeDocument/2006/relationships/hyperlink" Target="https://twitter.com/#!/businesstre_fi/status/1179366762099482624" TargetMode="External" /><Relationship Id="rId684" Type="http://schemas.openxmlformats.org/officeDocument/2006/relationships/hyperlink" Target="https://twitter.com/#!/businesstre_fi/status/1179366858241257478" TargetMode="External" /><Relationship Id="rId685" Type="http://schemas.openxmlformats.org/officeDocument/2006/relationships/hyperlink" Target="https://twitter.com/#!/businesstre_fi/status/1179690520064475136" TargetMode="External" /><Relationship Id="rId686" Type="http://schemas.openxmlformats.org/officeDocument/2006/relationships/hyperlink" Target="https://twitter.com/#!/businesstre_fi/status/1179690520064475136" TargetMode="External" /><Relationship Id="rId687" Type="http://schemas.openxmlformats.org/officeDocument/2006/relationships/hyperlink" Target="https://twitter.com/#!/businesstre_fi/status/1181810830255558656" TargetMode="External" /><Relationship Id="rId688" Type="http://schemas.openxmlformats.org/officeDocument/2006/relationships/hyperlink" Target="https://twitter.com/#!/businesstre_fi/status/1181810830255558656" TargetMode="External" /><Relationship Id="rId689" Type="http://schemas.openxmlformats.org/officeDocument/2006/relationships/hyperlink" Target="https://twitter.com/#!/businesstre_fi/status/1181810851411644416" TargetMode="External" /><Relationship Id="rId690" Type="http://schemas.openxmlformats.org/officeDocument/2006/relationships/hyperlink" Target="https://twitter.com/#!/businesstre_fi/status/1182171308253175808" TargetMode="External" /><Relationship Id="rId691" Type="http://schemas.openxmlformats.org/officeDocument/2006/relationships/hyperlink" Target="https://twitter.com/#!/eutampere/status/1180048393063800833" TargetMode="External" /><Relationship Id="rId692" Type="http://schemas.openxmlformats.org/officeDocument/2006/relationships/hyperlink" Target="https://twitter.com/#!/eutampere/status/1181108650607304704" TargetMode="External" /><Relationship Id="rId693" Type="http://schemas.openxmlformats.org/officeDocument/2006/relationships/hyperlink" Target="https://twitter.com/#!/eutampere/status/1181128713750159360" TargetMode="External" /><Relationship Id="rId694" Type="http://schemas.openxmlformats.org/officeDocument/2006/relationships/hyperlink" Target="https://twitter.com/#!/smarttampere/status/1178563783750508546" TargetMode="External" /><Relationship Id="rId695" Type="http://schemas.openxmlformats.org/officeDocument/2006/relationships/hyperlink" Target="https://twitter.com/#!/smarttampere/status/1180087686603902977" TargetMode="External" /><Relationship Id="rId696" Type="http://schemas.openxmlformats.org/officeDocument/2006/relationships/hyperlink" Target="https://twitter.com/#!/tamperekaupunki/status/1181484413022068737" TargetMode="External" /><Relationship Id="rId697" Type="http://schemas.openxmlformats.org/officeDocument/2006/relationships/hyperlink" Target="https://twitter.com/#!/smarttampere/status/1178563783750508546" TargetMode="External" /><Relationship Id="rId698" Type="http://schemas.openxmlformats.org/officeDocument/2006/relationships/hyperlink" Target="https://twitter.com/#!/smarttampere/status/1178563945239650304" TargetMode="External" /><Relationship Id="rId699" Type="http://schemas.openxmlformats.org/officeDocument/2006/relationships/hyperlink" Target="https://twitter.com/#!/smarttampere/status/1179021385471057920" TargetMode="External" /><Relationship Id="rId700" Type="http://schemas.openxmlformats.org/officeDocument/2006/relationships/hyperlink" Target="https://twitter.com/#!/smarttampere/status/1179351019534372864" TargetMode="External" /><Relationship Id="rId701" Type="http://schemas.openxmlformats.org/officeDocument/2006/relationships/hyperlink" Target="https://twitter.com/#!/smarttampere/status/1179646059838132225" TargetMode="External" /><Relationship Id="rId702" Type="http://schemas.openxmlformats.org/officeDocument/2006/relationships/hyperlink" Target="https://twitter.com/#!/smarttampere/status/1181175159102812160" TargetMode="External" /><Relationship Id="rId703" Type="http://schemas.openxmlformats.org/officeDocument/2006/relationships/hyperlink" Target="https://twitter.com/#!/psdintelligence/status/1181293137031057408" TargetMode="External" /><Relationship Id="rId704" Type="http://schemas.openxmlformats.org/officeDocument/2006/relationships/hyperlink" Target="https://twitter.com/#!/tylerhsutton/status/1181302347860975616" TargetMode="External" /><Relationship Id="rId705" Type="http://schemas.openxmlformats.org/officeDocument/2006/relationships/hyperlink" Target="https://twitter.com/#!/teppo_rantanen/status/1181305176348614657" TargetMode="External" /><Relationship Id="rId706" Type="http://schemas.openxmlformats.org/officeDocument/2006/relationships/hyperlink" Target="https://twitter.com/#!/teppo_rantanen/status/1181305176348614657" TargetMode="External" /><Relationship Id="rId707" Type="http://schemas.openxmlformats.org/officeDocument/2006/relationships/hyperlink" Target="https://twitter.com/#!/smarttampere/status/1181413341497090048" TargetMode="External" /><Relationship Id="rId708" Type="http://schemas.openxmlformats.org/officeDocument/2006/relationships/hyperlink" Target="https://twitter.com/#!/psdintelligence/status/1181286846661156865" TargetMode="External" /><Relationship Id="rId709" Type="http://schemas.openxmlformats.org/officeDocument/2006/relationships/hyperlink" Target="https://twitter.com/#!/tylerhsutton/status/1181287136705822723" TargetMode="External" /><Relationship Id="rId710" Type="http://schemas.openxmlformats.org/officeDocument/2006/relationships/hyperlink" Target="https://twitter.com/#!/tylerhsutton/status/1181302347860975616" TargetMode="External" /><Relationship Id="rId711" Type="http://schemas.openxmlformats.org/officeDocument/2006/relationships/hyperlink" Target="https://twitter.com/#!/tylerhsutton/status/1181302347860975616" TargetMode="External" /><Relationship Id="rId712" Type="http://schemas.openxmlformats.org/officeDocument/2006/relationships/hyperlink" Target="https://twitter.com/#!/smarttampere/status/1181413449827586048" TargetMode="External" /><Relationship Id="rId713" Type="http://schemas.openxmlformats.org/officeDocument/2006/relationships/hyperlink" Target="https://twitter.com/#!/psdintelligence/status/1181286846661156865" TargetMode="External" /><Relationship Id="rId714" Type="http://schemas.openxmlformats.org/officeDocument/2006/relationships/hyperlink" Target="https://twitter.com/#!/psdintelligence/status/1181293137031057408" TargetMode="External" /><Relationship Id="rId715" Type="http://schemas.openxmlformats.org/officeDocument/2006/relationships/hyperlink" Target="https://twitter.com/#!/smarttampere/status/1181413341497090048" TargetMode="External" /><Relationship Id="rId716" Type="http://schemas.openxmlformats.org/officeDocument/2006/relationships/hyperlink" Target="https://twitter.com/#!/smarttampere/status/1181413449827586048" TargetMode="External" /><Relationship Id="rId717" Type="http://schemas.openxmlformats.org/officeDocument/2006/relationships/hyperlink" Target="https://twitter.com/#!/kuutosaika/status/1180092482266288128" TargetMode="External" /><Relationship Id="rId718" Type="http://schemas.openxmlformats.org/officeDocument/2006/relationships/hyperlink" Target="https://twitter.com/#!/kuutosaika/status/1180092482266288128" TargetMode="External" /><Relationship Id="rId719" Type="http://schemas.openxmlformats.org/officeDocument/2006/relationships/hyperlink" Target="https://twitter.com/#!/kuutosaika/status/1182247395507220480" TargetMode="External" /><Relationship Id="rId720" Type="http://schemas.openxmlformats.org/officeDocument/2006/relationships/hyperlink" Target="https://twitter.com/#!/smarttampere/status/1180087686603902977" TargetMode="External" /><Relationship Id="rId721" Type="http://schemas.openxmlformats.org/officeDocument/2006/relationships/hyperlink" Target="https://twitter.com/#!/smarttampere/status/1181469895885824001" TargetMode="External" /><Relationship Id="rId722" Type="http://schemas.openxmlformats.org/officeDocument/2006/relationships/hyperlink" Target="https://twitter.com/#!/smarttampere/status/1181503014554804224" TargetMode="External" /><Relationship Id="rId723" Type="http://schemas.openxmlformats.org/officeDocument/2006/relationships/hyperlink" Target="https://twitter.com/#!/smarttampere/status/1181541568324476928" TargetMode="External" /><Relationship Id="rId724" Type="http://schemas.openxmlformats.org/officeDocument/2006/relationships/hyperlink" Target="https://twitter.com/#!/stardusth2020/status/1181553008645152774" TargetMode="External" /><Relationship Id="rId725" Type="http://schemas.openxmlformats.org/officeDocument/2006/relationships/hyperlink" Target="https://twitter.com/#!/smarttampere/status/1181555342670475264" TargetMode="External" /><Relationship Id="rId726" Type="http://schemas.openxmlformats.org/officeDocument/2006/relationships/hyperlink" Target="https://twitter.com/#!/jari_ikonen/status/1181506231770505218" TargetMode="External" /><Relationship Id="rId727" Type="http://schemas.openxmlformats.org/officeDocument/2006/relationships/hyperlink" Target="https://twitter.com/#!/stardusth2020/status/1181553008645152774" TargetMode="External" /><Relationship Id="rId728" Type="http://schemas.openxmlformats.org/officeDocument/2006/relationships/hyperlink" Target="https://twitter.com/#!/stardusth2020/status/1181554391452721153" TargetMode="External" /><Relationship Id="rId729" Type="http://schemas.openxmlformats.org/officeDocument/2006/relationships/hyperlink" Target="https://twitter.com/#!/stardusth2020/status/1181554391452721153" TargetMode="External" /><Relationship Id="rId730" Type="http://schemas.openxmlformats.org/officeDocument/2006/relationships/hyperlink" Target="https://twitter.com/#!/smarttampere/status/1181109313806446592" TargetMode="External" /><Relationship Id="rId731" Type="http://schemas.openxmlformats.org/officeDocument/2006/relationships/hyperlink" Target="https://twitter.com/#!/smarttampere/status/1181555342670475264" TargetMode="External" /><Relationship Id="rId732" Type="http://schemas.openxmlformats.org/officeDocument/2006/relationships/hyperlink" Target="https://twitter.com/#!/eutampere/status/1180048393063800833" TargetMode="External" /><Relationship Id="rId733" Type="http://schemas.openxmlformats.org/officeDocument/2006/relationships/hyperlink" Target="https://twitter.com/#!/eutampere/status/1180048393063800833" TargetMode="External" /><Relationship Id="rId734" Type="http://schemas.openxmlformats.org/officeDocument/2006/relationships/hyperlink" Target="https://twitter.com/#!/eutampere/status/1180048393063800833" TargetMode="External" /><Relationship Id="rId735" Type="http://schemas.openxmlformats.org/officeDocument/2006/relationships/hyperlink" Target="https://twitter.com/#!/eutampere/status/1181108650607304704" TargetMode="External" /><Relationship Id="rId736" Type="http://schemas.openxmlformats.org/officeDocument/2006/relationships/hyperlink" Target="https://twitter.com/#!/eutampere/status/1181108650607304704" TargetMode="External" /><Relationship Id="rId737" Type="http://schemas.openxmlformats.org/officeDocument/2006/relationships/hyperlink" Target="https://twitter.com/#!/eutampere/status/1181108650607304704" TargetMode="External" /><Relationship Id="rId738" Type="http://schemas.openxmlformats.org/officeDocument/2006/relationships/hyperlink" Target="https://twitter.com/#!/eutampere/status/1181128713750159360" TargetMode="External" /><Relationship Id="rId739" Type="http://schemas.openxmlformats.org/officeDocument/2006/relationships/hyperlink" Target="https://twitter.com/#!/eutampere/status/1181128713750159360" TargetMode="External" /><Relationship Id="rId740" Type="http://schemas.openxmlformats.org/officeDocument/2006/relationships/hyperlink" Target="https://twitter.com/#!/eutampere/status/1181128713750159360" TargetMode="External" /><Relationship Id="rId741" Type="http://schemas.openxmlformats.org/officeDocument/2006/relationships/hyperlink" Target="https://twitter.com/#!/eutampere/status/1181499667932160000" TargetMode="External" /><Relationship Id="rId742" Type="http://schemas.openxmlformats.org/officeDocument/2006/relationships/hyperlink" Target="https://twitter.com/#!/eutampere/status/1181499667932160000" TargetMode="External" /><Relationship Id="rId743" Type="http://schemas.openxmlformats.org/officeDocument/2006/relationships/hyperlink" Target="https://twitter.com/#!/eutampere/status/1181583256057200640" TargetMode="External" /><Relationship Id="rId744" Type="http://schemas.openxmlformats.org/officeDocument/2006/relationships/hyperlink" Target="https://twitter.com/#!/eutampere/status/1181583256057200640" TargetMode="External" /><Relationship Id="rId745" Type="http://schemas.openxmlformats.org/officeDocument/2006/relationships/hyperlink" Target="https://twitter.com/#!/eutampere/status/1182240437093982208" TargetMode="External" /><Relationship Id="rId746" Type="http://schemas.openxmlformats.org/officeDocument/2006/relationships/hyperlink" Target="https://twitter.com/#!/eutampere/status/1182240437093982208" TargetMode="External" /><Relationship Id="rId747" Type="http://schemas.openxmlformats.org/officeDocument/2006/relationships/hyperlink" Target="https://twitter.com/#!/tamperekaupunki/status/1181838623332818944" TargetMode="External" /><Relationship Id="rId748" Type="http://schemas.openxmlformats.org/officeDocument/2006/relationships/hyperlink" Target="https://twitter.com/#!/smarttampere/status/1180052878393782272" TargetMode="External" /><Relationship Id="rId749" Type="http://schemas.openxmlformats.org/officeDocument/2006/relationships/hyperlink" Target="https://twitter.com/#!/smarttampere/status/1181109479523393536" TargetMode="External" /><Relationship Id="rId750" Type="http://schemas.openxmlformats.org/officeDocument/2006/relationships/hyperlink" Target="https://twitter.com/#!/smarttampere/status/1181584552533413890" TargetMode="External" /><Relationship Id="rId751" Type="http://schemas.openxmlformats.org/officeDocument/2006/relationships/hyperlink" Target="https://twitter.com/#!/jarkkooksala/status/1181813695577505792" TargetMode="External" /><Relationship Id="rId752" Type="http://schemas.openxmlformats.org/officeDocument/2006/relationships/hyperlink" Target="https://twitter.com/#!/smarttampere/status/1181817480089657344" TargetMode="External" /><Relationship Id="rId753" Type="http://schemas.openxmlformats.org/officeDocument/2006/relationships/hyperlink" Target="https://twitter.com/#!/tribetampere/status/1181130869920190465" TargetMode="External" /><Relationship Id="rId754" Type="http://schemas.openxmlformats.org/officeDocument/2006/relationships/hyperlink" Target="https://twitter.com/#!/tribetampere/status/1181130869920190465" TargetMode="External" /><Relationship Id="rId755" Type="http://schemas.openxmlformats.org/officeDocument/2006/relationships/hyperlink" Target="https://twitter.com/#!/smarttampere/status/1181109313806446592" TargetMode="External" /><Relationship Id="rId756" Type="http://schemas.openxmlformats.org/officeDocument/2006/relationships/hyperlink" Target="https://twitter.com/#!/smarttampere/status/1181818218115211265" TargetMode="External" /><Relationship Id="rId757" Type="http://schemas.openxmlformats.org/officeDocument/2006/relationships/hyperlink" Target="https://twitter.com/#!/smarttampere/status/1178563783750508546" TargetMode="External" /><Relationship Id="rId758" Type="http://schemas.openxmlformats.org/officeDocument/2006/relationships/hyperlink" Target="https://twitter.com/#!/smarttampere/status/1178563945239650304" TargetMode="External" /><Relationship Id="rId759" Type="http://schemas.openxmlformats.org/officeDocument/2006/relationships/hyperlink" Target="https://twitter.com/#!/smarttampere/status/1180087686603902977" TargetMode="External" /><Relationship Id="rId760" Type="http://schemas.openxmlformats.org/officeDocument/2006/relationships/hyperlink" Target="https://twitter.com/#!/smarttampere/status/1181109313806446592" TargetMode="External" /><Relationship Id="rId761" Type="http://schemas.openxmlformats.org/officeDocument/2006/relationships/hyperlink" Target="https://twitter.com/#!/smarttampere/status/1181818218115211265" TargetMode="External" /><Relationship Id="rId762" Type="http://schemas.openxmlformats.org/officeDocument/2006/relationships/hyperlink" Target="https://twitter.com/#!/businesstampere/status/1180065959878578176" TargetMode="External" /><Relationship Id="rId763" Type="http://schemas.openxmlformats.org/officeDocument/2006/relationships/hyperlink" Target="https://twitter.com/#!/tamperekaupunki/status/1179749004218896385" TargetMode="External" /><Relationship Id="rId764" Type="http://schemas.openxmlformats.org/officeDocument/2006/relationships/hyperlink" Target="https://twitter.com/#!/tamperekaupunki/status/1178656871642779648" TargetMode="External" /><Relationship Id="rId765" Type="http://schemas.openxmlformats.org/officeDocument/2006/relationships/hyperlink" Target="https://twitter.com/#!/tamperekaupunki/status/1178935039712747520" TargetMode="External" /><Relationship Id="rId766" Type="http://schemas.openxmlformats.org/officeDocument/2006/relationships/hyperlink" Target="https://twitter.com/#!/tamperekaupunki/status/1179327363437469701" TargetMode="External" /><Relationship Id="rId767" Type="http://schemas.openxmlformats.org/officeDocument/2006/relationships/hyperlink" Target="https://twitter.com/#!/tamperekaupunki/status/1179716489693290501" TargetMode="External" /><Relationship Id="rId768" Type="http://schemas.openxmlformats.org/officeDocument/2006/relationships/hyperlink" Target="https://twitter.com/#!/tamperekaupunki/status/1180073479812595712" TargetMode="External" /><Relationship Id="rId769" Type="http://schemas.openxmlformats.org/officeDocument/2006/relationships/hyperlink" Target="https://twitter.com/#!/tamperekaupunki/status/1181127288349442048" TargetMode="External" /><Relationship Id="rId770" Type="http://schemas.openxmlformats.org/officeDocument/2006/relationships/hyperlink" Target="https://twitter.com/#!/tamperekaupunki/status/1181127288349442048" TargetMode="External" /><Relationship Id="rId771" Type="http://schemas.openxmlformats.org/officeDocument/2006/relationships/hyperlink" Target="https://twitter.com/#!/tamperekaupunki/status/1181484413022068737" TargetMode="External" /><Relationship Id="rId772" Type="http://schemas.openxmlformats.org/officeDocument/2006/relationships/hyperlink" Target="https://twitter.com/#!/tamperekaupunki/status/1181556794235195392" TargetMode="External" /><Relationship Id="rId773" Type="http://schemas.openxmlformats.org/officeDocument/2006/relationships/hyperlink" Target="https://twitter.com/#!/tamperekaupunki/status/1181837836842131456" TargetMode="External" /><Relationship Id="rId774" Type="http://schemas.openxmlformats.org/officeDocument/2006/relationships/hyperlink" Target="https://twitter.com/#!/tamperekaupunki/status/1182567416137687045" TargetMode="External" /><Relationship Id="rId775" Type="http://schemas.openxmlformats.org/officeDocument/2006/relationships/hyperlink" Target="https://twitter.com/#!/tamperekaupunki/status/1182567782694699008" TargetMode="External" /><Relationship Id="rId776" Type="http://schemas.openxmlformats.org/officeDocument/2006/relationships/hyperlink" Target="https://twitter.com/#!/smarttampere/status/1179646059838132225" TargetMode="External" /><Relationship Id="rId777" Type="http://schemas.openxmlformats.org/officeDocument/2006/relationships/hyperlink" Target="https://twitter.com/#!/smarttampere/status/1180068932667006976" TargetMode="External" /><Relationship Id="rId778" Type="http://schemas.openxmlformats.org/officeDocument/2006/relationships/hyperlink" Target="https://twitter.com/#!/smarttampere/status/1181175159102812160" TargetMode="External" /><Relationship Id="rId779" Type="http://schemas.openxmlformats.org/officeDocument/2006/relationships/hyperlink" Target="https://twitter.com/#!/smarttampere/status/1181503014554804224" TargetMode="External" /><Relationship Id="rId780" Type="http://schemas.openxmlformats.org/officeDocument/2006/relationships/hyperlink" Target="https://twitter.com/#!/smarttampere/status/1181818218115211265" TargetMode="External" /><Relationship Id="rId781" Type="http://schemas.openxmlformats.org/officeDocument/2006/relationships/hyperlink" Target="https://twitter.com/#!/businesstampere/status/1179741996895866881" TargetMode="External" /><Relationship Id="rId782" Type="http://schemas.openxmlformats.org/officeDocument/2006/relationships/hyperlink" Target="https://twitter.com/#!/smarttampere/status/1181821624942768128" TargetMode="External" /><Relationship Id="rId783" Type="http://schemas.openxmlformats.org/officeDocument/2006/relationships/hyperlink" Target="https://twitter.com/#!/businesstampere/status/1179741996895866881" TargetMode="External" /><Relationship Id="rId784" Type="http://schemas.openxmlformats.org/officeDocument/2006/relationships/hyperlink" Target="https://twitter.com/#!/smarttampere/status/1181821624942768128" TargetMode="External" /><Relationship Id="rId785" Type="http://schemas.openxmlformats.org/officeDocument/2006/relationships/hyperlink" Target="https://twitter.com/#!/businesstampere/status/1179741996895866881" TargetMode="External" /><Relationship Id="rId786" Type="http://schemas.openxmlformats.org/officeDocument/2006/relationships/hyperlink" Target="https://twitter.com/#!/smarttampere/status/1181821624942768128" TargetMode="External" /><Relationship Id="rId787" Type="http://schemas.openxmlformats.org/officeDocument/2006/relationships/hyperlink" Target="https://twitter.com/#!/xenomatix/status/1182012117387563009" TargetMode="External" /><Relationship Id="rId788" Type="http://schemas.openxmlformats.org/officeDocument/2006/relationships/hyperlink" Target="https://twitter.com/#!/smarttampere/status/1181893013410373632" TargetMode="External" /><Relationship Id="rId789" Type="http://schemas.openxmlformats.org/officeDocument/2006/relationships/hyperlink" Target="https://twitter.com/#!/businesstampere/status/1179722460008271872" TargetMode="External" /><Relationship Id="rId790" Type="http://schemas.openxmlformats.org/officeDocument/2006/relationships/hyperlink" Target="https://twitter.com/#!/businesstampere/status/1181811255906099200" TargetMode="External" /><Relationship Id="rId791" Type="http://schemas.openxmlformats.org/officeDocument/2006/relationships/hyperlink" Target="https://twitter.com/#!/smarttampere/status/1178563945239650304" TargetMode="External" /><Relationship Id="rId792" Type="http://schemas.openxmlformats.org/officeDocument/2006/relationships/hyperlink" Target="https://twitter.com/#!/smarttampere/status/1180069224011718657" TargetMode="External" /><Relationship Id="rId793" Type="http://schemas.openxmlformats.org/officeDocument/2006/relationships/hyperlink" Target="https://twitter.com/#!/smarttampere/status/1181821624942768128" TargetMode="External" /><Relationship Id="rId794" Type="http://schemas.openxmlformats.org/officeDocument/2006/relationships/hyperlink" Target="https://twitter.com/#!/smarttampere/status/1182193261764628481" TargetMode="External" /><Relationship Id="rId795" Type="http://schemas.openxmlformats.org/officeDocument/2006/relationships/hyperlink" Target="https://twitter.com/#!/smarttampere/status/1182193261764628481" TargetMode="External" /><Relationship Id="rId796" Type="http://schemas.openxmlformats.org/officeDocument/2006/relationships/hyperlink" Target="https://twitter.com/#!/smarttampere/status/1182196846732685313" TargetMode="External" /><Relationship Id="rId797" Type="http://schemas.openxmlformats.org/officeDocument/2006/relationships/hyperlink" Target="https://twitter.com/#!/schulzekatri/status/1179302228835930112" TargetMode="External" /><Relationship Id="rId798" Type="http://schemas.openxmlformats.org/officeDocument/2006/relationships/hyperlink" Target="https://twitter.com/#!/schulzekatri/status/1179302707443712000" TargetMode="External" /><Relationship Id="rId799" Type="http://schemas.openxmlformats.org/officeDocument/2006/relationships/hyperlink" Target="https://twitter.com/#!/schulzekatri/status/1179303417040257024" TargetMode="External" /><Relationship Id="rId800" Type="http://schemas.openxmlformats.org/officeDocument/2006/relationships/hyperlink" Target="https://twitter.com/#!/schulzekatri/status/1179304316991090688" TargetMode="External" /><Relationship Id="rId801" Type="http://schemas.openxmlformats.org/officeDocument/2006/relationships/hyperlink" Target="https://twitter.com/#!/schulzekatri/status/1179425533475602432" TargetMode="External" /><Relationship Id="rId802" Type="http://schemas.openxmlformats.org/officeDocument/2006/relationships/hyperlink" Target="https://twitter.com/#!/schulzekatri/status/1179649329029623808" TargetMode="External" /><Relationship Id="rId803" Type="http://schemas.openxmlformats.org/officeDocument/2006/relationships/hyperlink" Target="https://twitter.com/#!/schulzekatri/status/1182197120637558784" TargetMode="External" /><Relationship Id="rId804" Type="http://schemas.openxmlformats.org/officeDocument/2006/relationships/hyperlink" Target="https://twitter.com/#!/smarttampere/status/1179676333779103745" TargetMode="External" /><Relationship Id="rId805" Type="http://schemas.openxmlformats.org/officeDocument/2006/relationships/hyperlink" Target="https://twitter.com/#!/smarttampere/status/1182205300625018882" TargetMode="External" /><Relationship Id="rId806" Type="http://schemas.openxmlformats.org/officeDocument/2006/relationships/hyperlink" Target="https://twitter.com/#!/braggetommi/status/1182627259846479873" TargetMode="External" /><Relationship Id="rId807" Type="http://schemas.openxmlformats.org/officeDocument/2006/relationships/hyperlink" Target="https://twitter.com/#!/braggetommi/status/1182631167335550976" TargetMode="External" /><Relationship Id="rId808" Type="http://schemas.openxmlformats.org/officeDocument/2006/relationships/hyperlink" Target="https://twitter.com/#!/smarttampere/status/1182650214156513280" TargetMode="External" /><Relationship Id="rId809" Type="http://schemas.openxmlformats.org/officeDocument/2006/relationships/hyperlink" Target="https://twitter.com/#!/tays_sairaala/status/1182211055927398401" TargetMode="External" /><Relationship Id="rId810" Type="http://schemas.openxmlformats.org/officeDocument/2006/relationships/hyperlink" Target="https://twitter.com/#!/smarttampere/status/1178563783750508546" TargetMode="External" /><Relationship Id="rId811" Type="http://schemas.openxmlformats.org/officeDocument/2006/relationships/hyperlink" Target="https://twitter.com/#!/smarttampere/status/1178563945239650304" TargetMode="External" /><Relationship Id="rId812" Type="http://schemas.openxmlformats.org/officeDocument/2006/relationships/hyperlink" Target="https://twitter.com/#!/smarttampere/status/1182667393048424450" TargetMode="External" /><Relationship Id="rId813" Type="http://schemas.openxmlformats.org/officeDocument/2006/relationships/hyperlink" Target="https://twitter.com/#!/lailabrocker/status/1182874676189650945" TargetMode="External" /><Relationship Id="rId814" Type="http://schemas.openxmlformats.org/officeDocument/2006/relationships/hyperlink" Target="https://twitter.com/#!/ai_hub_tampere/status/1179772307419619333" TargetMode="External" /><Relationship Id="rId815" Type="http://schemas.openxmlformats.org/officeDocument/2006/relationships/hyperlink" Target="https://twitter.com/#!/ai_hub_tampere/status/1181088852167004160" TargetMode="External" /><Relationship Id="rId816" Type="http://schemas.openxmlformats.org/officeDocument/2006/relationships/hyperlink" Target="https://twitter.com/#!/ai_hub_tampere/status/1179772307419619333" TargetMode="External" /><Relationship Id="rId817" Type="http://schemas.openxmlformats.org/officeDocument/2006/relationships/hyperlink" Target="https://twitter.com/#!/ai_hub_tampere/status/1181088852167004160" TargetMode="External" /><Relationship Id="rId818" Type="http://schemas.openxmlformats.org/officeDocument/2006/relationships/hyperlink" Target="https://twitter.com/#!/ai_hub_tampere/status/1179772307419619333" TargetMode="External" /><Relationship Id="rId819" Type="http://schemas.openxmlformats.org/officeDocument/2006/relationships/hyperlink" Target="https://twitter.com/#!/ai_hub_tampere/status/1181088852167004160" TargetMode="External" /><Relationship Id="rId820" Type="http://schemas.openxmlformats.org/officeDocument/2006/relationships/hyperlink" Target="https://twitter.com/#!/smarttampere/status/1181090959637004288" TargetMode="External" /><Relationship Id="rId821" Type="http://schemas.openxmlformats.org/officeDocument/2006/relationships/hyperlink" Target="https://twitter.com/#!/smarttampere/status/1182179411002642432" TargetMode="External" /><Relationship Id="rId822" Type="http://schemas.openxmlformats.org/officeDocument/2006/relationships/hyperlink" Target="https://twitter.com/#!/smarttampere/status/1182182228530470912" TargetMode="External" /><Relationship Id="rId823" Type="http://schemas.openxmlformats.org/officeDocument/2006/relationships/hyperlink" Target="https://twitter.com/#!/ai_hub_tampere/status/1181088852167004160" TargetMode="External" /><Relationship Id="rId824" Type="http://schemas.openxmlformats.org/officeDocument/2006/relationships/hyperlink" Target="https://twitter.com/#!/kampusklubi/status/1179283960842670085" TargetMode="External" /><Relationship Id="rId825" Type="http://schemas.openxmlformats.org/officeDocument/2006/relationships/hyperlink" Target="https://twitter.com/#!/kampusklubi/status/1180088069610987520" TargetMode="External" /><Relationship Id="rId826" Type="http://schemas.openxmlformats.org/officeDocument/2006/relationships/hyperlink" Target="https://twitter.com/#!/minna_kinnunen/status/1179379010897399808" TargetMode="External" /><Relationship Id="rId827" Type="http://schemas.openxmlformats.org/officeDocument/2006/relationships/hyperlink" Target="https://twitter.com/#!/minna_kinnunen/status/1181553408655925248" TargetMode="External" /><Relationship Id="rId828" Type="http://schemas.openxmlformats.org/officeDocument/2006/relationships/hyperlink" Target="https://twitter.com/#!/smarttampere/status/1179282580140630016" TargetMode="External" /><Relationship Id="rId829" Type="http://schemas.openxmlformats.org/officeDocument/2006/relationships/hyperlink" Target="https://twitter.com/#!/smarttampere/status/1179289506354212865" TargetMode="External" /><Relationship Id="rId830" Type="http://schemas.openxmlformats.org/officeDocument/2006/relationships/hyperlink" Target="https://twitter.com/#!/smarttampere/status/1179290428283195392" TargetMode="External" /><Relationship Id="rId831" Type="http://schemas.openxmlformats.org/officeDocument/2006/relationships/hyperlink" Target="https://twitter.com/#!/smarttampere/status/1179331446223323136" TargetMode="External" /><Relationship Id="rId832" Type="http://schemas.openxmlformats.org/officeDocument/2006/relationships/hyperlink" Target="https://twitter.com/#!/smarttampere/status/1180087686603902977" TargetMode="External" /><Relationship Id="rId833" Type="http://schemas.openxmlformats.org/officeDocument/2006/relationships/hyperlink" Target="https://twitter.com/#!/smarttampere/status/1181498729230192640" TargetMode="External" /><Relationship Id="rId834" Type="http://schemas.openxmlformats.org/officeDocument/2006/relationships/hyperlink" Target="https://twitter.com/#!/smarttampere/status/1181558586574544898" TargetMode="External" /><Relationship Id="rId835" Type="http://schemas.openxmlformats.org/officeDocument/2006/relationships/hyperlink" Target="https://twitter.com/#!/ai_hub_tampere/status/1180091998323318784" TargetMode="External" /><Relationship Id="rId836" Type="http://schemas.openxmlformats.org/officeDocument/2006/relationships/hyperlink" Target="https://twitter.com/#!/timorainio/status/1179633965151469568" TargetMode="External" /><Relationship Id="rId837" Type="http://schemas.openxmlformats.org/officeDocument/2006/relationships/hyperlink" Target="https://twitter.com/#!/timorainio/status/1182468252867407874" TargetMode="External" /><Relationship Id="rId838" Type="http://schemas.openxmlformats.org/officeDocument/2006/relationships/hyperlink" Target="https://twitter.com/#!/timorainio/status/1182629460853563393" TargetMode="External" /><Relationship Id="rId839" Type="http://schemas.openxmlformats.org/officeDocument/2006/relationships/hyperlink" Target="https://twitter.com/#!/ai_hub_tampere/status/1182635787273330688" TargetMode="External" /><Relationship Id="rId840" Type="http://schemas.openxmlformats.org/officeDocument/2006/relationships/hyperlink" Target="https://twitter.com/#!/smarttampere/status/1179963585289691136" TargetMode="External" /><Relationship Id="rId841" Type="http://schemas.openxmlformats.org/officeDocument/2006/relationships/hyperlink" Target="https://twitter.com/#!/smarttampere/status/1181090959637004288" TargetMode="External" /><Relationship Id="rId842" Type="http://schemas.openxmlformats.org/officeDocument/2006/relationships/hyperlink" Target="https://twitter.com/#!/ai_hub_tampere/status/1180091998323318784" TargetMode="External" /><Relationship Id="rId843" Type="http://schemas.openxmlformats.org/officeDocument/2006/relationships/hyperlink" Target="https://twitter.com/#!/ai_hub_tampere/status/1182628947902775296" TargetMode="External" /><Relationship Id="rId844" Type="http://schemas.openxmlformats.org/officeDocument/2006/relationships/hyperlink" Target="https://twitter.com/#!/ai_hub_tampere/status/1182900456089100294" TargetMode="External" /><Relationship Id="rId845" Type="http://schemas.openxmlformats.org/officeDocument/2006/relationships/hyperlink" Target="https://twitter.com/#!/huhtelin/status/1178759713774821383" TargetMode="External" /><Relationship Id="rId846" Type="http://schemas.openxmlformats.org/officeDocument/2006/relationships/hyperlink" Target="https://twitter.com/#!/huhtelin/status/1182939946191118336" TargetMode="External" /><Relationship Id="rId847" Type="http://schemas.openxmlformats.org/officeDocument/2006/relationships/hyperlink" Target="https://twitter.com/#!/huhtelin/status/1182939978013253632" TargetMode="External" /><Relationship Id="rId848" Type="http://schemas.openxmlformats.org/officeDocument/2006/relationships/hyperlink" Target="https://twitter.com/#!/smarttampere/status/1181109313806446592" TargetMode="External" /><Relationship Id="rId849" Type="http://schemas.openxmlformats.org/officeDocument/2006/relationships/hyperlink" Target="https://twitter.com/#!/niinaimmonen/status/1181261498087329792" TargetMode="External" /><Relationship Id="rId850" Type="http://schemas.openxmlformats.org/officeDocument/2006/relationships/hyperlink" Target="https://twitter.com/#!/smarttampere/status/1178576195597803520" TargetMode="External" /><Relationship Id="rId851" Type="http://schemas.openxmlformats.org/officeDocument/2006/relationships/hyperlink" Target="https://twitter.com/#!/smarttampere/status/1178578436090159104" TargetMode="External" /><Relationship Id="rId852" Type="http://schemas.openxmlformats.org/officeDocument/2006/relationships/hyperlink" Target="https://twitter.com/#!/smarttampere/status/1178617315618951169" TargetMode="External" /><Relationship Id="rId853" Type="http://schemas.openxmlformats.org/officeDocument/2006/relationships/hyperlink" Target="https://twitter.com/#!/smarttampere/status/1178929126675292161" TargetMode="External" /><Relationship Id="rId854" Type="http://schemas.openxmlformats.org/officeDocument/2006/relationships/hyperlink" Target="https://twitter.com/#!/smarttampere/status/1179276286101016578" TargetMode="External" /><Relationship Id="rId855" Type="http://schemas.openxmlformats.org/officeDocument/2006/relationships/hyperlink" Target="https://twitter.com/#!/smarttampere/status/1179378752205312000" TargetMode="External" /><Relationship Id="rId856" Type="http://schemas.openxmlformats.org/officeDocument/2006/relationships/hyperlink" Target="https://twitter.com/#!/smarttampere/status/1179378779250139138" TargetMode="External" /><Relationship Id="rId857" Type="http://schemas.openxmlformats.org/officeDocument/2006/relationships/hyperlink" Target="https://twitter.com/#!/smarttampere/status/1179712853722501121" TargetMode="External" /><Relationship Id="rId858" Type="http://schemas.openxmlformats.org/officeDocument/2006/relationships/hyperlink" Target="https://twitter.com/#!/smarttampere/status/1180005544632995840" TargetMode="External" /><Relationship Id="rId859" Type="http://schemas.openxmlformats.org/officeDocument/2006/relationships/hyperlink" Target="https://twitter.com/#!/smarttampere/status/1181507375532040193" TargetMode="External" /><Relationship Id="rId860" Type="http://schemas.openxmlformats.org/officeDocument/2006/relationships/hyperlink" Target="https://twitter.com/#!/smarttampere/status/1181526800414969856" TargetMode="External" /><Relationship Id="rId861" Type="http://schemas.openxmlformats.org/officeDocument/2006/relationships/hyperlink" Target="https://twitter.com/#!/smarttampere/status/1181558586574544898" TargetMode="External" /><Relationship Id="rId862" Type="http://schemas.openxmlformats.org/officeDocument/2006/relationships/hyperlink" Target="https://twitter.com/#!/smarttampere/status/1181821112327561217" TargetMode="External" /><Relationship Id="rId863" Type="http://schemas.openxmlformats.org/officeDocument/2006/relationships/hyperlink" Target="https://twitter.com/#!/smarttampere/status/1181894482939252736" TargetMode="External" /><Relationship Id="rId864" Type="http://schemas.openxmlformats.org/officeDocument/2006/relationships/hyperlink" Target="https://twitter.com/#!/smarttampere/status/1181895565019402240" TargetMode="External" /><Relationship Id="rId865" Type="http://schemas.openxmlformats.org/officeDocument/2006/relationships/hyperlink" Target="https://twitter.com/#!/smarttampere/status/1181901012229120005" TargetMode="External" /><Relationship Id="rId866" Type="http://schemas.openxmlformats.org/officeDocument/2006/relationships/hyperlink" Target="https://twitter.com/#!/smarttampere/status/1182182745017073664" TargetMode="External" /><Relationship Id="rId867" Type="http://schemas.openxmlformats.org/officeDocument/2006/relationships/hyperlink" Target="https://twitter.com/#!/smarttampere/status/1182208399070629888" TargetMode="External" /><Relationship Id="rId868" Type="http://schemas.openxmlformats.org/officeDocument/2006/relationships/hyperlink" Target="https://twitter.com/#!/smarttampere/status/1182210458197135360" TargetMode="External" /><Relationship Id="rId869" Type="http://schemas.openxmlformats.org/officeDocument/2006/relationships/hyperlink" Target="https://twitter.com/#!/smarttampere/status/1182213156212559873" TargetMode="External" /><Relationship Id="rId870" Type="http://schemas.openxmlformats.org/officeDocument/2006/relationships/hyperlink" Target="https://twitter.com/#!/smarttampere/status/1182218750348713984" TargetMode="External" /><Relationship Id="rId871" Type="http://schemas.openxmlformats.org/officeDocument/2006/relationships/hyperlink" Target="https://twitter.com/#!/smarttampere/status/1182272224989986817" TargetMode="External" /><Relationship Id="rId872" Type="http://schemas.openxmlformats.org/officeDocument/2006/relationships/hyperlink" Target="https://twitter.com/#!/smarttampere/status/1182275196817948673" TargetMode="External" /><Relationship Id="rId873" Type="http://schemas.openxmlformats.org/officeDocument/2006/relationships/hyperlink" Target="https://twitter.com/#!/smarttampere/status/1182288505185153029" TargetMode="External" /><Relationship Id="rId874" Type="http://schemas.openxmlformats.org/officeDocument/2006/relationships/hyperlink" Target="https://twitter.com/#!/smarttampere/status/1182541821039255553" TargetMode="External" /><Relationship Id="rId875" Type="http://schemas.openxmlformats.org/officeDocument/2006/relationships/hyperlink" Target="https://twitter.com/#!/smarttampere/status/1182620147858771969" TargetMode="External" /><Relationship Id="rId876" Type="http://schemas.openxmlformats.org/officeDocument/2006/relationships/hyperlink" Target="https://twitter.com/#!/smarttampere/status/1182620198265872385" TargetMode="External" /><Relationship Id="rId877" Type="http://schemas.openxmlformats.org/officeDocument/2006/relationships/hyperlink" Target="https://twitter.com/#!/smarttampere/status/1182620226011222016" TargetMode="External" /><Relationship Id="rId878" Type="http://schemas.openxmlformats.org/officeDocument/2006/relationships/hyperlink" Target="https://twitter.com/#!/smarttampere/status/1182622066316599296" TargetMode="External" /><Relationship Id="rId879" Type="http://schemas.openxmlformats.org/officeDocument/2006/relationships/hyperlink" Target="https://twitter.com/#!/smarttampere/status/1182625412746113024" TargetMode="External" /><Relationship Id="rId880" Type="http://schemas.openxmlformats.org/officeDocument/2006/relationships/hyperlink" Target="https://twitter.com/#!/smarttampere/status/1182626076884897794" TargetMode="External" /><Relationship Id="rId881" Type="http://schemas.openxmlformats.org/officeDocument/2006/relationships/hyperlink" Target="https://twitter.com/#!/niinaimmonen/status/1178619420626829313" TargetMode="External" /><Relationship Id="rId882" Type="http://schemas.openxmlformats.org/officeDocument/2006/relationships/hyperlink" Target="https://twitter.com/#!/niinaimmonen/status/1181261498087329792" TargetMode="External" /><Relationship Id="rId883" Type="http://schemas.openxmlformats.org/officeDocument/2006/relationships/hyperlink" Target="https://twitter.com/#!/niinaimmonen/status/1181853541436203009" TargetMode="External" /><Relationship Id="rId884" Type="http://schemas.openxmlformats.org/officeDocument/2006/relationships/hyperlink" Target="https://twitter.com/#!/minna_kinnunen/status/1178571860721782784" TargetMode="External" /><Relationship Id="rId885" Type="http://schemas.openxmlformats.org/officeDocument/2006/relationships/hyperlink" Target="https://twitter.com/#!/minna_kinnunen/status/1179284813385277440" TargetMode="External" /><Relationship Id="rId886" Type="http://schemas.openxmlformats.org/officeDocument/2006/relationships/hyperlink" Target="https://twitter.com/#!/minna_kinnunen/status/1179344672830959618" TargetMode="External" /><Relationship Id="rId887" Type="http://schemas.openxmlformats.org/officeDocument/2006/relationships/hyperlink" Target="https://twitter.com/#!/minna_kinnunen/status/1179344936778555393" TargetMode="External" /><Relationship Id="rId888" Type="http://schemas.openxmlformats.org/officeDocument/2006/relationships/hyperlink" Target="https://twitter.com/#!/minna_kinnunen/status/1182005636562853888" TargetMode="External" /><Relationship Id="rId889" Type="http://schemas.openxmlformats.org/officeDocument/2006/relationships/hyperlink" Target="https://twitter.com/#!/minna_kinnunen/status/1182579566684098560" TargetMode="External" /><Relationship Id="rId890" Type="http://schemas.openxmlformats.org/officeDocument/2006/relationships/hyperlink" Target="https://twitter.com/#!/minna_kinnunen/status/1182601026391724032" TargetMode="External" /><Relationship Id="rId891" Type="http://schemas.openxmlformats.org/officeDocument/2006/relationships/hyperlink" Target="https://twitter.com/#!/minna_kinnunen/status/1182606219036545024" TargetMode="External" /><Relationship Id="rId892" Type="http://schemas.openxmlformats.org/officeDocument/2006/relationships/hyperlink" Target="https://twitter.com/#!/niinaimmonen/status/1179373981188710400" TargetMode="External" /><Relationship Id="rId893" Type="http://schemas.openxmlformats.org/officeDocument/2006/relationships/hyperlink" Target="https://twitter.com/#!/niinaimmonen/status/1179607281270439940" TargetMode="External" /><Relationship Id="rId894" Type="http://schemas.openxmlformats.org/officeDocument/2006/relationships/hyperlink" Target="https://twitter.com/#!/niinaimmonen/status/1183000220612861952" TargetMode="External" /><Relationship Id="rId895" Type="http://schemas.openxmlformats.org/officeDocument/2006/relationships/hyperlink" Target="https://api.twitter.com/1.1/geo/id/e3ba9e096a0fc232.json" TargetMode="External" /><Relationship Id="rId896" Type="http://schemas.openxmlformats.org/officeDocument/2006/relationships/hyperlink" Target="https://api.twitter.com/1.1/geo/id/e3ba9e096a0fc232.json" TargetMode="External" /><Relationship Id="rId897" Type="http://schemas.openxmlformats.org/officeDocument/2006/relationships/hyperlink" Target="https://api.twitter.com/1.1/geo/id/e3ba9e096a0fc232.json" TargetMode="External" /><Relationship Id="rId898" Type="http://schemas.openxmlformats.org/officeDocument/2006/relationships/hyperlink" Target="https://api.twitter.com/1.1/geo/id/0caa8c7fd414f000.json" TargetMode="External" /><Relationship Id="rId899" Type="http://schemas.openxmlformats.org/officeDocument/2006/relationships/hyperlink" Target="https://api.twitter.com/1.1/geo/id/0caa8c7fd414f000.json" TargetMode="External" /><Relationship Id="rId900" Type="http://schemas.openxmlformats.org/officeDocument/2006/relationships/hyperlink" Target="https://api.twitter.com/1.1/geo/id/0fc28b29ecd5b002.json" TargetMode="External" /><Relationship Id="rId901" Type="http://schemas.openxmlformats.org/officeDocument/2006/relationships/hyperlink" Target="https://api.twitter.com/1.1/geo/id/e3ba9e096a0fc232.json" TargetMode="External" /><Relationship Id="rId902" Type="http://schemas.openxmlformats.org/officeDocument/2006/relationships/hyperlink" Target="https://api.twitter.com/1.1/geo/id/0fc28b29ecd5b002.json" TargetMode="External" /><Relationship Id="rId903" Type="http://schemas.openxmlformats.org/officeDocument/2006/relationships/hyperlink" Target="https://api.twitter.com/1.1/geo/id/0caa8c7fd414f000.json" TargetMode="External" /><Relationship Id="rId904" Type="http://schemas.openxmlformats.org/officeDocument/2006/relationships/hyperlink" Target="https://api.twitter.com/1.1/geo/id/0caa8c7fd414f000.json" TargetMode="External" /><Relationship Id="rId905" Type="http://schemas.openxmlformats.org/officeDocument/2006/relationships/hyperlink" Target="https://api.twitter.com/1.1/geo/id/0caa8c7fd414f000.json" TargetMode="External" /><Relationship Id="rId906" Type="http://schemas.openxmlformats.org/officeDocument/2006/relationships/hyperlink" Target="https://api.twitter.com/1.1/geo/id/e3ba9e096a0fc232.json" TargetMode="External" /><Relationship Id="rId907" Type="http://schemas.openxmlformats.org/officeDocument/2006/relationships/hyperlink" Target="https://api.twitter.com/1.1/geo/id/07d9d26906482002.json" TargetMode="External" /><Relationship Id="rId908" Type="http://schemas.openxmlformats.org/officeDocument/2006/relationships/hyperlink" Target="https://api.twitter.com/1.1/geo/id/e3ba9e096a0fc232.json" TargetMode="External" /><Relationship Id="rId909" Type="http://schemas.openxmlformats.org/officeDocument/2006/relationships/hyperlink" Target="https://api.twitter.com/1.1/geo/id/e3ba9e096a0fc232.json" TargetMode="External" /><Relationship Id="rId910" Type="http://schemas.openxmlformats.org/officeDocument/2006/relationships/comments" Target="../comments1.xml" /><Relationship Id="rId911" Type="http://schemas.openxmlformats.org/officeDocument/2006/relationships/vmlDrawing" Target="../drawings/vmlDrawing1.vml" /><Relationship Id="rId912" Type="http://schemas.openxmlformats.org/officeDocument/2006/relationships/table" Target="../tables/table1.xml" /><Relationship Id="rId9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aper.li/f-1439148590?edition_id=e88a4620-e8ed-11e9-8c91-0cc47a0d164b" TargetMode="External" /><Relationship Id="rId2" Type="http://schemas.openxmlformats.org/officeDocument/2006/relationships/hyperlink" Target="https://ec.europa.eu/inea/en/news-events/events/horizon-2020-transport-info-day-0" TargetMode="External" /><Relationship Id="rId3" Type="http://schemas.openxmlformats.org/officeDocument/2006/relationships/hyperlink" Target="https://www.vertical.vc/rapidtampere" TargetMode="External" /><Relationship Id="rId4" Type="http://schemas.openxmlformats.org/officeDocument/2006/relationships/hyperlink" Target="https://www.healthhub.fi/article/439" TargetMode="External" /><Relationship Id="rId5" Type="http://schemas.openxmlformats.org/officeDocument/2006/relationships/hyperlink" Target="https://ec.europa.eu/inea/en/news-events/events/horizon-2020-transport-info-day-0" TargetMode="External" /><Relationship Id="rId6" Type="http://schemas.openxmlformats.org/officeDocument/2006/relationships/hyperlink" Target="https://ec.europa.eu/inea/en/news-events/events/horizon-2020-transport-info-day-0" TargetMode="External" /><Relationship Id="rId7" Type="http://schemas.openxmlformats.org/officeDocument/2006/relationships/hyperlink" Target="https://ec.europa.eu/inea/en/news-events/events/horizon-2020-transport-info-day-0" TargetMode="External" /><Relationship Id="rId8" Type="http://schemas.openxmlformats.org/officeDocument/2006/relationships/hyperlink" Target="https://ec.europa.eu/inea/en/news-events/events/horizon-2020-transport-info-day-0" TargetMode="External" /><Relationship Id="rId9" Type="http://schemas.openxmlformats.org/officeDocument/2006/relationships/hyperlink" Target="https://ec.europa.eu/inea/en/news-events/events/horizon-2020-transport-info-day-0" TargetMode="External" /><Relationship Id="rId10" Type="http://schemas.openxmlformats.org/officeDocument/2006/relationships/hyperlink" Target="https://twitter.com/SmartTampere/status/1182275196817948673" TargetMode="External" /><Relationship Id="rId11" Type="http://schemas.openxmlformats.org/officeDocument/2006/relationships/hyperlink" Target="https://twitter.com/SmartTampere/status/1179276286101016578" TargetMode="External" /><Relationship Id="rId12" Type="http://schemas.openxmlformats.org/officeDocument/2006/relationships/hyperlink" Target="https://smarttampere.fi/en/safety-and-security-greetings-home-and-abroad/" TargetMode="External" /><Relationship Id="rId13" Type="http://schemas.openxmlformats.org/officeDocument/2006/relationships/hyperlink" Target="http://www.valkeakoski.fi/portal/suomi/yrityspalvelut/tapahtumat+ja+koulutukset/?bid=14566&amp;area=5468" TargetMode="External" /><Relationship Id="rId14" Type="http://schemas.openxmlformats.org/officeDocument/2006/relationships/hyperlink" Target="https://www.linkedin.com/slink?code=g_TvMDS" TargetMode="External" /><Relationship Id="rId15" Type="http://schemas.openxmlformats.org/officeDocument/2006/relationships/hyperlink" Target="https://www.linkedin.com/slink?code=gVRSzNU" TargetMode="External" /><Relationship Id="rId16" Type="http://schemas.openxmlformats.org/officeDocument/2006/relationships/hyperlink" Target="https://twitter.com/tiinakorhone/status/1179790927994462211" TargetMode="External" /><Relationship Id="rId17" Type="http://schemas.openxmlformats.org/officeDocument/2006/relationships/hyperlink" Target="https://smarttampere.fi/monesti-palkittu-layette-aitiyssovellus-tavoittelee-japanin-ja-kiinan-markkinoita/" TargetMode="External" /><Relationship Id="rId18" Type="http://schemas.openxmlformats.org/officeDocument/2006/relationships/hyperlink" Target="https://smarttampere.fi/kehita/datalla-tampere-kestavaksi/" TargetMode="External" /><Relationship Id="rId19" Type="http://schemas.openxmlformats.org/officeDocument/2006/relationships/hyperlink" Target="https://smarttampere.fi/en/multi-award-winning-layette-maternity-app-pursues-the-japanese-and-chinese-markets/" TargetMode="External" /><Relationship Id="rId20" Type="http://schemas.openxmlformats.org/officeDocument/2006/relationships/hyperlink" Target="https://smarttampere.fi/health-tuesday-valotti-testbed-ympariston-tilannetta-kaupin-kampuksella/" TargetMode="External" /><Relationship Id="rId21" Type="http://schemas.openxmlformats.org/officeDocument/2006/relationships/hyperlink" Target="https://smarttampere.fi/tietopyynto-ikaihmisten-lihasvoiman-yllapitaminen-ja-harjoitteiden-mittaaminen/" TargetMode="External" /><Relationship Id="rId22" Type="http://schemas.openxmlformats.org/officeDocument/2006/relationships/hyperlink" Target="https://smarttampere.fi/kaupin-alueen-kehittaminen-kaksi-kilpailutusta-auki-11-10-saakka/" TargetMode="External" /><Relationship Id="rId23" Type="http://schemas.openxmlformats.org/officeDocument/2006/relationships/hyperlink" Target="https://twitter.com/AVilhula/status/1179736257548767238" TargetMode="External" /><Relationship Id="rId24" Type="http://schemas.openxmlformats.org/officeDocument/2006/relationships/hyperlink" Target="https://smarttampere.fi/en/startup-weekend-generated-seven-sustainable-business-ideas/" TargetMode="External" /><Relationship Id="rId25" Type="http://schemas.openxmlformats.org/officeDocument/2006/relationships/hyperlink" Target="https://ec.europa.eu/inea/en/news-events/events/horizon-2020-transport-info-day-0" TargetMode="External" /><Relationship Id="rId26" Type="http://schemas.openxmlformats.org/officeDocument/2006/relationships/hyperlink" Target="https://smarttampere.fi/ehdokashaku-teknisen-luovuuden-palkinnon-saajaksi-kaynnistyi/" TargetMode="External" /><Relationship Id="rId27" Type="http://schemas.openxmlformats.org/officeDocument/2006/relationships/hyperlink" Target="https://www.tampere.fi/tampereen-kaupunki/ajankohtaista/tiedotteet/2019/09/17092019_3.html" TargetMode="External" /><Relationship Id="rId28" Type="http://schemas.openxmlformats.org/officeDocument/2006/relationships/hyperlink" Target="https://twitter.com/SmartTampere/status/1182626076884897794?s=19" TargetMode="External" /><Relationship Id="rId29" Type="http://schemas.openxmlformats.org/officeDocument/2006/relationships/hyperlink" Target="https://www.eventbrite.com/e/ai-hub-tampere-workshop-on-applied-ai-registration-73395859993" TargetMode="External" /><Relationship Id="rId30" Type="http://schemas.openxmlformats.org/officeDocument/2006/relationships/hyperlink" Target="https://twitter.com/smarttampere/status/1179282580140630016" TargetMode="External" /><Relationship Id="rId31" Type="http://schemas.openxmlformats.org/officeDocument/2006/relationships/hyperlink" Target="https://smarttampere.fi/ehdokashaku-teknisen-luovuuden-palkinnon-saajaksi-kaynnistyi/" TargetMode="External" /><Relationship Id="rId32" Type="http://schemas.openxmlformats.org/officeDocument/2006/relationships/hyperlink" Target="https://smarttampere.fi/ehdokashaku-teknisen-luovuuden-palkinnon-saajaksi-kaynnistyi/" TargetMode="External" /><Relationship Id="rId33" Type="http://schemas.openxmlformats.org/officeDocument/2006/relationships/hyperlink" Target="https://www.aiaamu.fi/" TargetMode="External" /><Relationship Id="rId34" Type="http://schemas.openxmlformats.org/officeDocument/2006/relationships/hyperlink" Target="https://www.youtube.com/watch?v=Me8cdyZxcD0" TargetMode="External" /><Relationship Id="rId35" Type="http://schemas.openxmlformats.org/officeDocument/2006/relationships/hyperlink" Target="https://smarttampere.fi/kaupin-alueen-kehittaminen-kaksi-kilpailutusta-auki-11-10-saakka/" TargetMode="External" /><Relationship Id="rId36" Type="http://schemas.openxmlformats.org/officeDocument/2006/relationships/hyperlink" Target="https://smarttampere.fi/terveisia-turvallisuudesta-mita-seuraavaksi/" TargetMode="External" /><Relationship Id="rId37" Type="http://schemas.openxmlformats.org/officeDocument/2006/relationships/hyperlink" Target="https://www.youtube.com/watch?v=hfR-9bvqMSk" TargetMode="External" /><Relationship Id="rId38" Type="http://schemas.openxmlformats.org/officeDocument/2006/relationships/hyperlink" Target="https://smarttampere.fi/en/safety-and-security-greetings-what-is-new-in-the-field/" TargetMode="External" /><Relationship Id="rId39" Type="http://schemas.openxmlformats.org/officeDocument/2006/relationships/hyperlink" Target="https://www.youtube.com/watch?v=Q9VSv8Io7vU" TargetMode="External" /><Relationship Id="rId40" Type="http://schemas.openxmlformats.org/officeDocument/2006/relationships/hyperlink" Target="https://smarttampere.fi/en/safety-and-security-greetings-what-will-happen-next/" TargetMode="External" /><Relationship Id="rId41" Type="http://schemas.openxmlformats.org/officeDocument/2006/relationships/hyperlink" Target="https://www.youtube.com/watch?v=oug4ZGqg7LI" TargetMode="External" /><Relationship Id="rId42" Type="http://schemas.openxmlformats.org/officeDocument/2006/relationships/hyperlink" Target="https://www.youtube.com/watch?v=irmrv9oStKY" TargetMode="External" /><Relationship Id="rId43" Type="http://schemas.openxmlformats.org/officeDocument/2006/relationships/hyperlink" Target="https://smarttampere.fi/tampereen-seudun-tekoalykartoitus-kerro-yrityksesi-tekoalykehityksen-tilasta-ja-toiveista/" TargetMode="External" /><Relationship Id="rId44" Type="http://schemas.openxmlformats.org/officeDocument/2006/relationships/hyperlink" Target="https://smarttampere.fi/tampereen-viinikanlahden-kansainvaliseen-ideakilpailuun-57-ehdotusta/" TargetMode="External" /><Relationship Id="rId45" Type="http://schemas.openxmlformats.org/officeDocument/2006/relationships/hyperlink" Target="https://smarttampere.fi/en/a-total-of-57-entries-submitted-to-the-viinikanlahti-international-urban-ideas-competition-in-tampere/" TargetMode="External" /><Relationship Id="rId46" Type="http://schemas.openxmlformats.org/officeDocument/2006/relationships/hyperlink" Target="https://www.aiaamu.fi/" TargetMode="External" /><Relationship Id="rId47" Type="http://schemas.openxmlformats.org/officeDocument/2006/relationships/hyperlink" Target="https://twitter.com/ai_hub_tampere/status/1181962621030948864" TargetMode="External" /><Relationship Id="rId48" Type="http://schemas.openxmlformats.org/officeDocument/2006/relationships/hyperlink" Target="https://www.lyyti.fi/questions/3f7613653f" TargetMode="External" /><Relationship Id="rId49" Type="http://schemas.openxmlformats.org/officeDocument/2006/relationships/hyperlink" Target="https://www.aiaamu.fi/" TargetMode="External" /><Relationship Id="rId50" Type="http://schemas.openxmlformats.org/officeDocument/2006/relationships/hyperlink" Target="https://pbs.twimg.com/media/EGTGIGBUYAAglbR.jpg" TargetMode="External" /><Relationship Id="rId51" Type="http://schemas.openxmlformats.org/officeDocument/2006/relationships/hyperlink" Target="https://pbs.twimg.com/media/EF9JCgeXYAAbl-Y.jpg" TargetMode="External" /><Relationship Id="rId52" Type="http://schemas.openxmlformats.org/officeDocument/2006/relationships/hyperlink" Target="https://pbs.twimg.com/media/EGalSYVWsAg0Lwn.jpg" TargetMode="External" /><Relationship Id="rId53" Type="http://schemas.openxmlformats.org/officeDocument/2006/relationships/hyperlink" Target="https://pbs.twimg.com/media/EGalSYVWsAg0Lwn.jpg" TargetMode="External" /><Relationship Id="rId54" Type="http://schemas.openxmlformats.org/officeDocument/2006/relationships/hyperlink" Target="https://pbs.twimg.com/media/EGalSYVWsAg0Lwn.jpg" TargetMode="External" /><Relationship Id="rId55" Type="http://schemas.openxmlformats.org/officeDocument/2006/relationships/hyperlink" Target="https://pbs.twimg.com/media/EFytP5_XkAUHnWM.jpg" TargetMode="External" /><Relationship Id="rId56" Type="http://schemas.openxmlformats.org/officeDocument/2006/relationships/hyperlink" Target="https://pbs.twimg.com/media/EGQ2S2AW4AA9RPv.jpg" TargetMode="External" /><Relationship Id="rId57" Type="http://schemas.openxmlformats.org/officeDocument/2006/relationships/hyperlink" Target="https://pbs.twimg.com/media/EGQkDcvX0AAAlnD.jpg" TargetMode="External" /><Relationship Id="rId58" Type="http://schemas.openxmlformats.org/officeDocument/2006/relationships/hyperlink" Target="https://pbs.twimg.com/media/EGWHrTVWkAA1EAZ.jpg" TargetMode="External" /><Relationship Id="rId59" Type="http://schemas.openxmlformats.org/officeDocument/2006/relationships/hyperlink" Target="https://pbs.twimg.com/media/EGXTaCGX0AE5DAY.jpg" TargetMode="External" /><Relationship Id="rId60" Type="http://schemas.openxmlformats.org/officeDocument/2006/relationships/hyperlink" Target="https://pbs.twimg.com/media/EGgpYWfXUAIDLlp.jpg" TargetMode="External" /><Relationship Id="rId61" Type="http://schemas.openxmlformats.org/officeDocument/2006/relationships/hyperlink" Target="https://pbs.twimg.com/media/EGalSYVWsAg0Lwn.jpg" TargetMode="External" /><Relationship Id="rId62" Type="http://schemas.openxmlformats.org/officeDocument/2006/relationships/hyperlink" Target="https://pbs.twimg.com/media/EGalSYVWsAg0Lwn.jpg" TargetMode="External" /><Relationship Id="rId63" Type="http://schemas.openxmlformats.org/officeDocument/2006/relationships/hyperlink" Target="https://pbs.twimg.com/media/EF2ti3uUcAA4jed.jpg" TargetMode="External" /><Relationship Id="rId64" Type="http://schemas.openxmlformats.org/officeDocument/2006/relationships/hyperlink" Target="https://pbs.twimg.com/media/EF2uYBvUwAI566L.jpg" TargetMode="External" /><Relationship Id="rId65" Type="http://schemas.openxmlformats.org/officeDocument/2006/relationships/hyperlink" Target="https://pbs.twimg.com/media/EF3SyP7X0AEl-rM.jpg" TargetMode="External" /><Relationship Id="rId66" Type="http://schemas.openxmlformats.org/officeDocument/2006/relationships/hyperlink" Target="https://pbs.twimg.com/media/EGTL2QmUcAEiQrX.jpg" TargetMode="External" /><Relationship Id="rId67" Type="http://schemas.openxmlformats.org/officeDocument/2006/relationships/hyperlink" Target="https://pbs.twimg.com/media/EGWKuNoWwAESGmF.jpg" TargetMode="External" /><Relationship Id="rId68" Type="http://schemas.openxmlformats.org/officeDocument/2006/relationships/hyperlink" Target="https://pbs.twimg.com/media/EGWtyMCXUAAsuyg.jpg" TargetMode="External" /><Relationship Id="rId69" Type="http://schemas.openxmlformats.org/officeDocument/2006/relationships/hyperlink" Target="https://pbs.twimg.com/media/EGWNpkqXYAA_hgA.jpg" TargetMode="External" /><Relationship Id="rId70" Type="http://schemas.openxmlformats.org/officeDocument/2006/relationships/hyperlink" Target="https://pbs.twimg.com/media/EGalSYVWsAg0Lwn.jpg" TargetMode="External" /><Relationship Id="rId71" Type="http://schemas.openxmlformats.org/officeDocument/2006/relationships/hyperlink" Target="https://pbs.twimg.com/media/EGalSYVWsAg0Lwn.jpg" TargetMode="External" /><Relationship Id="rId72" Type="http://schemas.openxmlformats.org/officeDocument/2006/relationships/hyperlink" Target="https://pbs.twimg.com/media/EGBvYm9WsAAN5hd.jpg" TargetMode="External" /><Relationship Id="rId73" Type="http://schemas.openxmlformats.org/officeDocument/2006/relationships/hyperlink" Target="https://pbs.twimg.com/media/EF70zyEXkAADIXK.jpg" TargetMode="External" /><Relationship Id="rId74" Type="http://schemas.openxmlformats.org/officeDocument/2006/relationships/hyperlink" Target="https://pbs.twimg.com/media/EGf-gHwW4AARJUM.jpg" TargetMode="External" /><Relationship Id="rId75" Type="http://schemas.openxmlformats.org/officeDocument/2006/relationships/hyperlink" Target="https://pbs.twimg.com/media/EF70zyEXkAADIXK.jpg" TargetMode="External" /><Relationship Id="rId76" Type="http://schemas.openxmlformats.org/officeDocument/2006/relationships/hyperlink" Target="https://pbs.twimg.com/media/EGgB8x_WoAABDze.jpg" TargetMode="External" /><Relationship Id="rId77" Type="http://schemas.openxmlformats.org/officeDocument/2006/relationships/hyperlink" Target="https://pbs.twimg.com/media/EF70zyEXkAADIXK.jpg" TargetMode="External" /><Relationship Id="rId78" Type="http://schemas.openxmlformats.org/officeDocument/2006/relationships/hyperlink" Target="https://pbs.twimg.com/media/EGgKR3RXUAA_lSX.png" TargetMode="External" /><Relationship Id="rId79" Type="http://schemas.openxmlformats.org/officeDocument/2006/relationships/hyperlink" Target="https://pbs.twimg.com/media/EF9kpzOWoAIkZ_v.jpg" TargetMode="External" /><Relationship Id="rId80" Type="http://schemas.openxmlformats.org/officeDocument/2006/relationships/hyperlink" Target="https://pbs.twimg.com/media/EGQSC9fXoAAoQDt.jpg" TargetMode="External" /><Relationship Id="rId81" Type="http://schemas.openxmlformats.org/officeDocument/2006/relationships/hyperlink" Target="https://pbs.twimg.com/media/EGf0d3RWkAAfhWz.jpg" TargetMode="External" /><Relationship Id="rId82" Type="http://schemas.openxmlformats.org/officeDocument/2006/relationships/hyperlink" Target="https://pbs.twimg.com/media/EF3-9QIXUAIgtEI.jpg" TargetMode="External" /><Relationship Id="rId83" Type="http://schemas.openxmlformats.org/officeDocument/2006/relationships/hyperlink" Target="https://pbs.twimg.com/media/EGW4j3EWwAAQpIJ.jpg" TargetMode="External" /><Relationship Id="rId84" Type="http://schemas.openxmlformats.org/officeDocument/2006/relationships/hyperlink" Target="https://pbs.twimg.com/media/EF2nPiuU8AAxDZX.jpg" TargetMode="External" /><Relationship Id="rId85" Type="http://schemas.openxmlformats.org/officeDocument/2006/relationships/hyperlink" Target="https://pbs.twimg.com/media/EGWG00wXUAAkz0T.jpg" TargetMode="External" /><Relationship Id="rId86" Type="http://schemas.openxmlformats.org/officeDocument/2006/relationships/hyperlink" Target="https://pbs.twimg.com/media/EFsghqwWwAAAVhW.jpg" TargetMode="External" /><Relationship Id="rId87" Type="http://schemas.openxmlformats.org/officeDocument/2006/relationships/hyperlink" Target="https://pbs.twimg.com/media/EGgQmFOWoAUtr0l.jpg" TargetMode="External" /><Relationship Id="rId88" Type="http://schemas.openxmlformats.org/officeDocument/2006/relationships/hyperlink" Target="https://pbs.twimg.com/media/EGgVruOWsAUJfi5.jpg" TargetMode="External" /><Relationship Id="rId89" Type="http://schemas.openxmlformats.org/officeDocument/2006/relationships/hyperlink" Target="https://pbs.twimg.com/media/EFsghqwWwAAAVhW.jpg" TargetMode="External" /><Relationship Id="rId90" Type="http://schemas.openxmlformats.org/officeDocument/2006/relationships/hyperlink" Target="https://pbs.twimg.com/media/EF2pR-8UcAAY25N.jpg" TargetMode="External" /><Relationship Id="rId91" Type="http://schemas.openxmlformats.org/officeDocument/2006/relationships/hyperlink" Target="https://pbs.twimg.com/media/EF3fugFW4AAqfZz.jpg" TargetMode="External" /><Relationship Id="rId92" Type="http://schemas.openxmlformats.org/officeDocument/2006/relationships/hyperlink" Target="https://pbs.twimg.com/media/EF3Z5fxWkAMPT1-.jpg" TargetMode="External" /><Relationship Id="rId93" Type="http://schemas.openxmlformats.org/officeDocument/2006/relationships/hyperlink" Target="https://pbs.twimg.com/media/EGld1-6WkAcDf4E.jpg" TargetMode="External" /><Relationship Id="rId94" Type="http://schemas.openxmlformats.org/officeDocument/2006/relationships/hyperlink" Target="http://pbs.twimg.com/profile_images/1054767711153254402/kFY6qF_2_normal.jpg" TargetMode="External" /><Relationship Id="rId95" Type="http://schemas.openxmlformats.org/officeDocument/2006/relationships/hyperlink" Target="http://pbs.twimg.com/profile_images/1109733367472418816/rRMu9iP7_normal.png" TargetMode="External" /><Relationship Id="rId96" Type="http://schemas.openxmlformats.org/officeDocument/2006/relationships/hyperlink" Target="http://pbs.twimg.com/profile_images/902795260191014912/3xmRoym1_normal.jpg" TargetMode="External" /><Relationship Id="rId97" Type="http://schemas.openxmlformats.org/officeDocument/2006/relationships/hyperlink" Target="http://pbs.twimg.com/profile_images/1126524647896436741/yM_NG9zi_normal.png" TargetMode="External" /><Relationship Id="rId98" Type="http://schemas.openxmlformats.org/officeDocument/2006/relationships/hyperlink" Target="http://pbs.twimg.com/profile_images/1148207561935642624/miOtbHhs_normal.jpg" TargetMode="External" /><Relationship Id="rId99" Type="http://schemas.openxmlformats.org/officeDocument/2006/relationships/hyperlink" Target="http://pbs.twimg.com/profile_images/785474788840108032/Qi7kraQI_normal.jpg" TargetMode="External" /><Relationship Id="rId100" Type="http://schemas.openxmlformats.org/officeDocument/2006/relationships/hyperlink" Target="http://pbs.twimg.com/profile_images/1177273061105635329/OrfLVVkD_normal.jpg" TargetMode="External" /><Relationship Id="rId101" Type="http://schemas.openxmlformats.org/officeDocument/2006/relationships/hyperlink" Target="http://pbs.twimg.com/profile_images/1068523340669739008/Pzbgm2RH_normal.jpg" TargetMode="External" /><Relationship Id="rId102" Type="http://schemas.openxmlformats.org/officeDocument/2006/relationships/hyperlink" Target="http://pbs.twimg.com/profile_images/1125063982417575937/B6exl8fX_normal.jpg" TargetMode="External" /><Relationship Id="rId103" Type="http://schemas.openxmlformats.org/officeDocument/2006/relationships/hyperlink" Target="http://pbs.twimg.com/profile_images/439029562408960000/Ys-ROgiX_normal.jpeg" TargetMode="External" /><Relationship Id="rId104" Type="http://schemas.openxmlformats.org/officeDocument/2006/relationships/hyperlink" Target="http://pbs.twimg.com/profile_images/1034723246028021760/oLg6flFI_normal.jpg" TargetMode="External" /><Relationship Id="rId105" Type="http://schemas.openxmlformats.org/officeDocument/2006/relationships/hyperlink" Target="http://pbs.twimg.com/profile_images/1034859225284001792/OK69Qjqu_normal.jpg" TargetMode="External" /><Relationship Id="rId106" Type="http://schemas.openxmlformats.org/officeDocument/2006/relationships/hyperlink" Target="http://pbs.twimg.com/profile_images/1151870047738060801/GkrTkp6t_normal.jpg" TargetMode="External" /><Relationship Id="rId107" Type="http://schemas.openxmlformats.org/officeDocument/2006/relationships/hyperlink" Target="http://pbs.twimg.com/profile_images/1106220056155963394/9dg29sJh_normal.png" TargetMode="External" /><Relationship Id="rId108" Type="http://schemas.openxmlformats.org/officeDocument/2006/relationships/hyperlink" Target="http://pbs.twimg.com/profile_images/575942507483156481/mMopJXiq_normal.jpeg" TargetMode="External" /><Relationship Id="rId109" Type="http://schemas.openxmlformats.org/officeDocument/2006/relationships/hyperlink" Target="http://pbs.twimg.com/profile_images/901792816032096256/XBybCLG4_normal.jpg" TargetMode="External" /><Relationship Id="rId110" Type="http://schemas.openxmlformats.org/officeDocument/2006/relationships/hyperlink" Target="http://pbs.twimg.com/profile_images/991318868969906176/jIwg6opN_normal.jpg" TargetMode="External" /><Relationship Id="rId111" Type="http://schemas.openxmlformats.org/officeDocument/2006/relationships/hyperlink" Target="https://pbs.twimg.com/media/EGTGIGBUYAAglbR.jpg" TargetMode="External" /><Relationship Id="rId112" Type="http://schemas.openxmlformats.org/officeDocument/2006/relationships/hyperlink" Target="http://pbs.twimg.com/profile_images/870178663416967168/AWT4sq36_normal.jpg" TargetMode="External" /><Relationship Id="rId113" Type="http://schemas.openxmlformats.org/officeDocument/2006/relationships/hyperlink" Target="http://pbs.twimg.com/profile_images/1017137792613339136/gpQYKFNm_normal.jpg" TargetMode="External" /><Relationship Id="rId114" Type="http://schemas.openxmlformats.org/officeDocument/2006/relationships/hyperlink" Target="http://pbs.twimg.com/profile_images/956529006807011329/Y8Oz9W_o_normal.jpg" TargetMode="External" /><Relationship Id="rId115" Type="http://schemas.openxmlformats.org/officeDocument/2006/relationships/hyperlink" Target="http://pbs.twimg.com/profile_images/1074078490016788480/h0L2SXoK_normal.jpg" TargetMode="External" /><Relationship Id="rId116" Type="http://schemas.openxmlformats.org/officeDocument/2006/relationships/hyperlink" Target="http://pbs.twimg.com/profile_images/1035470436115652609/5DRKPuKF_normal.jpg" TargetMode="External" /><Relationship Id="rId117" Type="http://schemas.openxmlformats.org/officeDocument/2006/relationships/hyperlink" Target="http://pbs.twimg.com/profile_images/786518171071242240/1BDnXJYo_normal.jpg" TargetMode="External" /><Relationship Id="rId118" Type="http://schemas.openxmlformats.org/officeDocument/2006/relationships/hyperlink" Target="https://pbs.twimg.com/media/EF9JCgeXYAAbl-Y.jpg" TargetMode="External" /><Relationship Id="rId119" Type="http://schemas.openxmlformats.org/officeDocument/2006/relationships/hyperlink" Target="https://pbs.twimg.com/media/EGalSYVWsAg0Lwn.jpg" TargetMode="External" /><Relationship Id="rId120" Type="http://schemas.openxmlformats.org/officeDocument/2006/relationships/hyperlink" Target="http://pbs.twimg.com/profile_images/454520039996014592/EktH4iIs_normal.png" TargetMode="External" /><Relationship Id="rId121" Type="http://schemas.openxmlformats.org/officeDocument/2006/relationships/hyperlink" Target="https://pbs.twimg.com/media/EGalSYVWsAg0Lwn.jpg" TargetMode="External" /><Relationship Id="rId122" Type="http://schemas.openxmlformats.org/officeDocument/2006/relationships/hyperlink" Target="https://pbs.twimg.com/media/EGalSYVWsAg0Lwn.jpg" TargetMode="External" /><Relationship Id="rId123" Type="http://schemas.openxmlformats.org/officeDocument/2006/relationships/hyperlink" Target="http://pbs.twimg.com/profile_images/998256335979298816/Xe-66om0_normal.jpg" TargetMode="External" /><Relationship Id="rId124" Type="http://schemas.openxmlformats.org/officeDocument/2006/relationships/hyperlink" Target="http://pbs.twimg.com/profile_images/998256335979298816/Xe-66om0_normal.jpg" TargetMode="External" /><Relationship Id="rId125" Type="http://schemas.openxmlformats.org/officeDocument/2006/relationships/hyperlink" Target="https://pbs.twimg.com/media/EFytP5_XkAUHnWM.jpg" TargetMode="External" /><Relationship Id="rId126" Type="http://schemas.openxmlformats.org/officeDocument/2006/relationships/hyperlink" Target="http://pbs.twimg.com/profile_images/3315096334/d3c7af890e71d404eb165ecd6f831395_normal.png" TargetMode="External" /><Relationship Id="rId127" Type="http://schemas.openxmlformats.org/officeDocument/2006/relationships/hyperlink" Target="http://pbs.twimg.com/profile_images/3315096334/d3c7af890e71d404eb165ecd6f831395_normal.png" TargetMode="External" /><Relationship Id="rId128" Type="http://schemas.openxmlformats.org/officeDocument/2006/relationships/hyperlink" Target="http://pbs.twimg.com/profile_images/3315096334/d3c7af890e71d404eb165ecd6f831395_normal.png" TargetMode="External" /><Relationship Id="rId129" Type="http://schemas.openxmlformats.org/officeDocument/2006/relationships/hyperlink" Target="http://pbs.twimg.com/profile_images/3315096334/d3c7af890e71d404eb165ecd6f831395_normal.png" TargetMode="External" /><Relationship Id="rId130" Type="http://schemas.openxmlformats.org/officeDocument/2006/relationships/hyperlink" Target="http://pbs.twimg.com/profile_images/1149611032123305985/QQY3kBDQ_normal.jpg" TargetMode="External" /><Relationship Id="rId131" Type="http://schemas.openxmlformats.org/officeDocument/2006/relationships/hyperlink" Target="http://pbs.twimg.com/profile_images/986472210465460225/5n4x-Rg5_normal.jpg" TargetMode="External" /><Relationship Id="rId132" Type="http://schemas.openxmlformats.org/officeDocument/2006/relationships/hyperlink" Target="http://pbs.twimg.com/profile_images/829738333500801024/Fp9smXZD_normal.jpg" TargetMode="External" /><Relationship Id="rId133" Type="http://schemas.openxmlformats.org/officeDocument/2006/relationships/hyperlink" Target="https://pbs.twimg.com/media/EGQ2S2AW4AA9RPv.jpg" TargetMode="External" /><Relationship Id="rId134" Type="http://schemas.openxmlformats.org/officeDocument/2006/relationships/hyperlink" Target="http://pbs.twimg.com/profile_images/2658014084/63bb3fb4c968a711760cba6ef66030ca_normal.jpeg" TargetMode="External" /><Relationship Id="rId135" Type="http://schemas.openxmlformats.org/officeDocument/2006/relationships/hyperlink" Target="https://pbs.twimg.com/media/EGQkDcvX0AAAlnD.jpg" TargetMode="External" /><Relationship Id="rId136" Type="http://schemas.openxmlformats.org/officeDocument/2006/relationships/hyperlink" Target="https://pbs.twimg.com/media/EGWHrTVWkAA1EAZ.jpg" TargetMode="External" /><Relationship Id="rId137" Type="http://schemas.openxmlformats.org/officeDocument/2006/relationships/hyperlink" Target="http://pbs.twimg.com/profile_images/1075991476478337024/0pJp-4-f_normal.jpg" TargetMode="External" /><Relationship Id="rId138" Type="http://schemas.openxmlformats.org/officeDocument/2006/relationships/hyperlink" Target="https://pbs.twimg.com/media/EGXTaCGX0AE5DAY.jpg" TargetMode="External" /><Relationship Id="rId139" Type="http://schemas.openxmlformats.org/officeDocument/2006/relationships/hyperlink" Target="https://pbs.twimg.com/media/EGgpYWfXUAIDLlp.jpg" TargetMode="External" /><Relationship Id="rId140" Type="http://schemas.openxmlformats.org/officeDocument/2006/relationships/hyperlink" Target="http://pbs.twimg.com/profile_images/937271677574090752/V-uTxC51_normal.jpg" TargetMode="External" /><Relationship Id="rId141" Type="http://schemas.openxmlformats.org/officeDocument/2006/relationships/hyperlink" Target="http://pbs.twimg.com/profile_images/937271677574090752/V-uTxC51_normal.jpg" TargetMode="External" /><Relationship Id="rId142" Type="http://schemas.openxmlformats.org/officeDocument/2006/relationships/hyperlink" Target="http://pbs.twimg.com/profile_images/937271677574090752/V-uTxC51_normal.jpg" TargetMode="External" /><Relationship Id="rId143" Type="http://schemas.openxmlformats.org/officeDocument/2006/relationships/hyperlink" Target="http://pbs.twimg.com/profile_images/937271677574090752/V-uTxC51_normal.jpg" TargetMode="External" /><Relationship Id="rId144" Type="http://schemas.openxmlformats.org/officeDocument/2006/relationships/hyperlink" Target="http://pbs.twimg.com/profile_images/937271677574090752/V-uTxC51_normal.jpg" TargetMode="External" /><Relationship Id="rId145" Type="http://schemas.openxmlformats.org/officeDocument/2006/relationships/hyperlink" Target="http://pbs.twimg.com/profile_images/937271677574090752/V-uTxC51_normal.jpg" TargetMode="External" /><Relationship Id="rId146" Type="http://schemas.openxmlformats.org/officeDocument/2006/relationships/hyperlink" Target="http://pbs.twimg.com/profile_images/445572149902733313/HXpiBYDt_normal.png" TargetMode="External" /><Relationship Id="rId147" Type="http://schemas.openxmlformats.org/officeDocument/2006/relationships/hyperlink" Target="http://pbs.twimg.com/profile_images/590464319294341120/9XBac5P1_normal.jpg" TargetMode="External" /><Relationship Id="rId148" Type="http://schemas.openxmlformats.org/officeDocument/2006/relationships/hyperlink" Target="http://pbs.twimg.com/profile_images/378800000659672729/5a50ce6b13c9043a42345b9cfebff086_normal.jpeg" TargetMode="External" /><Relationship Id="rId149" Type="http://schemas.openxmlformats.org/officeDocument/2006/relationships/hyperlink" Target="http://pbs.twimg.com/profile_images/378800000659672729/5a50ce6b13c9043a42345b9cfebff086_normal.jpeg" TargetMode="External" /><Relationship Id="rId150" Type="http://schemas.openxmlformats.org/officeDocument/2006/relationships/hyperlink" Target="http://pbs.twimg.com/profile_images/852548985671778306/IatE_hNY_normal.jpg" TargetMode="External" /><Relationship Id="rId151" Type="http://schemas.openxmlformats.org/officeDocument/2006/relationships/hyperlink" Target="https://pbs.twimg.com/media/EGalSYVWsAg0Lwn.jpg" TargetMode="External" /><Relationship Id="rId152" Type="http://schemas.openxmlformats.org/officeDocument/2006/relationships/hyperlink" Target="http://pbs.twimg.com/profile_images/1138145668390895616/63ZCK3rE_normal.jpg" TargetMode="External" /><Relationship Id="rId153" Type="http://schemas.openxmlformats.org/officeDocument/2006/relationships/hyperlink" Target="https://pbs.twimg.com/media/EGalSYVWsAg0Lwn.jpg" TargetMode="External" /><Relationship Id="rId154" Type="http://schemas.openxmlformats.org/officeDocument/2006/relationships/hyperlink" Target="http://pbs.twimg.com/profile_images/378800000777968331/02c43097f60da619f646a7681d47e6f4_normal.jpeg" TargetMode="External" /><Relationship Id="rId155" Type="http://schemas.openxmlformats.org/officeDocument/2006/relationships/hyperlink" Target="http://pbs.twimg.com/profile_images/378800000777968331/02c43097f60da619f646a7681d47e6f4_normal.jpeg" TargetMode="External" /><Relationship Id="rId156" Type="http://schemas.openxmlformats.org/officeDocument/2006/relationships/hyperlink" Target="http://pbs.twimg.com/profile_images/378800000777968331/02c43097f60da619f646a7681d47e6f4_normal.jpeg" TargetMode="External" /><Relationship Id="rId157" Type="http://schemas.openxmlformats.org/officeDocument/2006/relationships/hyperlink" Target="http://pbs.twimg.com/profile_images/971282302293757953/6udVXeTF_normal.jpg" TargetMode="External" /><Relationship Id="rId158" Type="http://schemas.openxmlformats.org/officeDocument/2006/relationships/hyperlink" Target="http://pbs.twimg.com/profile_images/466889974835458048/HXMIfTx8_normal.jpeg" TargetMode="External" /><Relationship Id="rId159" Type="http://schemas.openxmlformats.org/officeDocument/2006/relationships/hyperlink" Target="http://pbs.twimg.com/profile_images/952984338781663232/hGHhNFWw_normal.jpg" TargetMode="External" /><Relationship Id="rId160" Type="http://schemas.openxmlformats.org/officeDocument/2006/relationships/hyperlink" Target="http://pbs.twimg.com/profile_images/952984338781663232/hGHhNFWw_normal.jpg" TargetMode="External" /><Relationship Id="rId161" Type="http://schemas.openxmlformats.org/officeDocument/2006/relationships/hyperlink" Target="http://pbs.twimg.com/profile_images/952984338781663232/hGHhNFWw_normal.jpg" TargetMode="External" /><Relationship Id="rId162" Type="http://schemas.openxmlformats.org/officeDocument/2006/relationships/hyperlink" Target="http://pbs.twimg.com/profile_images/952984338781663232/hGHhNFWw_normal.jpg" TargetMode="External" /><Relationship Id="rId163" Type="http://schemas.openxmlformats.org/officeDocument/2006/relationships/hyperlink" Target="http://pbs.twimg.com/profile_images/952984338781663232/hGHhNFWw_normal.jpg" TargetMode="External" /><Relationship Id="rId164" Type="http://schemas.openxmlformats.org/officeDocument/2006/relationships/hyperlink" Target="http://pbs.twimg.com/profile_images/952984338781663232/hGHhNFWw_normal.jpg" TargetMode="External" /><Relationship Id="rId165" Type="http://schemas.openxmlformats.org/officeDocument/2006/relationships/hyperlink" Target="http://pbs.twimg.com/profile_images/952984338781663232/hGHhNFWw_normal.jpg" TargetMode="External" /><Relationship Id="rId166" Type="http://schemas.openxmlformats.org/officeDocument/2006/relationships/hyperlink" Target="http://pbs.twimg.com/profile_images/787336839954894848/h90UjdE8_normal.jpg" TargetMode="External" /><Relationship Id="rId167" Type="http://schemas.openxmlformats.org/officeDocument/2006/relationships/hyperlink" Target="http://pbs.twimg.com/profile_images/765116328701206528/qHg3tHBi_normal.jpg" TargetMode="External" /><Relationship Id="rId168" Type="http://schemas.openxmlformats.org/officeDocument/2006/relationships/hyperlink" Target="http://pbs.twimg.com/profile_images/787336839954894848/h90UjdE8_normal.jpg" TargetMode="External" /><Relationship Id="rId169" Type="http://schemas.openxmlformats.org/officeDocument/2006/relationships/hyperlink" Target="http://pbs.twimg.com/profile_images/641938161552093186/cjrUbAo9_normal.jpg" TargetMode="External" /><Relationship Id="rId170" Type="http://schemas.openxmlformats.org/officeDocument/2006/relationships/hyperlink" Target="http://pbs.twimg.com/profile_images/787336839954894848/h90UjdE8_normal.jpg" TargetMode="External" /><Relationship Id="rId171" Type="http://schemas.openxmlformats.org/officeDocument/2006/relationships/hyperlink" Target="http://pbs.twimg.com/profile_images/1117753276169060352/kKngxHV0_normal.png" TargetMode="External" /><Relationship Id="rId172" Type="http://schemas.openxmlformats.org/officeDocument/2006/relationships/hyperlink" Target="http://pbs.twimg.com/profile_images/565139369640476672/z9Dhq41q_normal.jpeg" TargetMode="External" /><Relationship Id="rId173" Type="http://schemas.openxmlformats.org/officeDocument/2006/relationships/hyperlink" Target="http://pbs.twimg.com/profile_images/565139369640476672/z9Dhq41q_normal.jpeg" TargetMode="External" /><Relationship Id="rId174" Type="http://schemas.openxmlformats.org/officeDocument/2006/relationships/hyperlink" Target="http://pbs.twimg.com/profile_images/565139369640476672/z9Dhq41q_normal.jpeg" TargetMode="External" /><Relationship Id="rId175" Type="http://schemas.openxmlformats.org/officeDocument/2006/relationships/hyperlink" Target="http://pbs.twimg.com/profile_images/787336839954894848/h90UjdE8_normal.jpg" TargetMode="External" /><Relationship Id="rId176" Type="http://schemas.openxmlformats.org/officeDocument/2006/relationships/hyperlink" Target="https://pbs.twimg.com/media/EF2ti3uUcAA4jed.jpg" TargetMode="External" /><Relationship Id="rId177" Type="http://schemas.openxmlformats.org/officeDocument/2006/relationships/hyperlink" Target="http://pbs.twimg.com/profile_images/881857022316208128/5K7IXf7__normal.jpg" TargetMode="External" /><Relationship Id="rId178" Type="http://schemas.openxmlformats.org/officeDocument/2006/relationships/hyperlink" Target="http://pbs.twimg.com/profile_images/1125709590304313350/CX5B0JVT_normal.jpg" TargetMode="External" /><Relationship Id="rId179" Type="http://schemas.openxmlformats.org/officeDocument/2006/relationships/hyperlink" Target="http://pbs.twimg.com/profile_images/956788508940750848/eJ5zJK4P_normal.jpg" TargetMode="External" /><Relationship Id="rId180" Type="http://schemas.openxmlformats.org/officeDocument/2006/relationships/hyperlink" Target="http://pbs.twimg.com/profile_images/1125709590304313350/CX5B0JVT_normal.jpg" TargetMode="External" /><Relationship Id="rId181" Type="http://schemas.openxmlformats.org/officeDocument/2006/relationships/hyperlink" Target="https://pbs.twimg.com/media/EF2uYBvUwAI566L.jpg" TargetMode="External" /><Relationship Id="rId182" Type="http://schemas.openxmlformats.org/officeDocument/2006/relationships/hyperlink" Target="https://pbs.twimg.com/media/EF3SyP7X0AEl-rM.jpg" TargetMode="External" /><Relationship Id="rId183" Type="http://schemas.openxmlformats.org/officeDocument/2006/relationships/hyperlink" Target="http://pbs.twimg.com/profile_images/930925447013175296/8Bw_QSpx_normal.jpg" TargetMode="External" /><Relationship Id="rId184" Type="http://schemas.openxmlformats.org/officeDocument/2006/relationships/hyperlink" Target="http://pbs.twimg.com/profile_images/787336839954894848/h90UjdE8_normal.jpg" TargetMode="External" /><Relationship Id="rId185" Type="http://schemas.openxmlformats.org/officeDocument/2006/relationships/hyperlink" Target="http://pbs.twimg.com/profile_images/1049351275278733313/0N-FU4Ev_normal.jpg" TargetMode="External" /><Relationship Id="rId186" Type="http://schemas.openxmlformats.org/officeDocument/2006/relationships/hyperlink" Target="http://pbs.twimg.com/profile_images/787336839954894848/h90UjdE8_normal.jpg" TargetMode="External" /><Relationship Id="rId187" Type="http://schemas.openxmlformats.org/officeDocument/2006/relationships/hyperlink" Target="http://pbs.twimg.com/profile_images/1117752969842315264/CCI6mgfT_normal.png" TargetMode="External" /><Relationship Id="rId188" Type="http://schemas.openxmlformats.org/officeDocument/2006/relationships/hyperlink" Target="http://pbs.twimg.com/profile_images/1117752969842315264/CCI6mgfT_normal.png" TargetMode="External" /><Relationship Id="rId189" Type="http://schemas.openxmlformats.org/officeDocument/2006/relationships/hyperlink" Target="http://pbs.twimg.com/profile_images/1117752969842315264/CCI6mgfT_normal.png" TargetMode="External" /><Relationship Id="rId190" Type="http://schemas.openxmlformats.org/officeDocument/2006/relationships/hyperlink" Target="http://pbs.twimg.com/profile_images/1117752969842315264/CCI6mgfT_normal.png" TargetMode="External" /><Relationship Id="rId191" Type="http://schemas.openxmlformats.org/officeDocument/2006/relationships/hyperlink" Target="http://pbs.twimg.com/profile_images/1117752969842315264/CCI6mgfT_normal.png" TargetMode="External" /><Relationship Id="rId192" Type="http://schemas.openxmlformats.org/officeDocument/2006/relationships/hyperlink" Target="http://pbs.twimg.com/profile_images/1117752969842315264/CCI6mgfT_normal.png" TargetMode="External" /><Relationship Id="rId193" Type="http://schemas.openxmlformats.org/officeDocument/2006/relationships/hyperlink" Target="http://pbs.twimg.com/profile_images/1117752969842315264/CCI6mgfT_normal.png" TargetMode="External" /><Relationship Id="rId194" Type="http://schemas.openxmlformats.org/officeDocument/2006/relationships/hyperlink" Target="http://pbs.twimg.com/profile_images/1117752969842315264/CCI6mgfT_normal.png" TargetMode="External" /><Relationship Id="rId195" Type="http://schemas.openxmlformats.org/officeDocument/2006/relationships/hyperlink" Target="http://pbs.twimg.com/profile_images/787336839954894848/h90UjdE8_normal.jpg" TargetMode="External" /><Relationship Id="rId196" Type="http://schemas.openxmlformats.org/officeDocument/2006/relationships/hyperlink" Target="http://pbs.twimg.com/profile_images/787336839954894848/h90UjdE8_normal.jpg" TargetMode="External" /><Relationship Id="rId197" Type="http://schemas.openxmlformats.org/officeDocument/2006/relationships/hyperlink" Target="http://pbs.twimg.com/profile_images/466889974835458048/HXMIfTx8_normal.jpeg" TargetMode="External" /><Relationship Id="rId198" Type="http://schemas.openxmlformats.org/officeDocument/2006/relationships/hyperlink" Target="http://pbs.twimg.com/profile_images/787336839954894848/h90UjdE8_normal.jpg" TargetMode="External" /><Relationship Id="rId199" Type="http://schemas.openxmlformats.org/officeDocument/2006/relationships/hyperlink" Target="http://pbs.twimg.com/profile_images/787336839954894848/h90UjdE8_normal.jpg" TargetMode="External" /><Relationship Id="rId200" Type="http://schemas.openxmlformats.org/officeDocument/2006/relationships/hyperlink" Target="http://pbs.twimg.com/profile_images/787336839954894848/h90UjdE8_normal.jpg" TargetMode="External" /><Relationship Id="rId201" Type="http://schemas.openxmlformats.org/officeDocument/2006/relationships/hyperlink" Target="http://pbs.twimg.com/profile_images/787336839954894848/h90UjdE8_normal.jpg" TargetMode="External" /><Relationship Id="rId202" Type="http://schemas.openxmlformats.org/officeDocument/2006/relationships/hyperlink" Target="https://pbs.twimg.com/media/EGTL2QmUcAEiQrX.jpg" TargetMode="External" /><Relationship Id="rId203" Type="http://schemas.openxmlformats.org/officeDocument/2006/relationships/hyperlink" Target="http://pbs.twimg.com/profile_images/1171588169311182849/I8v84ooZ_normal.jpg" TargetMode="External" /><Relationship Id="rId204" Type="http://schemas.openxmlformats.org/officeDocument/2006/relationships/hyperlink" Target="http://pbs.twimg.com/profile_images/539878366711918592/9iFsQfP4_normal.jpeg" TargetMode="External" /><Relationship Id="rId205" Type="http://schemas.openxmlformats.org/officeDocument/2006/relationships/hyperlink" Target="http://pbs.twimg.com/profile_images/787336839954894848/h90UjdE8_normal.jpg" TargetMode="External" /><Relationship Id="rId206" Type="http://schemas.openxmlformats.org/officeDocument/2006/relationships/hyperlink" Target="http://pbs.twimg.com/profile_images/1171588169311182849/I8v84ooZ_normal.jpg" TargetMode="External" /><Relationship Id="rId207" Type="http://schemas.openxmlformats.org/officeDocument/2006/relationships/hyperlink" Target="http://pbs.twimg.com/profile_images/787336839954894848/h90UjdE8_normal.jpg" TargetMode="External" /><Relationship Id="rId208" Type="http://schemas.openxmlformats.org/officeDocument/2006/relationships/hyperlink" Target="http://pbs.twimg.com/profile_images/445572149902733313/HXpiBYDt_normal.png" TargetMode="External" /><Relationship Id="rId209" Type="http://schemas.openxmlformats.org/officeDocument/2006/relationships/hyperlink" Target="http://pbs.twimg.com/profile_images/787336839954894848/h90UjdE8_normal.jpg" TargetMode="External" /><Relationship Id="rId210" Type="http://schemas.openxmlformats.org/officeDocument/2006/relationships/hyperlink" Target="https://pbs.twimg.com/media/EGWKuNoWwAESGmF.jpg" TargetMode="External" /><Relationship Id="rId211" Type="http://schemas.openxmlformats.org/officeDocument/2006/relationships/hyperlink" Target="https://pbs.twimg.com/media/EGWtyMCXUAAsuyg.jpg" TargetMode="External" /><Relationship Id="rId212" Type="http://schemas.openxmlformats.org/officeDocument/2006/relationships/hyperlink" Target="http://pbs.twimg.com/profile_images/935141845516128257/Pgbc9qvQ_normal.jpg" TargetMode="External" /><Relationship Id="rId213" Type="http://schemas.openxmlformats.org/officeDocument/2006/relationships/hyperlink" Target="http://pbs.twimg.com/profile_images/787336839954894848/h90UjdE8_normal.jpg" TargetMode="External" /><Relationship Id="rId214" Type="http://schemas.openxmlformats.org/officeDocument/2006/relationships/hyperlink" Target="https://pbs.twimg.com/media/EGWNpkqXYAA_hgA.jpg" TargetMode="External" /><Relationship Id="rId215" Type="http://schemas.openxmlformats.org/officeDocument/2006/relationships/hyperlink" Target="http://pbs.twimg.com/profile_images/935141845516128257/Pgbc9qvQ_normal.jpg" TargetMode="External" /><Relationship Id="rId216" Type="http://schemas.openxmlformats.org/officeDocument/2006/relationships/hyperlink" Target="http://pbs.twimg.com/profile_images/787336839954894848/h90UjdE8_normal.jpg" TargetMode="External" /><Relationship Id="rId217" Type="http://schemas.openxmlformats.org/officeDocument/2006/relationships/hyperlink" Target="http://pbs.twimg.com/profile_images/466889974835458048/HXMIfTx8_normal.jpeg" TargetMode="External" /><Relationship Id="rId218" Type="http://schemas.openxmlformats.org/officeDocument/2006/relationships/hyperlink" Target="http://pbs.twimg.com/profile_images/787336839954894848/h90UjdE8_normal.jpg" TargetMode="External" /><Relationship Id="rId219" Type="http://schemas.openxmlformats.org/officeDocument/2006/relationships/hyperlink" Target="http://pbs.twimg.com/profile_images/787336839954894848/h90UjdE8_normal.jpg" TargetMode="External" /><Relationship Id="rId220" Type="http://schemas.openxmlformats.org/officeDocument/2006/relationships/hyperlink" Target="http://pbs.twimg.com/profile_images/787336839954894848/h90UjdE8_normal.jpg" TargetMode="External" /><Relationship Id="rId221" Type="http://schemas.openxmlformats.org/officeDocument/2006/relationships/hyperlink" Target="https://pbs.twimg.com/media/EGalSYVWsAg0Lwn.jpg" TargetMode="External" /><Relationship Id="rId222" Type="http://schemas.openxmlformats.org/officeDocument/2006/relationships/hyperlink" Target="https://pbs.twimg.com/media/EGalSYVWsAg0Lwn.jpg" TargetMode="External" /><Relationship Id="rId223" Type="http://schemas.openxmlformats.org/officeDocument/2006/relationships/hyperlink" Target="http://pbs.twimg.com/profile_images/1045338036727361537/nNvTKVV7_normal.jpg" TargetMode="External" /><Relationship Id="rId224" Type="http://schemas.openxmlformats.org/officeDocument/2006/relationships/hyperlink" Target="http://pbs.twimg.com/profile_images/787336839954894848/h90UjdE8_normal.jpg" TargetMode="External" /><Relationship Id="rId225" Type="http://schemas.openxmlformats.org/officeDocument/2006/relationships/hyperlink" Target="https://pbs.twimg.com/media/EGBvYm9WsAAN5hd.jpg" TargetMode="External" /><Relationship Id="rId226" Type="http://schemas.openxmlformats.org/officeDocument/2006/relationships/hyperlink" Target="http://pbs.twimg.com/profile_images/466889974835458048/HXMIfTx8_normal.jpeg" TargetMode="External" /><Relationship Id="rId227" Type="http://schemas.openxmlformats.org/officeDocument/2006/relationships/hyperlink" Target="http://pbs.twimg.com/profile_images/466889974835458048/HXMIfTx8_normal.jpeg" TargetMode="External" /><Relationship Id="rId228" Type="http://schemas.openxmlformats.org/officeDocument/2006/relationships/hyperlink" Target="http://pbs.twimg.com/profile_images/466889974835458048/HXMIfTx8_normal.jpeg" TargetMode="External" /><Relationship Id="rId229" Type="http://schemas.openxmlformats.org/officeDocument/2006/relationships/hyperlink" Target="http://pbs.twimg.com/profile_images/466889974835458048/HXMIfTx8_normal.jpeg" TargetMode="External" /><Relationship Id="rId230" Type="http://schemas.openxmlformats.org/officeDocument/2006/relationships/hyperlink" Target="http://pbs.twimg.com/profile_images/466889974835458048/HXMIfTx8_normal.jpeg" TargetMode="External" /><Relationship Id="rId231" Type="http://schemas.openxmlformats.org/officeDocument/2006/relationships/hyperlink" Target="http://pbs.twimg.com/profile_images/466889974835458048/HXMIfTx8_normal.jpeg" TargetMode="External" /><Relationship Id="rId232" Type="http://schemas.openxmlformats.org/officeDocument/2006/relationships/hyperlink" Target="http://pbs.twimg.com/profile_images/466889974835458048/HXMIfTx8_normal.jpeg" TargetMode="External" /><Relationship Id="rId233" Type="http://schemas.openxmlformats.org/officeDocument/2006/relationships/hyperlink" Target="http://pbs.twimg.com/profile_images/466889974835458048/HXMIfTx8_normal.jpeg" TargetMode="External" /><Relationship Id="rId234" Type="http://schemas.openxmlformats.org/officeDocument/2006/relationships/hyperlink" Target="http://pbs.twimg.com/profile_images/466889974835458048/HXMIfTx8_normal.jpeg" TargetMode="External" /><Relationship Id="rId235" Type="http://schemas.openxmlformats.org/officeDocument/2006/relationships/hyperlink" Target="http://pbs.twimg.com/profile_images/466889974835458048/HXMIfTx8_normal.jpeg" TargetMode="External" /><Relationship Id="rId236" Type="http://schemas.openxmlformats.org/officeDocument/2006/relationships/hyperlink" Target="http://pbs.twimg.com/profile_images/466889974835458048/HXMIfTx8_normal.jpeg" TargetMode="External" /><Relationship Id="rId237" Type="http://schemas.openxmlformats.org/officeDocument/2006/relationships/hyperlink" Target="http://pbs.twimg.com/profile_images/787336839954894848/h90UjdE8_normal.jpg" TargetMode="External" /><Relationship Id="rId238" Type="http://schemas.openxmlformats.org/officeDocument/2006/relationships/hyperlink" Target="http://pbs.twimg.com/profile_images/787336839954894848/h90UjdE8_normal.jpg" TargetMode="External" /><Relationship Id="rId239" Type="http://schemas.openxmlformats.org/officeDocument/2006/relationships/hyperlink" Target="http://pbs.twimg.com/profile_images/1127921077135597572/TaSi9TYs_normal.jpg" TargetMode="External" /><Relationship Id="rId240" Type="http://schemas.openxmlformats.org/officeDocument/2006/relationships/hyperlink" Target="http://pbs.twimg.com/profile_images/787336839954894848/h90UjdE8_normal.jpg" TargetMode="External" /><Relationship Id="rId241" Type="http://schemas.openxmlformats.org/officeDocument/2006/relationships/hyperlink" Target="https://pbs.twimg.com/media/EF70zyEXkAADIXK.jpg" TargetMode="External" /><Relationship Id="rId242" Type="http://schemas.openxmlformats.org/officeDocument/2006/relationships/hyperlink" Target="http://pbs.twimg.com/profile_images/1117753276169060352/kKngxHV0_normal.png" TargetMode="External" /><Relationship Id="rId243" Type="http://schemas.openxmlformats.org/officeDocument/2006/relationships/hyperlink" Target="http://pbs.twimg.com/profile_images/787336839954894848/h90UjdE8_normal.jpg" TargetMode="External" /><Relationship Id="rId244" Type="http://schemas.openxmlformats.org/officeDocument/2006/relationships/hyperlink" Target="https://pbs.twimg.com/media/EGf-gHwW4AARJUM.jpg" TargetMode="External" /><Relationship Id="rId245" Type="http://schemas.openxmlformats.org/officeDocument/2006/relationships/hyperlink" Target="http://pbs.twimg.com/profile_images/787336839954894848/h90UjdE8_normal.jpg" TargetMode="External" /><Relationship Id="rId246" Type="http://schemas.openxmlformats.org/officeDocument/2006/relationships/hyperlink" Target="http://pbs.twimg.com/profile_images/1125709590304313350/CX5B0JVT_normal.jpg" TargetMode="External" /><Relationship Id="rId247" Type="http://schemas.openxmlformats.org/officeDocument/2006/relationships/hyperlink" Target="http://pbs.twimg.com/profile_images/1125709590304313350/CX5B0JVT_normal.jpg" TargetMode="External" /><Relationship Id="rId248" Type="http://schemas.openxmlformats.org/officeDocument/2006/relationships/hyperlink" Target="http://pbs.twimg.com/profile_images/1125709590304313350/CX5B0JVT_normal.jpg" TargetMode="External" /><Relationship Id="rId249" Type="http://schemas.openxmlformats.org/officeDocument/2006/relationships/hyperlink" Target="https://pbs.twimg.com/media/EF70zyEXkAADIXK.jpg" TargetMode="External" /><Relationship Id="rId250" Type="http://schemas.openxmlformats.org/officeDocument/2006/relationships/hyperlink" Target="https://pbs.twimg.com/media/EGgB8x_WoAABDze.jpg" TargetMode="External" /><Relationship Id="rId251" Type="http://schemas.openxmlformats.org/officeDocument/2006/relationships/hyperlink" Target="https://pbs.twimg.com/media/EF70zyEXkAADIXK.jpg" TargetMode="External" /><Relationship Id="rId252" Type="http://schemas.openxmlformats.org/officeDocument/2006/relationships/hyperlink" Target="http://pbs.twimg.com/profile_images/787336839954894848/h90UjdE8_normal.jpg" TargetMode="External" /><Relationship Id="rId253" Type="http://schemas.openxmlformats.org/officeDocument/2006/relationships/hyperlink" Target="http://pbs.twimg.com/profile_images/1157934743348011008/KdPFYuD6_normal.jpg" TargetMode="External" /><Relationship Id="rId254" Type="http://schemas.openxmlformats.org/officeDocument/2006/relationships/hyperlink" Target="http://pbs.twimg.com/profile_images/1157934743348011008/KdPFYuD6_normal.jpg" TargetMode="External" /><Relationship Id="rId255" Type="http://schemas.openxmlformats.org/officeDocument/2006/relationships/hyperlink" Target="http://pbs.twimg.com/profile_images/787336839954894848/h90UjdE8_normal.jpg" TargetMode="External" /><Relationship Id="rId256" Type="http://schemas.openxmlformats.org/officeDocument/2006/relationships/hyperlink" Target="https://pbs.twimg.com/media/EGgKR3RXUAA_lSX.png" TargetMode="External" /><Relationship Id="rId257" Type="http://schemas.openxmlformats.org/officeDocument/2006/relationships/hyperlink" Target="http://pbs.twimg.com/profile_images/787336839954894848/h90UjdE8_normal.jpg" TargetMode="External" /><Relationship Id="rId258" Type="http://schemas.openxmlformats.org/officeDocument/2006/relationships/hyperlink" Target="http://pbs.twimg.com/profile_images/1026079729676439552/zh2Rsfug_normal.jpg" TargetMode="External" /><Relationship Id="rId259" Type="http://schemas.openxmlformats.org/officeDocument/2006/relationships/hyperlink" Target="https://pbs.twimg.com/media/EF9kpzOWoAIkZ_v.jpg" TargetMode="External" /><Relationship Id="rId260" Type="http://schemas.openxmlformats.org/officeDocument/2006/relationships/hyperlink" Target="https://pbs.twimg.com/media/EGQSC9fXoAAoQDt.jpg" TargetMode="External" /><Relationship Id="rId261" Type="http://schemas.openxmlformats.org/officeDocument/2006/relationships/hyperlink" Target="http://pbs.twimg.com/profile_images/787336839954894848/h90UjdE8_normal.jpg" TargetMode="External" /><Relationship Id="rId262" Type="http://schemas.openxmlformats.org/officeDocument/2006/relationships/hyperlink" Target="http://pbs.twimg.com/profile_images/787336839954894848/h90UjdE8_normal.jpg" TargetMode="External" /><Relationship Id="rId263" Type="http://schemas.openxmlformats.org/officeDocument/2006/relationships/hyperlink" Target="https://pbs.twimg.com/media/EGf0d3RWkAAfhWz.jpg" TargetMode="External" /><Relationship Id="rId264" Type="http://schemas.openxmlformats.org/officeDocument/2006/relationships/hyperlink" Target="http://pbs.twimg.com/profile_images/912974075420725250/WyLm9JeJ_normal.jpg" TargetMode="External" /><Relationship Id="rId265" Type="http://schemas.openxmlformats.org/officeDocument/2006/relationships/hyperlink" Target="http://pbs.twimg.com/profile_images/912974075420725250/WyLm9JeJ_normal.jpg" TargetMode="External" /><Relationship Id="rId266" Type="http://schemas.openxmlformats.org/officeDocument/2006/relationships/hyperlink" Target="https://pbs.twimg.com/media/EF3-9QIXUAIgtEI.jpg" TargetMode="External" /><Relationship Id="rId267" Type="http://schemas.openxmlformats.org/officeDocument/2006/relationships/hyperlink" Target="https://pbs.twimg.com/media/EGW4j3EWwAAQpIJ.jpg" TargetMode="External" /><Relationship Id="rId268" Type="http://schemas.openxmlformats.org/officeDocument/2006/relationships/hyperlink" Target="https://pbs.twimg.com/media/EF2nPiuU8AAxDZX.jpg" TargetMode="External" /><Relationship Id="rId269" Type="http://schemas.openxmlformats.org/officeDocument/2006/relationships/hyperlink" Target="https://pbs.twimg.com/media/EGWG00wXUAAkz0T.jpg" TargetMode="External" /><Relationship Id="rId270" Type="http://schemas.openxmlformats.org/officeDocument/2006/relationships/hyperlink" Target="http://pbs.twimg.com/profile_images/787336839954894848/h90UjdE8_normal.jpg" TargetMode="External" /><Relationship Id="rId271" Type="http://schemas.openxmlformats.org/officeDocument/2006/relationships/hyperlink" Target="http://pbs.twimg.com/profile_images/1070985650072100864/t4OyiyIv_normal.jpg" TargetMode="External" /><Relationship Id="rId272" Type="http://schemas.openxmlformats.org/officeDocument/2006/relationships/hyperlink" Target="http://pbs.twimg.com/profile_images/853397942308417536/0lGBElWU_normal.jpg" TargetMode="External" /><Relationship Id="rId273" Type="http://schemas.openxmlformats.org/officeDocument/2006/relationships/hyperlink" Target="http://pbs.twimg.com/profile_images/853397942308417536/0lGBElWU_normal.jpg" TargetMode="External" /><Relationship Id="rId274" Type="http://schemas.openxmlformats.org/officeDocument/2006/relationships/hyperlink" Target="http://pbs.twimg.com/profile_images/853397942308417536/0lGBElWU_normal.jpg" TargetMode="External" /><Relationship Id="rId275" Type="http://schemas.openxmlformats.org/officeDocument/2006/relationships/hyperlink" Target="http://pbs.twimg.com/profile_images/1070985650072100864/t4OyiyIv_normal.jpg" TargetMode="External" /><Relationship Id="rId276" Type="http://schemas.openxmlformats.org/officeDocument/2006/relationships/hyperlink" Target="http://pbs.twimg.com/profile_images/787336839954894848/h90UjdE8_normal.jpg" TargetMode="External" /><Relationship Id="rId277" Type="http://schemas.openxmlformats.org/officeDocument/2006/relationships/hyperlink" Target="http://pbs.twimg.com/profile_images/1070985650072100864/t4OyiyIv_normal.jpg" TargetMode="External" /><Relationship Id="rId278" Type="http://schemas.openxmlformats.org/officeDocument/2006/relationships/hyperlink" Target="http://pbs.twimg.com/profile_images/1070985650072100864/t4OyiyIv_normal.jpg" TargetMode="External" /><Relationship Id="rId279" Type="http://schemas.openxmlformats.org/officeDocument/2006/relationships/hyperlink" Target="http://pbs.twimg.com/profile_images/429230119686004736/NWClRegA_normal.jpeg" TargetMode="External" /><Relationship Id="rId280" Type="http://schemas.openxmlformats.org/officeDocument/2006/relationships/hyperlink" Target="http://pbs.twimg.com/profile_images/429230119686004736/NWClRegA_normal.jpeg" TargetMode="External" /><Relationship Id="rId281" Type="http://schemas.openxmlformats.org/officeDocument/2006/relationships/hyperlink" Target="http://pbs.twimg.com/profile_images/429230119686004736/NWClRegA_normal.jpeg" TargetMode="External" /><Relationship Id="rId282" Type="http://schemas.openxmlformats.org/officeDocument/2006/relationships/hyperlink" Target="http://pbs.twimg.com/profile_images/1169558033342619648/LPF3gkIV_normal.jpg" TargetMode="External" /><Relationship Id="rId283" Type="http://schemas.openxmlformats.org/officeDocument/2006/relationships/hyperlink" Target="https://pbs.twimg.com/media/EFsghqwWwAAAVhW.jpg" TargetMode="External" /><Relationship Id="rId284" Type="http://schemas.openxmlformats.org/officeDocument/2006/relationships/hyperlink" Target="http://pbs.twimg.com/profile_images/787336839954894848/h90UjdE8_normal.jpg" TargetMode="External" /><Relationship Id="rId285" Type="http://schemas.openxmlformats.org/officeDocument/2006/relationships/hyperlink" Target="http://pbs.twimg.com/profile_images/787336839954894848/h90UjdE8_normal.jpg" TargetMode="External" /><Relationship Id="rId286" Type="http://schemas.openxmlformats.org/officeDocument/2006/relationships/hyperlink" Target="http://pbs.twimg.com/profile_images/787336839954894848/h90UjdE8_normal.jpg" TargetMode="External" /><Relationship Id="rId287" Type="http://schemas.openxmlformats.org/officeDocument/2006/relationships/hyperlink" Target="http://pbs.twimg.com/profile_images/787336839954894848/h90UjdE8_normal.jpg" TargetMode="External" /><Relationship Id="rId288" Type="http://schemas.openxmlformats.org/officeDocument/2006/relationships/hyperlink" Target="http://pbs.twimg.com/profile_images/787336839954894848/h90UjdE8_normal.jpg" TargetMode="External" /><Relationship Id="rId289" Type="http://schemas.openxmlformats.org/officeDocument/2006/relationships/hyperlink" Target="http://pbs.twimg.com/profile_images/787336839954894848/h90UjdE8_normal.jpg" TargetMode="External" /><Relationship Id="rId290" Type="http://schemas.openxmlformats.org/officeDocument/2006/relationships/hyperlink" Target="http://pbs.twimg.com/profile_images/787336839954894848/h90UjdE8_normal.jpg" TargetMode="External" /><Relationship Id="rId291" Type="http://schemas.openxmlformats.org/officeDocument/2006/relationships/hyperlink" Target="http://pbs.twimg.com/profile_images/787336839954894848/h90UjdE8_normal.jpg" TargetMode="External" /><Relationship Id="rId292" Type="http://schemas.openxmlformats.org/officeDocument/2006/relationships/hyperlink" Target="http://pbs.twimg.com/profile_images/787336839954894848/h90UjdE8_normal.jpg" TargetMode="External" /><Relationship Id="rId293" Type="http://schemas.openxmlformats.org/officeDocument/2006/relationships/hyperlink" Target="http://pbs.twimg.com/profile_images/787336839954894848/h90UjdE8_normal.jpg" TargetMode="External" /><Relationship Id="rId294" Type="http://schemas.openxmlformats.org/officeDocument/2006/relationships/hyperlink" Target="http://pbs.twimg.com/profile_images/787336839954894848/h90UjdE8_normal.jpg" TargetMode="External" /><Relationship Id="rId295" Type="http://schemas.openxmlformats.org/officeDocument/2006/relationships/hyperlink" Target="http://pbs.twimg.com/profile_images/787336839954894848/h90UjdE8_normal.jpg" TargetMode="External" /><Relationship Id="rId296" Type="http://schemas.openxmlformats.org/officeDocument/2006/relationships/hyperlink" Target="http://pbs.twimg.com/profile_images/787336839954894848/h90UjdE8_normal.jpg" TargetMode="External" /><Relationship Id="rId297" Type="http://schemas.openxmlformats.org/officeDocument/2006/relationships/hyperlink" Target="http://pbs.twimg.com/profile_images/787336839954894848/h90UjdE8_normal.jpg" TargetMode="External" /><Relationship Id="rId298" Type="http://schemas.openxmlformats.org/officeDocument/2006/relationships/hyperlink" Target="http://pbs.twimg.com/profile_images/787336839954894848/h90UjdE8_normal.jpg" TargetMode="External" /><Relationship Id="rId299" Type="http://schemas.openxmlformats.org/officeDocument/2006/relationships/hyperlink" Target="http://pbs.twimg.com/profile_images/787336839954894848/h90UjdE8_normal.jpg" TargetMode="External" /><Relationship Id="rId300" Type="http://schemas.openxmlformats.org/officeDocument/2006/relationships/hyperlink" Target="http://pbs.twimg.com/profile_images/787336839954894848/h90UjdE8_normal.jpg" TargetMode="External" /><Relationship Id="rId301" Type="http://schemas.openxmlformats.org/officeDocument/2006/relationships/hyperlink" Target="https://pbs.twimg.com/media/EGgQmFOWoAUtr0l.jpg" TargetMode="External" /><Relationship Id="rId302" Type="http://schemas.openxmlformats.org/officeDocument/2006/relationships/hyperlink" Target="https://pbs.twimg.com/media/EGgVruOWsAUJfi5.jpg" TargetMode="External" /><Relationship Id="rId303" Type="http://schemas.openxmlformats.org/officeDocument/2006/relationships/hyperlink" Target="http://pbs.twimg.com/profile_images/787336839954894848/h90UjdE8_normal.jpg" TargetMode="External" /><Relationship Id="rId304" Type="http://schemas.openxmlformats.org/officeDocument/2006/relationships/hyperlink" Target="http://pbs.twimg.com/profile_images/787336839954894848/h90UjdE8_normal.jpg" TargetMode="External" /><Relationship Id="rId305" Type="http://schemas.openxmlformats.org/officeDocument/2006/relationships/hyperlink" Target="http://pbs.twimg.com/profile_images/787336839954894848/h90UjdE8_normal.jpg" TargetMode="External" /><Relationship Id="rId306" Type="http://schemas.openxmlformats.org/officeDocument/2006/relationships/hyperlink" Target="http://pbs.twimg.com/profile_images/787336839954894848/h90UjdE8_normal.jpg" TargetMode="External" /><Relationship Id="rId307" Type="http://schemas.openxmlformats.org/officeDocument/2006/relationships/hyperlink" Target="http://pbs.twimg.com/profile_images/787336839954894848/h90UjdE8_normal.jpg" TargetMode="External" /><Relationship Id="rId308" Type="http://schemas.openxmlformats.org/officeDocument/2006/relationships/hyperlink" Target="http://pbs.twimg.com/profile_images/787336839954894848/h90UjdE8_normal.jpg" TargetMode="External" /><Relationship Id="rId309" Type="http://schemas.openxmlformats.org/officeDocument/2006/relationships/hyperlink" Target="http://pbs.twimg.com/profile_images/787336839954894848/h90UjdE8_normal.jpg" TargetMode="External" /><Relationship Id="rId310" Type="http://schemas.openxmlformats.org/officeDocument/2006/relationships/hyperlink" Target="http://pbs.twimg.com/profile_images/787336839954894848/h90UjdE8_normal.jpg" TargetMode="External" /><Relationship Id="rId311" Type="http://schemas.openxmlformats.org/officeDocument/2006/relationships/hyperlink" Target="http://pbs.twimg.com/profile_images/787336839954894848/h90UjdE8_normal.jpg" TargetMode="External" /><Relationship Id="rId312" Type="http://schemas.openxmlformats.org/officeDocument/2006/relationships/hyperlink" Target="http://pbs.twimg.com/profile_images/787336839954894848/h90UjdE8_normal.jpg" TargetMode="External" /><Relationship Id="rId313" Type="http://schemas.openxmlformats.org/officeDocument/2006/relationships/hyperlink" Target="http://pbs.twimg.com/profile_images/1169558033342619648/LPF3gkIV_normal.jpg" TargetMode="External" /><Relationship Id="rId314" Type="http://schemas.openxmlformats.org/officeDocument/2006/relationships/hyperlink" Target="http://pbs.twimg.com/profile_images/1169558033342619648/LPF3gkIV_normal.jpg" TargetMode="External" /><Relationship Id="rId315" Type="http://schemas.openxmlformats.org/officeDocument/2006/relationships/hyperlink" Target="https://pbs.twimg.com/media/EFsghqwWwAAAVhW.jpg" TargetMode="External" /><Relationship Id="rId316" Type="http://schemas.openxmlformats.org/officeDocument/2006/relationships/hyperlink" Target="https://pbs.twimg.com/media/EF2pR-8UcAAY25N.jpg" TargetMode="External" /><Relationship Id="rId317" Type="http://schemas.openxmlformats.org/officeDocument/2006/relationships/hyperlink" Target="https://pbs.twimg.com/media/EF3fugFW4AAqfZz.jpg" TargetMode="External" /><Relationship Id="rId318" Type="http://schemas.openxmlformats.org/officeDocument/2006/relationships/hyperlink" Target="https://pbs.twimg.com/media/EF3Z5fxWkAMPT1-.jpg" TargetMode="External" /><Relationship Id="rId319" Type="http://schemas.openxmlformats.org/officeDocument/2006/relationships/hyperlink" Target="http://pbs.twimg.com/profile_images/378800000820049974/bb7bd8fdb4671e53ef9ba6f522e27333_normal.jpeg" TargetMode="External" /><Relationship Id="rId320" Type="http://schemas.openxmlformats.org/officeDocument/2006/relationships/hyperlink" Target="https://pbs.twimg.com/media/EGld1-6WkAcDf4E.jpg" TargetMode="External" /><Relationship Id="rId321" Type="http://schemas.openxmlformats.org/officeDocument/2006/relationships/hyperlink" Target="http://pbs.twimg.com/profile_images/378800000820049974/bb7bd8fdb4671e53ef9ba6f522e27333_normal.jpeg" TargetMode="External" /><Relationship Id="rId322" Type="http://schemas.openxmlformats.org/officeDocument/2006/relationships/hyperlink" Target="http://pbs.twimg.com/profile_images/378800000820049974/bb7bd8fdb4671e53ef9ba6f522e27333_normal.jpeg" TargetMode="External" /><Relationship Id="rId323" Type="http://schemas.openxmlformats.org/officeDocument/2006/relationships/hyperlink" Target="http://pbs.twimg.com/profile_images/1169558033342619648/LPF3gkIV_normal.jpg" TargetMode="External" /><Relationship Id="rId324" Type="http://schemas.openxmlformats.org/officeDocument/2006/relationships/hyperlink" Target="http://pbs.twimg.com/profile_images/1169558033342619648/LPF3gkIV_normal.jpg" TargetMode="External" /><Relationship Id="rId325" Type="http://schemas.openxmlformats.org/officeDocument/2006/relationships/hyperlink" Target="http://pbs.twimg.com/profile_images/1169558033342619648/LPF3gkIV_normal.jpg" TargetMode="External" /><Relationship Id="rId326" Type="http://schemas.openxmlformats.org/officeDocument/2006/relationships/hyperlink" Target="https://twitter.com/#!/citysdk_hanna/status/1178618239762518021" TargetMode="External" /><Relationship Id="rId327" Type="http://schemas.openxmlformats.org/officeDocument/2006/relationships/hyperlink" Target="https://twitter.com/#!/maja_66/status/1179254616267079681" TargetMode="External" /><Relationship Id="rId328" Type="http://schemas.openxmlformats.org/officeDocument/2006/relationships/hyperlink" Target="https://twitter.com/#!/mahkupirkanmaa/status/1179350114458054658" TargetMode="External" /><Relationship Id="rId329" Type="http://schemas.openxmlformats.org/officeDocument/2006/relationships/hyperlink" Target="https://twitter.com/#!/anukinnunen/status/1179472050538401792" TargetMode="External" /><Relationship Id="rId330" Type="http://schemas.openxmlformats.org/officeDocument/2006/relationships/hyperlink" Target="https://twitter.com/#!/jkangaso/status/1179487961504784385" TargetMode="External" /><Relationship Id="rId331" Type="http://schemas.openxmlformats.org/officeDocument/2006/relationships/hyperlink" Target="https://twitter.com/#!/aleksijantti/status/1179609040147636224" TargetMode="External" /><Relationship Id="rId332" Type="http://schemas.openxmlformats.org/officeDocument/2006/relationships/hyperlink" Target="https://twitter.com/#!/heini_kangas/status/1179629373588160513" TargetMode="External" /><Relationship Id="rId333" Type="http://schemas.openxmlformats.org/officeDocument/2006/relationships/hyperlink" Target="https://twitter.com/#!/paivinurmi/status/1179352671234527233" TargetMode="External" /><Relationship Id="rId334" Type="http://schemas.openxmlformats.org/officeDocument/2006/relationships/hyperlink" Target="https://twitter.com/#!/fioribgaming/status/1179780581988679680" TargetMode="External" /><Relationship Id="rId335" Type="http://schemas.openxmlformats.org/officeDocument/2006/relationships/hyperlink" Target="https://twitter.com/#!/iperantanen/status/1179814516785324032" TargetMode="External" /><Relationship Id="rId336" Type="http://schemas.openxmlformats.org/officeDocument/2006/relationships/hyperlink" Target="https://twitter.com/#!/villeairo/status/1179998526756933632" TargetMode="External" /><Relationship Id="rId337" Type="http://schemas.openxmlformats.org/officeDocument/2006/relationships/hyperlink" Target="https://twitter.com/#!/johannaontwfin/status/1180049657235492864" TargetMode="External" /><Relationship Id="rId338" Type="http://schemas.openxmlformats.org/officeDocument/2006/relationships/hyperlink" Target="https://twitter.com/#!/mirkalahti/status/1180208908142600197" TargetMode="External" /><Relationship Id="rId339" Type="http://schemas.openxmlformats.org/officeDocument/2006/relationships/hyperlink" Target="https://twitter.com/#!/carlgould/status/1181155602426466308" TargetMode="External" /><Relationship Id="rId340" Type="http://schemas.openxmlformats.org/officeDocument/2006/relationships/hyperlink" Target="https://twitter.com/#!/eutifi/status/1181242149230252034" TargetMode="External" /><Relationship Id="rId341" Type="http://schemas.openxmlformats.org/officeDocument/2006/relationships/hyperlink" Target="https://twitter.com/#!/maaritvehvilai1/status/1181260309870370816" TargetMode="External" /><Relationship Id="rId342" Type="http://schemas.openxmlformats.org/officeDocument/2006/relationships/hyperlink" Target="https://twitter.com/#!/iot_events/status/1181287027444043776" TargetMode="External" /><Relationship Id="rId343" Type="http://schemas.openxmlformats.org/officeDocument/2006/relationships/hyperlink" Target="https://twitter.com/#!/psdintelligence/status/1181286846661156865" TargetMode="External" /><Relationship Id="rId344" Type="http://schemas.openxmlformats.org/officeDocument/2006/relationships/hyperlink" Target="https://twitter.com/#!/crea_squads/status/1181419432268193792" TargetMode="External" /><Relationship Id="rId345" Type="http://schemas.openxmlformats.org/officeDocument/2006/relationships/hyperlink" Target="https://twitter.com/#!/majidemoney/status/1181521711151435778" TargetMode="External" /><Relationship Id="rId346" Type="http://schemas.openxmlformats.org/officeDocument/2006/relationships/hyperlink" Target="https://twitter.com/#!/tampereenseutu/status/1181552023214477313" TargetMode="External" /><Relationship Id="rId347" Type="http://schemas.openxmlformats.org/officeDocument/2006/relationships/hyperlink" Target="https://twitter.com/#!/jeeosch/status/1181553345544278017" TargetMode="External" /><Relationship Id="rId348" Type="http://schemas.openxmlformats.org/officeDocument/2006/relationships/hyperlink" Target="https://twitter.com/#!/renovateeurope/status/1181583728323301376" TargetMode="External" /><Relationship Id="rId349" Type="http://schemas.openxmlformats.org/officeDocument/2006/relationships/hyperlink" Target="https://twitter.com/#!/tiinasurakka/status/1181606783183413250" TargetMode="External" /><Relationship Id="rId350" Type="http://schemas.openxmlformats.org/officeDocument/2006/relationships/hyperlink" Target="https://twitter.com/#!/businesstampere/status/1179741996895866881" TargetMode="External" /><Relationship Id="rId351" Type="http://schemas.openxmlformats.org/officeDocument/2006/relationships/hyperlink" Target="https://twitter.com/#!/andreassonari/status/1181814265730260992" TargetMode="External" /><Relationship Id="rId352" Type="http://schemas.openxmlformats.org/officeDocument/2006/relationships/hyperlink" Target="https://twitter.com/#!/pitky_ry/status/1181819663686217728" TargetMode="External" /><Relationship Id="rId353" Type="http://schemas.openxmlformats.org/officeDocument/2006/relationships/hyperlink" Target="https://twitter.com/#!/k2tre/status/1181821242875301888" TargetMode="External" /><Relationship Id="rId354" Type="http://schemas.openxmlformats.org/officeDocument/2006/relationships/hyperlink" Target="https://twitter.com/#!/minnahelynen/status/1181854572765208579" TargetMode="External" /><Relationship Id="rId355" Type="http://schemas.openxmlformats.org/officeDocument/2006/relationships/hyperlink" Target="https://twitter.com/#!/ictfinland/status/1179486882121617408" TargetMode="External" /><Relationship Id="rId356" Type="http://schemas.openxmlformats.org/officeDocument/2006/relationships/hyperlink" Target="https://twitter.com/#!/ictfinland/status/1181998821901000709" TargetMode="External" /><Relationship Id="rId357" Type="http://schemas.openxmlformats.org/officeDocument/2006/relationships/hyperlink" Target="https://twitter.com/#!/mc_roth/status/1179019305004011520" TargetMode="External" /><Relationship Id="rId358" Type="http://schemas.openxmlformats.org/officeDocument/2006/relationships/hyperlink" Target="https://twitter.com/#!/smartecocity/status/1179723018525917185" TargetMode="External" /><Relationship Id="rId359" Type="http://schemas.openxmlformats.org/officeDocument/2006/relationships/hyperlink" Target="https://twitter.com/#!/smartecocity/status/1181553162869727232" TargetMode="External" /><Relationship Id="rId360" Type="http://schemas.openxmlformats.org/officeDocument/2006/relationships/hyperlink" Target="https://twitter.com/#!/smartecocity/status/1181901121910128640" TargetMode="External" /><Relationship Id="rId361" Type="http://schemas.openxmlformats.org/officeDocument/2006/relationships/hyperlink" Target="https://twitter.com/#!/smartecocity/status/1182210540992651266" TargetMode="External" /><Relationship Id="rId362" Type="http://schemas.openxmlformats.org/officeDocument/2006/relationships/hyperlink" Target="https://twitter.com/#!/kaya_brandt/status/1182214769543135232" TargetMode="External" /><Relationship Id="rId363" Type="http://schemas.openxmlformats.org/officeDocument/2006/relationships/hyperlink" Target="https://twitter.com/#!/ilverkokk/status/1182228243128229893" TargetMode="External" /><Relationship Id="rId364" Type="http://schemas.openxmlformats.org/officeDocument/2006/relationships/hyperlink" Target="https://twitter.com/#!/eutampere/status/1180048393063800833" TargetMode="External" /><Relationship Id="rId365" Type="http://schemas.openxmlformats.org/officeDocument/2006/relationships/hyperlink" Target="https://twitter.com/#!/eutampere/status/1181128713750159360" TargetMode="External" /><Relationship Id="rId366" Type="http://schemas.openxmlformats.org/officeDocument/2006/relationships/hyperlink" Target="https://twitter.com/#!/pirkanmaan_liit/status/1180055423124148224" TargetMode="External" /><Relationship Id="rId367" Type="http://schemas.openxmlformats.org/officeDocument/2006/relationships/hyperlink" Target="https://twitter.com/#!/eutampere/status/1181108650607304704" TargetMode="External" /><Relationship Id="rId368" Type="http://schemas.openxmlformats.org/officeDocument/2006/relationships/hyperlink" Target="https://twitter.com/#!/eutampere/status/1181499667932160000" TargetMode="External" /><Relationship Id="rId369" Type="http://schemas.openxmlformats.org/officeDocument/2006/relationships/hyperlink" Target="https://twitter.com/#!/itc_tampereuni/status/1181818958145564672" TargetMode="External" /><Relationship Id="rId370" Type="http://schemas.openxmlformats.org/officeDocument/2006/relationships/hyperlink" Target="https://twitter.com/#!/eutampere/status/1181583256057200640" TargetMode="External" /><Relationship Id="rId371" Type="http://schemas.openxmlformats.org/officeDocument/2006/relationships/hyperlink" Target="https://twitter.com/#!/eutampere/status/1182240437093982208" TargetMode="External" /><Relationship Id="rId372" Type="http://schemas.openxmlformats.org/officeDocument/2006/relationships/hyperlink" Target="https://twitter.com/#!/hanneraikkonen/status/1179287189190070272" TargetMode="External" /><Relationship Id="rId373" Type="http://schemas.openxmlformats.org/officeDocument/2006/relationships/hyperlink" Target="https://twitter.com/#!/hanneraikkonen/status/1181148710065070080" TargetMode="External" /><Relationship Id="rId374" Type="http://schemas.openxmlformats.org/officeDocument/2006/relationships/hyperlink" Target="https://twitter.com/#!/hanneraikkonen/status/1181149355878834177" TargetMode="External" /><Relationship Id="rId375" Type="http://schemas.openxmlformats.org/officeDocument/2006/relationships/hyperlink" Target="https://twitter.com/#!/hanneraikkonen/status/1181500067154448384" TargetMode="External" /><Relationship Id="rId376" Type="http://schemas.openxmlformats.org/officeDocument/2006/relationships/hyperlink" Target="https://twitter.com/#!/hanneraikkonen/status/1181584513861861376" TargetMode="External" /><Relationship Id="rId377" Type="http://schemas.openxmlformats.org/officeDocument/2006/relationships/hyperlink" Target="https://twitter.com/#!/hanneraikkonen/status/1182242451337236480" TargetMode="External" /><Relationship Id="rId378" Type="http://schemas.openxmlformats.org/officeDocument/2006/relationships/hyperlink" Target="https://twitter.com/#!/kuutosaika/status/1182247395507220480" TargetMode="External" /><Relationship Id="rId379" Type="http://schemas.openxmlformats.org/officeDocument/2006/relationships/hyperlink" Target="https://twitter.com/#!/vtt_amheikkila/status/1182282435003899904" TargetMode="External" /><Relationship Id="rId380" Type="http://schemas.openxmlformats.org/officeDocument/2006/relationships/hyperlink" Target="https://twitter.com/#!/sirpavirta/status/1181615334081597440" TargetMode="External" /><Relationship Id="rId381" Type="http://schemas.openxmlformats.org/officeDocument/2006/relationships/hyperlink" Target="https://twitter.com/#!/sirpavirta/status/1182304588835237891" TargetMode="External" /><Relationship Id="rId382" Type="http://schemas.openxmlformats.org/officeDocument/2006/relationships/hyperlink" Target="https://twitter.com/#!/amin30704649/status/1182339654479167488" TargetMode="External" /><Relationship Id="rId383" Type="http://schemas.openxmlformats.org/officeDocument/2006/relationships/hyperlink" Target="https://twitter.com/#!/jarkko_moilanen/status/1182532815700840448" TargetMode="External" /><Relationship Id="rId384" Type="http://schemas.openxmlformats.org/officeDocument/2006/relationships/hyperlink" Target="https://twitter.com/#!/jarkko_moilanen/status/1182532870075834368" TargetMode="External" /><Relationship Id="rId385" Type="http://schemas.openxmlformats.org/officeDocument/2006/relationships/hyperlink" Target="https://twitter.com/#!/paulivalimaki/status/1182532761296486400" TargetMode="External" /><Relationship Id="rId386" Type="http://schemas.openxmlformats.org/officeDocument/2006/relationships/hyperlink" Target="https://twitter.com/#!/paulivalimaki/status/1182532836496236544" TargetMode="External" /><Relationship Id="rId387" Type="http://schemas.openxmlformats.org/officeDocument/2006/relationships/hyperlink" Target="https://twitter.com/#!/paulivalimaki/status/1182532857719382017" TargetMode="External" /><Relationship Id="rId388" Type="http://schemas.openxmlformats.org/officeDocument/2006/relationships/hyperlink" Target="https://twitter.com/#!/paulivalimaki/status/1182532934672228352" TargetMode="External" /><Relationship Id="rId389" Type="http://schemas.openxmlformats.org/officeDocument/2006/relationships/hyperlink" Target="https://twitter.com/#!/treyleiskaava/status/1179345150444740608" TargetMode="External" /><Relationship Id="rId390" Type="http://schemas.openxmlformats.org/officeDocument/2006/relationships/hyperlink" Target="https://twitter.com/#!/tamperekaupunki/status/1179388158422765570" TargetMode="External" /><Relationship Id="rId391" Type="http://schemas.openxmlformats.org/officeDocument/2006/relationships/hyperlink" Target="https://twitter.com/#!/caritaisomaki/status/1178564354473680897" TargetMode="External" /><Relationship Id="rId392" Type="http://schemas.openxmlformats.org/officeDocument/2006/relationships/hyperlink" Target="https://twitter.com/#!/caritaisomaki/status/1178623625336954881" TargetMode="External" /><Relationship Id="rId393" Type="http://schemas.openxmlformats.org/officeDocument/2006/relationships/hyperlink" Target="https://twitter.com/#!/caritaisomaki/status/1179649482771841025" TargetMode="External" /><Relationship Id="rId394" Type="http://schemas.openxmlformats.org/officeDocument/2006/relationships/hyperlink" Target="https://twitter.com/#!/caritaisomaki/status/1181818780156084224" TargetMode="External" /><Relationship Id="rId395" Type="http://schemas.openxmlformats.org/officeDocument/2006/relationships/hyperlink" Target="https://twitter.com/#!/caritaisomaki/status/1181899371622928384" TargetMode="External" /><Relationship Id="rId396" Type="http://schemas.openxmlformats.org/officeDocument/2006/relationships/hyperlink" Target="https://twitter.com/#!/caritaisomaki/status/1181901904802127872" TargetMode="External" /><Relationship Id="rId397" Type="http://schemas.openxmlformats.org/officeDocument/2006/relationships/hyperlink" Target="https://twitter.com/#!/caritaisomaki/status/1182622320667566085" TargetMode="External" /><Relationship Id="rId398" Type="http://schemas.openxmlformats.org/officeDocument/2006/relationships/hyperlink" Target="https://twitter.com/#!/smarttampere/status/1178936019397304327" TargetMode="External" /><Relationship Id="rId399" Type="http://schemas.openxmlformats.org/officeDocument/2006/relationships/hyperlink" Target="https://twitter.com/#!/dimecc_fi/status/1178972568050704384" TargetMode="External" /><Relationship Id="rId400" Type="http://schemas.openxmlformats.org/officeDocument/2006/relationships/hyperlink" Target="https://twitter.com/#!/smarttampere/status/1178962795066482688" TargetMode="External" /><Relationship Id="rId401" Type="http://schemas.openxmlformats.org/officeDocument/2006/relationships/hyperlink" Target="https://twitter.com/#!/mc_roth/status/1182026037129072641" TargetMode="External" /><Relationship Id="rId402" Type="http://schemas.openxmlformats.org/officeDocument/2006/relationships/hyperlink" Target="https://twitter.com/#!/smarttampere/status/1179021385471057920" TargetMode="External" /><Relationship Id="rId403" Type="http://schemas.openxmlformats.org/officeDocument/2006/relationships/hyperlink" Target="https://twitter.com/#!/businesstampere/status/1179722717894991872" TargetMode="External" /><Relationship Id="rId404" Type="http://schemas.openxmlformats.org/officeDocument/2006/relationships/hyperlink" Target="https://twitter.com/#!/petrinykanen/status/1176465780184977408" TargetMode="External" /><Relationship Id="rId405" Type="http://schemas.openxmlformats.org/officeDocument/2006/relationships/hyperlink" Target="https://twitter.com/#!/petrinykanen/status/1178971878691500037" TargetMode="External" /><Relationship Id="rId406" Type="http://schemas.openxmlformats.org/officeDocument/2006/relationships/hyperlink" Target="https://twitter.com/#!/petrinykanen/status/1182179076930301953" TargetMode="External" /><Relationship Id="rId407" Type="http://schemas.openxmlformats.org/officeDocument/2006/relationships/hyperlink" Target="https://twitter.com/#!/smarttampere/status/1179254448016809984" TargetMode="External" /><Relationship Id="rId408" Type="http://schemas.openxmlformats.org/officeDocument/2006/relationships/hyperlink" Target="https://twitter.com/#!/smarttampere/status/1179289506354212865" TargetMode="External" /><Relationship Id="rId409" Type="http://schemas.openxmlformats.org/officeDocument/2006/relationships/hyperlink" Target="https://twitter.com/#!/bitwiseoy/status/1179291217810640898" TargetMode="External" /><Relationship Id="rId410" Type="http://schemas.openxmlformats.org/officeDocument/2006/relationships/hyperlink" Target="https://twitter.com/#!/schulzekatri/status/1179302707443712000" TargetMode="External" /><Relationship Id="rId411" Type="http://schemas.openxmlformats.org/officeDocument/2006/relationships/hyperlink" Target="https://twitter.com/#!/swecofinland/status/1179295077044236289" TargetMode="External" /><Relationship Id="rId412" Type="http://schemas.openxmlformats.org/officeDocument/2006/relationships/hyperlink" Target="https://twitter.com/#!/schulzekatri/status/1179302228835930112" TargetMode="External" /><Relationship Id="rId413" Type="http://schemas.openxmlformats.org/officeDocument/2006/relationships/hyperlink" Target="https://twitter.com/#!/smarttampere/status/1179290428283195392" TargetMode="External" /><Relationship Id="rId414" Type="http://schemas.openxmlformats.org/officeDocument/2006/relationships/hyperlink" Target="https://twitter.com/#!/jukkahammar/status/1179330447102431232" TargetMode="External" /><Relationship Id="rId415" Type="http://schemas.openxmlformats.org/officeDocument/2006/relationships/hyperlink" Target="https://twitter.com/#!/markkuniemi_/status/1180340139157020673" TargetMode="External" /><Relationship Id="rId416" Type="http://schemas.openxmlformats.org/officeDocument/2006/relationships/hyperlink" Target="https://twitter.com/#!/smarttampere/status/1179331446223323136" TargetMode="External" /><Relationship Id="rId417" Type="http://schemas.openxmlformats.org/officeDocument/2006/relationships/hyperlink" Target="https://twitter.com/#!/juhakokkone/status/1179811475327799298" TargetMode="External" /><Relationship Id="rId418" Type="http://schemas.openxmlformats.org/officeDocument/2006/relationships/hyperlink" Target="https://twitter.com/#!/smarttampere/status/1179963474631368704" TargetMode="External" /><Relationship Id="rId419" Type="http://schemas.openxmlformats.org/officeDocument/2006/relationships/hyperlink" Target="https://twitter.com/#!/businesstre_fi/status/1178746215208497156" TargetMode="External" /><Relationship Id="rId420" Type="http://schemas.openxmlformats.org/officeDocument/2006/relationships/hyperlink" Target="https://twitter.com/#!/businesstre_fi/status/1179366576929292289" TargetMode="External" /><Relationship Id="rId421" Type="http://schemas.openxmlformats.org/officeDocument/2006/relationships/hyperlink" Target="https://twitter.com/#!/businesstre_fi/status/1179366762099482624" TargetMode="External" /><Relationship Id="rId422" Type="http://schemas.openxmlformats.org/officeDocument/2006/relationships/hyperlink" Target="https://twitter.com/#!/businesstre_fi/status/1179366858241257478" TargetMode="External" /><Relationship Id="rId423" Type="http://schemas.openxmlformats.org/officeDocument/2006/relationships/hyperlink" Target="https://twitter.com/#!/businesstre_fi/status/1179690520064475136" TargetMode="External" /><Relationship Id="rId424" Type="http://schemas.openxmlformats.org/officeDocument/2006/relationships/hyperlink" Target="https://twitter.com/#!/businesstre_fi/status/1181810830255558656" TargetMode="External" /><Relationship Id="rId425" Type="http://schemas.openxmlformats.org/officeDocument/2006/relationships/hyperlink" Target="https://twitter.com/#!/businesstre_fi/status/1181810851411644416" TargetMode="External" /><Relationship Id="rId426" Type="http://schemas.openxmlformats.org/officeDocument/2006/relationships/hyperlink" Target="https://twitter.com/#!/businesstre_fi/status/1182171308253175808" TargetMode="External" /><Relationship Id="rId427" Type="http://schemas.openxmlformats.org/officeDocument/2006/relationships/hyperlink" Target="https://twitter.com/#!/smarttampere/status/1178563783750508546" TargetMode="External" /><Relationship Id="rId428" Type="http://schemas.openxmlformats.org/officeDocument/2006/relationships/hyperlink" Target="https://twitter.com/#!/smarttampere/status/1180087686603902977" TargetMode="External" /><Relationship Id="rId429" Type="http://schemas.openxmlformats.org/officeDocument/2006/relationships/hyperlink" Target="https://twitter.com/#!/tamperekaupunki/status/1181484413022068737" TargetMode="External" /><Relationship Id="rId430" Type="http://schemas.openxmlformats.org/officeDocument/2006/relationships/hyperlink" Target="https://twitter.com/#!/smarttampere/status/1178563945239650304" TargetMode="External" /><Relationship Id="rId431" Type="http://schemas.openxmlformats.org/officeDocument/2006/relationships/hyperlink" Target="https://twitter.com/#!/smarttampere/status/1179351019534372864" TargetMode="External" /><Relationship Id="rId432" Type="http://schemas.openxmlformats.org/officeDocument/2006/relationships/hyperlink" Target="https://twitter.com/#!/smarttampere/status/1179646059838132225" TargetMode="External" /><Relationship Id="rId433" Type="http://schemas.openxmlformats.org/officeDocument/2006/relationships/hyperlink" Target="https://twitter.com/#!/smarttampere/status/1181175159102812160" TargetMode="External" /><Relationship Id="rId434" Type="http://schemas.openxmlformats.org/officeDocument/2006/relationships/hyperlink" Target="https://twitter.com/#!/psdintelligence/status/1181293137031057408" TargetMode="External" /><Relationship Id="rId435" Type="http://schemas.openxmlformats.org/officeDocument/2006/relationships/hyperlink" Target="https://twitter.com/#!/tylerhsutton/status/1181302347860975616" TargetMode="External" /><Relationship Id="rId436" Type="http://schemas.openxmlformats.org/officeDocument/2006/relationships/hyperlink" Target="https://twitter.com/#!/teppo_rantanen/status/1181305176348614657" TargetMode="External" /><Relationship Id="rId437" Type="http://schemas.openxmlformats.org/officeDocument/2006/relationships/hyperlink" Target="https://twitter.com/#!/smarttampere/status/1181413341497090048" TargetMode="External" /><Relationship Id="rId438" Type="http://schemas.openxmlformats.org/officeDocument/2006/relationships/hyperlink" Target="https://twitter.com/#!/tylerhsutton/status/1181287136705822723" TargetMode="External" /><Relationship Id="rId439" Type="http://schemas.openxmlformats.org/officeDocument/2006/relationships/hyperlink" Target="https://twitter.com/#!/smarttampere/status/1181413449827586048" TargetMode="External" /><Relationship Id="rId440" Type="http://schemas.openxmlformats.org/officeDocument/2006/relationships/hyperlink" Target="https://twitter.com/#!/kuutosaika/status/1180092482266288128" TargetMode="External" /><Relationship Id="rId441" Type="http://schemas.openxmlformats.org/officeDocument/2006/relationships/hyperlink" Target="https://twitter.com/#!/smarttampere/status/1181469895885824001" TargetMode="External" /><Relationship Id="rId442" Type="http://schemas.openxmlformats.org/officeDocument/2006/relationships/hyperlink" Target="https://twitter.com/#!/smarttampere/status/1181503014554804224" TargetMode="External" /><Relationship Id="rId443" Type="http://schemas.openxmlformats.org/officeDocument/2006/relationships/hyperlink" Target="https://twitter.com/#!/smarttampere/status/1181541568324476928" TargetMode="External" /><Relationship Id="rId444" Type="http://schemas.openxmlformats.org/officeDocument/2006/relationships/hyperlink" Target="https://twitter.com/#!/stardusth2020/status/1181553008645152774" TargetMode="External" /><Relationship Id="rId445" Type="http://schemas.openxmlformats.org/officeDocument/2006/relationships/hyperlink" Target="https://twitter.com/#!/smarttampere/status/1181555342670475264" TargetMode="External" /><Relationship Id="rId446" Type="http://schemas.openxmlformats.org/officeDocument/2006/relationships/hyperlink" Target="https://twitter.com/#!/jari_ikonen/status/1181506231770505218" TargetMode="External" /><Relationship Id="rId447" Type="http://schemas.openxmlformats.org/officeDocument/2006/relationships/hyperlink" Target="https://twitter.com/#!/stardusth2020/status/1181554391452721153" TargetMode="External" /><Relationship Id="rId448" Type="http://schemas.openxmlformats.org/officeDocument/2006/relationships/hyperlink" Target="https://twitter.com/#!/smarttampere/status/1181109313806446592" TargetMode="External" /><Relationship Id="rId449" Type="http://schemas.openxmlformats.org/officeDocument/2006/relationships/hyperlink" Target="https://twitter.com/#!/tamperekaupunki/status/1181838623332818944" TargetMode="External" /><Relationship Id="rId450" Type="http://schemas.openxmlformats.org/officeDocument/2006/relationships/hyperlink" Target="https://twitter.com/#!/smarttampere/status/1180052878393782272" TargetMode="External" /><Relationship Id="rId451" Type="http://schemas.openxmlformats.org/officeDocument/2006/relationships/hyperlink" Target="https://twitter.com/#!/smarttampere/status/1181109479523393536" TargetMode="External" /><Relationship Id="rId452" Type="http://schemas.openxmlformats.org/officeDocument/2006/relationships/hyperlink" Target="https://twitter.com/#!/smarttampere/status/1181584552533413890" TargetMode="External" /><Relationship Id="rId453" Type="http://schemas.openxmlformats.org/officeDocument/2006/relationships/hyperlink" Target="https://twitter.com/#!/jarkkooksala/status/1181813695577505792" TargetMode="External" /><Relationship Id="rId454" Type="http://schemas.openxmlformats.org/officeDocument/2006/relationships/hyperlink" Target="https://twitter.com/#!/smarttampere/status/1181817480089657344" TargetMode="External" /><Relationship Id="rId455" Type="http://schemas.openxmlformats.org/officeDocument/2006/relationships/hyperlink" Target="https://twitter.com/#!/tribetampere/status/1181130869920190465" TargetMode="External" /><Relationship Id="rId456" Type="http://schemas.openxmlformats.org/officeDocument/2006/relationships/hyperlink" Target="https://twitter.com/#!/smarttampere/status/1181818218115211265" TargetMode="External" /><Relationship Id="rId457" Type="http://schemas.openxmlformats.org/officeDocument/2006/relationships/hyperlink" Target="https://twitter.com/#!/businesstampere/status/1180065959878578176" TargetMode="External" /><Relationship Id="rId458" Type="http://schemas.openxmlformats.org/officeDocument/2006/relationships/hyperlink" Target="https://twitter.com/#!/tamperekaupunki/status/1179749004218896385" TargetMode="External" /><Relationship Id="rId459" Type="http://schemas.openxmlformats.org/officeDocument/2006/relationships/hyperlink" Target="https://twitter.com/#!/tamperekaupunki/status/1178656871642779648" TargetMode="External" /><Relationship Id="rId460" Type="http://schemas.openxmlformats.org/officeDocument/2006/relationships/hyperlink" Target="https://twitter.com/#!/tamperekaupunki/status/1178935039712747520" TargetMode="External" /><Relationship Id="rId461" Type="http://schemas.openxmlformats.org/officeDocument/2006/relationships/hyperlink" Target="https://twitter.com/#!/tamperekaupunki/status/1179327363437469701" TargetMode="External" /><Relationship Id="rId462" Type="http://schemas.openxmlformats.org/officeDocument/2006/relationships/hyperlink" Target="https://twitter.com/#!/tamperekaupunki/status/1179716489693290501" TargetMode="External" /><Relationship Id="rId463" Type="http://schemas.openxmlformats.org/officeDocument/2006/relationships/hyperlink" Target="https://twitter.com/#!/tamperekaupunki/status/1180073479812595712" TargetMode="External" /><Relationship Id="rId464" Type="http://schemas.openxmlformats.org/officeDocument/2006/relationships/hyperlink" Target="https://twitter.com/#!/tamperekaupunki/status/1181127288349442048" TargetMode="External" /><Relationship Id="rId465" Type="http://schemas.openxmlformats.org/officeDocument/2006/relationships/hyperlink" Target="https://twitter.com/#!/tamperekaupunki/status/1181556794235195392" TargetMode="External" /><Relationship Id="rId466" Type="http://schemas.openxmlformats.org/officeDocument/2006/relationships/hyperlink" Target="https://twitter.com/#!/tamperekaupunki/status/1181837836842131456" TargetMode="External" /><Relationship Id="rId467" Type="http://schemas.openxmlformats.org/officeDocument/2006/relationships/hyperlink" Target="https://twitter.com/#!/tamperekaupunki/status/1182567416137687045" TargetMode="External" /><Relationship Id="rId468" Type="http://schemas.openxmlformats.org/officeDocument/2006/relationships/hyperlink" Target="https://twitter.com/#!/tamperekaupunki/status/1182567782694699008" TargetMode="External" /><Relationship Id="rId469" Type="http://schemas.openxmlformats.org/officeDocument/2006/relationships/hyperlink" Target="https://twitter.com/#!/smarttampere/status/1180068932667006976" TargetMode="External" /><Relationship Id="rId470" Type="http://schemas.openxmlformats.org/officeDocument/2006/relationships/hyperlink" Target="https://twitter.com/#!/smarttampere/status/1181821624942768128" TargetMode="External" /><Relationship Id="rId471" Type="http://schemas.openxmlformats.org/officeDocument/2006/relationships/hyperlink" Target="https://twitter.com/#!/xenomatix/status/1182012117387563009" TargetMode="External" /><Relationship Id="rId472" Type="http://schemas.openxmlformats.org/officeDocument/2006/relationships/hyperlink" Target="https://twitter.com/#!/smarttampere/status/1181893013410373632" TargetMode="External" /><Relationship Id="rId473" Type="http://schemas.openxmlformats.org/officeDocument/2006/relationships/hyperlink" Target="https://twitter.com/#!/businesstampere/status/1179722460008271872" TargetMode="External" /><Relationship Id="rId474" Type="http://schemas.openxmlformats.org/officeDocument/2006/relationships/hyperlink" Target="https://twitter.com/#!/businesstampere/status/1181811255906099200" TargetMode="External" /><Relationship Id="rId475" Type="http://schemas.openxmlformats.org/officeDocument/2006/relationships/hyperlink" Target="https://twitter.com/#!/smarttampere/status/1180069224011718657" TargetMode="External" /><Relationship Id="rId476" Type="http://schemas.openxmlformats.org/officeDocument/2006/relationships/hyperlink" Target="https://twitter.com/#!/smarttampere/status/1182193261764628481" TargetMode="External" /><Relationship Id="rId477" Type="http://schemas.openxmlformats.org/officeDocument/2006/relationships/hyperlink" Target="https://twitter.com/#!/smarttampere/status/1182196846732685313" TargetMode="External" /><Relationship Id="rId478" Type="http://schemas.openxmlformats.org/officeDocument/2006/relationships/hyperlink" Target="https://twitter.com/#!/schulzekatri/status/1179303417040257024" TargetMode="External" /><Relationship Id="rId479" Type="http://schemas.openxmlformats.org/officeDocument/2006/relationships/hyperlink" Target="https://twitter.com/#!/schulzekatri/status/1179304316991090688" TargetMode="External" /><Relationship Id="rId480" Type="http://schemas.openxmlformats.org/officeDocument/2006/relationships/hyperlink" Target="https://twitter.com/#!/schulzekatri/status/1179425533475602432" TargetMode="External" /><Relationship Id="rId481" Type="http://schemas.openxmlformats.org/officeDocument/2006/relationships/hyperlink" Target="https://twitter.com/#!/schulzekatri/status/1179649329029623808" TargetMode="External" /><Relationship Id="rId482" Type="http://schemas.openxmlformats.org/officeDocument/2006/relationships/hyperlink" Target="https://twitter.com/#!/schulzekatri/status/1182197120637558784" TargetMode="External" /><Relationship Id="rId483" Type="http://schemas.openxmlformats.org/officeDocument/2006/relationships/hyperlink" Target="https://twitter.com/#!/smarttampere/status/1179676333779103745" TargetMode="External" /><Relationship Id="rId484" Type="http://schemas.openxmlformats.org/officeDocument/2006/relationships/hyperlink" Target="https://twitter.com/#!/smarttampere/status/1182205300625018882" TargetMode="External" /><Relationship Id="rId485" Type="http://schemas.openxmlformats.org/officeDocument/2006/relationships/hyperlink" Target="https://twitter.com/#!/braggetommi/status/1182627259846479873" TargetMode="External" /><Relationship Id="rId486" Type="http://schemas.openxmlformats.org/officeDocument/2006/relationships/hyperlink" Target="https://twitter.com/#!/braggetommi/status/1182631167335550976" TargetMode="External" /><Relationship Id="rId487" Type="http://schemas.openxmlformats.org/officeDocument/2006/relationships/hyperlink" Target="https://twitter.com/#!/smarttampere/status/1182650214156513280" TargetMode="External" /><Relationship Id="rId488" Type="http://schemas.openxmlformats.org/officeDocument/2006/relationships/hyperlink" Target="https://twitter.com/#!/tays_sairaala/status/1182211055927398401" TargetMode="External" /><Relationship Id="rId489" Type="http://schemas.openxmlformats.org/officeDocument/2006/relationships/hyperlink" Target="https://twitter.com/#!/smarttampere/status/1182667393048424450" TargetMode="External" /><Relationship Id="rId490" Type="http://schemas.openxmlformats.org/officeDocument/2006/relationships/hyperlink" Target="https://twitter.com/#!/lailabrocker/status/1182874676189650945" TargetMode="External" /><Relationship Id="rId491" Type="http://schemas.openxmlformats.org/officeDocument/2006/relationships/hyperlink" Target="https://twitter.com/#!/ai_hub_tampere/status/1179772307419619333" TargetMode="External" /><Relationship Id="rId492" Type="http://schemas.openxmlformats.org/officeDocument/2006/relationships/hyperlink" Target="https://twitter.com/#!/ai_hub_tampere/status/1181088852167004160" TargetMode="External" /><Relationship Id="rId493" Type="http://schemas.openxmlformats.org/officeDocument/2006/relationships/hyperlink" Target="https://twitter.com/#!/smarttampere/status/1181090959637004288" TargetMode="External" /><Relationship Id="rId494" Type="http://schemas.openxmlformats.org/officeDocument/2006/relationships/hyperlink" Target="https://twitter.com/#!/smarttampere/status/1182179411002642432" TargetMode="External" /><Relationship Id="rId495" Type="http://schemas.openxmlformats.org/officeDocument/2006/relationships/hyperlink" Target="https://twitter.com/#!/smarttampere/status/1182182228530470912" TargetMode="External" /><Relationship Id="rId496" Type="http://schemas.openxmlformats.org/officeDocument/2006/relationships/hyperlink" Target="https://twitter.com/#!/kampusklubi/status/1179283960842670085" TargetMode="External" /><Relationship Id="rId497" Type="http://schemas.openxmlformats.org/officeDocument/2006/relationships/hyperlink" Target="https://twitter.com/#!/kampusklubi/status/1180088069610987520" TargetMode="External" /><Relationship Id="rId498" Type="http://schemas.openxmlformats.org/officeDocument/2006/relationships/hyperlink" Target="https://twitter.com/#!/minna_kinnunen/status/1179379010897399808" TargetMode="External" /><Relationship Id="rId499" Type="http://schemas.openxmlformats.org/officeDocument/2006/relationships/hyperlink" Target="https://twitter.com/#!/minna_kinnunen/status/1181553408655925248" TargetMode="External" /><Relationship Id="rId500" Type="http://schemas.openxmlformats.org/officeDocument/2006/relationships/hyperlink" Target="https://twitter.com/#!/smarttampere/status/1179282580140630016" TargetMode="External" /><Relationship Id="rId501" Type="http://schemas.openxmlformats.org/officeDocument/2006/relationships/hyperlink" Target="https://twitter.com/#!/smarttampere/status/1181498729230192640" TargetMode="External" /><Relationship Id="rId502" Type="http://schemas.openxmlformats.org/officeDocument/2006/relationships/hyperlink" Target="https://twitter.com/#!/smarttampere/status/1181558586574544898" TargetMode="External" /><Relationship Id="rId503" Type="http://schemas.openxmlformats.org/officeDocument/2006/relationships/hyperlink" Target="https://twitter.com/#!/ai_hub_tampere/status/1180091998323318784" TargetMode="External" /><Relationship Id="rId504" Type="http://schemas.openxmlformats.org/officeDocument/2006/relationships/hyperlink" Target="https://twitter.com/#!/timorainio/status/1179633965151469568" TargetMode="External" /><Relationship Id="rId505" Type="http://schemas.openxmlformats.org/officeDocument/2006/relationships/hyperlink" Target="https://twitter.com/#!/timorainio/status/1182468252867407874" TargetMode="External" /><Relationship Id="rId506" Type="http://schemas.openxmlformats.org/officeDocument/2006/relationships/hyperlink" Target="https://twitter.com/#!/timorainio/status/1182629460853563393" TargetMode="External" /><Relationship Id="rId507" Type="http://schemas.openxmlformats.org/officeDocument/2006/relationships/hyperlink" Target="https://twitter.com/#!/ai_hub_tampere/status/1182635787273330688" TargetMode="External" /><Relationship Id="rId508" Type="http://schemas.openxmlformats.org/officeDocument/2006/relationships/hyperlink" Target="https://twitter.com/#!/smarttampere/status/1179963585289691136" TargetMode="External" /><Relationship Id="rId509" Type="http://schemas.openxmlformats.org/officeDocument/2006/relationships/hyperlink" Target="https://twitter.com/#!/ai_hub_tampere/status/1182628947902775296" TargetMode="External" /><Relationship Id="rId510" Type="http://schemas.openxmlformats.org/officeDocument/2006/relationships/hyperlink" Target="https://twitter.com/#!/ai_hub_tampere/status/1182900456089100294" TargetMode="External" /><Relationship Id="rId511" Type="http://schemas.openxmlformats.org/officeDocument/2006/relationships/hyperlink" Target="https://twitter.com/#!/huhtelin/status/1178759713774821383" TargetMode="External" /><Relationship Id="rId512" Type="http://schemas.openxmlformats.org/officeDocument/2006/relationships/hyperlink" Target="https://twitter.com/#!/huhtelin/status/1182939946191118336" TargetMode="External" /><Relationship Id="rId513" Type="http://schemas.openxmlformats.org/officeDocument/2006/relationships/hyperlink" Target="https://twitter.com/#!/huhtelin/status/1182939978013253632" TargetMode="External" /><Relationship Id="rId514" Type="http://schemas.openxmlformats.org/officeDocument/2006/relationships/hyperlink" Target="https://twitter.com/#!/niinaimmonen/status/1181261498087329792" TargetMode="External" /><Relationship Id="rId515" Type="http://schemas.openxmlformats.org/officeDocument/2006/relationships/hyperlink" Target="https://twitter.com/#!/smarttampere/status/1178576195597803520" TargetMode="External" /><Relationship Id="rId516" Type="http://schemas.openxmlformats.org/officeDocument/2006/relationships/hyperlink" Target="https://twitter.com/#!/smarttampere/status/1178578436090159104" TargetMode="External" /><Relationship Id="rId517" Type="http://schemas.openxmlformats.org/officeDocument/2006/relationships/hyperlink" Target="https://twitter.com/#!/smarttampere/status/1178617315618951169" TargetMode="External" /><Relationship Id="rId518" Type="http://schemas.openxmlformats.org/officeDocument/2006/relationships/hyperlink" Target="https://twitter.com/#!/smarttampere/status/1178929126675292161" TargetMode="External" /><Relationship Id="rId519" Type="http://schemas.openxmlformats.org/officeDocument/2006/relationships/hyperlink" Target="https://twitter.com/#!/smarttampere/status/1179276286101016578" TargetMode="External" /><Relationship Id="rId520" Type="http://schemas.openxmlformats.org/officeDocument/2006/relationships/hyperlink" Target="https://twitter.com/#!/smarttampere/status/1179378752205312000" TargetMode="External" /><Relationship Id="rId521" Type="http://schemas.openxmlformats.org/officeDocument/2006/relationships/hyperlink" Target="https://twitter.com/#!/smarttampere/status/1179378779250139138" TargetMode="External" /><Relationship Id="rId522" Type="http://schemas.openxmlformats.org/officeDocument/2006/relationships/hyperlink" Target="https://twitter.com/#!/smarttampere/status/1179712853722501121" TargetMode="External" /><Relationship Id="rId523" Type="http://schemas.openxmlformats.org/officeDocument/2006/relationships/hyperlink" Target="https://twitter.com/#!/smarttampere/status/1180005544632995840" TargetMode="External" /><Relationship Id="rId524" Type="http://schemas.openxmlformats.org/officeDocument/2006/relationships/hyperlink" Target="https://twitter.com/#!/smarttampere/status/1181507375532040193" TargetMode="External" /><Relationship Id="rId525" Type="http://schemas.openxmlformats.org/officeDocument/2006/relationships/hyperlink" Target="https://twitter.com/#!/smarttampere/status/1181526800414969856" TargetMode="External" /><Relationship Id="rId526" Type="http://schemas.openxmlformats.org/officeDocument/2006/relationships/hyperlink" Target="https://twitter.com/#!/smarttampere/status/1181821112327561217" TargetMode="External" /><Relationship Id="rId527" Type="http://schemas.openxmlformats.org/officeDocument/2006/relationships/hyperlink" Target="https://twitter.com/#!/smarttampere/status/1181894482939252736" TargetMode="External" /><Relationship Id="rId528" Type="http://schemas.openxmlformats.org/officeDocument/2006/relationships/hyperlink" Target="https://twitter.com/#!/smarttampere/status/1181895565019402240" TargetMode="External" /><Relationship Id="rId529" Type="http://schemas.openxmlformats.org/officeDocument/2006/relationships/hyperlink" Target="https://twitter.com/#!/smarttampere/status/1181901012229120005" TargetMode="External" /><Relationship Id="rId530" Type="http://schemas.openxmlformats.org/officeDocument/2006/relationships/hyperlink" Target="https://twitter.com/#!/smarttampere/status/1182182745017073664" TargetMode="External" /><Relationship Id="rId531" Type="http://schemas.openxmlformats.org/officeDocument/2006/relationships/hyperlink" Target="https://twitter.com/#!/smarttampere/status/1182208399070629888" TargetMode="External" /><Relationship Id="rId532" Type="http://schemas.openxmlformats.org/officeDocument/2006/relationships/hyperlink" Target="https://twitter.com/#!/smarttampere/status/1182210458197135360" TargetMode="External" /><Relationship Id="rId533" Type="http://schemas.openxmlformats.org/officeDocument/2006/relationships/hyperlink" Target="https://twitter.com/#!/smarttampere/status/1182213156212559873" TargetMode="External" /><Relationship Id="rId534" Type="http://schemas.openxmlformats.org/officeDocument/2006/relationships/hyperlink" Target="https://twitter.com/#!/smarttampere/status/1182218750348713984" TargetMode="External" /><Relationship Id="rId535" Type="http://schemas.openxmlformats.org/officeDocument/2006/relationships/hyperlink" Target="https://twitter.com/#!/smarttampere/status/1182272224989986817" TargetMode="External" /><Relationship Id="rId536" Type="http://schemas.openxmlformats.org/officeDocument/2006/relationships/hyperlink" Target="https://twitter.com/#!/smarttampere/status/1182275196817948673" TargetMode="External" /><Relationship Id="rId537" Type="http://schemas.openxmlformats.org/officeDocument/2006/relationships/hyperlink" Target="https://twitter.com/#!/smarttampere/status/1182288505185153029" TargetMode="External" /><Relationship Id="rId538" Type="http://schemas.openxmlformats.org/officeDocument/2006/relationships/hyperlink" Target="https://twitter.com/#!/smarttampere/status/1182541821039255553" TargetMode="External" /><Relationship Id="rId539" Type="http://schemas.openxmlformats.org/officeDocument/2006/relationships/hyperlink" Target="https://twitter.com/#!/smarttampere/status/1182620147858771969" TargetMode="External" /><Relationship Id="rId540" Type="http://schemas.openxmlformats.org/officeDocument/2006/relationships/hyperlink" Target="https://twitter.com/#!/smarttampere/status/1182620198265872385" TargetMode="External" /><Relationship Id="rId541" Type="http://schemas.openxmlformats.org/officeDocument/2006/relationships/hyperlink" Target="https://twitter.com/#!/smarttampere/status/1182620226011222016" TargetMode="External" /><Relationship Id="rId542" Type="http://schemas.openxmlformats.org/officeDocument/2006/relationships/hyperlink" Target="https://twitter.com/#!/smarttampere/status/1182622066316599296" TargetMode="External" /><Relationship Id="rId543" Type="http://schemas.openxmlformats.org/officeDocument/2006/relationships/hyperlink" Target="https://twitter.com/#!/smarttampere/status/1182625412746113024" TargetMode="External" /><Relationship Id="rId544" Type="http://schemas.openxmlformats.org/officeDocument/2006/relationships/hyperlink" Target="https://twitter.com/#!/smarttampere/status/1182626076884897794" TargetMode="External" /><Relationship Id="rId545" Type="http://schemas.openxmlformats.org/officeDocument/2006/relationships/hyperlink" Target="https://twitter.com/#!/niinaimmonen/status/1178619420626829313" TargetMode="External" /><Relationship Id="rId546" Type="http://schemas.openxmlformats.org/officeDocument/2006/relationships/hyperlink" Target="https://twitter.com/#!/niinaimmonen/status/1181853541436203009" TargetMode="External" /><Relationship Id="rId547" Type="http://schemas.openxmlformats.org/officeDocument/2006/relationships/hyperlink" Target="https://twitter.com/#!/minna_kinnunen/status/1178571860721782784" TargetMode="External" /><Relationship Id="rId548" Type="http://schemas.openxmlformats.org/officeDocument/2006/relationships/hyperlink" Target="https://twitter.com/#!/minna_kinnunen/status/1179284813385277440" TargetMode="External" /><Relationship Id="rId549" Type="http://schemas.openxmlformats.org/officeDocument/2006/relationships/hyperlink" Target="https://twitter.com/#!/minna_kinnunen/status/1179344672830959618" TargetMode="External" /><Relationship Id="rId550" Type="http://schemas.openxmlformats.org/officeDocument/2006/relationships/hyperlink" Target="https://twitter.com/#!/minna_kinnunen/status/1179344936778555393" TargetMode="External" /><Relationship Id="rId551" Type="http://schemas.openxmlformats.org/officeDocument/2006/relationships/hyperlink" Target="https://twitter.com/#!/minna_kinnunen/status/1182005636562853888" TargetMode="External" /><Relationship Id="rId552" Type="http://schemas.openxmlformats.org/officeDocument/2006/relationships/hyperlink" Target="https://twitter.com/#!/minna_kinnunen/status/1182579566684098560" TargetMode="External" /><Relationship Id="rId553" Type="http://schemas.openxmlformats.org/officeDocument/2006/relationships/hyperlink" Target="https://twitter.com/#!/minna_kinnunen/status/1182601026391724032" TargetMode="External" /><Relationship Id="rId554" Type="http://schemas.openxmlformats.org/officeDocument/2006/relationships/hyperlink" Target="https://twitter.com/#!/minna_kinnunen/status/1182606219036545024" TargetMode="External" /><Relationship Id="rId555" Type="http://schemas.openxmlformats.org/officeDocument/2006/relationships/hyperlink" Target="https://twitter.com/#!/niinaimmonen/status/1179373981188710400" TargetMode="External" /><Relationship Id="rId556" Type="http://schemas.openxmlformats.org/officeDocument/2006/relationships/hyperlink" Target="https://twitter.com/#!/niinaimmonen/status/1179607281270439940" TargetMode="External" /><Relationship Id="rId557" Type="http://schemas.openxmlformats.org/officeDocument/2006/relationships/hyperlink" Target="https://twitter.com/#!/niinaimmonen/status/1183000220612861952" TargetMode="External" /><Relationship Id="rId558" Type="http://schemas.openxmlformats.org/officeDocument/2006/relationships/hyperlink" Target="https://api.twitter.com/1.1/geo/id/e3ba9e096a0fc232.json" TargetMode="External" /><Relationship Id="rId559" Type="http://schemas.openxmlformats.org/officeDocument/2006/relationships/hyperlink" Target="https://api.twitter.com/1.1/geo/id/0caa8c7fd414f000.json" TargetMode="External" /><Relationship Id="rId560" Type="http://schemas.openxmlformats.org/officeDocument/2006/relationships/hyperlink" Target="https://api.twitter.com/1.1/geo/id/0fc28b29ecd5b002.json" TargetMode="External" /><Relationship Id="rId561" Type="http://schemas.openxmlformats.org/officeDocument/2006/relationships/hyperlink" Target="https://api.twitter.com/1.1/geo/id/e3ba9e096a0fc232.json" TargetMode="External" /><Relationship Id="rId562" Type="http://schemas.openxmlformats.org/officeDocument/2006/relationships/hyperlink" Target="https://api.twitter.com/1.1/geo/id/0fc28b29ecd5b002.json" TargetMode="External" /><Relationship Id="rId563" Type="http://schemas.openxmlformats.org/officeDocument/2006/relationships/hyperlink" Target="https://api.twitter.com/1.1/geo/id/0caa8c7fd414f000.json" TargetMode="External" /><Relationship Id="rId564" Type="http://schemas.openxmlformats.org/officeDocument/2006/relationships/hyperlink" Target="https://api.twitter.com/1.1/geo/id/0caa8c7fd414f000.json" TargetMode="External" /><Relationship Id="rId565" Type="http://schemas.openxmlformats.org/officeDocument/2006/relationships/hyperlink" Target="https://api.twitter.com/1.1/geo/id/0caa8c7fd414f000.json" TargetMode="External" /><Relationship Id="rId566" Type="http://schemas.openxmlformats.org/officeDocument/2006/relationships/hyperlink" Target="https://api.twitter.com/1.1/geo/id/e3ba9e096a0fc232.json" TargetMode="External" /><Relationship Id="rId567" Type="http://schemas.openxmlformats.org/officeDocument/2006/relationships/hyperlink" Target="https://api.twitter.com/1.1/geo/id/07d9d26906482002.json" TargetMode="External" /><Relationship Id="rId568" Type="http://schemas.openxmlformats.org/officeDocument/2006/relationships/hyperlink" Target="https://api.twitter.com/1.1/geo/id/e3ba9e096a0fc232.json" TargetMode="External" /><Relationship Id="rId569" Type="http://schemas.openxmlformats.org/officeDocument/2006/relationships/hyperlink" Target="https://api.twitter.com/1.1/geo/id/e3ba9e096a0fc232.json" TargetMode="External" /><Relationship Id="rId570" Type="http://schemas.openxmlformats.org/officeDocument/2006/relationships/comments" Target="../comments13.xml" /><Relationship Id="rId571" Type="http://schemas.openxmlformats.org/officeDocument/2006/relationships/vmlDrawing" Target="../drawings/vmlDrawing6.vml" /><Relationship Id="rId572" Type="http://schemas.openxmlformats.org/officeDocument/2006/relationships/table" Target="../tables/table23.xml" /><Relationship Id="rId57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fi.linkedin.com/pub/hanna-niemi-hugaerts/3/600/a60/" TargetMode="External" /><Relationship Id="rId2" Type="http://schemas.openxmlformats.org/officeDocument/2006/relationships/hyperlink" Target="https://t.co/dDMwBKQ7PS" TargetMode="External" /><Relationship Id="rId3" Type="http://schemas.openxmlformats.org/officeDocument/2006/relationships/hyperlink" Target="https://t.co/xdCd8KnCcM" TargetMode="External" /><Relationship Id="rId4" Type="http://schemas.openxmlformats.org/officeDocument/2006/relationships/hyperlink" Target="https://t.co/L3W7U9EHi1" TargetMode="External" /><Relationship Id="rId5" Type="http://schemas.openxmlformats.org/officeDocument/2006/relationships/hyperlink" Target="https://t.co/W2M9y5Ofdd" TargetMode="External" /><Relationship Id="rId6" Type="http://schemas.openxmlformats.org/officeDocument/2006/relationships/hyperlink" Target="https://t.co/GOfjZV0R3F" TargetMode="External" /><Relationship Id="rId7" Type="http://schemas.openxmlformats.org/officeDocument/2006/relationships/hyperlink" Target="https://t.co/ejnsIa49T7" TargetMode="External" /><Relationship Id="rId8" Type="http://schemas.openxmlformats.org/officeDocument/2006/relationships/hyperlink" Target="https://twitter.com/" TargetMode="External" /><Relationship Id="rId9" Type="http://schemas.openxmlformats.org/officeDocument/2006/relationships/hyperlink" Target="https://t.co/hwIh6qthca" TargetMode="External" /><Relationship Id="rId10" Type="http://schemas.openxmlformats.org/officeDocument/2006/relationships/hyperlink" Target="https://t.co/hLm7F5KMJy" TargetMode="External" /><Relationship Id="rId11" Type="http://schemas.openxmlformats.org/officeDocument/2006/relationships/hyperlink" Target="https://t.co/1pEF3LZGSW" TargetMode="External" /><Relationship Id="rId12" Type="http://schemas.openxmlformats.org/officeDocument/2006/relationships/hyperlink" Target="https://t.co/5LTGa0OUZC" TargetMode="External" /><Relationship Id="rId13" Type="http://schemas.openxmlformats.org/officeDocument/2006/relationships/hyperlink" Target="http://t.co/FgocH2tkS0" TargetMode="External" /><Relationship Id="rId14" Type="http://schemas.openxmlformats.org/officeDocument/2006/relationships/hyperlink" Target="https://t.co/on0xR2HIPf" TargetMode="External" /><Relationship Id="rId15" Type="http://schemas.openxmlformats.org/officeDocument/2006/relationships/hyperlink" Target="https://t.co/e88lVeihuM" TargetMode="External" /><Relationship Id="rId16" Type="http://schemas.openxmlformats.org/officeDocument/2006/relationships/hyperlink" Target="https://t.co/qgoqoRwFFl" TargetMode="External" /><Relationship Id="rId17" Type="http://schemas.openxmlformats.org/officeDocument/2006/relationships/hyperlink" Target="http://t.co/HQGPjav7Qa" TargetMode="External" /><Relationship Id="rId18" Type="http://schemas.openxmlformats.org/officeDocument/2006/relationships/hyperlink" Target="https://t.co/9zmB01DCzZ" TargetMode="External" /><Relationship Id="rId19" Type="http://schemas.openxmlformats.org/officeDocument/2006/relationships/hyperlink" Target="http://pointofpublishing.com/" TargetMode="External" /><Relationship Id="rId20" Type="http://schemas.openxmlformats.org/officeDocument/2006/relationships/hyperlink" Target="http://www.horisontti2020.fi/" TargetMode="External" /><Relationship Id="rId21" Type="http://schemas.openxmlformats.org/officeDocument/2006/relationships/hyperlink" Target="http://t.co/ZbxrougADM" TargetMode="External" /><Relationship Id="rId22" Type="http://schemas.openxmlformats.org/officeDocument/2006/relationships/hyperlink" Target="https://t.co/KTGKV48xYW" TargetMode="External" /><Relationship Id="rId23" Type="http://schemas.openxmlformats.org/officeDocument/2006/relationships/hyperlink" Target="https://t.co/oA5MMNp5qK" TargetMode="External" /><Relationship Id="rId24" Type="http://schemas.openxmlformats.org/officeDocument/2006/relationships/hyperlink" Target="https://psdrcs.com/" TargetMode="External" /><Relationship Id="rId25" Type="http://schemas.openxmlformats.org/officeDocument/2006/relationships/hyperlink" Target="http://t.co/pdOVEWp6y7" TargetMode="External" /><Relationship Id="rId26" Type="http://schemas.openxmlformats.org/officeDocument/2006/relationships/hyperlink" Target="https://t.co/jeQzJSgP2j" TargetMode="External" /><Relationship Id="rId27" Type="http://schemas.openxmlformats.org/officeDocument/2006/relationships/hyperlink" Target="https://t.co/sdt7EDbX6r" TargetMode="External" /><Relationship Id="rId28" Type="http://schemas.openxmlformats.org/officeDocument/2006/relationships/hyperlink" Target="http://t.co/1pEF3MQuh8" TargetMode="External" /><Relationship Id="rId29" Type="http://schemas.openxmlformats.org/officeDocument/2006/relationships/hyperlink" Target="https://t.co/n8dzdMoiqa" TargetMode="External" /><Relationship Id="rId30" Type="http://schemas.openxmlformats.org/officeDocument/2006/relationships/hyperlink" Target="https://t.co/vTZ8sey4cJ" TargetMode="External" /><Relationship Id="rId31" Type="http://schemas.openxmlformats.org/officeDocument/2006/relationships/hyperlink" Target="http://t.co/aWtmnFSXRx" TargetMode="External" /><Relationship Id="rId32" Type="http://schemas.openxmlformats.org/officeDocument/2006/relationships/hyperlink" Target="https://t.co/2wT2Ufh041" TargetMode="External" /><Relationship Id="rId33" Type="http://schemas.openxmlformats.org/officeDocument/2006/relationships/hyperlink" Target="http://www.vertical.vc/" TargetMode="External" /><Relationship Id="rId34" Type="http://schemas.openxmlformats.org/officeDocument/2006/relationships/hyperlink" Target="http://t.co/dRh9OJYOy0" TargetMode="External" /><Relationship Id="rId35" Type="http://schemas.openxmlformats.org/officeDocument/2006/relationships/hyperlink" Target="https://t.co/mfPjYIvHGL" TargetMode="External" /><Relationship Id="rId36" Type="http://schemas.openxmlformats.org/officeDocument/2006/relationships/hyperlink" Target="http://t.co/1fnJV9DDg7" TargetMode="External" /><Relationship Id="rId37" Type="http://schemas.openxmlformats.org/officeDocument/2006/relationships/hyperlink" Target="https://t.co/Oqr5TuiURA" TargetMode="External" /><Relationship Id="rId38" Type="http://schemas.openxmlformats.org/officeDocument/2006/relationships/hyperlink" Target="https://t.co/lGkWBNIuIw" TargetMode="External" /><Relationship Id="rId39" Type="http://schemas.openxmlformats.org/officeDocument/2006/relationships/hyperlink" Target="https://t.co/T1Zqwc7SSI" TargetMode="External" /><Relationship Id="rId40" Type="http://schemas.openxmlformats.org/officeDocument/2006/relationships/hyperlink" Target="https://t.co/IEJWStc0Zk" TargetMode="External" /><Relationship Id="rId41" Type="http://schemas.openxmlformats.org/officeDocument/2006/relationships/hyperlink" Target="https://t.co/ObnHsBibQd" TargetMode="External" /><Relationship Id="rId42" Type="http://schemas.openxmlformats.org/officeDocument/2006/relationships/hyperlink" Target="http://www.smartecocity.com/" TargetMode="External" /><Relationship Id="rId43" Type="http://schemas.openxmlformats.org/officeDocument/2006/relationships/hyperlink" Target="https://t.co/CfaIRwvPox" TargetMode="External" /><Relationship Id="rId44" Type="http://schemas.openxmlformats.org/officeDocument/2006/relationships/hyperlink" Target="https://t.co/JqgbKEvBWr" TargetMode="External" /><Relationship Id="rId45" Type="http://schemas.openxmlformats.org/officeDocument/2006/relationships/hyperlink" Target="https://t.co/6cqcKStSzL" TargetMode="External" /><Relationship Id="rId46" Type="http://schemas.openxmlformats.org/officeDocument/2006/relationships/hyperlink" Target="https://t.co/5355gqbQwC" TargetMode="External" /><Relationship Id="rId47" Type="http://schemas.openxmlformats.org/officeDocument/2006/relationships/hyperlink" Target="https://t.co/9LRjb0jzwq" TargetMode="External" /><Relationship Id="rId48" Type="http://schemas.openxmlformats.org/officeDocument/2006/relationships/hyperlink" Target="https://t.co/mxkK5QdM8I" TargetMode="External" /><Relationship Id="rId49" Type="http://schemas.openxmlformats.org/officeDocument/2006/relationships/hyperlink" Target="https://t.co/0CXhAEJtFO" TargetMode="External" /><Relationship Id="rId50" Type="http://schemas.openxmlformats.org/officeDocument/2006/relationships/hyperlink" Target="http://www.silviamodig.fi/" TargetMode="External" /><Relationship Id="rId51" Type="http://schemas.openxmlformats.org/officeDocument/2006/relationships/hyperlink" Target="https://t.co/ouOIMZmtkm" TargetMode="External" /><Relationship Id="rId52" Type="http://schemas.openxmlformats.org/officeDocument/2006/relationships/hyperlink" Target="http://www.villeniinisto.fi/" TargetMode="External" /><Relationship Id="rId53" Type="http://schemas.openxmlformats.org/officeDocument/2006/relationships/hyperlink" Target="http://miapetra.fi/" TargetMode="External" /><Relationship Id="rId54" Type="http://schemas.openxmlformats.org/officeDocument/2006/relationships/hyperlink" Target="http://www.hennavirkkunen.fi/" TargetMode="External" /><Relationship Id="rId55" Type="http://schemas.openxmlformats.org/officeDocument/2006/relationships/hyperlink" Target="https://t.co/Ky26pVUcyH" TargetMode="External" /><Relationship Id="rId56" Type="http://schemas.openxmlformats.org/officeDocument/2006/relationships/hyperlink" Target="http://t.co/TIxLyhwz57" TargetMode="External" /><Relationship Id="rId57" Type="http://schemas.openxmlformats.org/officeDocument/2006/relationships/hyperlink" Target="https://t.co/gq3JRtzSrt" TargetMode="External" /><Relationship Id="rId58" Type="http://schemas.openxmlformats.org/officeDocument/2006/relationships/hyperlink" Target="https://t.co/RJgStseFIU" TargetMode="External" /><Relationship Id="rId59" Type="http://schemas.openxmlformats.org/officeDocument/2006/relationships/hyperlink" Target="http://t.co/aGA9hFQjTl" TargetMode="External" /><Relationship Id="rId60" Type="http://schemas.openxmlformats.org/officeDocument/2006/relationships/hyperlink" Target="http://www.vtt.fi/" TargetMode="External" /><Relationship Id="rId61" Type="http://schemas.openxmlformats.org/officeDocument/2006/relationships/hyperlink" Target="https://t.co/6cqcKStSzL" TargetMode="External" /><Relationship Id="rId62" Type="http://schemas.openxmlformats.org/officeDocument/2006/relationships/hyperlink" Target="https://t.co/njW6awfpVT" TargetMode="External" /><Relationship Id="rId63" Type="http://schemas.openxmlformats.org/officeDocument/2006/relationships/hyperlink" Target="https://t.co/ksKeNwGs6P" TargetMode="External" /><Relationship Id="rId64" Type="http://schemas.openxmlformats.org/officeDocument/2006/relationships/hyperlink" Target="http://t.co/sKOECRlsLJ" TargetMode="External" /><Relationship Id="rId65" Type="http://schemas.openxmlformats.org/officeDocument/2006/relationships/hyperlink" Target="https://t.co/dDMwBKQ7PS" TargetMode="External" /><Relationship Id="rId66" Type="http://schemas.openxmlformats.org/officeDocument/2006/relationships/hyperlink" Target="https://t.co/tg1VZ2SlHL" TargetMode="External" /><Relationship Id="rId67" Type="http://schemas.openxmlformats.org/officeDocument/2006/relationships/hyperlink" Target="http://healthhub.fi/" TargetMode="External" /><Relationship Id="rId68" Type="http://schemas.openxmlformats.org/officeDocument/2006/relationships/hyperlink" Target="https://t.co/PXxGtKRaZN" TargetMode="External" /><Relationship Id="rId69" Type="http://schemas.openxmlformats.org/officeDocument/2006/relationships/hyperlink" Target="https://t.co/BWlpnBCEPE" TargetMode="External" /><Relationship Id="rId70" Type="http://schemas.openxmlformats.org/officeDocument/2006/relationships/hyperlink" Target="https://t.co/6kV0cOyHsX" TargetMode="External" /><Relationship Id="rId71" Type="http://schemas.openxmlformats.org/officeDocument/2006/relationships/hyperlink" Target="https://t.co/2wT2Ufh041" TargetMode="External" /><Relationship Id="rId72" Type="http://schemas.openxmlformats.org/officeDocument/2006/relationships/hyperlink" Target="https://t.co/yUDhrjdRr0" TargetMode="External" /><Relationship Id="rId73" Type="http://schemas.openxmlformats.org/officeDocument/2006/relationships/hyperlink" Target="https://t.co/VeJW8qsdFo" TargetMode="External" /><Relationship Id="rId74" Type="http://schemas.openxmlformats.org/officeDocument/2006/relationships/hyperlink" Target="http://t.co/xeV4mqf5gA" TargetMode="External" /><Relationship Id="rId75" Type="http://schemas.openxmlformats.org/officeDocument/2006/relationships/hyperlink" Target="http://t.co/tOLzP5DJRe" TargetMode="External" /><Relationship Id="rId76" Type="http://schemas.openxmlformats.org/officeDocument/2006/relationships/hyperlink" Target="https://t.co/pxSTXIWoZw" TargetMode="External" /><Relationship Id="rId77" Type="http://schemas.openxmlformats.org/officeDocument/2006/relationships/hyperlink" Target="https://t.co/a4WASjhWsy" TargetMode="External" /><Relationship Id="rId78" Type="http://schemas.openxmlformats.org/officeDocument/2006/relationships/hyperlink" Target="https://t.co/Tlkxl0SZij" TargetMode="External" /><Relationship Id="rId79" Type="http://schemas.openxmlformats.org/officeDocument/2006/relationships/hyperlink" Target="https://t.co/OV4zwAqOsZ" TargetMode="External" /><Relationship Id="rId80" Type="http://schemas.openxmlformats.org/officeDocument/2006/relationships/hyperlink" Target="http://www.futurice.com/" TargetMode="External" /><Relationship Id="rId81" Type="http://schemas.openxmlformats.org/officeDocument/2006/relationships/hyperlink" Target="http://www.tut.fi/~ghabchel" TargetMode="External" /><Relationship Id="rId82" Type="http://schemas.openxmlformats.org/officeDocument/2006/relationships/hyperlink" Target="https://t.co/sGcNPpQyMQ" TargetMode="External" /><Relationship Id="rId83" Type="http://schemas.openxmlformats.org/officeDocument/2006/relationships/hyperlink" Target="http://sykoy.fi/our-services/customer-relations-and-campus-development/" TargetMode="External" /><Relationship Id="rId84" Type="http://schemas.openxmlformats.org/officeDocument/2006/relationships/hyperlink" Target="https://t.co/2wT2Ufh041" TargetMode="External" /><Relationship Id="rId85" Type="http://schemas.openxmlformats.org/officeDocument/2006/relationships/hyperlink" Target="https://pbs.twimg.com/profile_banners/737000879941898240/1554982489" TargetMode="External" /><Relationship Id="rId86" Type="http://schemas.openxmlformats.org/officeDocument/2006/relationships/hyperlink" Target="https://pbs.twimg.com/profile_banners/27617566/1570603808" TargetMode="External" /><Relationship Id="rId87" Type="http://schemas.openxmlformats.org/officeDocument/2006/relationships/hyperlink" Target="https://pbs.twimg.com/profile_banners/73436089/1502873884" TargetMode="External" /><Relationship Id="rId88" Type="http://schemas.openxmlformats.org/officeDocument/2006/relationships/hyperlink" Target="https://pbs.twimg.com/profile_banners/873134244872192000/1504077907" TargetMode="External" /><Relationship Id="rId89" Type="http://schemas.openxmlformats.org/officeDocument/2006/relationships/hyperlink" Target="https://pbs.twimg.com/profile_banners/971256903555829762/1520401944" TargetMode="External" /><Relationship Id="rId90" Type="http://schemas.openxmlformats.org/officeDocument/2006/relationships/hyperlink" Target="https://pbs.twimg.com/profile_banners/707841694704738304/1560850968" TargetMode="External" /><Relationship Id="rId91" Type="http://schemas.openxmlformats.org/officeDocument/2006/relationships/hyperlink" Target="https://pbs.twimg.com/profile_banners/386998912/1533600282" TargetMode="External" /><Relationship Id="rId92" Type="http://schemas.openxmlformats.org/officeDocument/2006/relationships/hyperlink" Target="https://pbs.twimg.com/profile_banners/912970098331324416/1542609816" TargetMode="External" /><Relationship Id="rId93" Type="http://schemas.openxmlformats.org/officeDocument/2006/relationships/hyperlink" Target="https://pbs.twimg.com/profile_banners/2203503269/1465675982" TargetMode="External" /><Relationship Id="rId94" Type="http://schemas.openxmlformats.org/officeDocument/2006/relationships/hyperlink" Target="https://pbs.twimg.com/profile_banners/64459262/1527183411" TargetMode="External" /><Relationship Id="rId95" Type="http://schemas.openxmlformats.org/officeDocument/2006/relationships/hyperlink" Target="https://pbs.twimg.com/profile_banners/2479544202/1536259705" TargetMode="External" /><Relationship Id="rId96" Type="http://schemas.openxmlformats.org/officeDocument/2006/relationships/hyperlink" Target="https://pbs.twimg.com/profile_banners/1913609670/1460129490" TargetMode="External" /><Relationship Id="rId97" Type="http://schemas.openxmlformats.org/officeDocument/2006/relationships/hyperlink" Target="https://pbs.twimg.com/profile_banners/762570728361299968/1563734654" TargetMode="External" /><Relationship Id="rId98" Type="http://schemas.openxmlformats.org/officeDocument/2006/relationships/hyperlink" Target="https://pbs.twimg.com/profile_banners/2368995801/1429547597" TargetMode="External" /><Relationship Id="rId99" Type="http://schemas.openxmlformats.org/officeDocument/2006/relationships/hyperlink" Target="https://pbs.twimg.com/profile_banners/69543441/1472711957" TargetMode="External" /><Relationship Id="rId100" Type="http://schemas.openxmlformats.org/officeDocument/2006/relationships/hyperlink" Target="https://pbs.twimg.com/profile_banners/1033350999149367296/1549814135" TargetMode="External" /><Relationship Id="rId101" Type="http://schemas.openxmlformats.org/officeDocument/2006/relationships/hyperlink" Target="https://pbs.twimg.com/profile_banners/829732611073404928/1486660310" TargetMode="External" /><Relationship Id="rId102" Type="http://schemas.openxmlformats.org/officeDocument/2006/relationships/hyperlink" Target="https://pbs.twimg.com/profile_banners/751198118/1567671121" TargetMode="External" /><Relationship Id="rId103" Type="http://schemas.openxmlformats.org/officeDocument/2006/relationships/hyperlink" Target="https://pbs.twimg.com/profile_banners/20859958/1552926712" TargetMode="External" /><Relationship Id="rId104" Type="http://schemas.openxmlformats.org/officeDocument/2006/relationships/hyperlink" Target="https://pbs.twimg.com/profile_banners/806410118/1508410344" TargetMode="External" /><Relationship Id="rId105" Type="http://schemas.openxmlformats.org/officeDocument/2006/relationships/hyperlink" Target="https://pbs.twimg.com/profile_banners/4695222978/1560429455" TargetMode="External" /><Relationship Id="rId106" Type="http://schemas.openxmlformats.org/officeDocument/2006/relationships/hyperlink" Target="https://pbs.twimg.com/profile_banners/3086141861/1426065553" TargetMode="External" /><Relationship Id="rId107" Type="http://schemas.openxmlformats.org/officeDocument/2006/relationships/hyperlink" Target="https://pbs.twimg.com/profile_banners/3431111008/1516012583" TargetMode="External" /><Relationship Id="rId108" Type="http://schemas.openxmlformats.org/officeDocument/2006/relationships/hyperlink" Target="https://pbs.twimg.com/profile_banners/7315022/1522779412" TargetMode="External" /><Relationship Id="rId109" Type="http://schemas.openxmlformats.org/officeDocument/2006/relationships/hyperlink" Target="https://pbs.twimg.com/profile_banners/4924921995/1455739516" TargetMode="External" /><Relationship Id="rId110" Type="http://schemas.openxmlformats.org/officeDocument/2006/relationships/hyperlink" Target="https://pbs.twimg.com/profile_banners/292956000/1547052375" TargetMode="External" /><Relationship Id="rId111" Type="http://schemas.openxmlformats.org/officeDocument/2006/relationships/hyperlink" Target="https://pbs.twimg.com/profile_banners/792839376/1553183817" TargetMode="External" /><Relationship Id="rId112" Type="http://schemas.openxmlformats.org/officeDocument/2006/relationships/hyperlink" Target="https://pbs.twimg.com/profile_banners/269812167/1559573741" TargetMode="External" /><Relationship Id="rId113" Type="http://schemas.openxmlformats.org/officeDocument/2006/relationships/hyperlink" Target="https://pbs.twimg.com/profile_banners/55323056/1568742293" TargetMode="External" /><Relationship Id="rId114" Type="http://schemas.openxmlformats.org/officeDocument/2006/relationships/hyperlink" Target="https://pbs.twimg.com/profile_banners/21336038/1559703920" TargetMode="External" /><Relationship Id="rId115" Type="http://schemas.openxmlformats.org/officeDocument/2006/relationships/hyperlink" Target="https://pbs.twimg.com/profile_banners/870174977601024000/1496320037" TargetMode="External" /><Relationship Id="rId116" Type="http://schemas.openxmlformats.org/officeDocument/2006/relationships/hyperlink" Target="https://pbs.twimg.com/profile_banners/841043562963836929/1530301850" TargetMode="External" /><Relationship Id="rId117" Type="http://schemas.openxmlformats.org/officeDocument/2006/relationships/hyperlink" Target="https://pbs.twimg.com/profile_banners/2999458397/1422272422" TargetMode="External" /><Relationship Id="rId118" Type="http://schemas.openxmlformats.org/officeDocument/2006/relationships/hyperlink" Target="https://pbs.twimg.com/profile_banners/201843615/1423674132" TargetMode="External" /><Relationship Id="rId119" Type="http://schemas.openxmlformats.org/officeDocument/2006/relationships/hyperlink" Target="https://pbs.twimg.com/profile_banners/436518985/1550595836" TargetMode="External" /><Relationship Id="rId120" Type="http://schemas.openxmlformats.org/officeDocument/2006/relationships/hyperlink" Target="https://pbs.twimg.com/profile_banners/934029315922186240/1511789886" TargetMode="External" /><Relationship Id="rId121" Type="http://schemas.openxmlformats.org/officeDocument/2006/relationships/hyperlink" Target="https://pbs.twimg.com/profile_banners/289290980/1568978346" TargetMode="External" /><Relationship Id="rId122" Type="http://schemas.openxmlformats.org/officeDocument/2006/relationships/hyperlink" Target="https://pbs.twimg.com/profile_banners/317958106/1555057351" TargetMode="External" /><Relationship Id="rId123" Type="http://schemas.openxmlformats.org/officeDocument/2006/relationships/hyperlink" Target="https://pbs.twimg.com/profile_banners/2991633287/1529917841" TargetMode="External" /><Relationship Id="rId124" Type="http://schemas.openxmlformats.org/officeDocument/2006/relationships/hyperlink" Target="https://pbs.twimg.com/profile_banners/393289673/1516788557" TargetMode="External" /><Relationship Id="rId125" Type="http://schemas.openxmlformats.org/officeDocument/2006/relationships/hyperlink" Target="https://pbs.twimg.com/profile_banners/127282289/1440533735" TargetMode="External" /><Relationship Id="rId126" Type="http://schemas.openxmlformats.org/officeDocument/2006/relationships/hyperlink" Target="https://pbs.twimg.com/profile_banners/286255386/1554464859" TargetMode="External" /><Relationship Id="rId127" Type="http://schemas.openxmlformats.org/officeDocument/2006/relationships/hyperlink" Target="https://pbs.twimg.com/profile_banners/351772296/1492083573" TargetMode="External" /><Relationship Id="rId128" Type="http://schemas.openxmlformats.org/officeDocument/2006/relationships/hyperlink" Target="https://pbs.twimg.com/profile_banners/994113769444904960/1527581090" TargetMode="External" /><Relationship Id="rId129" Type="http://schemas.openxmlformats.org/officeDocument/2006/relationships/hyperlink" Target="https://pbs.twimg.com/profile_banners/103964522/1412074007" TargetMode="External" /><Relationship Id="rId130" Type="http://schemas.openxmlformats.org/officeDocument/2006/relationships/hyperlink" Target="https://pbs.twimg.com/profile_banners/1135852634525577216/1559676582" TargetMode="External" /><Relationship Id="rId131" Type="http://schemas.openxmlformats.org/officeDocument/2006/relationships/hyperlink" Target="https://pbs.twimg.com/profile_banners/1225220966/1377224751" TargetMode="External" /><Relationship Id="rId132" Type="http://schemas.openxmlformats.org/officeDocument/2006/relationships/hyperlink" Target="https://pbs.twimg.com/profile_banners/776226648/1562923617" TargetMode="External" /><Relationship Id="rId133" Type="http://schemas.openxmlformats.org/officeDocument/2006/relationships/hyperlink" Target="https://pbs.twimg.com/profile_banners/467659217/1519757699" TargetMode="External" /><Relationship Id="rId134" Type="http://schemas.openxmlformats.org/officeDocument/2006/relationships/hyperlink" Target="https://pbs.twimg.com/profile_banners/2991917614/1524028278" TargetMode="External" /><Relationship Id="rId135" Type="http://schemas.openxmlformats.org/officeDocument/2006/relationships/hyperlink" Target="https://pbs.twimg.com/profile_banners/3993596225/1512035128" TargetMode="External" /><Relationship Id="rId136" Type="http://schemas.openxmlformats.org/officeDocument/2006/relationships/hyperlink" Target="https://pbs.twimg.com/profile_banners/743760403339980801/1466162302" TargetMode="External" /><Relationship Id="rId137" Type="http://schemas.openxmlformats.org/officeDocument/2006/relationships/hyperlink" Target="https://pbs.twimg.com/profile_banners/130084884/1355481470" TargetMode="External" /><Relationship Id="rId138" Type="http://schemas.openxmlformats.org/officeDocument/2006/relationships/hyperlink" Target="https://pbs.twimg.com/profile_banners/74979251/1427173412" TargetMode="External" /><Relationship Id="rId139" Type="http://schemas.openxmlformats.org/officeDocument/2006/relationships/hyperlink" Target="https://pbs.twimg.com/profile_banners/4413281356/1534151458" TargetMode="External" /><Relationship Id="rId140" Type="http://schemas.openxmlformats.org/officeDocument/2006/relationships/hyperlink" Target="https://pbs.twimg.com/profile_banners/1072620162795347974/1546432698" TargetMode="External" /><Relationship Id="rId141" Type="http://schemas.openxmlformats.org/officeDocument/2006/relationships/hyperlink" Target="https://pbs.twimg.com/profile_banners/712917080773885952/1544776647" TargetMode="External" /><Relationship Id="rId142" Type="http://schemas.openxmlformats.org/officeDocument/2006/relationships/hyperlink" Target="https://pbs.twimg.com/profile_banners/1105736199409487872/1553759426" TargetMode="External" /><Relationship Id="rId143" Type="http://schemas.openxmlformats.org/officeDocument/2006/relationships/hyperlink" Target="https://pbs.twimg.com/profile_banners/87206214/1432432374" TargetMode="External" /><Relationship Id="rId144" Type="http://schemas.openxmlformats.org/officeDocument/2006/relationships/hyperlink" Target="https://pbs.twimg.com/profile_banners/25057713/1559635880" TargetMode="External" /><Relationship Id="rId145" Type="http://schemas.openxmlformats.org/officeDocument/2006/relationships/hyperlink" Target="https://pbs.twimg.com/profile_banners/333954467/1556562658" TargetMode="External" /><Relationship Id="rId146" Type="http://schemas.openxmlformats.org/officeDocument/2006/relationships/hyperlink" Target="https://pbs.twimg.com/profile_banners/195681218/1568297201" TargetMode="External" /><Relationship Id="rId147" Type="http://schemas.openxmlformats.org/officeDocument/2006/relationships/hyperlink" Target="https://pbs.twimg.com/profile_banners/72277900/1558960345" TargetMode="External" /><Relationship Id="rId148" Type="http://schemas.openxmlformats.org/officeDocument/2006/relationships/hyperlink" Target="https://pbs.twimg.com/profile_banners/2468968446/1398761072" TargetMode="External" /><Relationship Id="rId149" Type="http://schemas.openxmlformats.org/officeDocument/2006/relationships/hyperlink" Target="https://pbs.twimg.com/profile_banners/1060169352018833413/1543404784" TargetMode="External" /><Relationship Id="rId150" Type="http://schemas.openxmlformats.org/officeDocument/2006/relationships/hyperlink" Target="https://pbs.twimg.com/profile_banners/1528463413/1542395470" TargetMode="External" /><Relationship Id="rId151" Type="http://schemas.openxmlformats.org/officeDocument/2006/relationships/hyperlink" Target="https://pbs.twimg.com/profile_banners/531780648/1567622153" TargetMode="External" /><Relationship Id="rId152" Type="http://schemas.openxmlformats.org/officeDocument/2006/relationships/hyperlink" Target="https://pbs.twimg.com/profile_banners/2394148770/1535089827" TargetMode="External" /><Relationship Id="rId153" Type="http://schemas.openxmlformats.org/officeDocument/2006/relationships/hyperlink" Target="https://pbs.twimg.com/profile_banners/3189896440/1429612900" TargetMode="External" /><Relationship Id="rId154" Type="http://schemas.openxmlformats.org/officeDocument/2006/relationships/hyperlink" Target="https://pbs.twimg.com/profile_banners/66325641/1535525978" TargetMode="External" /><Relationship Id="rId155" Type="http://schemas.openxmlformats.org/officeDocument/2006/relationships/hyperlink" Target="https://pbs.twimg.com/profile_banners/3073245185/1525502348" TargetMode="External" /><Relationship Id="rId156" Type="http://schemas.openxmlformats.org/officeDocument/2006/relationships/hyperlink" Target="https://pbs.twimg.com/profile_banners/104768601/1540530475" TargetMode="External" /><Relationship Id="rId157" Type="http://schemas.openxmlformats.org/officeDocument/2006/relationships/hyperlink" Target="https://pbs.twimg.com/profile_banners/844869233464918018/1542387731" TargetMode="External" /><Relationship Id="rId158" Type="http://schemas.openxmlformats.org/officeDocument/2006/relationships/hyperlink" Target="https://pbs.twimg.com/profile_banners/174365411/1549171852" TargetMode="External" /><Relationship Id="rId159" Type="http://schemas.openxmlformats.org/officeDocument/2006/relationships/hyperlink" Target="https://pbs.twimg.com/profile_banners/86911266/1559737763" TargetMode="External" /><Relationship Id="rId160" Type="http://schemas.openxmlformats.org/officeDocument/2006/relationships/hyperlink" Target="https://pbs.twimg.com/profile_banners/1244364811/1516044577" TargetMode="External" /><Relationship Id="rId161" Type="http://schemas.openxmlformats.org/officeDocument/2006/relationships/hyperlink" Target="https://pbs.twimg.com/profile_banners/285878305/1563737715" TargetMode="External" /><Relationship Id="rId162" Type="http://schemas.openxmlformats.org/officeDocument/2006/relationships/hyperlink" Target="https://pbs.twimg.com/profile_banners/156944425/1471251041" TargetMode="External" /><Relationship Id="rId163" Type="http://schemas.openxmlformats.org/officeDocument/2006/relationships/hyperlink" Target="https://pbs.twimg.com/profile_banners/3239246356/1549284353" TargetMode="External" /><Relationship Id="rId164" Type="http://schemas.openxmlformats.org/officeDocument/2006/relationships/hyperlink" Target="https://pbs.twimg.com/profile_banners/62494396/1568304205" TargetMode="External" /><Relationship Id="rId165" Type="http://schemas.openxmlformats.org/officeDocument/2006/relationships/hyperlink" Target="https://pbs.twimg.com/profile_banners/1954032464/1524128130" TargetMode="External" /><Relationship Id="rId166" Type="http://schemas.openxmlformats.org/officeDocument/2006/relationships/hyperlink" Target="https://pbs.twimg.com/profile_banners/290459380/1412504535" TargetMode="External" /><Relationship Id="rId167" Type="http://schemas.openxmlformats.org/officeDocument/2006/relationships/hyperlink" Target="https://pbs.twimg.com/profile_banners/2294498827/1555057262" TargetMode="External" /><Relationship Id="rId168" Type="http://schemas.openxmlformats.org/officeDocument/2006/relationships/hyperlink" Target="https://pbs.twimg.com/profile_banners/2525593142/1455003957" TargetMode="External" /><Relationship Id="rId169" Type="http://schemas.openxmlformats.org/officeDocument/2006/relationships/hyperlink" Target="https://pbs.twimg.com/profile_banners/898512525851054080/1527087429" TargetMode="External" /><Relationship Id="rId170" Type="http://schemas.openxmlformats.org/officeDocument/2006/relationships/hyperlink" Target="https://pbs.twimg.com/profile_banners/936466243716046848/1524044617" TargetMode="External" /><Relationship Id="rId171" Type="http://schemas.openxmlformats.org/officeDocument/2006/relationships/hyperlink" Target="https://pbs.twimg.com/profile_banners/2410390494/1540373290" TargetMode="External" /><Relationship Id="rId172" Type="http://schemas.openxmlformats.org/officeDocument/2006/relationships/hyperlink" Target="https://pbs.twimg.com/profile_banners/1372038325/1441971573" TargetMode="External" /><Relationship Id="rId173" Type="http://schemas.openxmlformats.org/officeDocument/2006/relationships/hyperlink" Target="https://pbs.twimg.com/profile_banners/1109922054/1557388928" TargetMode="External" /><Relationship Id="rId174" Type="http://schemas.openxmlformats.org/officeDocument/2006/relationships/hyperlink" Target="https://pbs.twimg.com/profile_banners/1043071766019678212/1557751790" TargetMode="External" /><Relationship Id="rId175" Type="http://schemas.openxmlformats.org/officeDocument/2006/relationships/hyperlink" Target="https://pbs.twimg.com/profile_banners/1130679137797066752/1570773999" TargetMode="External" /><Relationship Id="rId176" Type="http://schemas.openxmlformats.org/officeDocument/2006/relationships/hyperlink" Target="https://pbs.twimg.com/profile_banners/3306964205/1570686307" TargetMode="External" /><Relationship Id="rId177" Type="http://schemas.openxmlformats.org/officeDocument/2006/relationships/hyperlink" Target="https://pbs.twimg.com/profile_banners/102447320/1544785036" TargetMode="External" /><Relationship Id="rId178" Type="http://schemas.openxmlformats.org/officeDocument/2006/relationships/hyperlink" Target="https://pbs.twimg.com/profile_banners/1070984035021795328/1544177982" TargetMode="External" /><Relationship Id="rId179" Type="http://schemas.openxmlformats.org/officeDocument/2006/relationships/hyperlink" Target="https://pbs.twimg.com/profile_banners/353119576/1462340111" TargetMode="External" /><Relationship Id="rId180" Type="http://schemas.openxmlformats.org/officeDocument/2006/relationships/hyperlink" Target="https://pbs.twimg.com/profile_banners/1069928117685415936/1543926531" TargetMode="External" /><Relationship Id="rId181" Type="http://schemas.openxmlformats.org/officeDocument/2006/relationships/hyperlink" Target="https://pbs.twimg.com/profile_banners/34557765/1542624236" TargetMode="External" /><Relationship Id="rId182" Type="http://schemas.openxmlformats.org/officeDocument/2006/relationships/hyperlink" Target="https://pbs.twimg.com/profile_banners/22463239/1492300703" TargetMode="External" /><Relationship Id="rId183" Type="http://schemas.openxmlformats.org/officeDocument/2006/relationships/hyperlink" Target="https://pbs.twimg.com/profile_banners/2315986840/1532501495" TargetMode="External" /><Relationship Id="rId184" Type="http://schemas.openxmlformats.org/officeDocument/2006/relationships/hyperlink" Target="https://pbs.twimg.com/profile_banners/2383568862/1569151752"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2/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2/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9/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4/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5/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6/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5/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6/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1/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9/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7/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4/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9/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7/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9/bg.gif"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2/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6/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9/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3/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2/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pbs.twimg.com/profile_images/1054767711153254402/kFY6qF_2_normal.jpg" TargetMode="External" /><Relationship Id="rId285" Type="http://schemas.openxmlformats.org/officeDocument/2006/relationships/hyperlink" Target="http://pbs.twimg.com/profile_images/787336839954894848/h90UjdE8_normal.jpg" TargetMode="External" /><Relationship Id="rId286" Type="http://schemas.openxmlformats.org/officeDocument/2006/relationships/hyperlink" Target="http://pbs.twimg.com/profile_images/1109733367472418816/rRMu9iP7_normal.png" TargetMode="External" /><Relationship Id="rId287" Type="http://schemas.openxmlformats.org/officeDocument/2006/relationships/hyperlink" Target="http://pbs.twimg.com/profile_images/565139369640476672/z9Dhq41q_normal.jpeg" TargetMode="External" /><Relationship Id="rId288" Type="http://schemas.openxmlformats.org/officeDocument/2006/relationships/hyperlink" Target="http://pbs.twimg.com/profile_images/902795260191014912/3xmRoym1_normal.jpg" TargetMode="External" /><Relationship Id="rId289" Type="http://schemas.openxmlformats.org/officeDocument/2006/relationships/hyperlink" Target="http://pbs.twimg.com/profile_images/971282302293757953/6udVXeTF_normal.jpg" TargetMode="External" /><Relationship Id="rId290" Type="http://schemas.openxmlformats.org/officeDocument/2006/relationships/hyperlink" Target="http://pbs.twimg.com/profile_images/1126524647896436741/yM_NG9zi_normal.png" TargetMode="External" /><Relationship Id="rId291" Type="http://schemas.openxmlformats.org/officeDocument/2006/relationships/hyperlink" Target="http://pbs.twimg.com/profile_images/881857022316208128/5K7IXf7__normal.jpg" TargetMode="External" /><Relationship Id="rId292" Type="http://schemas.openxmlformats.org/officeDocument/2006/relationships/hyperlink" Target="http://pbs.twimg.com/profile_images/1148207561935642624/miOtbHhs_normal.jpg" TargetMode="External" /><Relationship Id="rId293" Type="http://schemas.openxmlformats.org/officeDocument/2006/relationships/hyperlink" Target="http://pbs.twimg.com/profile_images/912974075420725250/WyLm9JeJ_normal.jpg" TargetMode="External" /><Relationship Id="rId294" Type="http://schemas.openxmlformats.org/officeDocument/2006/relationships/hyperlink" Target="http://pbs.twimg.com/profile_images/378800000820049974/bb7bd8fdb4671e53ef9ba6f522e27333_normal.jpeg" TargetMode="External" /><Relationship Id="rId295" Type="http://schemas.openxmlformats.org/officeDocument/2006/relationships/hyperlink" Target="http://pbs.twimg.com/profile_images/785474788840108032/Qi7kraQI_normal.jpg" TargetMode="External" /><Relationship Id="rId296" Type="http://schemas.openxmlformats.org/officeDocument/2006/relationships/hyperlink" Target="http://pbs.twimg.com/profile_images/1177273061105635329/OrfLVVkD_normal.jpg" TargetMode="External" /><Relationship Id="rId297" Type="http://schemas.openxmlformats.org/officeDocument/2006/relationships/hyperlink" Target="http://pbs.twimg.com/profile_images/1068523340669739008/Pzbgm2RH_normal.jpg" TargetMode="External" /><Relationship Id="rId298" Type="http://schemas.openxmlformats.org/officeDocument/2006/relationships/hyperlink" Target="http://pbs.twimg.com/profile_images/1125063982417575937/B6exl8fX_normal.jpg" TargetMode="External" /><Relationship Id="rId299" Type="http://schemas.openxmlformats.org/officeDocument/2006/relationships/hyperlink" Target="http://pbs.twimg.com/profile_images/439029562408960000/Ys-ROgiX_normal.jpeg" TargetMode="External" /><Relationship Id="rId300" Type="http://schemas.openxmlformats.org/officeDocument/2006/relationships/hyperlink" Target="http://pbs.twimg.com/profile_images/1049351275278733313/0N-FU4Ev_normal.jpg" TargetMode="External" /><Relationship Id="rId301" Type="http://schemas.openxmlformats.org/officeDocument/2006/relationships/hyperlink" Target="http://pbs.twimg.com/profile_images/1034723246028021760/oLg6flFI_normal.jpg" TargetMode="External" /><Relationship Id="rId302" Type="http://schemas.openxmlformats.org/officeDocument/2006/relationships/hyperlink" Target="http://pbs.twimg.com/profile_images/1034859225284001792/OK69Qjqu_normal.jpg" TargetMode="External" /><Relationship Id="rId303" Type="http://schemas.openxmlformats.org/officeDocument/2006/relationships/hyperlink" Target="http://pbs.twimg.com/profile_images/829738333500801024/Fp9smXZD_normal.jpg" TargetMode="External" /><Relationship Id="rId304" Type="http://schemas.openxmlformats.org/officeDocument/2006/relationships/hyperlink" Target="http://pbs.twimg.com/profile_images/1151870047738060801/GkrTkp6t_normal.jpg" TargetMode="External" /><Relationship Id="rId305" Type="http://schemas.openxmlformats.org/officeDocument/2006/relationships/hyperlink" Target="http://pbs.twimg.com/profile_images/1106220056155963394/9dg29sJh_normal.png" TargetMode="External" /><Relationship Id="rId306" Type="http://schemas.openxmlformats.org/officeDocument/2006/relationships/hyperlink" Target="http://pbs.twimg.com/profile_images/609351340402216960/88JnrmvN_normal.jpg" TargetMode="External" /><Relationship Id="rId307" Type="http://schemas.openxmlformats.org/officeDocument/2006/relationships/hyperlink" Target="http://pbs.twimg.com/profile_images/1131797500925501441/0MpkxL-h_normal.png" TargetMode="External" /><Relationship Id="rId308" Type="http://schemas.openxmlformats.org/officeDocument/2006/relationships/hyperlink" Target="http://pbs.twimg.com/profile_images/575942507483156481/mMopJXiq_normal.jpeg" TargetMode="External" /><Relationship Id="rId309" Type="http://schemas.openxmlformats.org/officeDocument/2006/relationships/hyperlink" Target="http://pbs.twimg.com/profile_images/901792816032096256/XBybCLG4_normal.jpg" TargetMode="External" /><Relationship Id="rId310" Type="http://schemas.openxmlformats.org/officeDocument/2006/relationships/hyperlink" Target="http://pbs.twimg.com/profile_images/879856608481746944/ea986KzC_normal.jpg" TargetMode="External" /><Relationship Id="rId311" Type="http://schemas.openxmlformats.org/officeDocument/2006/relationships/hyperlink" Target="http://pbs.twimg.com/profile_images/991318868969906176/jIwg6opN_normal.jpg" TargetMode="External" /><Relationship Id="rId312" Type="http://schemas.openxmlformats.org/officeDocument/2006/relationships/hyperlink" Target="http://pbs.twimg.com/profile_images/1171588169311182849/I8v84ooZ_normal.jpg" TargetMode="External" /><Relationship Id="rId313" Type="http://schemas.openxmlformats.org/officeDocument/2006/relationships/hyperlink" Target="http://pbs.twimg.com/profile_images/1108759350628286464/tA3SJPVl_normal.png" TargetMode="External" /><Relationship Id="rId314" Type="http://schemas.openxmlformats.org/officeDocument/2006/relationships/hyperlink" Target="http://pbs.twimg.com/profile_images/877196582390595585/gnQ3rUNQ_normal.jpg" TargetMode="External" /><Relationship Id="rId315" Type="http://schemas.openxmlformats.org/officeDocument/2006/relationships/hyperlink" Target="http://pbs.twimg.com/profile_images/1055503286046990336/8OpcXcfT_normal.jpg" TargetMode="External" /><Relationship Id="rId316" Type="http://schemas.openxmlformats.org/officeDocument/2006/relationships/hyperlink" Target="http://pbs.twimg.com/profile_images/1118589600539336704/-dRVqqg__normal.jpg" TargetMode="External" /><Relationship Id="rId317" Type="http://schemas.openxmlformats.org/officeDocument/2006/relationships/hyperlink" Target="http://pbs.twimg.com/profile_images/870178663416967168/AWT4sq36_normal.jpg" TargetMode="External" /><Relationship Id="rId318" Type="http://schemas.openxmlformats.org/officeDocument/2006/relationships/hyperlink" Target="http://pbs.twimg.com/profile_images/1017137792613339136/gpQYKFNm_normal.jpg" TargetMode="External" /><Relationship Id="rId319" Type="http://schemas.openxmlformats.org/officeDocument/2006/relationships/hyperlink" Target="http://pbs.twimg.com/profile_images/956529006807011329/Y8Oz9W_o_normal.jpg" TargetMode="External" /><Relationship Id="rId320" Type="http://schemas.openxmlformats.org/officeDocument/2006/relationships/hyperlink" Target="http://pbs.twimg.com/profile_images/1074078490016788480/h0L2SXoK_normal.jpg" TargetMode="External" /><Relationship Id="rId321" Type="http://schemas.openxmlformats.org/officeDocument/2006/relationships/hyperlink" Target="http://pbs.twimg.com/profile_images/867000559655690240/GzoEvb1H_normal.jpg" TargetMode="External" /><Relationship Id="rId322" Type="http://schemas.openxmlformats.org/officeDocument/2006/relationships/hyperlink" Target="http://pbs.twimg.com/profile_images/935141845516128257/Pgbc9qvQ_normal.jpg" TargetMode="External" /><Relationship Id="rId323" Type="http://schemas.openxmlformats.org/officeDocument/2006/relationships/hyperlink" Target="http://pbs.twimg.com/profile_images/1035470436115652609/5DRKPuKF_normal.jpg" TargetMode="External" /><Relationship Id="rId324" Type="http://schemas.openxmlformats.org/officeDocument/2006/relationships/hyperlink" Target="http://pbs.twimg.com/profile_images/786518171071242240/1BDnXJYo_normal.jpg" TargetMode="External" /><Relationship Id="rId325" Type="http://schemas.openxmlformats.org/officeDocument/2006/relationships/hyperlink" Target="http://pbs.twimg.com/profile_images/1117753276169060352/kKngxHV0_normal.png" TargetMode="External" /><Relationship Id="rId326" Type="http://schemas.openxmlformats.org/officeDocument/2006/relationships/hyperlink" Target="http://pbs.twimg.com/profile_images/935850651564863488/hVYp285T_normal.jpg" TargetMode="External" /><Relationship Id="rId327" Type="http://schemas.openxmlformats.org/officeDocument/2006/relationships/hyperlink" Target="http://pbs.twimg.com/profile_images/1153916268183019526/XHTEJ6CX_normal.jpg" TargetMode="External" /><Relationship Id="rId328" Type="http://schemas.openxmlformats.org/officeDocument/2006/relationships/hyperlink" Target="http://pbs.twimg.com/profile_images/1107304176344809473/4Rz0F0Jb_normal.jpg" TargetMode="External" /><Relationship Id="rId329" Type="http://schemas.openxmlformats.org/officeDocument/2006/relationships/hyperlink" Target="http://pbs.twimg.com/profile_images/3409292845/ebcc5a8e8265c5c13fa05e66c17bfc47_normal.jpeg" TargetMode="External" /><Relationship Id="rId330" Type="http://schemas.openxmlformats.org/officeDocument/2006/relationships/hyperlink" Target="http://pbs.twimg.com/profile_images/454520039996014592/EktH4iIs_normal.png" TargetMode="External" /><Relationship Id="rId331" Type="http://schemas.openxmlformats.org/officeDocument/2006/relationships/hyperlink" Target="http://pbs.twimg.com/profile_images/496548925998788608/Up5aV09L_normal.jpeg" TargetMode="External" /><Relationship Id="rId332" Type="http://schemas.openxmlformats.org/officeDocument/2006/relationships/hyperlink" Target="http://pbs.twimg.com/profile_images/832536742779555840/b02RXoV__normal.jpg" TargetMode="External" /><Relationship Id="rId333" Type="http://schemas.openxmlformats.org/officeDocument/2006/relationships/hyperlink" Target="http://pbs.twimg.com/profile_images/998256335979298816/Xe-66om0_normal.jpg" TargetMode="External" /><Relationship Id="rId334" Type="http://schemas.openxmlformats.org/officeDocument/2006/relationships/hyperlink" Target="http://pbs.twimg.com/profile_images/641938161552093186/cjrUbAo9_normal.jpg" TargetMode="External" /><Relationship Id="rId335" Type="http://schemas.openxmlformats.org/officeDocument/2006/relationships/hyperlink" Target="http://pbs.twimg.com/profile_images/1135853139582750720/WaBsHTgb_normal.png" TargetMode="External" /><Relationship Id="rId336" Type="http://schemas.openxmlformats.org/officeDocument/2006/relationships/hyperlink" Target="http://pbs.twimg.com/profile_images/1106149470528552961/yNtCKz9x_normal.jpg" TargetMode="External" /><Relationship Id="rId337" Type="http://schemas.openxmlformats.org/officeDocument/2006/relationships/hyperlink" Target="http://pbs.twimg.com/profile_images/3315096334/d3c7af890e71d404eb165ecd6f831395_normal.png" TargetMode="External" /><Relationship Id="rId338" Type="http://schemas.openxmlformats.org/officeDocument/2006/relationships/hyperlink" Target="http://pbs.twimg.com/profile_images/1149611032123305985/QQY3kBDQ_normal.jpg" TargetMode="External" /><Relationship Id="rId339" Type="http://schemas.openxmlformats.org/officeDocument/2006/relationships/hyperlink" Target="http://pbs.twimg.com/profile_images/826896244647874560/LHGbK6Uk_normal.jpg" TargetMode="External" /><Relationship Id="rId340" Type="http://schemas.openxmlformats.org/officeDocument/2006/relationships/hyperlink" Target="http://pbs.twimg.com/profile_images/986472210465460225/5n4x-Rg5_normal.jpg" TargetMode="External" /><Relationship Id="rId341" Type="http://schemas.openxmlformats.org/officeDocument/2006/relationships/hyperlink" Target="http://pbs.twimg.com/profile_images/1163743010120720385/Q2OMi8mc_normal.jpg" TargetMode="External" /><Relationship Id="rId342" Type="http://schemas.openxmlformats.org/officeDocument/2006/relationships/hyperlink" Target="http://pbs.twimg.com/profile_images/743763536908673024/m7mhs9nf_normal.jpg" TargetMode="External" /><Relationship Id="rId343" Type="http://schemas.openxmlformats.org/officeDocument/2006/relationships/hyperlink" Target="http://pbs.twimg.com/profile_images/2658014084/63bb3fb4c968a711760cba6ef66030ca_normal.jpeg" TargetMode="External" /><Relationship Id="rId344" Type="http://schemas.openxmlformats.org/officeDocument/2006/relationships/hyperlink" Target="http://pbs.twimg.com/profile_images/544074405630849025/9esp0jTk_normal.jpeg" TargetMode="External" /><Relationship Id="rId345" Type="http://schemas.openxmlformats.org/officeDocument/2006/relationships/hyperlink" Target="http://pbs.twimg.com/profile_images/949986443820232704/9QyefVKN_normal.jpg" TargetMode="External" /><Relationship Id="rId346" Type="http://schemas.openxmlformats.org/officeDocument/2006/relationships/hyperlink" Target="http://pbs.twimg.com/profile_images/1072620360812630018/_QK49i_1_normal.jpg" TargetMode="External" /><Relationship Id="rId347" Type="http://schemas.openxmlformats.org/officeDocument/2006/relationships/hyperlink" Target="http://pbs.twimg.com/profile_images/1073535671879548928/kvs4O4D8_normal.jpg" TargetMode="External" /><Relationship Id="rId348" Type="http://schemas.openxmlformats.org/officeDocument/2006/relationships/hyperlink" Target="http://pbs.twimg.com/profile_images/1075991476478337024/0pJp-4-f_normal.jpg" TargetMode="External" /><Relationship Id="rId349" Type="http://schemas.openxmlformats.org/officeDocument/2006/relationships/hyperlink" Target="http://pbs.twimg.com/profile_images/1105737002945863680/GPGAQ4dD_normal.png" TargetMode="External" /><Relationship Id="rId350" Type="http://schemas.openxmlformats.org/officeDocument/2006/relationships/hyperlink" Target="http://pbs.twimg.com/profile_images/1096112390129836032/xQ1zCUra_normal.jpg" TargetMode="External" /><Relationship Id="rId351" Type="http://schemas.openxmlformats.org/officeDocument/2006/relationships/hyperlink" Target="http://pbs.twimg.com/profile_images/1135473129936044032/W_1aNVF5_normal.png" TargetMode="External" /><Relationship Id="rId352" Type="http://schemas.openxmlformats.org/officeDocument/2006/relationships/hyperlink" Target="http://pbs.twimg.com/profile_images/1133653051083034624/Bzp06A-q_normal.jpg" TargetMode="External" /><Relationship Id="rId353" Type="http://schemas.openxmlformats.org/officeDocument/2006/relationships/hyperlink" Target="http://pbs.twimg.com/profile_images/1169707545801428993/lNIfGxwB_normal.jpg" TargetMode="External" /><Relationship Id="rId354" Type="http://schemas.openxmlformats.org/officeDocument/2006/relationships/hyperlink" Target="http://pbs.twimg.com/profile_images/1173936147040538625/VzTcQ2kZ_normal.jpg" TargetMode="External" /><Relationship Id="rId355" Type="http://schemas.openxmlformats.org/officeDocument/2006/relationships/hyperlink" Target="http://pbs.twimg.com/profile_images/1164780443238977536/7NTsUDZy_normal.jpg" TargetMode="External" /><Relationship Id="rId356" Type="http://schemas.openxmlformats.org/officeDocument/2006/relationships/hyperlink" Target="http://pbs.twimg.com/profile_images/1086226581411057664/awAkI6sX_normal.jpg" TargetMode="External" /><Relationship Id="rId357" Type="http://schemas.openxmlformats.org/officeDocument/2006/relationships/hyperlink" Target="http://pbs.twimg.com/profile_images/937271677574090752/V-uTxC51_normal.jpg" TargetMode="External" /><Relationship Id="rId358" Type="http://schemas.openxmlformats.org/officeDocument/2006/relationships/hyperlink" Target="http://pbs.twimg.com/profile_images/1169319184158875648/uj7cQPdL_normal.jpg" TargetMode="External" /><Relationship Id="rId359" Type="http://schemas.openxmlformats.org/officeDocument/2006/relationships/hyperlink" Target="http://pbs.twimg.com/profile_images/445572149902733313/HXpiBYDt_normal.png" TargetMode="External" /><Relationship Id="rId360" Type="http://schemas.openxmlformats.org/officeDocument/2006/relationships/hyperlink" Target="http://pbs.twimg.com/profile_images/590464319294341120/9XBac5P1_normal.jpg" TargetMode="External" /><Relationship Id="rId361" Type="http://schemas.openxmlformats.org/officeDocument/2006/relationships/hyperlink" Target="http://pbs.twimg.com/profile_images/1145421718485393409/VJq9GDCw_normal.png" TargetMode="External" /><Relationship Id="rId362" Type="http://schemas.openxmlformats.org/officeDocument/2006/relationships/hyperlink" Target="http://pbs.twimg.com/profile_images/992654914676551680/OiPuXuPB_normal.jpg" TargetMode="External" /><Relationship Id="rId363" Type="http://schemas.openxmlformats.org/officeDocument/2006/relationships/hyperlink" Target="http://pbs.twimg.com/profile_images/378800000659672729/5a50ce6b13c9043a42345b9cfebff086_normal.jpeg" TargetMode="External" /><Relationship Id="rId364" Type="http://schemas.openxmlformats.org/officeDocument/2006/relationships/hyperlink" Target="http://pbs.twimg.com/profile_images/1055687347621322752/3Y8m5XDn_normal.jpg" TargetMode="External" /><Relationship Id="rId365" Type="http://schemas.openxmlformats.org/officeDocument/2006/relationships/hyperlink" Target="http://pbs.twimg.com/profile_images/852548985671778306/IatE_hNY_normal.jpg" TargetMode="External" /><Relationship Id="rId366" Type="http://schemas.openxmlformats.org/officeDocument/2006/relationships/hyperlink" Target="http://pbs.twimg.com/profile_images/1138145668390895616/63ZCK3rE_normal.jpg" TargetMode="External" /><Relationship Id="rId367" Type="http://schemas.openxmlformats.org/officeDocument/2006/relationships/hyperlink" Target="http://pbs.twimg.com/profile_images/378800000777968331/02c43097f60da619f646a7681d47e6f4_normal.jpeg" TargetMode="External" /><Relationship Id="rId368" Type="http://schemas.openxmlformats.org/officeDocument/2006/relationships/hyperlink" Target="http://pbs.twimg.com/profile_images/466889974835458048/HXMIfTx8_normal.jpeg" TargetMode="External" /><Relationship Id="rId369" Type="http://schemas.openxmlformats.org/officeDocument/2006/relationships/hyperlink" Target="http://pbs.twimg.com/profile_images/952984338781663232/hGHhNFWw_normal.jpg" TargetMode="External" /><Relationship Id="rId370" Type="http://schemas.openxmlformats.org/officeDocument/2006/relationships/hyperlink" Target="http://pbs.twimg.com/profile_images/1136319063611723776/lSjKcBKF_normal.png" TargetMode="External" /><Relationship Id="rId371" Type="http://schemas.openxmlformats.org/officeDocument/2006/relationships/hyperlink" Target="http://pbs.twimg.com/profile_images/765116328701206528/qHg3tHBi_normal.jpg" TargetMode="External" /><Relationship Id="rId372" Type="http://schemas.openxmlformats.org/officeDocument/2006/relationships/hyperlink" Target="http://pbs.twimg.com/profile_images/1092405590431813633/Y8gnDhIN_normal.jpg" TargetMode="External" /><Relationship Id="rId373" Type="http://schemas.openxmlformats.org/officeDocument/2006/relationships/hyperlink" Target="http://pbs.twimg.com/profile_images/1139087769869967362/zM3A8pzh_normal.jpg" TargetMode="External" /><Relationship Id="rId374" Type="http://schemas.openxmlformats.org/officeDocument/2006/relationships/hyperlink" Target="http://pbs.twimg.com/profile_images/1125709590304313350/CX5B0JVT_normal.jpg" TargetMode="External" /><Relationship Id="rId375" Type="http://schemas.openxmlformats.org/officeDocument/2006/relationships/hyperlink" Target="http://pbs.twimg.com/profile_images/956788508940750848/eJ5zJK4P_normal.jpg" TargetMode="External" /><Relationship Id="rId376" Type="http://schemas.openxmlformats.org/officeDocument/2006/relationships/hyperlink" Target="http://pbs.twimg.com/profile_images/896773747402829826/xPfOc7m0_normal.jpg" TargetMode="External" /><Relationship Id="rId377" Type="http://schemas.openxmlformats.org/officeDocument/2006/relationships/hyperlink" Target="http://pbs.twimg.com/profile_images/930925447013175296/8Bw_QSpx_normal.jpg" TargetMode="External" /><Relationship Id="rId378" Type="http://schemas.openxmlformats.org/officeDocument/2006/relationships/hyperlink" Target="http://pbs.twimg.com/profile_images/1117752969842315264/CCI6mgfT_normal.png" TargetMode="External" /><Relationship Id="rId379" Type="http://schemas.openxmlformats.org/officeDocument/2006/relationships/hyperlink" Target="http://pbs.twimg.com/profile_images/378800000570522512/c525bb22fb26aec6d26cb54c14d920e7_normal.jpeg" TargetMode="External" /><Relationship Id="rId380" Type="http://schemas.openxmlformats.org/officeDocument/2006/relationships/hyperlink" Target="http://pbs.twimg.com/profile_images/539878366711918592/9iFsQfP4_normal.jpeg" TargetMode="External" /><Relationship Id="rId381" Type="http://schemas.openxmlformats.org/officeDocument/2006/relationships/hyperlink" Target="http://pbs.twimg.com/profile_images/2634801900/0b030edf0a6ae87fd1f2044d07bc9957_normal.jpeg" TargetMode="External" /><Relationship Id="rId382" Type="http://schemas.openxmlformats.org/officeDocument/2006/relationships/hyperlink" Target="http://pbs.twimg.com/profile_images/532915168129187841/rc1YA8TY_normal.jpeg" TargetMode="External" /><Relationship Id="rId383" Type="http://schemas.openxmlformats.org/officeDocument/2006/relationships/hyperlink" Target="http://pbs.twimg.com/profile_images/1045338036727361537/nNvTKVV7_normal.jpg" TargetMode="External" /><Relationship Id="rId384" Type="http://schemas.openxmlformats.org/officeDocument/2006/relationships/hyperlink" Target="http://pbs.twimg.com/profile_images/986538324801261575/TvGPV32m_normal.jpg" TargetMode="External" /><Relationship Id="rId385" Type="http://schemas.openxmlformats.org/officeDocument/2006/relationships/hyperlink" Target="http://pbs.twimg.com/profile_images/848893258965110787/pOhf7YqD_normal.jpg" TargetMode="External" /><Relationship Id="rId386" Type="http://schemas.openxmlformats.org/officeDocument/2006/relationships/hyperlink" Target="http://pbs.twimg.com/profile_images/681520971283435520/0CryoB_Z_normal.jpg" TargetMode="External" /><Relationship Id="rId387" Type="http://schemas.openxmlformats.org/officeDocument/2006/relationships/hyperlink" Target="http://pbs.twimg.com/profile_images/665151447068237824/puP_ShCu_normal.png" TargetMode="External" /><Relationship Id="rId388" Type="http://schemas.openxmlformats.org/officeDocument/2006/relationships/hyperlink" Target="http://pbs.twimg.com/profile_images/1127921077135597572/TaSi9TYs_normal.jpg" TargetMode="External" /><Relationship Id="rId389" Type="http://schemas.openxmlformats.org/officeDocument/2006/relationships/hyperlink" Target="http://pbs.twimg.com/profile_images/1157934743348011008/KdPFYuD6_normal.jpg" TargetMode="External" /><Relationship Id="rId390" Type="http://schemas.openxmlformats.org/officeDocument/2006/relationships/hyperlink" Target="http://pbs.twimg.com/profile_images/606063984383533056/btuKJDmr_normal.jpg" TargetMode="External" /><Relationship Id="rId391" Type="http://schemas.openxmlformats.org/officeDocument/2006/relationships/hyperlink" Target="http://pbs.twimg.com/profile_images/1026079729676439552/zh2Rsfug_normal.jpg" TargetMode="External" /><Relationship Id="rId392" Type="http://schemas.openxmlformats.org/officeDocument/2006/relationships/hyperlink" Target="http://pbs.twimg.com/profile_images/1070985650072100864/t4OyiyIv_normal.jpg" TargetMode="External" /><Relationship Id="rId393" Type="http://schemas.openxmlformats.org/officeDocument/2006/relationships/hyperlink" Target="http://pbs.twimg.com/profile_images/1060965557443399680/UbRI6Rp6_normal.jpg" TargetMode="External" /><Relationship Id="rId394" Type="http://schemas.openxmlformats.org/officeDocument/2006/relationships/hyperlink" Target="http://pbs.twimg.com/profile_images/1124394225989296128/Lbe6lV0Z_normal.jpg" TargetMode="External" /><Relationship Id="rId395" Type="http://schemas.openxmlformats.org/officeDocument/2006/relationships/hyperlink" Target="http://pbs.twimg.com/profile_images/1159814815382159360/hcvES9oM_normal.jpg" TargetMode="External" /><Relationship Id="rId396" Type="http://schemas.openxmlformats.org/officeDocument/2006/relationships/hyperlink" Target="http://pbs.twimg.com/profile_images/693039032893362177/kFtSBLJc_normal.png" TargetMode="External" /><Relationship Id="rId397" Type="http://schemas.openxmlformats.org/officeDocument/2006/relationships/hyperlink" Target="http://pbs.twimg.com/profile_images/853397942308417536/0lGBElWU_normal.jpg" TargetMode="External" /><Relationship Id="rId398" Type="http://schemas.openxmlformats.org/officeDocument/2006/relationships/hyperlink" Target="http://pbs.twimg.com/profile_images/429230119686004736/NWClRegA_normal.jpeg" TargetMode="External" /><Relationship Id="rId399" Type="http://schemas.openxmlformats.org/officeDocument/2006/relationships/hyperlink" Target="http://pbs.twimg.com/profile_images/1169558033342619648/LPF3gkIV_normal.jpg" TargetMode="External" /><Relationship Id="rId400" Type="http://schemas.openxmlformats.org/officeDocument/2006/relationships/hyperlink" Target="http://abs.twimg.com/sticky/default_profile_images/default_profile_normal.png" TargetMode="External" /><Relationship Id="rId401" Type="http://schemas.openxmlformats.org/officeDocument/2006/relationships/hyperlink" Target="https://twitter.com/citysdk_hanna" TargetMode="External" /><Relationship Id="rId402" Type="http://schemas.openxmlformats.org/officeDocument/2006/relationships/hyperlink" Target="https://twitter.com/smarttampere" TargetMode="External" /><Relationship Id="rId403" Type="http://schemas.openxmlformats.org/officeDocument/2006/relationships/hyperlink" Target="https://twitter.com/maja_66" TargetMode="External" /><Relationship Id="rId404" Type="http://schemas.openxmlformats.org/officeDocument/2006/relationships/hyperlink" Target="https://twitter.com/petrinykanen" TargetMode="External" /><Relationship Id="rId405" Type="http://schemas.openxmlformats.org/officeDocument/2006/relationships/hyperlink" Target="https://twitter.com/mahkupirkanmaa" TargetMode="External" /><Relationship Id="rId406" Type="http://schemas.openxmlformats.org/officeDocument/2006/relationships/hyperlink" Target="https://twitter.com/treyleiskaava" TargetMode="External" /><Relationship Id="rId407" Type="http://schemas.openxmlformats.org/officeDocument/2006/relationships/hyperlink" Target="https://twitter.com/anukinnunen" TargetMode="External" /><Relationship Id="rId408" Type="http://schemas.openxmlformats.org/officeDocument/2006/relationships/hyperlink" Target="https://twitter.com/bitwiseoy" TargetMode="External" /><Relationship Id="rId409" Type="http://schemas.openxmlformats.org/officeDocument/2006/relationships/hyperlink" Target="https://twitter.com/jkangaso" TargetMode="External" /><Relationship Id="rId410" Type="http://schemas.openxmlformats.org/officeDocument/2006/relationships/hyperlink" Target="https://twitter.com/kampusklubi" TargetMode="External" /><Relationship Id="rId411" Type="http://schemas.openxmlformats.org/officeDocument/2006/relationships/hyperlink" Target="https://twitter.com/minna_kinnunen" TargetMode="External" /><Relationship Id="rId412" Type="http://schemas.openxmlformats.org/officeDocument/2006/relationships/hyperlink" Target="https://twitter.com/aleksijantti" TargetMode="External" /><Relationship Id="rId413" Type="http://schemas.openxmlformats.org/officeDocument/2006/relationships/hyperlink" Target="https://twitter.com/heini_kangas" TargetMode="External" /><Relationship Id="rId414" Type="http://schemas.openxmlformats.org/officeDocument/2006/relationships/hyperlink" Target="https://twitter.com/paivinurmi" TargetMode="External" /><Relationship Id="rId415" Type="http://schemas.openxmlformats.org/officeDocument/2006/relationships/hyperlink" Target="https://twitter.com/fioribgaming" TargetMode="External" /><Relationship Id="rId416" Type="http://schemas.openxmlformats.org/officeDocument/2006/relationships/hyperlink" Target="https://twitter.com/iperantanen" TargetMode="External" /><Relationship Id="rId417" Type="http://schemas.openxmlformats.org/officeDocument/2006/relationships/hyperlink" Target="https://twitter.com/juhakokkone" TargetMode="External" /><Relationship Id="rId418" Type="http://schemas.openxmlformats.org/officeDocument/2006/relationships/hyperlink" Target="https://twitter.com/villeairo" TargetMode="External" /><Relationship Id="rId419" Type="http://schemas.openxmlformats.org/officeDocument/2006/relationships/hyperlink" Target="https://twitter.com/johannaontwfin" TargetMode="External" /><Relationship Id="rId420" Type="http://schemas.openxmlformats.org/officeDocument/2006/relationships/hyperlink" Target="https://twitter.com/eutampere" TargetMode="External" /><Relationship Id="rId421" Type="http://schemas.openxmlformats.org/officeDocument/2006/relationships/hyperlink" Target="https://twitter.com/mirkalahti" TargetMode="External" /><Relationship Id="rId422" Type="http://schemas.openxmlformats.org/officeDocument/2006/relationships/hyperlink" Target="https://twitter.com/carlgould" TargetMode="External" /><Relationship Id="rId423" Type="http://schemas.openxmlformats.org/officeDocument/2006/relationships/hyperlink" Target="https://twitter.com/blueprint4biz" TargetMode="External" /><Relationship Id="rId424" Type="http://schemas.openxmlformats.org/officeDocument/2006/relationships/hyperlink" Target="https://twitter.com/pointofpublish" TargetMode="External" /><Relationship Id="rId425" Type="http://schemas.openxmlformats.org/officeDocument/2006/relationships/hyperlink" Target="https://twitter.com/eutifi" TargetMode="External" /><Relationship Id="rId426" Type="http://schemas.openxmlformats.org/officeDocument/2006/relationships/hyperlink" Target="https://twitter.com/maaritvehvilai1" TargetMode="External" /><Relationship Id="rId427" Type="http://schemas.openxmlformats.org/officeDocument/2006/relationships/hyperlink" Target="https://twitter.com/startupweekend" TargetMode="External" /><Relationship Id="rId428" Type="http://schemas.openxmlformats.org/officeDocument/2006/relationships/hyperlink" Target="https://twitter.com/iot_events" TargetMode="External" /><Relationship Id="rId429" Type="http://schemas.openxmlformats.org/officeDocument/2006/relationships/hyperlink" Target="https://twitter.com/tylerhsutton" TargetMode="External" /><Relationship Id="rId430" Type="http://schemas.openxmlformats.org/officeDocument/2006/relationships/hyperlink" Target="https://twitter.com/psdintelligence" TargetMode="External" /><Relationship Id="rId431" Type="http://schemas.openxmlformats.org/officeDocument/2006/relationships/hyperlink" Target="https://twitter.com/regionofdurham" TargetMode="External" /><Relationship Id="rId432" Type="http://schemas.openxmlformats.org/officeDocument/2006/relationships/hyperlink" Target="https://twitter.com/cityofvancouver" TargetMode="External" /><Relationship Id="rId433" Type="http://schemas.openxmlformats.org/officeDocument/2006/relationships/hyperlink" Target="https://twitter.com/cityofatlanta" TargetMode="External" /><Relationship Id="rId434" Type="http://schemas.openxmlformats.org/officeDocument/2006/relationships/hyperlink" Target="https://twitter.com/crea_squads" TargetMode="External" /><Relationship Id="rId435" Type="http://schemas.openxmlformats.org/officeDocument/2006/relationships/hyperlink" Target="https://twitter.com/majidemoney" TargetMode="External" /><Relationship Id="rId436" Type="http://schemas.openxmlformats.org/officeDocument/2006/relationships/hyperlink" Target="https://twitter.com/tampereenseutu" TargetMode="External" /><Relationship Id="rId437" Type="http://schemas.openxmlformats.org/officeDocument/2006/relationships/hyperlink" Target="https://twitter.com/jeeosch" TargetMode="External" /><Relationship Id="rId438" Type="http://schemas.openxmlformats.org/officeDocument/2006/relationships/hyperlink" Target="https://twitter.com/eusmartcities" TargetMode="External" /><Relationship Id="rId439" Type="http://schemas.openxmlformats.org/officeDocument/2006/relationships/hyperlink" Target="https://twitter.com/stardusth2020" TargetMode="External" /><Relationship Id="rId440" Type="http://schemas.openxmlformats.org/officeDocument/2006/relationships/hyperlink" Target="https://twitter.com/renovateeurope" TargetMode="External" /><Relationship Id="rId441" Type="http://schemas.openxmlformats.org/officeDocument/2006/relationships/hyperlink" Target="https://twitter.com/tiinasurakka" TargetMode="External" /><Relationship Id="rId442" Type="http://schemas.openxmlformats.org/officeDocument/2006/relationships/hyperlink" Target="https://twitter.com/businesstampere" TargetMode="External" /><Relationship Id="rId443" Type="http://schemas.openxmlformats.org/officeDocument/2006/relationships/hyperlink" Target="https://twitter.com/verticalvc" TargetMode="External" /><Relationship Id="rId444" Type="http://schemas.openxmlformats.org/officeDocument/2006/relationships/hyperlink" Target="https://twitter.com/valmetglobal" TargetMode="External" /><Relationship Id="rId445" Type="http://schemas.openxmlformats.org/officeDocument/2006/relationships/hyperlink" Target="https://twitter.com/andreassonari" TargetMode="External" /><Relationship Id="rId446" Type="http://schemas.openxmlformats.org/officeDocument/2006/relationships/hyperlink" Target="https://twitter.com/jarkkooksala" TargetMode="External" /><Relationship Id="rId447" Type="http://schemas.openxmlformats.org/officeDocument/2006/relationships/hyperlink" Target="https://twitter.com/pitky_ry" TargetMode="External" /><Relationship Id="rId448" Type="http://schemas.openxmlformats.org/officeDocument/2006/relationships/hyperlink" Target="https://twitter.com/k2tre" TargetMode="External" /><Relationship Id="rId449" Type="http://schemas.openxmlformats.org/officeDocument/2006/relationships/hyperlink" Target="https://twitter.com/minnahelynen" TargetMode="External" /><Relationship Id="rId450" Type="http://schemas.openxmlformats.org/officeDocument/2006/relationships/hyperlink" Target="https://twitter.com/ictfinland" TargetMode="External" /><Relationship Id="rId451" Type="http://schemas.openxmlformats.org/officeDocument/2006/relationships/hyperlink" Target="https://twitter.com/mc_roth" TargetMode="External" /><Relationship Id="rId452" Type="http://schemas.openxmlformats.org/officeDocument/2006/relationships/hyperlink" Target="https://twitter.com/biopankki" TargetMode="External" /><Relationship Id="rId453" Type="http://schemas.openxmlformats.org/officeDocument/2006/relationships/hyperlink" Target="https://twitter.com/taitokeskus" TargetMode="External" /><Relationship Id="rId454" Type="http://schemas.openxmlformats.org/officeDocument/2006/relationships/hyperlink" Target="https://twitter.com/smartecocity" TargetMode="External" /><Relationship Id="rId455" Type="http://schemas.openxmlformats.org/officeDocument/2006/relationships/hyperlink" Target="https://twitter.com/kaya_brandt" TargetMode="External" /><Relationship Id="rId456" Type="http://schemas.openxmlformats.org/officeDocument/2006/relationships/hyperlink" Target="https://twitter.com/heiniwallander" TargetMode="External" /><Relationship Id="rId457" Type="http://schemas.openxmlformats.org/officeDocument/2006/relationships/hyperlink" Target="https://twitter.com/ilverkokk" TargetMode="External" /><Relationship Id="rId458" Type="http://schemas.openxmlformats.org/officeDocument/2006/relationships/hyperlink" Target="https://twitter.com/smetrabxl" TargetMode="External" /><Relationship Id="rId459" Type="http://schemas.openxmlformats.org/officeDocument/2006/relationships/hyperlink" Target="https://twitter.com/vernetrc" TargetMode="External" /><Relationship Id="rId460" Type="http://schemas.openxmlformats.org/officeDocument/2006/relationships/hyperlink" Target="https://twitter.com/pirkanmaan_liit" TargetMode="External" /><Relationship Id="rId461" Type="http://schemas.openxmlformats.org/officeDocument/2006/relationships/hyperlink" Target="https://twitter.com/paulikuosmanen" TargetMode="External" /><Relationship Id="rId462" Type="http://schemas.openxmlformats.org/officeDocument/2006/relationships/hyperlink" Target="https://twitter.com/_mariwalls" TargetMode="External" /><Relationship Id="rId463" Type="http://schemas.openxmlformats.org/officeDocument/2006/relationships/hyperlink" Target="https://twitter.com/tampereunisoc" TargetMode="External" /><Relationship Id="rId464" Type="http://schemas.openxmlformats.org/officeDocument/2006/relationships/hyperlink" Target="https://twitter.com/mab_tampereuni" TargetMode="External" /><Relationship Id="rId465" Type="http://schemas.openxmlformats.org/officeDocument/2006/relationships/hyperlink" Target="https://twitter.com/itc_tampereuni" TargetMode="External" /><Relationship Id="rId466" Type="http://schemas.openxmlformats.org/officeDocument/2006/relationships/hyperlink" Target="https://twitter.com/ens_tampereuni" TargetMode="External" /><Relationship Id="rId467" Type="http://schemas.openxmlformats.org/officeDocument/2006/relationships/hyperlink" Target="https://twitter.com/silviamodig" TargetMode="External" /><Relationship Id="rId468" Type="http://schemas.openxmlformats.org/officeDocument/2006/relationships/hyperlink" Target="https://twitter.com/nilstorvalds" TargetMode="External" /><Relationship Id="rId469" Type="http://schemas.openxmlformats.org/officeDocument/2006/relationships/hyperlink" Target="https://twitter.com/villeniinisto" TargetMode="External" /><Relationship Id="rId470" Type="http://schemas.openxmlformats.org/officeDocument/2006/relationships/hyperlink" Target="https://twitter.com/miapetrakumpula" TargetMode="External" /><Relationship Id="rId471" Type="http://schemas.openxmlformats.org/officeDocument/2006/relationships/hyperlink" Target="https://twitter.com/hennavirkkunen" TargetMode="External" /><Relationship Id="rId472" Type="http://schemas.openxmlformats.org/officeDocument/2006/relationships/hyperlink" Target="https://twitter.com/ekokumppanit" TargetMode="External" /><Relationship Id="rId473" Type="http://schemas.openxmlformats.org/officeDocument/2006/relationships/hyperlink" Target="https://twitter.com/energiaviisaat" TargetMode="External" /><Relationship Id="rId474" Type="http://schemas.openxmlformats.org/officeDocument/2006/relationships/hyperlink" Target="https://twitter.com/hanneraikkonen" TargetMode="External" /><Relationship Id="rId475" Type="http://schemas.openxmlformats.org/officeDocument/2006/relationships/hyperlink" Target="https://twitter.com/tumuvanhanen" TargetMode="External" /><Relationship Id="rId476" Type="http://schemas.openxmlformats.org/officeDocument/2006/relationships/hyperlink" Target="https://twitter.com/kuutosaika" TargetMode="External" /><Relationship Id="rId477" Type="http://schemas.openxmlformats.org/officeDocument/2006/relationships/hyperlink" Target="https://twitter.com/vtt_amheikkila" TargetMode="External" /><Relationship Id="rId478" Type="http://schemas.openxmlformats.org/officeDocument/2006/relationships/hyperlink" Target="https://twitter.com/vttfinland" TargetMode="External" /><Relationship Id="rId479" Type="http://schemas.openxmlformats.org/officeDocument/2006/relationships/hyperlink" Target="https://twitter.com/nieminenmp" TargetMode="External" /><Relationship Id="rId480" Type="http://schemas.openxmlformats.org/officeDocument/2006/relationships/hyperlink" Target="https://twitter.com/sirpavirta" TargetMode="External" /><Relationship Id="rId481" Type="http://schemas.openxmlformats.org/officeDocument/2006/relationships/hyperlink" Target="https://twitter.com/tampereuni" TargetMode="External" /><Relationship Id="rId482" Type="http://schemas.openxmlformats.org/officeDocument/2006/relationships/hyperlink" Target="https://twitter.com/amin30704649" TargetMode="External" /><Relationship Id="rId483" Type="http://schemas.openxmlformats.org/officeDocument/2006/relationships/hyperlink" Target="https://twitter.com/jarkko_moilanen" TargetMode="External" /><Relationship Id="rId484" Type="http://schemas.openxmlformats.org/officeDocument/2006/relationships/hyperlink" Target="https://twitter.com/paulivalimaki" TargetMode="External" /><Relationship Id="rId485" Type="http://schemas.openxmlformats.org/officeDocument/2006/relationships/hyperlink" Target="https://twitter.com/tamperekaupunki" TargetMode="External" /><Relationship Id="rId486" Type="http://schemas.openxmlformats.org/officeDocument/2006/relationships/hyperlink" Target="https://twitter.com/caritaisomaki" TargetMode="External" /><Relationship Id="rId487" Type="http://schemas.openxmlformats.org/officeDocument/2006/relationships/hyperlink" Target="https://twitter.com/marionchevalier" TargetMode="External" /><Relationship Id="rId488" Type="http://schemas.openxmlformats.org/officeDocument/2006/relationships/hyperlink" Target="https://twitter.com/dimecc_fi" TargetMode="External" /><Relationship Id="rId489" Type="http://schemas.openxmlformats.org/officeDocument/2006/relationships/hyperlink" Target="https://twitter.com/healthhubtre" TargetMode="External" /><Relationship Id="rId490" Type="http://schemas.openxmlformats.org/officeDocument/2006/relationships/hyperlink" Target="https://twitter.com/smliiga" TargetMode="External" /><Relationship Id="rId491" Type="http://schemas.openxmlformats.org/officeDocument/2006/relationships/hyperlink" Target="https://twitter.com/schulzekatri" TargetMode="External" /><Relationship Id="rId492" Type="http://schemas.openxmlformats.org/officeDocument/2006/relationships/hyperlink" Target="https://twitter.com/swecofinland" TargetMode="External" /><Relationship Id="rId493" Type="http://schemas.openxmlformats.org/officeDocument/2006/relationships/hyperlink" Target="https://twitter.com/jukkahammar" TargetMode="External" /><Relationship Id="rId494" Type="http://schemas.openxmlformats.org/officeDocument/2006/relationships/hyperlink" Target="https://twitter.com/markkuniemi_" TargetMode="External" /><Relationship Id="rId495" Type="http://schemas.openxmlformats.org/officeDocument/2006/relationships/hyperlink" Target="https://twitter.com/businesstre_fi" TargetMode="External" /><Relationship Id="rId496" Type="http://schemas.openxmlformats.org/officeDocument/2006/relationships/hyperlink" Target="https://twitter.com/jari_ikonen" TargetMode="External" /><Relationship Id="rId497" Type="http://schemas.openxmlformats.org/officeDocument/2006/relationships/hyperlink" Target="https://twitter.com/teppo_rantanen" TargetMode="External" /><Relationship Id="rId498" Type="http://schemas.openxmlformats.org/officeDocument/2006/relationships/hyperlink" Target="https://twitter.com/matiasansaharju" TargetMode="External" /><Relationship Id="rId499" Type="http://schemas.openxmlformats.org/officeDocument/2006/relationships/hyperlink" Target="https://twitter.com/demoshelsinki" TargetMode="External" /><Relationship Id="rId500" Type="http://schemas.openxmlformats.org/officeDocument/2006/relationships/hyperlink" Target="https://twitter.com/tribetampere" TargetMode="External" /><Relationship Id="rId501" Type="http://schemas.openxmlformats.org/officeDocument/2006/relationships/hyperlink" Target="https://twitter.com/startuptre" TargetMode="External" /><Relationship Id="rId502" Type="http://schemas.openxmlformats.org/officeDocument/2006/relationships/hyperlink" Target="https://twitter.com/carunasuomi" TargetMode="External" /><Relationship Id="rId503" Type="http://schemas.openxmlformats.org/officeDocument/2006/relationships/hyperlink" Target="https://twitter.com/kalmarglobal" TargetMode="External" /><Relationship Id="rId504" Type="http://schemas.openxmlformats.org/officeDocument/2006/relationships/hyperlink" Target="https://twitter.com/sandvikgroup" TargetMode="External" /><Relationship Id="rId505" Type="http://schemas.openxmlformats.org/officeDocument/2006/relationships/hyperlink" Target="https://twitter.com/xenomatix" TargetMode="External" /><Relationship Id="rId506" Type="http://schemas.openxmlformats.org/officeDocument/2006/relationships/hyperlink" Target="https://twitter.com/braggetommi" TargetMode="External" /><Relationship Id="rId507" Type="http://schemas.openxmlformats.org/officeDocument/2006/relationships/hyperlink" Target="https://twitter.com/tays_sairaala" TargetMode="External" /><Relationship Id="rId508" Type="http://schemas.openxmlformats.org/officeDocument/2006/relationships/hyperlink" Target="https://twitter.com/lailabrocker" TargetMode="External" /><Relationship Id="rId509" Type="http://schemas.openxmlformats.org/officeDocument/2006/relationships/hyperlink" Target="https://twitter.com/ai_hub_tampere" TargetMode="External" /><Relationship Id="rId510" Type="http://schemas.openxmlformats.org/officeDocument/2006/relationships/hyperlink" Target="https://twitter.com/paronianttila" TargetMode="External" /><Relationship Id="rId511" Type="http://schemas.openxmlformats.org/officeDocument/2006/relationships/hyperlink" Target="https://twitter.com/maximum_aittack" TargetMode="External" /><Relationship Id="rId512" Type="http://schemas.openxmlformats.org/officeDocument/2006/relationships/hyperlink" Target="https://twitter.com/futurice" TargetMode="External" /><Relationship Id="rId513" Type="http://schemas.openxmlformats.org/officeDocument/2006/relationships/hyperlink" Target="https://twitter.com/rezaghabcheloo" TargetMode="External" /><Relationship Id="rId514" Type="http://schemas.openxmlformats.org/officeDocument/2006/relationships/hyperlink" Target="https://twitter.com/timorainio" TargetMode="External" /><Relationship Id="rId515" Type="http://schemas.openxmlformats.org/officeDocument/2006/relationships/hyperlink" Target="https://twitter.com/huhtelin" TargetMode="External" /><Relationship Id="rId516" Type="http://schemas.openxmlformats.org/officeDocument/2006/relationships/hyperlink" Target="https://twitter.com/niinaimmonen" TargetMode="External" /><Relationship Id="rId517" Type="http://schemas.openxmlformats.org/officeDocument/2006/relationships/hyperlink" Target="https://twitter.com/smla" TargetMode="External" /><Relationship Id="rId518" Type="http://schemas.openxmlformats.org/officeDocument/2006/relationships/comments" Target="../comments2.xml" /><Relationship Id="rId519" Type="http://schemas.openxmlformats.org/officeDocument/2006/relationships/vmlDrawing" Target="../drawings/vmlDrawing2.vml" /><Relationship Id="rId520" Type="http://schemas.openxmlformats.org/officeDocument/2006/relationships/table" Target="../tables/table2.xml" /><Relationship Id="rId5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inea/en/news-events/events/horizon-2020-transport-info-day-0" TargetMode="External" /><Relationship Id="rId2" Type="http://schemas.openxmlformats.org/officeDocument/2006/relationships/hyperlink" Target="https://smarttampere.fi/ehdokashaku-teknisen-luovuuden-palkinnon-saajaksi-kaynnistyi/" TargetMode="External" /><Relationship Id="rId3" Type="http://schemas.openxmlformats.org/officeDocument/2006/relationships/hyperlink" Target="https://www.aiaamu.fi/" TargetMode="External" /><Relationship Id="rId4" Type="http://schemas.openxmlformats.org/officeDocument/2006/relationships/hyperlink" Target="https://smarttampere.fi/kaupin-alueen-kehittaminen-kaksi-kilpailutusta-auki-11-10-saakka/" TargetMode="External" /><Relationship Id="rId5" Type="http://schemas.openxmlformats.org/officeDocument/2006/relationships/hyperlink" Target="https://www.eventbrite.com/e/ai-hub-tampere-workshop-on-applied-ai-registration-73395859993" TargetMode="External" /><Relationship Id="rId6" Type="http://schemas.openxmlformats.org/officeDocument/2006/relationships/hyperlink" Target="https://smarttampere.fi/en/multi-award-winning-layette-maternity-app-pursues-the-japanese-and-chinese-markets/" TargetMode="External" /><Relationship Id="rId7" Type="http://schemas.openxmlformats.org/officeDocument/2006/relationships/hyperlink" Target="https://smarttampere.fi/monesti-palkittu-layette-aitiyssovellus-tavoittelee-japanin-ja-kiinan-markkinoita/" TargetMode="External" /><Relationship Id="rId8" Type="http://schemas.openxmlformats.org/officeDocument/2006/relationships/hyperlink" Target="https://twitter.com/SmartTampere/status/1182626076884897794?s=19" TargetMode="External" /><Relationship Id="rId9" Type="http://schemas.openxmlformats.org/officeDocument/2006/relationships/hyperlink" Target="https://www.vertical.vc/rapidtampere" TargetMode="External" /><Relationship Id="rId10" Type="http://schemas.openxmlformats.org/officeDocument/2006/relationships/hyperlink" Target="https://smarttampere.fi/en/startup-weekend-generated-seven-sustainable-business-ideas/" TargetMode="External" /><Relationship Id="rId11" Type="http://schemas.openxmlformats.org/officeDocument/2006/relationships/hyperlink" Target="https://smarttampere.fi/kaupin-alueen-kehittaminen-kaksi-kilpailutusta-auki-11-10-saakka/" TargetMode="External" /><Relationship Id="rId12" Type="http://schemas.openxmlformats.org/officeDocument/2006/relationships/hyperlink" Target="https://www.youtube.com/watch?v=Me8cdyZxcD0" TargetMode="External" /><Relationship Id="rId13" Type="http://schemas.openxmlformats.org/officeDocument/2006/relationships/hyperlink" Target="https://smarttampere.fi/terveisia-turvallisuudesta-mita-seuraavaksi/" TargetMode="External" /><Relationship Id="rId14" Type="http://schemas.openxmlformats.org/officeDocument/2006/relationships/hyperlink" Target="https://www.youtube.com/watch?v=hfR-9bvqMSk" TargetMode="External" /><Relationship Id="rId15" Type="http://schemas.openxmlformats.org/officeDocument/2006/relationships/hyperlink" Target="https://smarttampere.fi/en/safety-and-security-greetings-what-is-new-in-the-field/" TargetMode="External" /><Relationship Id="rId16" Type="http://schemas.openxmlformats.org/officeDocument/2006/relationships/hyperlink" Target="https://www.youtube.com/watch?v=Q9VSv8Io7vU" TargetMode="External" /><Relationship Id="rId17" Type="http://schemas.openxmlformats.org/officeDocument/2006/relationships/hyperlink" Target="https://smarttampere.fi/en/safety-and-security-greetings-what-will-happen-next/" TargetMode="External" /><Relationship Id="rId18" Type="http://schemas.openxmlformats.org/officeDocument/2006/relationships/hyperlink" Target="https://www.youtube.com/watch?v=oug4ZGqg7LI" TargetMode="External" /><Relationship Id="rId19" Type="http://schemas.openxmlformats.org/officeDocument/2006/relationships/hyperlink" Target="https://www.youtube.com/watch?v=irmrv9oStKY" TargetMode="External" /><Relationship Id="rId20" Type="http://schemas.openxmlformats.org/officeDocument/2006/relationships/hyperlink" Target="https://smarttampere.fi/tampereen-seudun-tekoalykartoitus-kerro-yrityksesi-tekoalykehityksen-tilasta-ja-toiveista/" TargetMode="External" /><Relationship Id="rId21" Type="http://schemas.openxmlformats.org/officeDocument/2006/relationships/hyperlink" Target="https://ec.europa.eu/inea/en/news-events/events/horizon-2020-transport-info-day-0" TargetMode="External" /><Relationship Id="rId22" Type="http://schemas.openxmlformats.org/officeDocument/2006/relationships/hyperlink" Target="https://www.aiaamu.fi/" TargetMode="External" /><Relationship Id="rId23" Type="http://schemas.openxmlformats.org/officeDocument/2006/relationships/hyperlink" Target="https://twitter.com/ai_hub_tampere/status/1181962621030948864" TargetMode="External" /><Relationship Id="rId24" Type="http://schemas.openxmlformats.org/officeDocument/2006/relationships/hyperlink" Target="https://www.lyyti.fi/questions/3f7613653f" TargetMode="External" /><Relationship Id="rId25" Type="http://schemas.openxmlformats.org/officeDocument/2006/relationships/hyperlink" Target="https://twitter.com/smarttampere/status/1179282580140630016" TargetMode="External" /><Relationship Id="rId26" Type="http://schemas.openxmlformats.org/officeDocument/2006/relationships/hyperlink" Target="https://www.vertical.vc/rapidtampere" TargetMode="External" /><Relationship Id="rId27" Type="http://schemas.openxmlformats.org/officeDocument/2006/relationships/hyperlink" Target="https://www.linkedin.com/slink?code=gVRSzNU" TargetMode="External" /><Relationship Id="rId28" Type="http://schemas.openxmlformats.org/officeDocument/2006/relationships/hyperlink" Target="https://www.linkedin.com/slink?code=g_TvMDS" TargetMode="External" /><Relationship Id="rId29" Type="http://schemas.openxmlformats.org/officeDocument/2006/relationships/hyperlink" Target="https://www.linkedin.com/slink?code=g6DG2_R" TargetMode="External" /><Relationship Id="rId30" Type="http://schemas.openxmlformats.org/officeDocument/2006/relationships/hyperlink" Target="https://www.linkedin.com/slink?code=gARqi3Z" TargetMode="External" /><Relationship Id="rId31" Type="http://schemas.openxmlformats.org/officeDocument/2006/relationships/hyperlink" Target="https://smarttampere.fi/ehdokashaku-teknisen-luovuuden-palkinnon-saajaksi-kaynnistyi/" TargetMode="External" /><Relationship Id="rId32" Type="http://schemas.openxmlformats.org/officeDocument/2006/relationships/hyperlink" Target="https://www.eventbrite.com/e/ai-hub-tampere-workshop-on-applied-ai-registration-73395859993" TargetMode="External" /><Relationship Id="rId33" Type="http://schemas.openxmlformats.org/officeDocument/2006/relationships/hyperlink" Target="https://www.tampere.fi/tampereen-kaupunki/ajankohtaista/tiedotteet/2019/09/17092019_3.html" TargetMode="External" /><Relationship Id="rId34" Type="http://schemas.openxmlformats.org/officeDocument/2006/relationships/hyperlink" Target="https://www.healthhub.fi/article/439" TargetMode="External" /><Relationship Id="rId35" Type="http://schemas.openxmlformats.org/officeDocument/2006/relationships/hyperlink" Target="https://twitter.com/SmartTampere/status/1179276286101016578" TargetMode="External" /><Relationship Id="rId36" Type="http://schemas.openxmlformats.org/officeDocument/2006/relationships/hyperlink" Target="https://twitter.com/SmartTampere/status/1182275196817948673" TargetMode="External" /><Relationship Id="rId37" Type="http://schemas.openxmlformats.org/officeDocument/2006/relationships/hyperlink" Target="https://paper.li/f-1439148590?edition_id=e88a4620-e8ed-11e9-8c91-0cc47a0d164b"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2015</v>
      </c>
      <c r="BB2" s="13" t="s">
        <v>2037</v>
      </c>
      <c r="BC2" s="13" t="s">
        <v>2038</v>
      </c>
      <c r="BD2" s="119" t="s">
        <v>3071</v>
      </c>
      <c r="BE2" s="119" t="s">
        <v>3072</v>
      </c>
      <c r="BF2" s="119" t="s">
        <v>3073</v>
      </c>
      <c r="BG2" s="119" t="s">
        <v>3074</v>
      </c>
      <c r="BH2" s="119" t="s">
        <v>3075</v>
      </c>
      <c r="BI2" s="119" t="s">
        <v>3076</v>
      </c>
      <c r="BJ2" s="119" t="s">
        <v>3077</v>
      </c>
      <c r="BK2" s="119" t="s">
        <v>3078</v>
      </c>
      <c r="BL2" s="119" t="s">
        <v>3079</v>
      </c>
    </row>
    <row r="3" spans="1:64" ht="15" customHeight="1">
      <c r="A3" s="64" t="s">
        <v>212</v>
      </c>
      <c r="B3" s="64" t="s">
        <v>259</v>
      </c>
      <c r="C3" s="65" t="s">
        <v>3149</v>
      </c>
      <c r="D3" s="66">
        <v>3</v>
      </c>
      <c r="E3" s="67" t="s">
        <v>132</v>
      </c>
      <c r="F3" s="68">
        <v>35</v>
      </c>
      <c r="G3" s="65"/>
      <c r="H3" s="69"/>
      <c r="I3" s="70"/>
      <c r="J3" s="70"/>
      <c r="K3" s="34" t="s">
        <v>65</v>
      </c>
      <c r="L3" s="71">
        <v>3</v>
      </c>
      <c r="M3" s="71"/>
      <c r="N3" s="72"/>
      <c r="O3" s="78" t="s">
        <v>328</v>
      </c>
      <c r="P3" s="80">
        <v>43738.43819444445</v>
      </c>
      <c r="Q3" s="78" t="s">
        <v>330</v>
      </c>
      <c r="R3" s="78"/>
      <c r="S3" s="78"/>
      <c r="T3" s="78"/>
      <c r="U3" s="78"/>
      <c r="V3" s="83" t="s">
        <v>644</v>
      </c>
      <c r="W3" s="80">
        <v>43738.43819444445</v>
      </c>
      <c r="X3" s="83" t="s">
        <v>709</v>
      </c>
      <c r="Y3" s="78"/>
      <c r="Z3" s="78"/>
      <c r="AA3" s="84" t="s">
        <v>941</v>
      </c>
      <c r="AB3" s="78"/>
      <c r="AC3" s="78" t="b">
        <v>0</v>
      </c>
      <c r="AD3" s="78">
        <v>0</v>
      </c>
      <c r="AE3" s="84" t="s">
        <v>1173</v>
      </c>
      <c r="AF3" s="78" t="b">
        <v>0</v>
      </c>
      <c r="AG3" s="78" t="s">
        <v>1176</v>
      </c>
      <c r="AH3" s="78"/>
      <c r="AI3" s="84" t="s">
        <v>1173</v>
      </c>
      <c r="AJ3" s="78" t="b">
        <v>0</v>
      </c>
      <c r="AK3" s="78">
        <v>4</v>
      </c>
      <c r="AL3" s="84" t="s">
        <v>1132</v>
      </c>
      <c r="AM3" s="78" t="s">
        <v>1181</v>
      </c>
      <c r="AN3" s="78" t="b">
        <v>0</v>
      </c>
      <c r="AO3" s="84" t="s">
        <v>1132</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20</v>
      </c>
      <c r="BK3" s="49">
        <v>100</v>
      </c>
      <c r="BL3" s="48">
        <v>20</v>
      </c>
    </row>
    <row r="4" spans="1:64" ht="15" customHeight="1">
      <c r="A4" s="64" t="s">
        <v>213</v>
      </c>
      <c r="B4" s="64" t="s">
        <v>261</v>
      </c>
      <c r="C4" s="65" t="s">
        <v>3149</v>
      </c>
      <c r="D4" s="66">
        <v>3</v>
      </c>
      <c r="E4" s="67" t="s">
        <v>132</v>
      </c>
      <c r="F4" s="68">
        <v>35</v>
      </c>
      <c r="G4" s="65"/>
      <c r="H4" s="69"/>
      <c r="I4" s="70"/>
      <c r="J4" s="70"/>
      <c r="K4" s="34" t="s">
        <v>65</v>
      </c>
      <c r="L4" s="77">
        <v>4</v>
      </c>
      <c r="M4" s="77"/>
      <c r="N4" s="72"/>
      <c r="O4" s="79" t="s">
        <v>328</v>
      </c>
      <c r="P4" s="81">
        <v>43740.19425925926</v>
      </c>
      <c r="Q4" s="79" t="s">
        <v>331</v>
      </c>
      <c r="R4" s="79"/>
      <c r="S4" s="79"/>
      <c r="T4" s="79"/>
      <c r="U4" s="79"/>
      <c r="V4" s="82" t="s">
        <v>645</v>
      </c>
      <c r="W4" s="81">
        <v>43740.19425925926</v>
      </c>
      <c r="X4" s="82" t="s">
        <v>710</v>
      </c>
      <c r="Y4" s="79"/>
      <c r="Z4" s="79"/>
      <c r="AA4" s="85" t="s">
        <v>942</v>
      </c>
      <c r="AB4" s="79"/>
      <c r="AC4" s="79" t="b">
        <v>0</v>
      </c>
      <c r="AD4" s="79">
        <v>0</v>
      </c>
      <c r="AE4" s="85" t="s">
        <v>1173</v>
      </c>
      <c r="AF4" s="79" t="b">
        <v>0</v>
      </c>
      <c r="AG4" s="79" t="s">
        <v>1176</v>
      </c>
      <c r="AH4" s="79"/>
      <c r="AI4" s="85" t="s">
        <v>1173</v>
      </c>
      <c r="AJ4" s="79" t="b">
        <v>0</v>
      </c>
      <c r="AK4" s="79">
        <v>3</v>
      </c>
      <c r="AL4" s="85" t="s">
        <v>1019</v>
      </c>
      <c r="AM4" s="79" t="s">
        <v>1182</v>
      </c>
      <c r="AN4" s="79" t="b">
        <v>0</v>
      </c>
      <c r="AO4" s="85" t="s">
        <v>1019</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0</v>
      </c>
      <c r="BE4" s="49">
        <v>0</v>
      </c>
      <c r="BF4" s="48">
        <v>0</v>
      </c>
      <c r="BG4" s="49">
        <v>0</v>
      </c>
      <c r="BH4" s="48">
        <v>0</v>
      </c>
      <c r="BI4" s="49">
        <v>0</v>
      </c>
      <c r="BJ4" s="48">
        <v>15</v>
      </c>
      <c r="BK4" s="49">
        <v>100</v>
      </c>
      <c r="BL4" s="48">
        <v>15</v>
      </c>
    </row>
    <row r="5" spans="1:64" ht="15">
      <c r="A5" s="64" t="s">
        <v>214</v>
      </c>
      <c r="B5" s="64" t="s">
        <v>256</v>
      </c>
      <c r="C5" s="65" t="s">
        <v>3149</v>
      </c>
      <c r="D5" s="66">
        <v>3</v>
      </c>
      <c r="E5" s="67" t="s">
        <v>132</v>
      </c>
      <c r="F5" s="68">
        <v>35</v>
      </c>
      <c r="G5" s="65"/>
      <c r="H5" s="69"/>
      <c r="I5" s="70"/>
      <c r="J5" s="70"/>
      <c r="K5" s="34" t="s">
        <v>65</v>
      </c>
      <c r="L5" s="77">
        <v>5</v>
      </c>
      <c r="M5" s="77"/>
      <c r="N5" s="72"/>
      <c r="O5" s="79" t="s">
        <v>328</v>
      </c>
      <c r="P5" s="81">
        <v>43740.45778935185</v>
      </c>
      <c r="Q5" s="79" t="s">
        <v>332</v>
      </c>
      <c r="R5" s="79"/>
      <c r="S5" s="79"/>
      <c r="T5" s="79" t="s">
        <v>536</v>
      </c>
      <c r="U5" s="79"/>
      <c r="V5" s="82" t="s">
        <v>646</v>
      </c>
      <c r="W5" s="81">
        <v>43740.45778935185</v>
      </c>
      <c r="X5" s="82" t="s">
        <v>711</v>
      </c>
      <c r="Y5" s="79"/>
      <c r="Z5" s="79"/>
      <c r="AA5" s="85" t="s">
        <v>943</v>
      </c>
      <c r="AB5" s="79"/>
      <c r="AC5" s="79" t="b">
        <v>0</v>
      </c>
      <c r="AD5" s="79">
        <v>0</v>
      </c>
      <c r="AE5" s="85" t="s">
        <v>1173</v>
      </c>
      <c r="AF5" s="79" t="b">
        <v>1</v>
      </c>
      <c r="AG5" s="79" t="s">
        <v>1176</v>
      </c>
      <c r="AH5" s="79"/>
      <c r="AI5" s="85" t="s">
        <v>1134</v>
      </c>
      <c r="AJ5" s="79" t="b">
        <v>0</v>
      </c>
      <c r="AK5" s="79">
        <v>2</v>
      </c>
      <c r="AL5" s="85" t="s">
        <v>1004</v>
      </c>
      <c r="AM5" s="79" t="s">
        <v>1181</v>
      </c>
      <c r="AN5" s="79" t="b">
        <v>0</v>
      </c>
      <c r="AO5" s="85" t="s">
        <v>1004</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v>0</v>
      </c>
      <c r="BE5" s="49">
        <v>0</v>
      </c>
      <c r="BF5" s="48">
        <v>0</v>
      </c>
      <c r="BG5" s="49">
        <v>0</v>
      </c>
      <c r="BH5" s="48">
        <v>0</v>
      </c>
      <c r="BI5" s="49">
        <v>0</v>
      </c>
      <c r="BJ5" s="48">
        <v>18</v>
      </c>
      <c r="BK5" s="49">
        <v>100</v>
      </c>
      <c r="BL5" s="48">
        <v>18</v>
      </c>
    </row>
    <row r="6" spans="1:64" ht="15">
      <c r="A6" s="64" t="s">
        <v>215</v>
      </c>
      <c r="B6" s="64" t="s">
        <v>262</v>
      </c>
      <c r="C6" s="65" t="s">
        <v>3149</v>
      </c>
      <c r="D6" s="66">
        <v>3</v>
      </c>
      <c r="E6" s="67" t="s">
        <v>132</v>
      </c>
      <c r="F6" s="68">
        <v>35</v>
      </c>
      <c r="G6" s="65"/>
      <c r="H6" s="69"/>
      <c r="I6" s="70"/>
      <c r="J6" s="70"/>
      <c r="K6" s="34" t="s">
        <v>65</v>
      </c>
      <c r="L6" s="77">
        <v>6</v>
      </c>
      <c r="M6" s="77"/>
      <c r="N6" s="72"/>
      <c r="O6" s="79" t="s">
        <v>328</v>
      </c>
      <c r="P6" s="81">
        <v>43740.794270833336</v>
      </c>
      <c r="Q6" s="79" t="s">
        <v>333</v>
      </c>
      <c r="R6" s="79"/>
      <c r="S6" s="79"/>
      <c r="T6" s="79" t="s">
        <v>537</v>
      </c>
      <c r="U6" s="79"/>
      <c r="V6" s="82" t="s">
        <v>647</v>
      </c>
      <c r="W6" s="81">
        <v>43740.794270833336</v>
      </c>
      <c r="X6" s="82" t="s">
        <v>712</v>
      </c>
      <c r="Y6" s="79"/>
      <c r="Z6" s="79"/>
      <c r="AA6" s="85" t="s">
        <v>944</v>
      </c>
      <c r="AB6" s="79"/>
      <c r="AC6" s="79" t="b">
        <v>0</v>
      </c>
      <c r="AD6" s="79">
        <v>0</v>
      </c>
      <c r="AE6" s="85" t="s">
        <v>1173</v>
      </c>
      <c r="AF6" s="79" t="b">
        <v>0</v>
      </c>
      <c r="AG6" s="79" t="s">
        <v>1177</v>
      </c>
      <c r="AH6" s="79"/>
      <c r="AI6" s="85" t="s">
        <v>1173</v>
      </c>
      <c r="AJ6" s="79" t="b">
        <v>0</v>
      </c>
      <c r="AK6" s="79">
        <v>3</v>
      </c>
      <c r="AL6" s="85" t="s">
        <v>1023</v>
      </c>
      <c r="AM6" s="79" t="s">
        <v>1183</v>
      </c>
      <c r="AN6" s="79" t="b">
        <v>0</v>
      </c>
      <c r="AO6" s="85" t="s">
        <v>1023</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1</v>
      </c>
      <c r="BE6" s="49">
        <v>4.761904761904762</v>
      </c>
      <c r="BF6" s="48">
        <v>0</v>
      </c>
      <c r="BG6" s="49">
        <v>0</v>
      </c>
      <c r="BH6" s="48">
        <v>0</v>
      </c>
      <c r="BI6" s="49">
        <v>0</v>
      </c>
      <c r="BJ6" s="48">
        <v>20</v>
      </c>
      <c r="BK6" s="49">
        <v>95.23809523809524</v>
      </c>
      <c r="BL6" s="48">
        <v>21</v>
      </c>
    </row>
    <row r="7" spans="1:64" ht="15">
      <c r="A7" s="64" t="s">
        <v>215</v>
      </c>
      <c r="B7" s="64" t="s">
        <v>259</v>
      </c>
      <c r="C7" s="65" t="s">
        <v>3149</v>
      </c>
      <c r="D7" s="66">
        <v>3</v>
      </c>
      <c r="E7" s="67" t="s">
        <v>132</v>
      </c>
      <c r="F7" s="68">
        <v>35</v>
      </c>
      <c r="G7" s="65"/>
      <c r="H7" s="69"/>
      <c r="I7" s="70"/>
      <c r="J7" s="70"/>
      <c r="K7" s="34" t="s">
        <v>65</v>
      </c>
      <c r="L7" s="77">
        <v>7</v>
      </c>
      <c r="M7" s="77"/>
      <c r="N7" s="72"/>
      <c r="O7" s="79" t="s">
        <v>328</v>
      </c>
      <c r="P7" s="81">
        <v>43740.794270833336</v>
      </c>
      <c r="Q7" s="79" t="s">
        <v>333</v>
      </c>
      <c r="R7" s="79"/>
      <c r="S7" s="79"/>
      <c r="T7" s="79" t="s">
        <v>537</v>
      </c>
      <c r="U7" s="79"/>
      <c r="V7" s="82" t="s">
        <v>647</v>
      </c>
      <c r="W7" s="81">
        <v>43740.794270833336</v>
      </c>
      <c r="X7" s="82" t="s">
        <v>712</v>
      </c>
      <c r="Y7" s="79"/>
      <c r="Z7" s="79"/>
      <c r="AA7" s="85" t="s">
        <v>944</v>
      </c>
      <c r="AB7" s="79"/>
      <c r="AC7" s="79" t="b">
        <v>0</v>
      </c>
      <c r="AD7" s="79">
        <v>0</v>
      </c>
      <c r="AE7" s="85" t="s">
        <v>1173</v>
      </c>
      <c r="AF7" s="79" t="b">
        <v>0</v>
      </c>
      <c r="AG7" s="79" t="s">
        <v>1177</v>
      </c>
      <c r="AH7" s="79"/>
      <c r="AI7" s="85" t="s">
        <v>1173</v>
      </c>
      <c r="AJ7" s="79" t="b">
        <v>0</v>
      </c>
      <c r="AK7" s="79">
        <v>3</v>
      </c>
      <c r="AL7" s="85" t="s">
        <v>1023</v>
      </c>
      <c r="AM7" s="79" t="s">
        <v>1183</v>
      </c>
      <c r="AN7" s="79" t="b">
        <v>0</v>
      </c>
      <c r="AO7" s="85" t="s">
        <v>1023</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1</v>
      </c>
      <c r="BD7" s="48"/>
      <c r="BE7" s="49"/>
      <c r="BF7" s="48"/>
      <c r="BG7" s="49"/>
      <c r="BH7" s="48"/>
      <c r="BI7" s="49"/>
      <c r="BJ7" s="48"/>
      <c r="BK7" s="49"/>
      <c r="BL7" s="48"/>
    </row>
    <row r="8" spans="1:64" ht="15">
      <c r="A8" s="64" t="s">
        <v>216</v>
      </c>
      <c r="B8" s="64" t="s">
        <v>280</v>
      </c>
      <c r="C8" s="65" t="s">
        <v>3149</v>
      </c>
      <c r="D8" s="66">
        <v>3</v>
      </c>
      <c r="E8" s="67" t="s">
        <v>132</v>
      </c>
      <c r="F8" s="68">
        <v>35</v>
      </c>
      <c r="G8" s="65"/>
      <c r="H8" s="69"/>
      <c r="I8" s="70"/>
      <c r="J8" s="70"/>
      <c r="K8" s="34" t="s">
        <v>65</v>
      </c>
      <c r="L8" s="77">
        <v>8</v>
      </c>
      <c r="M8" s="77"/>
      <c r="N8" s="72"/>
      <c r="O8" s="79" t="s">
        <v>328</v>
      </c>
      <c r="P8" s="81">
        <v>43740.838171296295</v>
      </c>
      <c r="Q8" s="79" t="s">
        <v>334</v>
      </c>
      <c r="R8" s="79"/>
      <c r="S8" s="79"/>
      <c r="T8" s="79" t="s">
        <v>538</v>
      </c>
      <c r="U8" s="79"/>
      <c r="V8" s="82" t="s">
        <v>648</v>
      </c>
      <c r="W8" s="81">
        <v>43740.838171296295</v>
      </c>
      <c r="X8" s="82" t="s">
        <v>713</v>
      </c>
      <c r="Y8" s="79"/>
      <c r="Z8" s="79"/>
      <c r="AA8" s="85" t="s">
        <v>945</v>
      </c>
      <c r="AB8" s="79"/>
      <c r="AC8" s="79" t="b">
        <v>0</v>
      </c>
      <c r="AD8" s="79">
        <v>0</v>
      </c>
      <c r="AE8" s="85" t="s">
        <v>1173</v>
      </c>
      <c r="AF8" s="79" t="b">
        <v>0</v>
      </c>
      <c r="AG8" s="79" t="s">
        <v>1177</v>
      </c>
      <c r="AH8" s="79"/>
      <c r="AI8" s="85" t="s">
        <v>1173</v>
      </c>
      <c r="AJ8" s="79" t="b">
        <v>0</v>
      </c>
      <c r="AK8" s="79">
        <v>2</v>
      </c>
      <c r="AL8" s="85" t="s">
        <v>1113</v>
      </c>
      <c r="AM8" s="79" t="s">
        <v>1181</v>
      </c>
      <c r="AN8" s="79" t="b">
        <v>0</v>
      </c>
      <c r="AO8" s="85" t="s">
        <v>1113</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c r="BE8" s="49"/>
      <c r="BF8" s="48"/>
      <c r="BG8" s="49"/>
      <c r="BH8" s="48"/>
      <c r="BI8" s="49"/>
      <c r="BJ8" s="48"/>
      <c r="BK8" s="49"/>
      <c r="BL8" s="48"/>
    </row>
    <row r="9" spans="1:64" ht="15">
      <c r="A9" s="64" t="s">
        <v>216</v>
      </c>
      <c r="B9" s="64" t="s">
        <v>281</v>
      </c>
      <c r="C9" s="65" t="s">
        <v>3149</v>
      </c>
      <c r="D9" s="66">
        <v>3</v>
      </c>
      <c r="E9" s="67" t="s">
        <v>132</v>
      </c>
      <c r="F9" s="68">
        <v>35</v>
      </c>
      <c r="G9" s="65"/>
      <c r="H9" s="69"/>
      <c r="I9" s="70"/>
      <c r="J9" s="70"/>
      <c r="K9" s="34" t="s">
        <v>65</v>
      </c>
      <c r="L9" s="77">
        <v>9</v>
      </c>
      <c r="M9" s="77"/>
      <c r="N9" s="72"/>
      <c r="O9" s="79" t="s">
        <v>328</v>
      </c>
      <c r="P9" s="81">
        <v>43740.838171296295</v>
      </c>
      <c r="Q9" s="79" t="s">
        <v>334</v>
      </c>
      <c r="R9" s="79"/>
      <c r="S9" s="79"/>
      <c r="T9" s="79" t="s">
        <v>538</v>
      </c>
      <c r="U9" s="79"/>
      <c r="V9" s="82" t="s">
        <v>648</v>
      </c>
      <c r="W9" s="81">
        <v>43740.838171296295</v>
      </c>
      <c r="X9" s="82" t="s">
        <v>713</v>
      </c>
      <c r="Y9" s="79"/>
      <c r="Z9" s="79"/>
      <c r="AA9" s="85" t="s">
        <v>945</v>
      </c>
      <c r="AB9" s="79"/>
      <c r="AC9" s="79" t="b">
        <v>0</v>
      </c>
      <c r="AD9" s="79">
        <v>0</v>
      </c>
      <c r="AE9" s="85" t="s">
        <v>1173</v>
      </c>
      <c r="AF9" s="79" t="b">
        <v>0</v>
      </c>
      <c r="AG9" s="79" t="s">
        <v>1177</v>
      </c>
      <c r="AH9" s="79"/>
      <c r="AI9" s="85" t="s">
        <v>1173</v>
      </c>
      <c r="AJ9" s="79" t="b">
        <v>0</v>
      </c>
      <c r="AK9" s="79">
        <v>2</v>
      </c>
      <c r="AL9" s="85" t="s">
        <v>1113</v>
      </c>
      <c r="AM9" s="79" t="s">
        <v>1181</v>
      </c>
      <c r="AN9" s="79" t="b">
        <v>0</v>
      </c>
      <c r="AO9" s="85" t="s">
        <v>1113</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v>0</v>
      </c>
      <c r="BE9" s="49">
        <v>0</v>
      </c>
      <c r="BF9" s="48">
        <v>0</v>
      </c>
      <c r="BG9" s="49">
        <v>0</v>
      </c>
      <c r="BH9" s="48">
        <v>0</v>
      </c>
      <c r="BI9" s="49">
        <v>0</v>
      </c>
      <c r="BJ9" s="48">
        <v>19</v>
      </c>
      <c r="BK9" s="49">
        <v>100</v>
      </c>
      <c r="BL9" s="48">
        <v>19</v>
      </c>
    </row>
    <row r="10" spans="1:64" ht="15">
      <c r="A10" s="64" t="s">
        <v>217</v>
      </c>
      <c r="B10" s="64" t="s">
        <v>259</v>
      </c>
      <c r="C10" s="65" t="s">
        <v>3149</v>
      </c>
      <c r="D10" s="66">
        <v>3</v>
      </c>
      <c r="E10" s="67" t="s">
        <v>132</v>
      </c>
      <c r="F10" s="68">
        <v>35</v>
      </c>
      <c r="G10" s="65"/>
      <c r="H10" s="69"/>
      <c r="I10" s="70"/>
      <c r="J10" s="70"/>
      <c r="K10" s="34" t="s">
        <v>65</v>
      </c>
      <c r="L10" s="77">
        <v>10</v>
      </c>
      <c r="M10" s="77"/>
      <c r="N10" s="72"/>
      <c r="O10" s="79" t="s">
        <v>328</v>
      </c>
      <c r="P10" s="81">
        <v>43741.17228009259</v>
      </c>
      <c r="Q10" s="79" t="s">
        <v>335</v>
      </c>
      <c r="R10" s="79"/>
      <c r="S10" s="79"/>
      <c r="T10" s="79"/>
      <c r="U10" s="79"/>
      <c r="V10" s="82" t="s">
        <v>649</v>
      </c>
      <c r="W10" s="81">
        <v>43741.17228009259</v>
      </c>
      <c r="X10" s="82" t="s">
        <v>714</v>
      </c>
      <c r="Y10" s="79"/>
      <c r="Z10" s="79"/>
      <c r="AA10" s="85" t="s">
        <v>946</v>
      </c>
      <c r="AB10" s="79"/>
      <c r="AC10" s="79" t="b">
        <v>0</v>
      </c>
      <c r="AD10" s="79">
        <v>0</v>
      </c>
      <c r="AE10" s="85" t="s">
        <v>1173</v>
      </c>
      <c r="AF10" s="79" t="b">
        <v>0</v>
      </c>
      <c r="AG10" s="79" t="s">
        <v>1176</v>
      </c>
      <c r="AH10" s="79"/>
      <c r="AI10" s="85" t="s">
        <v>1173</v>
      </c>
      <c r="AJ10" s="79" t="b">
        <v>0</v>
      </c>
      <c r="AK10" s="79">
        <v>5</v>
      </c>
      <c r="AL10" s="85" t="s">
        <v>1134</v>
      </c>
      <c r="AM10" s="79" t="s">
        <v>1181</v>
      </c>
      <c r="AN10" s="79" t="b">
        <v>0</v>
      </c>
      <c r="AO10" s="85" t="s">
        <v>1134</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19</v>
      </c>
      <c r="BK10" s="49">
        <v>100</v>
      </c>
      <c r="BL10" s="48">
        <v>19</v>
      </c>
    </row>
    <row r="11" spans="1:64" ht="15">
      <c r="A11" s="64" t="s">
        <v>218</v>
      </c>
      <c r="B11" s="64" t="s">
        <v>281</v>
      </c>
      <c r="C11" s="65" t="s">
        <v>3149</v>
      </c>
      <c r="D11" s="66">
        <v>3</v>
      </c>
      <c r="E11" s="67" t="s">
        <v>132</v>
      </c>
      <c r="F11" s="68">
        <v>35</v>
      </c>
      <c r="G11" s="65"/>
      <c r="H11" s="69"/>
      <c r="I11" s="70"/>
      <c r="J11" s="70"/>
      <c r="K11" s="34" t="s">
        <v>65</v>
      </c>
      <c r="L11" s="77">
        <v>11</v>
      </c>
      <c r="M11" s="77"/>
      <c r="N11" s="72"/>
      <c r="O11" s="79" t="s">
        <v>328</v>
      </c>
      <c r="P11" s="81">
        <v>43741.2283912037</v>
      </c>
      <c r="Q11" s="79" t="s">
        <v>336</v>
      </c>
      <c r="R11" s="79"/>
      <c r="S11" s="79"/>
      <c r="T11" s="79"/>
      <c r="U11" s="79"/>
      <c r="V11" s="82" t="s">
        <v>650</v>
      </c>
      <c r="W11" s="81">
        <v>43741.2283912037</v>
      </c>
      <c r="X11" s="82" t="s">
        <v>715</v>
      </c>
      <c r="Y11" s="79"/>
      <c r="Z11" s="79"/>
      <c r="AA11" s="85" t="s">
        <v>947</v>
      </c>
      <c r="AB11" s="79"/>
      <c r="AC11" s="79" t="b">
        <v>0</v>
      </c>
      <c r="AD11" s="79">
        <v>0</v>
      </c>
      <c r="AE11" s="85" t="s">
        <v>1173</v>
      </c>
      <c r="AF11" s="79" t="b">
        <v>0</v>
      </c>
      <c r="AG11" s="79" t="s">
        <v>1176</v>
      </c>
      <c r="AH11" s="79"/>
      <c r="AI11" s="85" t="s">
        <v>1173</v>
      </c>
      <c r="AJ11" s="79" t="b">
        <v>0</v>
      </c>
      <c r="AK11" s="79">
        <v>5</v>
      </c>
      <c r="AL11" s="85" t="s">
        <v>1165</v>
      </c>
      <c r="AM11" s="79" t="s">
        <v>1181</v>
      </c>
      <c r="AN11" s="79" t="b">
        <v>0</v>
      </c>
      <c r="AO11" s="85" t="s">
        <v>1165</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0</v>
      </c>
      <c r="BE11" s="49">
        <v>0</v>
      </c>
      <c r="BF11" s="48">
        <v>0</v>
      </c>
      <c r="BG11" s="49">
        <v>0</v>
      </c>
      <c r="BH11" s="48">
        <v>0</v>
      </c>
      <c r="BI11" s="49">
        <v>0</v>
      </c>
      <c r="BJ11" s="48">
        <v>15</v>
      </c>
      <c r="BK11" s="49">
        <v>100</v>
      </c>
      <c r="BL11" s="48">
        <v>15</v>
      </c>
    </row>
    <row r="12" spans="1:64" ht="15">
      <c r="A12" s="64" t="s">
        <v>219</v>
      </c>
      <c r="B12" s="64" t="s">
        <v>259</v>
      </c>
      <c r="C12" s="65" t="s">
        <v>3149</v>
      </c>
      <c r="D12" s="66">
        <v>3</v>
      </c>
      <c r="E12" s="67" t="s">
        <v>132</v>
      </c>
      <c r="F12" s="68">
        <v>35</v>
      </c>
      <c r="G12" s="65"/>
      <c r="H12" s="69"/>
      <c r="I12" s="70"/>
      <c r="J12" s="70"/>
      <c r="K12" s="34" t="s">
        <v>65</v>
      </c>
      <c r="L12" s="77">
        <v>12</v>
      </c>
      <c r="M12" s="77"/>
      <c r="N12" s="72"/>
      <c r="O12" s="79" t="s">
        <v>328</v>
      </c>
      <c r="P12" s="81">
        <v>43740.464837962965</v>
      </c>
      <c r="Q12" s="79" t="s">
        <v>335</v>
      </c>
      <c r="R12" s="79"/>
      <c r="S12" s="79"/>
      <c r="T12" s="79"/>
      <c r="U12" s="79"/>
      <c r="V12" s="82" t="s">
        <v>651</v>
      </c>
      <c r="W12" s="81">
        <v>43740.464837962965</v>
      </c>
      <c r="X12" s="82" t="s">
        <v>716</v>
      </c>
      <c r="Y12" s="79"/>
      <c r="Z12" s="79"/>
      <c r="AA12" s="85" t="s">
        <v>948</v>
      </c>
      <c r="AB12" s="79"/>
      <c r="AC12" s="79" t="b">
        <v>0</v>
      </c>
      <c r="AD12" s="79">
        <v>0</v>
      </c>
      <c r="AE12" s="85" t="s">
        <v>1173</v>
      </c>
      <c r="AF12" s="79" t="b">
        <v>0</v>
      </c>
      <c r="AG12" s="79" t="s">
        <v>1176</v>
      </c>
      <c r="AH12" s="79"/>
      <c r="AI12" s="85" t="s">
        <v>1173</v>
      </c>
      <c r="AJ12" s="79" t="b">
        <v>0</v>
      </c>
      <c r="AK12" s="79">
        <v>5</v>
      </c>
      <c r="AL12" s="85" t="s">
        <v>1134</v>
      </c>
      <c r="AM12" s="79" t="s">
        <v>1184</v>
      </c>
      <c r="AN12" s="79" t="b">
        <v>0</v>
      </c>
      <c r="AO12" s="85" t="s">
        <v>1134</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19</v>
      </c>
      <c r="BK12" s="49">
        <v>100</v>
      </c>
      <c r="BL12" s="48">
        <v>19</v>
      </c>
    </row>
    <row r="13" spans="1:64" ht="15">
      <c r="A13" s="64" t="s">
        <v>220</v>
      </c>
      <c r="B13" s="64" t="s">
        <v>219</v>
      </c>
      <c r="C13" s="65" t="s">
        <v>3149</v>
      </c>
      <c r="D13" s="66">
        <v>3</v>
      </c>
      <c r="E13" s="67" t="s">
        <v>132</v>
      </c>
      <c r="F13" s="68">
        <v>35</v>
      </c>
      <c r="G13" s="65"/>
      <c r="H13" s="69"/>
      <c r="I13" s="70"/>
      <c r="J13" s="70"/>
      <c r="K13" s="34" t="s">
        <v>65</v>
      </c>
      <c r="L13" s="77">
        <v>13</v>
      </c>
      <c r="M13" s="77"/>
      <c r="N13" s="72"/>
      <c r="O13" s="79" t="s">
        <v>328</v>
      </c>
      <c r="P13" s="81">
        <v>43741.64564814815</v>
      </c>
      <c r="Q13" s="79" t="s">
        <v>337</v>
      </c>
      <c r="R13" s="79"/>
      <c r="S13" s="79"/>
      <c r="T13" s="79" t="s">
        <v>539</v>
      </c>
      <c r="U13" s="79"/>
      <c r="V13" s="82" t="s">
        <v>652</v>
      </c>
      <c r="W13" s="81">
        <v>43741.64564814815</v>
      </c>
      <c r="X13" s="82" t="s">
        <v>717</v>
      </c>
      <c r="Y13" s="79"/>
      <c r="Z13" s="79"/>
      <c r="AA13" s="85" t="s">
        <v>949</v>
      </c>
      <c r="AB13" s="85" t="s">
        <v>1134</v>
      </c>
      <c r="AC13" s="79" t="b">
        <v>0</v>
      </c>
      <c r="AD13" s="79">
        <v>0</v>
      </c>
      <c r="AE13" s="85" t="s">
        <v>1174</v>
      </c>
      <c r="AF13" s="79" t="b">
        <v>0</v>
      </c>
      <c r="AG13" s="79" t="s">
        <v>1176</v>
      </c>
      <c r="AH13" s="79"/>
      <c r="AI13" s="85" t="s">
        <v>1173</v>
      </c>
      <c r="AJ13" s="79" t="b">
        <v>0</v>
      </c>
      <c r="AK13" s="79">
        <v>0</v>
      </c>
      <c r="AL13" s="85" t="s">
        <v>1173</v>
      </c>
      <c r="AM13" s="79" t="s">
        <v>1184</v>
      </c>
      <c r="AN13" s="79" t="b">
        <v>0</v>
      </c>
      <c r="AO13" s="85" t="s">
        <v>1134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220</v>
      </c>
      <c r="B14" s="64" t="s">
        <v>259</v>
      </c>
      <c r="C14" s="65" t="s">
        <v>3149</v>
      </c>
      <c r="D14" s="66">
        <v>3</v>
      </c>
      <c r="E14" s="67" t="s">
        <v>132</v>
      </c>
      <c r="F14" s="68">
        <v>35</v>
      </c>
      <c r="G14" s="65"/>
      <c r="H14" s="69"/>
      <c r="I14" s="70"/>
      <c r="J14" s="70"/>
      <c r="K14" s="34" t="s">
        <v>65</v>
      </c>
      <c r="L14" s="77">
        <v>14</v>
      </c>
      <c r="M14" s="77"/>
      <c r="N14" s="72"/>
      <c r="O14" s="79" t="s">
        <v>329</v>
      </c>
      <c r="P14" s="81">
        <v>43741.64564814815</v>
      </c>
      <c r="Q14" s="79" t="s">
        <v>337</v>
      </c>
      <c r="R14" s="79"/>
      <c r="S14" s="79"/>
      <c r="T14" s="79" t="s">
        <v>539</v>
      </c>
      <c r="U14" s="79"/>
      <c r="V14" s="82" t="s">
        <v>652</v>
      </c>
      <c r="W14" s="81">
        <v>43741.64564814815</v>
      </c>
      <c r="X14" s="82" t="s">
        <v>717</v>
      </c>
      <c r="Y14" s="79"/>
      <c r="Z14" s="79"/>
      <c r="AA14" s="85" t="s">
        <v>949</v>
      </c>
      <c r="AB14" s="85" t="s">
        <v>1134</v>
      </c>
      <c r="AC14" s="79" t="b">
        <v>0</v>
      </c>
      <c r="AD14" s="79">
        <v>0</v>
      </c>
      <c r="AE14" s="85" t="s">
        <v>1174</v>
      </c>
      <c r="AF14" s="79" t="b">
        <v>0</v>
      </c>
      <c r="AG14" s="79" t="s">
        <v>1176</v>
      </c>
      <c r="AH14" s="79"/>
      <c r="AI14" s="85" t="s">
        <v>1173</v>
      </c>
      <c r="AJ14" s="79" t="b">
        <v>0</v>
      </c>
      <c r="AK14" s="79">
        <v>0</v>
      </c>
      <c r="AL14" s="85" t="s">
        <v>1173</v>
      </c>
      <c r="AM14" s="79" t="s">
        <v>1184</v>
      </c>
      <c r="AN14" s="79" t="b">
        <v>0</v>
      </c>
      <c r="AO14" s="85" t="s">
        <v>1134</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35</v>
      </c>
      <c r="BK14" s="49">
        <v>100</v>
      </c>
      <c r="BL14" s="48">
        <v>35</v>
      </c>
    </row>
    <row r="15" spans="1:64" ht="15">
      <c r="A15" s="64" t="s">
        <v>221</v>
      </c>
      <c r="B15" s="64" t="s">
        <v>259</v>
      </c>
      <c r="C15" s="65" t="s">
        <v>3149</v>
      </c>
      <c r="D15" s="66">
        <v>3</v>
      </c>
      <c r="E15" s="67" t="s">
        <v>132</v>
      </c>
      <c r="F15" s="68">
        <v>35</v>
      </c>
      <c r="G15" s="65"/>
      <c r="H15" s="69"/>
      <c r="I15" s="70"/>
      <c r="J15" s="70"/>
      <c r="K15" s="34" t="s">
        <v>65</v>
      </c>
      <c r="L15" s="77">
        <v>15</v>
      </c>
      <c r="M15" s="77"/>
      <c r="N15" s="72"/>
      <c r="O15" s="79" t="s">
        <v>328</v>
      </c>
      <c r="P15" s="81">
        <v>43741.73929398148</v>
      </c>
      <c r="Q15" s="79" t="s">
        <v>338</v>
      </c>
      <c r="R15" s="79"/>
      <c r="S15" s="79"/>
      <c r="T15" s="79" t="s">
        <v>540</v>
      </c>
      <c r="U15" s="79"/>
      <c r="V15" s="82" t="s">
        <v>653</v>
      </c>
      <c r="W15" s="81">
        <v>43741.73929398148</v>
      </c>
      <c r="X15" s="82" t="s">
        <v>718</v>
      </c>
      <c r="Y15" s="79"/>
      <c r="Z15" s="79"/>
      <c r="AA15" s="85" t="s">
        <v>950</v>
      </c>
      <c r="AB15" s="79"/>
      <c r="AC15" s="79" t="b">
        <v>0</v>
      </c>
      <c r="AD15" s="79">
        <v>0</v>
      </c>
      <c r="AE15" s="85" t="s">
        <v>1173</v>
      </c>
      <c r="AF15" s="79" t="b">
        <v>1</v>
      </c>
      <c r="AG15" s="79" t="s">
        <v>1176</v>
      </c>
      <c r="AH15" s="79"/>
      <c r="AI15" s="85" t="s">
        <v>1178</v>
      </c>
      <c r="AJ15" s="79" t="b">
        <v>0</v>
      </c>
      <c r="AK15" s="79">
        <v>2</v>
      </c>
      <c r="AL15" s="85" t="s">
        <v>1032</v>
      </c>
      <c r="AM15" s="79" t="s">
        <v>1182</v>
      </c>
      <c r="AN15" s="79" t="b">
        <v>0</v>
      </c>
      <c r="AO15" s="85" t="s">
        <v>1032</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221</v>
      </c>
      <c r="B16" s="64" t="s">
        <v>267</v>
      </c>
      <c r="C16" s="65" t="s">
        <v>3149</v>
      </c>
      <c r="D16" s="66">
        <v>3</v>
      </c>
      <c r="E16" s="67" t="s">
        <v>132</v>
      </c>
      <c r="F16" s="68">
        <v>35</v>
      </c>
      <c r="G16" s="65"/>
      <c r="H16" s="69"/>
      <c r="I16" s="70"/>
      <c r="J16" s="70"/>
      <c r="K16" s="34" t="s">
        <v>65</v>
      </c>
      <c r="L16" s="77">
        <v>16</v>
      </c>
      <c r="M16" s="77"/>
      <c r="N16" s="72"/>
      <c r="O16" s="79" t="s">
        <v>328</v>
      </c>
      <c r="P16" s="81">
        <v>43741.73929398148</v>
      </c>
      <c r="Q16" s="79" t="s">
        <v>338</v>
      </c>
      <c r="R16" s="79"/>
      <c r="S16" s="79"/>
      <c r="T16" s="79" t="s">
        <v>540</v>
      </c>
      <c r="U16" s="79"/>
      <c r="V16" s="82" t="s">
        <v>653</v>
      </c>
      <c r="W16" s="81">
        <v>43741.73929398148</v>
      </c>
      <c r="X16" s="82" t="s">
        <v>718</v>
      </c>
      <c r="Y16" s="79"/>
      <c r="Z16" s="79"/>
      <c r="AA16" s="85" t="s">
        <v>950</v>
      </c>
      <c r="AB16" s="79"/>
      <c r="AC16" s="79" t="b">
        <v>0</v>
      </c>
      <c r="AD16" s="79">
        <v>0</v>
      </c>
      <c r="AE16" s="85" t="s">
        <v>1173</v>
      </c>
      <c r="AF16" s="79" t="b">
        <v>1</v>
      </c>
      <c r="AG16" s="79" t="s">
        <v>1176</v>
      </c>
      <c r="AH16" s="79"/>
      <c r="AI16" s="85" t="s">
        <v>1178</v>
      </c>
      <c r="AJ16" s="79" t="b">
        <v>0</v>
      </c>
      <c r="AK16" s="79">
        <v>2</v>
      </c>
      <c r="AL16" s="85" t="s">
        <v>1032</v>
      </c>
      <c r="AM16" s="79" t="s">
        <v>1182</v>
      </c>
      <c r="AN16" s="79" t="b">
        <v>0</v>
      </c>
      <c r="AO16" s="85" t="s">
        <v>1032</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12</v>
      </c>
      <c r="BK16" s="49">
        <v>100</v>
      </c>
      <c r="BL16" s="48">
        <v>12</v>
      </c>
    </row>
    <row r="17" spans="1:64" ht="15">
      <c r="A17" s="64" t="s">
        <v>222</v>
      </c>
      <c r="B17" s="64" t="s">
        <v>281</v>
      </c>
      <c r="C17" s="65" t="s">
        <v>3149</v>
      </c>
      <c r="D17" s="66">
        <v>3</v>
      </c>
      <c r="E17" s="67" t="s">
        <v>132</v>
      </c>
      <c r="F17" s="68">
        <v>35</v>
      </c>
      <c r="G17" s="65"/>
      <c r="H17" s="69"/>
      <c r="I17" s="70"/>
      <c r="J17" s="70"/>
      <c r="K17" s="34" t="s">
        <v>65</v>
      </c>
      <c r="L17" s="77">
        <v>17</v>
      </c>
      <c r="M17" s="77"/>
      <c r="N17" s="72"/>
      <c r="O17" s="79" t="s">
        <v>328</v>
      </c>
      <c r="P17" s="81">
        <v>43742.24706018518</v>
      </c>
      <c r="Q17" s="79" t="s">
        <v>339</v>
      </c>
      <c r="R17" s="79"/>
      <c r="S17" s="79"/>
      <c r="T17" s="79"/>
      <c r="U17" s="79"/>
      <c r="V17" s="82" t="s">
        <v>654</v>
      </c>
      <c r="W17" s="81">
        <v>43742.24706018518</v>
      </c>
      <c r="X17" s="82" t="s">
        <v>719</v>
      </c>
      <c r="Y17" s="79"/>
      <c r="Z17" s="79"/>
      <c r="AA17" s="85" t="s">
        <v>951</v>
      </c>
      <c r="AB17" s="79"/>
      <c r="AC17" s="79" t="b">
        <v>0</v>
      </c>
      <c r="AD17" s="79">
        <v>0</v>
      </c>
      <c r="AE17" s="85" t="s">
        <v>1173</v>
      </c>
      <c r="AF17" s="79" t="b">
        <v>0</v>
      </c>
      <c r="AG17" s="79" t="s">
        <v>1176</v>
      </c>
      <c r="AH17" s="79"/>
      <c r="AI17" s="85" t="s">
        <v>1173</v>
      </c>
      <c r="AJ17" s="79" t="b">
        <v>0</v>
      </c>
      <c r="AK17" s="79">
        <v>7</v>
      </c>
      <c r="AL17" s="85" t="s">
        <v>1165</v>
      </c>
      <c r="AM17" s="79" t="s">
        <v>1183</v>
      </c>
      <c r="AN17" s="79" t="b">
        <v>0</v>
      </c>
      <c r="AO17" s="85" t="s">
        <v>1165</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0</v>
      </c>
      <c r="BE17" s="49">
        <v>0</v>
      </c>
      <c r="BF17" s="48">
        <v>0</v>
      </c>
      <c r="BG17" s="49">
        <v>0</v>
      </c>
      <c r="BH17" s="48">
        <v>0</v>
      </c>
      <c r="BI17" s="49">
        <v>0</v>
      </c>
      <c r="BJ17" s="48">
        <v>15</v>
      </c>
      <c r="BK17" s="49">
        <v>100</v>
      </c>
      <c r="BL17" s="48">
        <v>15</v>
      </c>
    </row>
    <row r="18" spans="1:64" ht="15">
      <c r="A18" s="64" t="s">
        <v>223</v>
      </c>
      <c r="B18" s="64" t="s">
        <v>246</v>
      </c>
      <c r="C18" s="65" t="s">
        <v>3149</v>
      </c>
      <c r="D18" s="66">
        <v>3</v>
      </c>
      <c r="E18" s="67" t="s">
        <v>132</v>
      </c>
      <c r="F18" s="68">
        <v>35</v>
      </c>
      <c r="G18" s="65"/>
      <c r="H18" s="69"/>
      <c r="I18" s="70"/>
      <c r="J18" s="70"/>
      <c r="K18" s="34" t="s">
        <v>65</v>
      </c>
      <c r="L18" s="77">
        <v>18</v>
      </c>
      <c r="M18" s="77"/>
      <c r="N18" s="72"/>
      <c r="O18" s="79" t="s">
        <v>328</v>
      </c>
      <c r="P18" s="81">
        <v>43742.38815972222</v>
      </c>
      <c r="Q18" s="79" t="s">
        <v>340</v>
      </c>
      <c r="R18" s="79"/>
      <c r="S18" s="79"/>
      <c r="T18" s="79" t="s">
        <v>541</v>
      </c>
      <c r="U18" s="79"/>
      <c r="V18" s="82" t="s">
        <v>655</v>
      </c>
      <c r="W18" s="81">
        <v>43742.38815972222</v>
      </c>
      <c r="X18" s="82" t="s">
        <v>720</v>
      </c>
      <c r="Y18" s="79"/>
      <c r="Z18" s="79"/>
      <c r="AA18" s="85" t="s">
        <v>952</v>
      </c>
      <c r="AB18" s="79"/>
      <c r="AC18" s="79" t="b">
        <v>0</v>
      </c>
      <c r="AD18" s="79">
        <v>0</v>
      </c>
      <c r="AE18" s="85" t="s">
        <v>1173</v>
      </c>
      <c r="AF18" s="79" t="b">
        <v>0</v>
      </c>
      <c r="AG18" s="79" t="s">
        <v>1176</v>
      </c>
      <c r="AH18" s="79"/>
      <c r="AI18" s="85" t="s">
        <v>1173</v>
      </c>
      <c r="AJ18" s="79" t="b">
        <v>0</v>
      </c>
      <c r="AK18" s="79">
        <v>3</v>
      </c>
      <c r="AL18" s="85" t="s">
        <v>979</v>
      </c>
      <c r="AM18" s="79" t="s">
        <v>1184</v>
      </c>
      <c r="AN18" s="79" t="b">
        <v>0</v>
      </c>
      <c r="AO18" s="85" t="s">
        <v>979</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18</v>
      </c>
      <c r="BK18" s="49">
        <v>100</v>
      </c>
      <c r="BL18" s="48">
        <v>18</v>
      </c>
    </row>
    <row r="19" spans="1:64" ht="15">
      <c r="A19" s="64" t="s">
        <v>224</v>
      </c>
      <c r="B19" s="64" t="s">
        <v>280</v>
      </c>
      <c r="C19" s="65" t="s">
        <v>3149</v>
      </c>
      <c r="D19" s="66">
        <v>3</v>
      </c>
      <c r="E19" s="67" t="s">
        <v>132</v>
      </c>
      <c r="F19" s="68">
        <v>35</v>
      </c>
      <c r="G19" s="65"/>
      <c r="H19" s="69"/>
      <c r="I19" s="70"/>
      <c r="J19" s="70"/>
      <c r="K19" s="34" t="s">
        <v>65</v>
      </c>
      <c r="L19" s="77">
        <v>19</v>
      </c>
      <c r="M19" s="77"/>
      <c r="N19" s="72"/>
      <c r="O19" s="79" t="s">
        <v>328</v>
      </c>
      <c r="P19" s="81">
        <v>43742.82760416667</v>
      </c>
      <c r="Q19" s="79" t="s">
        <v>341</v>
      </c>
      <c r="R19" s="79"/>
      <c r="S19" s="79"/>
      <c r="T19" s="79"/>
      <c r="U19" s="79"/>
      <c r="V19" s="82" t="s">
        <v>656</v>
      </c>
      <c r="W19" s="81">
        <v>43742.82760416667</v>
      </c>
      <c r="X19" s="82" t="s">
        <v>721</v>
      </c>
      <c r="Y19" s="79"/>
      <c r="Z19" s="79"/>
      <c r="AA19" s="85" t="s">
        <v>953</v>
      </c>
      <c r="AB19" s="79"/>
      <c r="AC19" s="79" t="b">
        <v>0</v>
      </c>
      <c r="AD19" s="79">
        <v>0</v>
      </c>
      <c r="AE19" s="85" t="s">
        <v>1173</v>
      </c>
      <c r="AF19" s="79" t="b">
        <v>0</v>
      </c>
      <c r="AG19" s="79" t="s">
        <v>1176</v>
      </c>
      <c r="AH19" s="79"/>
      <c r="AI19" s="85" t="s">
        <v>1173</v>
      </c>
      <c r="AJ19" s="79" t="b">
        <v>0</v>
      </c>
      <c r="AK19" s="79">
        <v>4</v>
      </c>
      <c r="AL19" s="85" t="s">
        <v>1043</v>
      </c>
      <c r="AM19" s="79" t="s">
        <v>1184</v>
      </c>
      <c r="AN19" s="79" t="b">
        <v>0</v>
      </c>
      <c r="AO19" s="85" t="s">
        <v>1043</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224</v>
      </c>
      <c r="B20" s="64" t="s">
        <v>259</v>
      </c>
      <c r="C20" s="65" t="s">
        <v>3149</v>
      </c>
      <c r="D20" s="66">
        <v>3</v>
      </c>
      <c r="E20" s="67" t="s">
        <v>132</v>
      </c>
      <c r="F20" s="68">
        <v>35</v>
      </c>
      <c r="G20" s="65"/>
      <c r="H20" s="69"/>
      <c r="I20" s="70"/>
      <c r="J20" s="70"/>
      <c r="K20" s="34" t="s">
        <v>65</v>
      </c>
      <c r="L20" s="77">
        <v>20</v>
      </c>
      <c r="M20" s="77"/>
      <c r="N20" s="72"/>
      <c r="O20" s="79" t="s">
        <v>328</v>
      </c>
      <c r="P20" s="81">
        <v>43742.82760416667</v>
      </c>
      <c r="Q20" s="79" t="s">
        <v>341</v>
      </c>
      <c r="R20" s="79"/>
      <c r="S20" s="79"/>
      <c r="T20" s="79"/>
      <c r="U20" s="79"/>
      <c r="V20" s="82" t="s">
        <v>656</v>
      </c>
      <c r="W20" s="81">
        <v>43742.82760416667</v>
      </c>
      <c r="X20" s="82" t="s">
        <v>721</v>
      </c>
      <c r="Y20" s="79"/>
      <c r="Z20" s="79"/>
      <c r="AA20" s="85" t="s">
        <v>953</v>
      </c>
      <c r="AB20" s="79"/>
      <c r="AC20" s="79" t="b">
        <v>0</v>
      </c>
      <c r="AD20" s="79">
        <v>0</v>
      </c>
      <c r="AE20" s="85" t="s">
        <v>1173</v>
      </c>
      <c r="AF20" s="79" t="b">
        <v>0</v>
      </c>
      <c r="AG20" s="79" t="s">
        <v>1176</v>
      </c>
      <c r="AH20" s="79"/>
      <c r="AI20" s="85" t="s">
        <v>1173</v>
      </c>
      <c r="AJ20" s="79" t="b">
        <v>0</v>
      </c>
      <c r="AK20" s="79">
        <v>4</v>
      </c>
      <c r="AL20" s="85" t="s">
        <v>1043</v>
      </c>
      <c r="AM20" s="79" t="s">
        <v>1184</v>
      </c>
      <c r="AN20" s="79" t="b">
        <v>0</v>
      </c>
      <c r="AO20" s="85" t="s">
        <v>1043</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1</v>
      </c>
      <c r="BD20" s="48">
        <v>0</v>
      </c>
      <c r="BE20" s="49">
        <v>0</v>
      </c>
      <c r="BF20" s="48">
        <v>0</v>
      </c>
      <c r="BG20" s="49">
        <v>0</v>
      </c>
      <c r="BH20" s="48">
        <v>0</v>
      </c>
      <c r="BI20" s="49">
        <v>0</v>
      </c>
      <c r="BJ20" s="48">
        <v>13</v>
      </c>
      <c r="BK20" s="49">
        <v>100</v>
      </c>
      <c r="BL20" s="48">
        <v>13</v>
      </c>
    </row>
    <row r="21" spans="1:64" ht="15">
      <c r="A21" s="64" t="s">
        <v>225</v>
      </c>
      <c r="B21" s="64" t="s">
        <v>285</v>
      </c>
      <c r="C21" s="65" t="s">
        <v>3149</v>
      </c>
      <c r="D21" s="66">
        <v>3</v>
      </c>
      <c r="E21" s="67" t="s">
        <v>132</v>
      </c>
      <c r="F21" s="68">
        <v>35</v>
      </c>
      <c r="G21" s="65"/>
      <c r="H21" s="69"/>
      <c r="I21" s="70"/>
      <c r="J21" s="70"/>
      <c r="K21" s="34" t="s">
        <v>65</v>
      </c>
      <c r="L21" s="77">
        <v>21</v>
      </c>
      <c r="M21" s="77"/>
      <c r="N21" s="72"/>
      <c r="O21" s="79" t="s">
        <v>328</v>
      </c>
      <c r="P21" s="81">
        <v>43745.439988425926</v>
      </c>
      <c r="Q21" s="79" t="s">
        <v>342</v>
      </c>
      <c r="R21" s="82" t="s">
        <v>483</v>
      </c>
      <c r="S21" s="79" t="s">
        <v>522</v>
      </c>
      <c r="T21" s="79"/>
      <c r="U21" s="79"/>
      <c r="V21" s="82" t="s">
        <v>657</v>
      </c>
      <c r="W21" s="81">
        <v>43745.439988425926</v>
      </c>
      <c r="X21" s="82" t="s">
        <v>722</v>
      </c>
      <c r="Y21" s="79"/>
      <c r="Z21" s="79"/>
      <c r="AA21" s="85" t="s">
        <v>954</v>
      </c>
      <c r="AB21" s="79"/>
      <c r="AC21" s="79" t="b">
        <v>0</v>
      </c>
      <c r="AD21" s="79">
        <v>0</v>
      </c>
      <c r="AE21" s="85" t="s">
        <v>1173</v>
      </c>
      <c r="AF21" s="79" t="b">
        <v>0</v>
      </c>
      <c r="AG21" s="79" t="s">
        <v>1177</v>
      </c>
      <c r="AH21" s="79"/>
      <c r="AI21" s="85" t="s">
        <v>1173</v>
      </c>
      <c r="AJ21" s="79" t="b">
        <v>0</v>
      </c>
      <c r="AK21" s="79">
        <v>0</v>
      </c>
      <c r="AL21" s="85" t="s">
        <v>1173</v>
      </c>
      <c r="AM21" s="79" t="s">
        <v>1185</v>
      </c>
      <c r="AN21" s="79" t="b">
        <v>0</v>
      </c>
      <c r="AO21" s="85" t="s">
        <v>954</v>
      </c>
      <c r="AP21" s="79" t="s">
        <v>176</v>
      </c>
      <c r="AQ21" s="79">
        <v>0</v>
      </c>
      <c r="AR21" s="79">
        <v>0</v>
      </c>
      <c r="AS21" s="79"/>
      <c r="AT21" s="79"/>
      <c r="AU21" s="79"/>
      <c r="AV21" s="79"/>
      <c r="AW21" s="79"/>
      <c r="AX21" s="79"/>
      <c r="AY21" s="79"/>
      <c r="AZ21" s="79"/>
      <c r="BA21">
        <v>1</v>
      </c>
      <c r="BB21" s="78" t="str">
        <f>REPLACE(INDEX(GroupVertices[Group],MATCH(Edges[[#This Row],[Vertex 1]],GroupVertices[Vertex],0)),1,1,"")</f>
        <v>9</v>
      </c>
      <c r="BC21" s="78" t="str">
        <f>REPLACE(INDEX(GroupVertices[Group],MATCH(Edges[[#This Row],[Vertex 2]],GroupVertices[Vertex],0)),1,1,"")</f>
        <v>9</v>
      </c>
      <c r="BD21" s="48"/>
      <c r="BE21" s="49"/>
      <c r="BF21" s="48"/>
      <c r="BG21" s="49"/>
      <c r="BH21" s="48"/>
      <c r="BI21" s="49"/>
      <c r="BJ21" s="48"/>
      <c r="BK21" s="49"/>
      <c r="BL21" s="48"/>
    </row>
    <row r="22" spans="1:64" ht="15">
      <c r="A22" s="64" t="s">
        <v>225</v>
      </c>
      <c r="B22" s="64" t="s">
        <v>286</v>
      </c>
      <c r="C22" s="65" t="s">
        <v>3149</v>
      </c>
      <c r="D22" s="66">
        <v>3</v>
      </c>
      <c r="E22" s="67" t="s">
        <v>132</v>
      </c>
      <c r="F22" s="68">
        <v>35</v>
      </c>
      <c r="G22" s="65"/>
      <c r="H22" s="69"/>
      <c r="I22" s="70"/>
      <c r="J22" s="70"/>
      <c r="K22" s="34" t="s">
        <v>65</v>
      </c>
      <c r="L22" s="77">
        <v>22</v>
      </c>
      <c r="M22" s="77"/>
      <c r="N22" s="72"/>
      <c r="O22" s="79" t="s">
        <v>328</v>
      </c>
      <c r="P22" s="81">
        <v>43745.439988425926</v>
      </c>
      <c r="Q22" s="79" t="s">
        <v>342</v>
      </c>
      <c r="R22" s="82" t="s">
        <v>483</v>
      </c>
      <c r="S22" s="79" t="s">
        <v>522</v>
      </c>
      <c r="T22" s="79"/>
      <c r="U22" s="79"/>
      <c r="V22" s="82" t="s">
        <v>657</v>
      </c>
      <c r="W22" s="81">
        <v>43745.439988425926</v>
      </c>
      <c r="X22" s="82" t="s">
        <v>722</v>
      </c>
      <c r="Y22" s="79"/>
      <c r="Z22" s="79"/>
      <c r="AA22" s="85" t="s">
        <v>954</v>
      </c>
      <c r="AB22" s="79"/>
      <c r="AC22" s="79" t="b">
        <v>0</v>
      </c>
      <c r="AD22" s="79">
        <v>0</v>
      </c>
      <c r="AE22" s="85" t="s">
        <v>1173</v>
      </c>
      <c r="AF22" s="79" t="b">
        <v>0</v>
      </c>
      <c r="AG22" s="79" t="s">
        <v>1177</v>
      </c>
      <c r="AH22" s="79"/>
      <c r="AI22" s="85" t="s">
        <v>1173</v>
      </c>
      <c r="AJ22" s="79" t="b">
        <v>0</v>
      </c>
      <c r="AK22" s="79">
        <v>0</v>
      </c>
      <c r="AL22" s="85" t="s">
        <v>1173</v>
      </c>
      <c r="AM22" s="79" t="s">
        <v>1185</v>
      </c>
      <c r="AN22" s="79" t="b">
        <v>0</v>
      </c>
      <c r="AO22" s="85" t="s">
        <v>954</v>
      </c>
      <c r="AP22" s="79" t="s">
        <v>176</v>
      </c>
      <c r="AQ22" s="79">
        <v>0</v>
      </c>
      <c r="AR22" s="79">
        <v>0</v>
      </c>
      <c r="AS22" s="79"/>
      <c r="AT22" s="79"/>
      <c r="AU22" s="79"/>
      <c r="AV22" s="79"/>
      <c r="AW22" s="79"/>
      <c r="AX22" s="79"/>
      <c r="AY22" s="79"/>
      <c r="AZ22" s="79"/>
      <c r="BA22">
        <v>1</v>
      </c>
      <c r="BB22" s="78" t="str">
        <f>REPLACE(INDEX(GroupVertices[Group],MATCH(Edges[[#This Row],[Vertex 1]],GroupVertices[Vertex],0)),1,1,"")</f>
        <v>9</v>
      </c>
      <c r="BC22" s="78" t="str">
        <f>REPLACE(INDEX(GroupVertices[Group],MATCH(Edges[[#This Row],[Vertex 2]],GroupVertices[Vertex],0)),1,1,"")</f>
        <v>9</v>
      </c>
      <c r="BD22" s="48">
        <v>0</v>
      </c>
      <c r="BE22" s="49">
        <v>0</v>
      </c>
      <c r="BF22" s="48">
        <v>0</v>
      </c>
      <c r="BG22" s="49">
        <v>0</v>
      </c>
      <c r="BH22" s="48">
        <v>0</v>
      </c>
      <c r="BI22" s="49">
        <v>0</v>
      </c>
      <c r="BJ22" s="48">
        <v>9</v>
      </c>
      <c r="BK22" s="49">
        <v>100</v>
      </c>
      <c r="BL22" s="48">
        <v>9</v>
      </c>
    </row>
    <row r="23" spans="1:64" ht="15">
      <c r="A23" s="64" t="s">
        <v>225</v>
      </c>
      <c r="B23" s="64" t="s">
        <v>259</v>
      </c>
      <c r="C23" s="65" t="s">
        <v>3149</v>
      </c>
      <c r="D23" s="66">
        <v>3</v>
      </c>
      <c r="E23" s="67" t="s">
        <v>132</v>
      </c>
      <c r="F23" s="68">
        <v>35</v>
      </c>
      <c r="G23" s="65"/>
      <c r="H23" s="69"/>
      <c r="I23" s="70"/>
      <c r="J23" s="70"/>
      <c r="K23" s="34" t="s">
        <v>65</v>
      </c>
      <c r="L23" s="77">
        <v>23</v>
      </c>
      <c r="M23" s="77"/>
      <c r="N23" s="72"/>
      <c r="O23" s="79" t="s">
        <v>328</v>
      </c>
      <c r="P23" s="81">
        <v>43745.439988425926</v>
      </c>
      <c r="Q23" s="79" t="s">
        <v>342</v>
      </c>
      <c r="R23" s="82" t="s">
        <v>483</v>
      </c>
      <c r="S23" s="79" t="s">
        <v>522</v>
      </c>
      <c r="T23" s="79"/>
      <c r="U23" s="79"/>
      <c r="V23" s="82" t="s">
        <v>657</v>
      </c>
      <c r="W23" s="81">
        <v>43745.439988425926</v>
      </c>
      <c r="X23" s="82" t="s">
        <v>722</v>
      </c>
      <c r="Y23" s="79"/>
      <c r="Z23" s="79"/>
      <c r="AA23" s="85" t="s">
        <v>954</v>
      </c>
      <c r="AB23" s="79"/>
      <c r="AC23" s="79" t="b">
        <v>0</v>
      </c>
      <c r="AD23" s="79">
        <v>0</v>
      </c>
      <c r="AE23" s="85" t="s">
        <v>1173</v>
      </c>
      <c r="AF23" s="79" t="b">
        <v>0</v>
      </c>
      <c r="AG23" s="79" t="s">
        <v>1177</v>
      </c>
      <c r="AH23" s="79"/>
      <c r="AI23" s="85" t="s">
        <v>1173</v>
      </c>
      <c r="AJ23" s="79" t="b">
        <v>0</v>
      </c>
      <c r="AK23" s="79">
        <v>0</v>
      </c>
      <c r="AL23" s="85" t="s">
        <v>1173</v>
      </c>
      <c r="AM23" s="79" t="s">
        <v>1185</v>
      </c>
      <c r="AN23" s="79" t="b">
        <v>0</v>
      </c>
      <c r="AO23" s="85" t="s">
        <v>954</v>
      </c>
      <c r="AP23" s="79" t="s">
        <v>176</v>
      </c>
      <c r="AQ23" s="79">
        <v>0</v>
      </c>
      <c r="AR23" s="79">
        <v>0</v>
      </c>
      <c r="AS23" s="79"/>
      <c r="AT23" s="79"/>
      <c r="AU23" s="79"/>
      <c r="AV23" s="79"/>
      <c r="AW23" s="79"/>
      <c r="AX23" s="79"/>
      <c r="AY23" s="79"/>
      <c r="AZ23" s="79"/>
      <c r="BA23">
        <v>1</v>
      </c>
      <c r="BB23" s="78" t="str">
        <f>REPLACE(INDEX(GroupVertices[Group],MATCH(Edges[[#This Row],[Vertex 1]],GroupVertices[Vertex],0)),1,1,"")</f>
        <v>9</v>
      </c>
      <c r="BC23" s="78" t="str">
        <f>REPLACE(INDEX(GroupVertices[Group],MATCH(Edges[[#This Row],[Vertex 2]],GroupVertices[Vertex],0)),1,1,"")</f>
        <v>1</v>
      </c>
      <c r="BD23" s="48"/>
      <c r="BE23" s="49"/>
      <c r="BF23" s="48"/>
      <c r="BG23" s="49"/>
      <c r="BH23" s="48"/>
      <c r="BI23" s="49"/>
      <c r="BJ23" s="48"/>
      <c r="BK23" s="49"/>
      <c r="BL23" s="48"/>
    </row>
    <row r="24" spans="1:64" ht="15">
      <c r="A24" s="64" t="s">
        <v>226</v>
      </c>
      <c r="B24" s="64" t="s">
        <v>246</v>
      </c>
      <c r="C24" s="65" t="s">
        <v>3149</v>
      </c>
      <c r="D24" s="66">
        <v>3</v>
      </c>
      <c r="E24" s="67" t="s">
        <v>132</v>
      </c>
      <c r="F24" s="68">
        <v>35</v>
      </c>
      <c r="G24" s="65"/>
      <c r="H24" s="69"/>
      <c r="I24" s="70"/>
      <c r="J24" s="70"/>
      <c r="K24" s="34" t="s">
        <v>65</v>
      </c>
      <c r="L24" s="77">
        <v>24</v>
      </c>
      <c r="M24" s="77"/>
      <c r="N24" s="72"/>
      <c r="O24" s="79" t="s">
        <v>328</v>
      </c>
      <c r="P24" s="81">
        <v>43745.67880787037</v>
      </c>
      <c r="Q24" s="79" t="s">
        <v>343</v>
      </c>
      <c r="R24" s="82" t="s">
        <v>484</v>
      </c>
      <c r="S24" s="79" t="s">
        <v>523</v>
      </c>
      <c r="T24" s="79" t="s">
        <v>542</v>
      </c>
      <c r="U24" s="79"/>
      <c r="V24" s="82" t="s">
        <v>658</v>
      </c>
      <c r="W24" s="81">
        <v>43745.67880787037</v>
      </c>
      <c r="X24" s="82" t="s">
        <v>723</v>
      </c>
      <c r="Y24" s="79"/>
      <c r="Z24" s="79"/>
      <c r="AA24" s="85" t="s">
        <v>955</v>
      </c>
      <c r="AB24" s="79"/>
      <c r="AC24" s="79" t="b">
        <v>0</v>
      </c>
      <c r="AD24" s="79">
        <v>0</v>
      </c>
      <c r="AE24" s="85" t="s">
        <v>1173</v>
      </c>
      <c r="AF24" s="79" t="b">
        <v>0</v>
      </c>
      <c r="AG24" s="79" t="s">
        <v>1176</v>
      </c>
      <c r="AH24" s="79"/>
      <c r="AI24" s="85" t="s">
        <v>1173</v>
      </c>
      <c r="AJ24" s="79" t="b">
        <v>0</v>
      </c>
      <c r="AK24" s="79">
        <v>2</v>
      </c>
      <c r="AL24" s="85" t="s">
        <v>980</v>
      </c>
      <c r="AM24" s="79" t="s">
        <v>1183</v>
      </c>
      <c r="AN24" s="79" t="b">
        <v>0</v>
      </c>
      <c r="AO24" s="85" t="s">
        <v>980</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13</v>
      </c>
      <c r="BK24" s="49">
        <v>100</v>
      </c>
      <c r="BL24" s="48">
        <v>13</v>
      </c>
    </row>
    <row r="25" spans="1:64" ht="15">
      <c r="A25" s="64" t="s">
        <v>227</v>
      </c>
      <c r="B25" s="64" t="s">
        <v>287</v>
      </c>
      <c r="C25" s="65" t="s">
        <v>3149</v>
      </c>
      <c r="D25" s="66">
        <v>3</v>
      </c>
      <c r="E25" s="67" t="s">
        <v>132</v>
      </c>
      <c r="F25" s="68">
        <v>35</v>
      </c>
      <c r="G25" s="65"/>
      <c r="H25" s="69"/>
      <c r="I25" s="70"/>
      <c r="J25" s="70"/>
      <c r="K25" s="34" t="s">
        <v>65</v>
      </c>
      <c r="L25" s="77">
        <v>25</v>
      </c>
      <c r="M25" s="77"/>
      <c r="N25" s="72"/>
      <c r="O25" s="79" t="s">
        <v>328</v>
      </c>
      <c r="P25" s="81">
        <v>43745.72892361111</v>
      </c>
      <c r="Q25" s="79" t="s">
        <v>344</v>
      </c>
      <c r="R25" s="79"/>
      <c r="S25" s="79"/>
      <c r="T25" s="79" t="s">
        <v>543</v>
      </c>
      <c r="U25" s="79"/>
      <c r="V25" s="82" t="s">
        <v>659</v>
      </c>
      <c r="W25" s="81">
        <v>43745.72892361111</v>
      </c>
      <c r="X25" s="82" t="s">
        <v>724</v>
      </c>
      <c r="Y25" s="79"/>
      <c r="Z25" s="79"/>
      <c r="AA25" s="85" t="s">
        <v>956</v>
      </c>
      <c r="AB25" s="79"/>
      <c r="AC25" s="79" t="b">
        <v>0</v>
      </c>
      <c r="AD25" s="79">
        <v>0</v>
      </c>
      <c r="AE25" s="85" t="s">
        <v>1173</v>
      </c>
      <c r="AF25" s="79" t="b">
        <v>0</v>
      </c>
      <c r="AG25" s="79" t="s">
        <v>1177</v>
      </c>
      <c r="AH25" s="79"/>
      <c r="AI25" s="85" t="s">
        <v>1173</v>
      </c>
      <c r="AJ25" s="79" t="b">
        <v>0</v>
      </c>
      <c r="AK25" s="79">
        <v>5</v>
      </c>
      <c r="AL25" s="85" t="s">
        <v>1063</v>
      </c>
      <c r="AM25" s="79" t="s">
        <v>1184</v>
      </c>
      <c r="AN25" s="79" t="b">
        <v>0</v>
      </c>
      <c r="AO25" s="85" t="s">
        <v>1063</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5.555555555555555</v>
      </c>
      <c r="BF25" s="48">
        <v>0</v>
      </c>
      <c r="BG25" s="49">
        <v>0</v>
      </c>
      <c r="BH25" s="48">
        <v>0</v>
      </c>
      <c r="BI25" s="49">
        <v>0</v>
      </c>
      <c r="BJ25" s="48">
        <v>17</v>
      </c>
      <c r="BK25" s="49">
        <v>94.44444444444444</v>
      </c>
      <c r="BL25" s="48">
        <v>18</v>
      </c>
    </row>
    <row r="26" spans="1:64" ht="15">
      <c r="A26" s="64" t="s">
        <v>227</v>
      </c>
      <c r="B26" s="64" t="s">
        <v>259</v>
      </c>
      <c r="C26" s="65" t="s">
        <v>3149</v>
      </c>
      <c r="D26" s="66">
        <v>3</v>
      </c>
      <c r="E26" s="67" t="s">
        <v>132</v>
      </c>
      <c r="F26" s="68">
        <v>35</v>
      </c>
      <c r="G26" s="65"/>
      <c r="H26" s="69"/>
      <c r="I26" s="70"/>
      <c r="J26" s="70"/>
      <c r="K26" s="34" t="s">
        <v>65</v>
      </c>
      <c r="L26" s="77">
        <v>26</v>
      </c>
      <c r="M26" s="77"/>
      <c r="N26" s="72"/>
      <c r="O26" s="79" t="s">
        <v>328</v>
      </c>
      <c r="P26" s="81">
        <v>43745.72892361111</v>
      </c>
      <c r="Q26" s="79" t="s">
        <v>344</v>
      </c>
      <c r="R26" s="79"/>
      <c r="S26" s="79"/>
      <c r="T26" s="79" t="s">
        <v>543</v>
      </c>
      <c r="U26" s="79"/>
      <c r="V26" s="82" t="s">
        <v>659</v>
      </c>
      <c r="W26" s="81">
        <v>43745.72892361111</v>
      </c>
      <c r="X26" s="82" t="s">
        <v>724</v>
      </c>
      <c r="Y26" s="79"/>
      <c r="Z26" s="79"/>
      <c r="AA26" s="85" t="s">
        <v>956</v>
      </c>
      <c r="AB26" s="79"/>
      <c r="AC26" s="79" t="b">
        <v>0</v>
      </c>
      <c r="AD26" s="79">
        <v>0</v>
      </c>
      <c r="AE26" s="85" t="s">
        <v>1173</v>
      </c>
      <c r="AF26" s="79" t="b">
        <v>0</v>
      </c>
      <c r="AG26" s="79" t="s">
        <v>1177</v>
      </c>
      <c r="AH26" s="79"/>
      <c r="AI26" s="85" t="s">
        <v>1173</v>
      </c>
      <c r="AJ26" s="79" t="b">
        <v>0</v>
      </c>
      <c r="AK26" s="79">
        <v>5</v>
      </c>
      <c r="AL26" s="85" t="s">
        <v>1063</v>
      </c>
      <c r="AM26" s="79" t="s">
        <v>1184</v>
      </c>
      <c r="AN26" s="79" t="b">
        <v>0</v>
      </c>
      <c r="AO26" s="85" t="s">
        <v>1063</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228</v>
      </c>
      <c r="B27" s="64" t="s">
        <v>269</v>
      </c>
      <c r="C27" s="65" t="s">
        <v>3149</v>
      </c>
      <c r="D27" s="66">
        <v>3</v>
      </c>
      <c r="E27" s="67" t="s">
        <v>132</v>
      </c>
      <c r="F27" s="68">
        <v>35</v>
      </c>
      <c r="G27" s="65"/>
      <c r="H27" s="69"/>
      <c r="I27" s="70"/>
      <c r="J27" s="70"/>
      <c r="K27" s="34" t="s">
        <v>65</v>
      </c>
      <c r="L27" s="77">
        <v>27</v>
      </c>
      <c r="M27" s="77"/>
      <c r="N27" s="72"/>
      <c r="O27" s="79" t="s">
        <v>328</v>
      </c>
      <c r="P27" s="81">
        <v>43745.80265046296</v>
      </c>
      <c r="Q27" s="79" t="s">
        <v>345</v>
      </c>
      <c r="R27" s="79"/>
      <c r="S27" s="79"/>
      <c r="T27" s="79" t="s">
        <v>544</v>
      </c>
      <c r="U27" s="79"/>
      <c r="V27" s="82" t="s">
        <v>660</v>
      </c>
      <c r="W27" s="81">
        <v>43745.80265046296</v>
      </c>
      <c r="X27" s="82" t="s">
        <v>725</v>
      </c>
      <c r="Y27" s="79"/>
      <c r="Z27" s="79"/>
      <c r="AA27" s="85" t="s">
        <v>957</v>
      </c>
      <c r="AB27" s="79"/>
      <c r="AC27" s="79" t="b">
        <v>0</v>
      </c>
      <c r="AD27" s="79">
        <v>0</v>
      </c>
      <c r="AE27" s="85" t="s">
        <v>1173</v>
      </c>
      <c r="AF27" s="79" t="b">
        <v>0</v>
      </c>
      <c r="AG27" s="79" t="s">
        <v>1177</v>
      </c>
      <c r="AH27" s="79"/>
      <c r="AI27" s="85" t="s">
        <v>1173</v>
      </c>
      <c r="AJ27" s="79" t="b">
        <v>0</v>
      </c>
      <c r="AK27" s="79">
        <v>3</v>
      </c>
      <c r="AL27" s="85" t="s">
        <v>958</v>
      </c>
      <c r="AM27" s="79" t="s">
        <v>1181</v>
      </c>
      <c r="AN27" s="79" t="b">
        <v>0</v>
      </c>
      <c r="AO27" s="85" t="s">
        <v>958</v>
      </c>
      <c r="AP27" s="79" t="s">
        <v>176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c r="BE27" s="49"/>
      <c r="BF27" s="48"/>
      <c r="BG27" s="49"/>
      <c r="BH27" s="48"/>
      <c r="BI27" s="49"/>
      <c r="BJ27" s="48"/>
      <c r="BK27" s="49"/>
      <c r="BL27" s="48"/>
    </row>
    <row r="28" spans="1:64" ht="15">
      <c r="A28" s="64" t="s">
        <v>228</v>
      </c>
      <c r="B28" s="64" t="s">
        <v>229</v>
      </c>
      <c r="C28" s="65" t="s">
        <v>3149</v>
      </c>
      <c r="D28" s="66">
        <v>3</v>
      </c>
      <c r="E28" s="67" t="s">
        <v>132</v>
      </c>
      <c r="F28" s="68">
        <v>35</v>
      </c>
      <c r="G28" s="65"/>
      <c r="H28" s="69"/>
      <c r="I28" s="70"/>
      <c r="J28" s="70"/>
      <c r="K28" s="34" t="s">
        <v>66</v>
      </c>
      <c r="L28" s="77">
        <v>28</v>
      </c>
      <c r="M28" s="77"/>
      <c r="N28" s="72"/>
      <c r="O28" s="79" t="s">
        <v>328</v>
      </c>
      <c r="P28" s="81">
        <v>43745.80265046296</v>
      </c>
      <c r="Q28" s="79" t="s">
        <v>345</v>
      </c>
      <c r="R28" s="79"/>
      <c r="S28" s="79"/>
      <c r="T28" s="79" t="s">
        <v>544</v>
      </c>
      <c r="U28" s="79"/>
      <c r="V28" s="82" t="s">
        <v>660</v>
      </c>
      <c r="W28" s="81">
        <v>43745.80265046296</v>
      </c>
      <c r="X28" s="82" t="s">
        <v>725</v>
      </c>
      <c r="Y28" s="79"/>
      <c r="Z28" s="79"/>
      <c r="AA28" s="85" t="s">
        <v>957</v>
      </c>
      <c r="AB28" s="79"/>
      <c r="AC28" s="79" t="b">
        <v>0</v>
      </c>
      <c r="AD28" s="79">
        <v>0</v>
      </c>
      <c r="AE28" s="85" t="s">
        <v>1173</v>
      </c>
      <c r="AF28" s="79" t="b">
        <v>0</v>
      </c>
      <c r="AG28" s="79" t="s">
        <v>1177</v>
      </c>
      <c r="AH28" s="79"/>
      <c r="AI28" s="85" t="s">
        <v>1173</v>
      </c>
      <c r="AJ28" s="79" t="b">
        <v>0</v>
      </c>
      <c r="AK28" s="79">
        <v>3</v>
      </c>
      <c r="AL28" s="85" t="s">
        <v>958</v>
      </c>
      <c r="AM28" s="79" t="s">
        <v>1181</v>
      </c>
      <c r="AN28" s="79" t="b">
        <v>0</v>
      </c>
      <c r="AO28" s="85" t="s">
        <v>958</v>
      </c>
      <c r="AP28" s="79" t="s">
        <v>176</v>
      </c>
      <c r="AQ28" s="79">
        <v>0</v>
      </c>
      <c r="AR28" s="79">
        <v>0</v>
      </c>
      <c r="AS28" s="79"/>
      <c r="AT28" s="79"/>
      <c r="AU28" s="79"/>
      <c r="AV28" s="79"/>
      <c r="AW28" s="79"/>
      <c r="AX28" s="79"/>
      <c r="AY28" s="79"/>
      <c r="AZ28" s="79"/>
      <c r="BA28">
        <v>1</v>
      </c>
      <c r="BB28" s="78" t="str">
        <f>REPLACE(INDEX(GroupVertices[Group],MATCH(Edges[[#This Row],[Vertex 1]],GroupVertices[Vertex],0)),1,1,"")</f>
        <v>7</v>
      </c>
      <c r="BC28" s="78" t="str">
        <f>REPLACE(INDEX(GroupVertices[Group],MATCH(Edges[[#This Row],[Vertex 2]],GroupVertices[Vertex],0)),1,1,"")</f>
        <v>7</v>
      </c>
      <c r="BD28" s="48">
        <v>2</v>
      </c>
      <c r="BE28" s="49">
        <v>10.526315789473685</v>
      </c>
      <c r="BF28" s="48">
        <v>0</v>
      </c>
      <c r="BG28" s="49">
        <v>0</v>
      </c>
      <c r="BH28" s="48">
        <v>0</v>
      </c>
      <c r="BI28" s="49">
        <v>0</v>
      </c>
      <c r="BJ28" s="48">
        <v>17</v>
      </c>
      <c r="BK28" s="49">
        <v>89.47368421052632</v>
      </c>
      <c r="BL28" s="48">
        <v>19</v>
      </c>
    </row>
    <row r="29" spans="1:64" ht="15">
      <c r="A29" s="64" t="s">
        <v>229</v>
      </c>
      <c r="B29" s="64" t="s">
        <v>228</v>
      </c>
      <c r="C29" s="65" t="s">
        <v>3149</v>
      </c>
      <c r="D29" s="66">
        <v>3</v>
      </c>
      <c r="E29" s="67" t="s">
        <v>132</v>
      </c>
      <c r="F29" s="68">
        <v>35</v>
      </c>
      <c r="G29" s="65"/>
      <c r="H29" s="69"/>
      <c r="I29" s="70"/>
      <c r="J29" s="70"/>
      <c r="K29" s="34" t="s">
        <v>66</v>
      </c>
      <c r="L29" s="77">
        <v>29</v>
      </c>
      <c r="M29" s="77"/>
      <c r="N29" s="72"/>
      <c r="O29" s="79" t="s">
        <v>328</v>
      </c>
      <c r="P29" s="81">
        <v>43745.802152777775</v>
      </c>
      <c r="Q29" s="79" t="s">
        <v>346</v>
      </c>
      <c r="R29" s="79"/>
      <c r="S29" s="79"/>
      <c r="T29" s="79" t="s">
        <v>545</v>
      </c>
      <c r="U29" s="82" t="s">
        <v>609</v>
      </c>
      <c r="V29" s="82" t="s">
        <v>609</v>
      </c>
      <c r="W29" s="81">
        <v>43745.802152777775</v>
      </c>
      <c r="X29" s="82" t="s">
        <v>726</v>
      </c>
      <c r="Y29" s="79"/>
      <c r="Z29" s="79"/>
      <c r="AA29" s="85" t="s">
        <v>958</v>
      </c>
      <c r="AB29" s="79"/>
      <c r="AC29" s="79" t="b">
        <v>0</v>
      </c>
      <c r="AD29" s="79">
        <v>3</v>
      </c>
      <c r="AE29" s="85" t="s">
        <v>1173</v>
      </c>
      <c r="AF29" s="79" t="b">
        <v>0</v>
      </c>
      <c r="AG29" s="79" t="s">
        <v>1177</v>
      </c>
      <c r="AH29" s="79"/>
      <c r="AI29" s="85" t="s">
        <v>1173</v>
      </c>
      <c r="AJ29" s="79" t="b">
        <v>0</v>
      </c>
      <c r="AK29" s="79">
        <v>3</v>
      </c>
      <c r="AL29" s="85" t="s">
        <v>1173</v>
      </c>
      <c r="AM29" s="79" t="s">
        <v>1186</v>
      </c>
      <c r="AN29" s="79" t="b">
        <v>0</v>
      </c>
      <c r="AO29" s="85" t="s">
        <v>958</v>
      </c>
      <c r="AP29" s="79" t="s">
        <v>176</v>
      </c>
      <c r="AQ29" s="79">
        <v>0</v>
      </c>
      <c r="AR29" s="79">
        <v>0</v>
      </c>
      <c r="AS29" s="79"/>
      <c r="AT29" s="79"/>
      <c r="AU29" s="79"/>
      <c r="AV29" s="79"/>
      <c r="AW29" s="79"/>
      <c r="AX29" s="79"/>
      <c r="AY29" s="79"/>
      <c r="AZ29" s="79"/>
      <c r="BA29">
        <v>1</v>
      </c>
      <c r="BB29" s="78" t="str">
        <f>REPLACE(INDEX(GroupVertices[Group],MATCH(Edges[[#This Row],[Vertex 1]],GroupVertices[Vertex],0)),1,1,"")</f>
        <v>7</v>
      </c>
      <c r="BC29" s="78" t="str">
        <f>REPLACE(INDEX(GroupVertices[Group],MATCH(Edges[[#This Row],[Vertex 2]],GroupVertices[Vertex],0)),1,1,"")</f>
        <v>7</v>
      </c>
      <c r="BD29" s="48"/>
      <c r="BE29" s="49"/>
      <c r="BF29" s="48"/>
      <c r="BG29" s="49"/>
      <c r="BH29" s="48"/>
      <c r="BI29" s="49"/>
      <c r="BJ29" s="48"/>
      <c r="BK29" s="49"/>
      <c r="BL29" s="48"/>
    </row>
    <row r="30" spans="1:64" ht="15">
      <c r="A30" s="64" t="s">
        <v>229</v>
      </c>
      <c r="B30" s="64" t="s">
        <v>288</v>
      </c>
      <c r="C30" s="65" t="s">
        <v>3149</v>
      </c>
      <c r="D30" s="66">
        <v>3</v>
      </c>
      <c r="E30" s="67" t="s">
        <v>132</v>
      </c>
      <c r="F30" s="68">
        <v>35</v>
      </c>
      <c r="G30" s="65"/>
      <c r="H30" s="69"/>
      <c r="I30" s="70"/>
      <c r="J30" s="70"/>
      <c r="K30" s="34" t="s">
        <v>65</v>
      </c>
      <c r="L30" s="77">
        <v>30</v>
      </c>
      <c r="M30" s="77"/>
      <c r="N30" s="72"/>
      <c r="O30" s="79" t="s">
        <v>328</v>
      </c>
      <c r="P30" s="81">
        <v>43745.802152777775</v>
      </c>
      <c r="Q30" s="79" t="s">
        <v>346</v>
      </c>
      <c r="R30" s="79"/>
      <c r="S30" s="79"/>
      <c r="T30" s="79" t="s">
        <v>545</v>
      </c>
      <c r="U30" s="82" t="s">
        <v>609</v>
      </c>
      <c r="V30" s="82" t="s">
        <v>609</v>
      </c>
      <c r="W30" s="81">
        <v>43745.802152777775</v>
      </c>
      <c r="X30" s="82" t="s">
        <v>726</v>
      </c>
      <c r="Y30" s="79"/>
      <c r="Z30" s="79"/>
      <c r="AA30" s="85" t="s">
        <v>958</v>
      </c>
      <c r="AB30" s="79"/>
      <c r="AC30" s="79" t="b">
        <v>0</v>
      </c>
      <c r="AD30" s="79">
        <v>3</v>
      </c>
      <c r="AE30" s="85" t="s">
        <v>1173</v>
      </c>
      <c r="AF30" s="79" t="b">
        <v>0</v>
      </c>
      <c r="AG30" s="79" t="s">
        <v>1177</v>
      </c>
      <c r="AH30" s="79"/>
      <c r="AI30" s="85" t="s">
        <v>1173</v>
      </c>
      <c r="AJ30" s="79" t="b">
        <v>0</v>
      </c>
      <c r="AK30" s="79">
        <v>3</v>
      </c>
      <c r="AL30" s="85" t="s">
        <v>1173</v>
      </c>
      <c r="AM30" s="79" t="s">
        <v>1186</v>
      </c>
      <c r="AN30" s="79" t="b">
        <v>0</v>
      </c>
      <c r="AO30" s="85" t="s">
        <v>958</v>
      </c>
      <c r="AP30" s="79" t="s">
        <v>176</v>
      </c>
      <c r="AQ30" s="79">
        <v>0</v>
      </c>
      <c r="AR30" s="79">
        <v>0</v>
      </c>
      <c r="AS30" s="79"/>
      <c r="AT30" s="79"/>
      <c r="AU30" s="79"/>
      <c r="AV30" s="79"/>
      <c r="AW30" s="79"/>
      <c r="AX30" s="79"/>
      <c r="AY30" s="79"/>
      <c r="AZ30" s="79"/>
      <c r="BA30">
        <v>1</v>
      </c>
      <c r="BB30" s="78" t="str">
        <f>REPLACE(INDEX(GroupVertices[Group],MATCH(Edges[[#This Row],[Vertex 1]],GroupVertices[Vertex],0)),1,1,"")</f>
        <v>7</v>
      </c>
      <c r="BC30" s="78" t="str">
        <f>REPLACE(INDEX(GroupVertices[Group],MATCH(Edges[[#This Row],[Vertex 2]],GroupVertices[Vertex],0)),1,1,"")</f>
        <v>7</v>
      </c>
      <c r="BD30" s="48"/>
      <c r="BE30" s="49"/>
      <c r="BF30" s="48"/>
      <c r="BG30" s="49"/>
      <c r="BH30" s="48"/>
      <c r="BI30" s="49"/>
      <c r="BJ30" s="48"/>
      <c r="BK30" s="49"/>
      <c r="BL30" s="48"/>
    </row>
    <row r="31" spans="1:64" ht="15">
      <c r="A31" s="64" t="s">
        <v>229</v>
      </c>
      <c r="B31" s="64" t="s">
        <v>289</v>
      </c>
      <c r="C31" s="65" t="s">
        <v>3149</v>
      </c>
      <c r="D31" s="66">
        <v>3</v>
      </c>
      <c r="E31" s="67" t="s">
        <v>132</v>
      </c>
      <c r="F31" s="68">
        <v>35</v>
      </c>
      <c r="G31" s="65"/>
      <c r="H31" s="69"/>
      <c r="I31" s="70"/>
      <c r="J31" s="70"/>
      <c r="K31" s="34" t="s">
        <v>65</v>
      </c>
      <c r="L31" s="77">
        <v>31</v>
      </c>
      <c r="M31" s="77"/>
      <c r="N31" s="72"/>
      <c r="O31" s="79" t="s">
        <v>328</v>
      </c>
      <c r="P31" s="81">
        <v>43745.802152777775</v>
      </c>
      <c r="Q31" s="79" t="s">
        <v>346</v>
      </c>
      <c r="R31" s="79"/>
      <c r="S31" s="79"/>
      <c r="T31" s="79" t="s">
        <v>545</v>
      </c>
      <c r="U31" s="82" t="s">
        <v>609</v>
      </c>
      <c r="V31" s="82" t="s">
        <v>609</v>
      </c>
      <c r="W31" s="81">
        <v>43745.802152777775</v>
      </c>
      <c r="X31" s="82" t="s">
        <v>726</v>
      </c>
      <c r="Y31" s="79"/>
      <c r="Z31" s="79"/>
      <c r="AA31" s="85" t="s">
        <v>958</v>
      </c>
      <c r="AB31" s="79"/>
      <c r="AC31" s="79" t="b">
        <v>0</v>
      </c>
      <c r="AD31" s="79">
        <v>3</v>
      </c>
      <c r="AE31" s="85" t="s">
        <v>1173</v>
      </c>
      <c r="AF31" s="79" t="b">
        <v>0</v>
      </c>
      <c r="AG31" s="79" t="s">
        <v>1177</v>
      </c>
      <c r="AH31" s="79"/>
      <c r="AI31" s="85" t="s">
        <v>1173</v>
      </c>
      <c r="AJ31" s="79" t="b">
        <v>0</v>
      </c>
      <c r="AK31" s="79">
        <v>3</v>
      </c>
      <c r="AL31" s="85" t="s">
        <v>1173</v>
      </c>
      <c r="AM31" s="79" t="s">
        <v>1186</v>
      </c>
      <c r="AN31" s="79" t="b">
        <v>0</v>
      </c>
      <c r="AO31" s="85" t="s">
        <v>958</v>
      </c>
      <c r="AP31" s="79" t="s">
        <v>176</v>
      </c>
      <c r="AQ31" s="79">
        <v>0</v>
      </c>
      <c r="AR31" s="79">
        <v>0</v>
      </c>
      <c r="AS31" s="79"/>
      <c r="AT31" s="79"/>
      <c r="AU31" s="79"/>
      <c r="AV31" s="79"/>
      <c r="AW31" s="79"/>
      <c r="AX31" s="79"/>
      <c r="AY31" s="79"/>
      <c r="AZ31" s="79"/>
      <c r="BA31">
        <v>1</v>
      </c>
      <c r="BB31" s="78" t="str">
        <f>REPLACE(INDEX(GroupVertices[Group],MATCH(Edges[[#This Row],[Vertex 1]],GroupVertices[Vertex],0)),1,1,"")</f>
        <v>7</v>
      </c>
      <c r="BC31" s="78" t="str">
        <f>REPLACE(INDEX(GroupVertices[Group],MATCH(Edges[[#This Row],[Vertex 2]],GroupVertices[Vertex],0)),1,1,"")</f>
        <v>7</v>
      </c>
      <c r="BD31" s="48"/>
      <c r="BE31" s="49"/>
      <c r="BF31" s="48"/>
      <c r="BG31" s="49"/>
      <c r="BH31" s="48"/>
      <c r="BI31" s="49"/>
      <c r="BJ31" s="48"/>
      <c r="BK31" s="49"/>
      <c r="BL31" s="48"/>
    </row>
    <row r="32" spans="1:64" ht="15">
      <c r="A32" s="64" t="s">
        <v>229</v>
      </c>
      <c r="B32" s="64" t="s">
        <v>290</v>
      </c>
      <c r="C32" s="65" t="s">
        <v>3149</v>
      </c>
      <c r="D32" s="66">
        <v>3</v>
      </c>
      <c r="E32" s="67" t="s">
        <v>132</v>
      </c>
      <c r="F32" s="68">
        <v>35</v>
      </c>
      <c r="G32" s="65"/>
      <c r="H32" s="69"/>
      <c r="I32" s="70"/>
      <c r="J32" s="70"/>
      <c r="K32" s="34" t="s">
        <v>65</v>
      </c>
      <c r="L32" s="77">
        <v>32</v>
      </c>
      <c r="M32" s="77"/>
      <c r="N32" s="72"/>
      <c r="O32" s="79" t="s">
        <v>328</v>
      </c>
      <c r="P32" s="81">
        <v>43745.802152777775</v>
      </c>
      <c r="Q32" s="79" t="s">
        <v>346</v>
      </c>
      <c r="R32" s="79"/>
      <c r="S32" s="79"/>
      <c r="T32" s="79" t="s">
        <v>545</v>
      </c>
      <c r="U32" s="82" t="s">
        <v>609</v>
      </c>
      <c r="V32" s="82" t="s">
        <v>609</v>
      </c>
      <c r="W32" s="81">
        <v>43745.802152777775</v>
      </c>
      <c r="X32" s="82" t="s">
        <v>726</v>
      </c>
      <c r="Y32" s="79"/>
      <c r="Z32" s="79"/>
      <c r="AA32" s="85" t="s">
        <v>958</v>
      </c>
      <c r="AB32" s="79"/>
      <c r="AC32" s="79" t="b">
        <v>0</v>
      </c>
      <c r="AD32" s="79">
        <v>3</v>
      </c>
      <c r="AE32" s="85" t="s">
        <v>1173</v>
      </c>
      <c r="AF32" s="79" t="b">
        <v>0</v>
      </c>
      <c r="AG32" s="79" t="s">
        <v>1177</v>
      </c>
      <c r="AH32" s="79"/>
      <c r="AI32" s="85" t="s">
        <v>1173</v>
      </c>
      <c r="AJ32" s="79" t="b">
        <v>0</v>
      </c>
      <c r="AK32" s="79">
        <v>3</v>
      </c>
      <c r="AL32" s="85" t="s">
        <v>1173</v>
      </c>
      <c r="AM32" s="79" t="s">
        <v>1186</v>
      </c>
      <c r="AN32" s="79" t="b">
        <v>0</v>
      </c>
      <c r="AO32" s="85" t="s">
        <v>958</v>
      </c>
      <c r="AP32" s="79" t="s">
        <v>176</v>
      </c>
      <c r="AQ32" s="79">
        <v>0</v>
      </c>
      <c r="AR32" s="79">
        <v>0</v>
      </c>
      <c r="AS32" s="79"/>
      <c r="AT32" s="79"/>
      <c r="AU32" s="79"/>
      <c r="AV32" s="79"/>
      <c r="AW32" s="79"/>
      <c r="AX32" s="79"/>
      <c r="AY32" s="79"/>
      <c r="AZ32" s="79"/>
      <c r="BA32">
        <v>1</v>
      </c>
      <c r="BB32" s="78" t="str">
        <f>REPLACE(INDEX(GroupVertices[Group],MATCH(Edges[[#This Row],[Vertex 1]],GroupVertices[Vertex],0)),1,1,"")</f>
        <v>7</v>
      </c>
      <c r="BC32" s="78" t="str">
        <f>REPLACE(INDEX(GroupVertices[Group],MATCH(Edges[[#This Row],[Vertex 2]],GroupVertices[Vertex],0)),1,1,"")</f>
        <v>7</v>
      </c>
      <c r="BD32" s="48">
        <v>2</v>
      </c>
      <c r="BE32" s="49">
        <v>6.25</v>
      </c>
      <c r="BF32" s="48">
        <v>1</v>
      </c>
      <c r="BG32" s="49">
        <v>3.125</v>
      </c>
      <c r="BH32" s="48">
        <v>0</v>
      </c>
      <c r="BI32" s="49">
        <v>0</v>
      </c>
      <c r="BJ32" s="48">
        <v>29</v>
      </c>
      <c r="BK32" s="49">
        <v>90.625</v>
      </c>
      <c r="BL32" s="48">
        <v>32</v>
      </c>
    </row>
    <row r="33" spans="1:64" ht="15">
      <c r="A33" s="64" t="s">
        <v>230</v>
      </c>
      <c r="B33" s="64" t="s">
        <v>287</v>
      </c>
      <c r="C33" s="65" t="s">
        <v>3149</v>
      </c>
      <c r="D33" s="66">
        <v>3</v>
      </c>
      <c r="E33" s="67" t="s">
        <v>132</v>
      </c>
      <c r="F33" s="68">
        <v>35</v>
      </c>
      <c r="G33" s="65"/>
      <c r="H33" s="69"/>
      <c r="I33" s="70"/>
      <c r="J33" s="70"/>
      <c r="K33" s="34" t="s">
        <v>65</v>
      </c>
      <c r="L33" s="77">
        <v>33</v>
      </c>
      <c r="M33" s="77"/>
      <c r="N33" s="72"/>
      <c r="O33" s="79" t="s">
        <v>328</v>
      </c>
      <c r="P33" s="81">
        <v>43746.168020833335</v>
      </c>
      <c r="Q33" s="79" t="s">
        <v>344</v>
      </c>
      <c r="R33" s="79"/>
      <c r="S33" s="79"/>
      <c r="T33" s="79" t="s">
        <v>543</v>
      </c>
      <c r="U33" s="79"/>
      <c r="V33" s="82" t="s">
        <v>661</v>
      </c>
      <c r="W33" s="81">
        <v>43746.168020833335</v>
      </c>
      <c r="X33" s="82" t="s">
        <v>727</v>
      </c>
      <c r="Y33" s="79"/>
      <c r="Z33" s="79"/>
      <c r="AA33" s="85" t="s">
        <v>959</v>
      </c>
      <c r="AB33" s="79"/>
      <c r="AC33" s="79" t="b">
        <v>0</v>
      </c>
      <c r="AD33" s="79">
        <v>0</v>
      </c>
      <c r="AE33" s="85" t="s">
        <v>1173</v>
      </c>
      <c r="AF33" s="79" t="b">
        <v>0</v>
      </c>
      <c r="AG33" s="79" t="s">
        <v>1177</v>
      </c>
      <c r="AH33" s="79"/>
      <c r="AI33" s="85" t="s">
        <v>1173</v>
      </c>
      <c r="AJ33" s="79" t="b">
        <v>0</v>
      </c>
      <c r="AK33" s="79">
        <v>5</v>
      </c>
      <c r="AL33" s="85" t="s">
        <v>1063</v>
      </c>
      <c r="AM33" s="79" t="s">
        <v>1184</v>
      </c>
      <c r="AN33" s="79" t="b">
        <v>0</v>
      </c>
      <c r="AO33" s="85" t="s">
        <v>1063</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230</v>
      </c>
      <c r="B34" s="64" t="s">
        <v>259</v>
      </c>
      <c r="C34" s="65" t="s">
        <v>3149</v>
      </c>
      <c r="D34" s="66">
        <v>3</v>
      </c>
      <c r="E34" s="67" t="s">
        <v>132</v>
      </c>
      <c r="F34" s="68">
        <v>35</v>
      </c>
      <c r="G34" s="65"/>
      <c r="H34" s="69"/>
      <c r="I34" s="70"/>
      <c r="J34" s="70"/>
      <c r="K34" s="34" t="s">
        <v>65</v>
      </c>
      <c r="L34" s="77">
        <v>34</v>
      </c>
      <c r="M34" s="77"/>
      <c r="N34" s="72"/>
      <c r="O34" s="79" t="s">
        <v>328</v>
      </c>
      <c r="P34" s="81">
        <v>43746.168020833335</v>
      </c>
      <c r="Q34" s="79" t="s">
        <v>344</v>
      </c>
      <c r="R34" s="79"/>
      <c r="S34" s="79"/>
      <c r="T34" s="79" t="s">
        <v>543</v>
      </c>
      <c r="U34" s="79"/>
      <c r="V34" s="82" t="s">
        <v>661</v>
      </c>
      <c r="W34" s="81">
        <v>43746.168020833335</v>
      </c>
      <c r="X34" s="82" t="s">
        <v>727</v>
      </c>
      <c r="Y34" s="79"/>
      <c r="Z34" s="79"/>
      <c r="AA34" s="85" t="s">
        <v>959</v>
      </c>
      <c r="AB34" s="79"/>
      <c r="AC34" s="79" t="b">
        <v>0</v>
      </c>
      <c r="AD34" s="79">
        <v>0</v>
      </c>
      <c r="AE34" s="85" t="s">
        <v>1173</v>
      </c>
      <c r="AF34" s="79" t="b">
        <v>0</v>
      </c>
      <c r="AG34" s="79" t="s">
        <v>1177</v>
      </c>
      <c r="AH34" s="79"/>
      <c r="AI34" s="85" t="s">
        <v>1173</v>
      </c>
      <c r="AJ34" s="79" t="b">
        <v>0</v>
      </c>
      <c r="AK34" s="79">
        <v>5</v>
      </c>
      <c r="AL34" s="85" t="s">
        <v>1063</v>
      </c>
      <c r="AM34" s="79" t="s">
        <v>1184</v>
      </c>
      <c r="AN34" s="79" t="b">
        <v>0</v>
      </c>
      <c r="AO34" s="85" t="s">
        <v>1063</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5.555555555555555</v>
      </c>
      <c r="BF34" s="48">
        <v>0</v>
      </c>
      <c r="BG34" s="49">
        <v>0</v>
      </c>
      <c r="BH34" s="48">
        <v>0</v>
      </c>
      <c r="BI34" s="49">
        <v>0</v>
      </c>
      <c r="BJ34" s="48">
        <v>17</v>
      </c>
      <c r="BK34" s="49">
        <v>94.44444444444444</v>
      </c>
      <c r="BL34" s="48">
        <v>18</v>
      </c>
    </row>
    <row r="35" spans="1:64" ht="15">
      <c r="A35" s="64" t="s">
        <v>231</v>
      </c>
      <c r="B35" s="64" t="s">
        <v>246</v>
      </c>
      <c r="C35" s="65" t="s">
        <v>3149</v>
      </c>
      <c r="D35" s="66">
        <v>3</v>
      </c>
      <c r="E35" s="67" t="s">
        <v>132</v>
      </c>
      <c r="F35" s="68">
        <v>35</v>
      </c>
      <c r="G35" s="65"/>
      <c r="H35" s="69"/>
      <c r="I35" s="70"/>
      <c r="J35" s="70"/>
      <c r="K35" s="34" t="s">
        <v>65</v>
      </c>
      <c r="L35" s="77">
        <v>35</v>
      </c>
      <c r="M35" s="77"/>
      <c r="N35" s="72"/>
      <c r="O35" s="79" t="s">
        <v>328</v>
      </c>
      <c r="P35" s="81">
        <v>43746.45025462963</v>
      </c>
      <c r="Q35" s="79" t="s">
        <v>347</v>
      </c>
      <c r="R35" s="79"/>
      <c r="S35" s="79"/>
      <c r="T35" s="79"/>
      <c r="U35" s="79"/>
      <c r="V35" s="82" t="s">
        <v>662</v>
      </c>
      <c r="W35" s="81">
        <v>43746.45025462963</v>
      </c>
      <c r="X35" s="82" t="s">
        <v>728</v>
      </c>
      <c r="Y35" s="79"/>
      <c r="Z35" s="79"/>
      <c r="AA35" s="85" t="s">
        <v>960</v>
      </c>
      <c r="AB35" s="79"/>
      <c r="AC35" s="79" t="b">
        <v>0</v>
      </c>
      <c r="AD35" s="79">
        <v>0</v>
      </c>
      <c r="AE35" s="85" t="s">
        <v>1173</v>
      </c>
      <c r="AF35" s="79" t="b">
        <v>0</v>
      </c>
      <c r="AG35" s="79" t="s">
        <v>1177</v>
      </c>
      <c r="AH35" s="79"/>
      <c r="AI35" s="85" t="s">
        <v>1173</v>
      </c>
      <c r="AJ35" s="79" t="b">
        <v>0</v>
      </c>
      <c r="AK35" s="79">
        <v>2</v>
      </c>
      <c r="AL35" s="85" t="s">
        <v>983</v>
      </c>
      <c r="AM35" s="79" t="s">
        <v>1181</v>
      </c>
      <c r="AN35" s="79" t="b">
        <v>0</v>
      </c>
      <c r="AO35" s="85" t="s">
        <v>983</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23</v>
      </c>
      <c r="BK35" s="49">
        <v>100</v>
      </c>
      <c r="BL35" s="48">
        <v>23</v>
      </c>
    </row>
    <row r="36" spans="1:64" ht="15">
      <c r="A36" s="64" t="s">
        <v>232</v>
      </c>
      <c r="B36" s="64" t="s">
        <v>259</v>
      </c>
      <c r="C36" s="65" t="s">
        <v>3149</v>
      </c>
      <c r="D36" s="66">
        <v>3</v>
      </c>
      <c r="E36" s="67" t="s">
        <v>132</v>
      </c>
      <c r="F36" s="68">
        <v>35</v>
      </c>
      <c r="G36" s="65"/>
      <c r="H36" s="69"/>
      <c r="I36" s="70"/>
      <c r="J36" s="70"/>
      <c r="K36" s="34" t="s">
        <v>65</v>
      </c>
      <c r="L36" s="77">
        <v>36</v>
      </c>
      <c r="M36" s="77"/>
      <c r="N36" s="72"/>
      <c r="O36" s="79" t="s">
        <v>328</v>
      </c>
      <c r="P36" s="81">
        <v>43746.533900462964</v>
      </c>
      <c r="Q36" s="79" t="s">
        <v>348</v>
      </c>
      <c r="R36" s="79"/>
      <c r="S36" s="79"/>
      <c r="T36" s="79"/>
      <c r="U36" s="79"/>
      <c r="V36" s="82" t="s">
        <v>663</v>
      </c>
      <c r="W36" s="81">
        <v>43746.533900462964</v>
      </c>
      <c r="X36" s="82" t="s">
        <v>729</v>
      </c>
      <c r="Y36" s="79"/>
      <c r="Z36" s="79"/>
      <c r="AA36" s="85" t="s">
        <v>961</v>
      </c>
      <c r="AB36" s="79"/>
      <c r="AC36" s="79" t="b">
        <v>0</v>
      </c>
      <c r="AD36" s="79">
        <v>0</v>
      </c>
      <c r="AE36" s="85" t="s">
        <v>1173</v>
      </c>
      <c r="AF36" s="79" t="b">
        <v>0</v>
      </c>
      <c r="AG36" s="79" t="s">
        <v>1176</v>
      </c>
      <c r="AH36" s="79"/>
      <c r="AI36" s="85" t="s">
        <v>1173</v>
      </c>
      <c r="AJ36" s="79" t="b">
        <v>0</v>
      </c>
      <c r="AK36" s="79">
        <v>6</v>
      </c>
      <c r="AL36" s="85" t="s">
        <v>1134</v>
      </c>
      <c r="AM36" s="79" t="s">
        <v>1183</v>
      </c>
      <c r="AN36" s="79" t="b">
        <v>0</v>
      </c>
      <c r="AO36" s="85" t="s">
        <v>1134</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18</v>
      </c>
      <c r="BK36" s="49">
        <v>100</v>
      </c>
      <c r="BL36" s="48">
        <v>18</v>
      </c>
    </row>
    <row r="37" spans="1:64" ht="15">
      <c r="A37" s="64" t="s">
        <v>233</v>
      </c>
      <c r="B37" s="64" t="s">
        <v>291</v>
      </c>
      <c r="C37" s="65" t="s">
        <v>3149</v>
      </c>
      <c r="D37" s="66">
        <v>3</v>
      </c>
      <c r="E37" s="67" t="s">
        <v>132</v>
      </c>
      <c r="F37" s="68">
        <v>35</v>
      </c>
      <c r="G37" s="65"/>
      <c r="H37" s="69"/>
      <c r="I37" s="70"/>
      <c r="J37" s="70"/>
      <c r="K37" s="34" t="s">
        <v>65</v>
      </c>
      <c r="L37" s="77">
        <v>37</v>
      </c>
      <c r="M37" s="77"/>
      <c r="N37" s="72"/>
      <c r="O37" s="79" t="s">
        <v>328</v>
      </c>
      <c r="P37" s="81">
        <v>43746.5375462963</v>
      </c>
      <c r="Q37" s="79" t="s">
        <v>349</v>
      </c>
      <c r="R37" s="79"/>
      <c r="S37" s="79"/>
      <c r="T37" s="79"/>
      <c r="U37" s="79"/>
      <c r="V37" s="82" t="s">
        <v>664</v>
      </c>
      <c r="W37" s="81">
        <v>43746.5375462963</v>
      </c>
      <c r="X37" s="82" t="s">
        <v>730</v>
      </c>
      <c r="Y37" s="79"/>
      <c r="Z37" s="79"/>
      <c r="AA37" s="85" t="s">
        <v>962</v>
      </c>
      <c r="AB37" s="79"/>
      <c r="AC37" s="79" t="b">
        <v>0</v>
      </c>
      <c r="AD37" s="79">
        <v>0</v>
      </c>
      <c r="AE37" s="85" t="s">
        <v>1173</v>
      </c>
      <c r="AF37" s="79" t="b">
        <v>1</v>
      </c>
      <c r="AG37" s="79" t="s">
        <v>1177</v>
      </c>
      <c r="AH37" s="79"/>
      <c r="AI37" s="85" t="s">
        <v>1179</v>
      </c>
      <c r="AJ37" s="79" t="b">
        <v>0</v>
      </c>
      <c r="AK37" s="79">
        <v>3</v>
      </c>
      <c r="AL37" s="85" t="s">
        <v>1059</v>
      </c>
      <c r="AM37" s="79" t="s">
        <v>1181</v>
      </c>
      <c r="AN37" s="79" t="b">
        <v>0</v>
      </c>
      <c r="AO37" s="85" t="s">
        <v>1059</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233</v>
      </c>
      <c r="B38" s="64" t="s">
        <v>259</v>
      </c>
      <c r="C38" s="65" t="s">
        <v>3149</v>
      </c>
      <c r="D38" s="66">
        <v>3</v>
      </c>
      <c r="E38" s="67" t="s">
        <v>132</v>
      </c>
      <c r="F38" s="68">
        <v>35</v>
      </c>
      <c r="G38" s="65"/>
      <c r="H38" s="69"/>
      <c r="I38" s="70"/>
      <c r="J38" s="70"/>
      <c r="K38" s="34" t="s">
        <v>65</v>
      </c>
      <c r="L38" s="77">
        <v>38</v>
      </c>
      <c r="M38" s="77"/>
      <c r="N38" s="72"/>
      <c r="O38" s="79" t="s">
        <v>328</v>
      </c>
      <c r="P38" s="81">
        <v>43746.5375462963</v>
      </c>
      <c r="Q38" s="79" t="s">
        <v>349</v>
      </c>
      <c r="R38" s="79"/>
      <c r="S38" s="79"/>
      <c r="T38" s="79"/>
      <c r="U38" s="79"/>
      <c r="V38" s="82" t="s">
        <v>664</v>
      </c>
      <c r="W38" s="81">
        <v>43746.5375462963</v>
      </c>
      <c r="X38" s="82" t="s">
        <v>730</v>
      </c>
      <c r="Y38" s="79"/>
      <c r="Z38" s="79"/>
      <c r="AA38" s="85" t="s">
        <v>962</v>
      </c>
      <c r="AB38" s="79"/>
      <c r="AC38" s="79" t="b">
        <v>0</v>
      </c>
      <c r="AD38" s="79">
        <v>0</v>
      </c>
      <c r="AE38" s="85" t="s">
        <v>1173</v>
      </c>
      <c r="AF38" s="79" t="b">
        <v>1</v>
      </c>
      <c r="AG38" s="79" t="s">
        <v>1177</v>
      </c>
      <c r="AH38" s="79"/>
      <c r="AI38" s="85" t="s">
        <v>1179</v>
      </c>
      <c r="AJ38" s="79" t="b">
        <v>0</v>
      </c>
      <c r="AK38" s="79">
        <v>3</v>
      </c>
      <c r="AL38" s="85" t="s">
        <v>1059</v>
      </c>
      <c r="AM38" s="79" t="s">
        <v>1181</v>
      </c>
      <c r="AN38" s="79" t="b">
        <v>0</v>
      </c>
      <c r="AO38" s="85" t="s">
        <v>1059</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233</v>
      </c>
      <c r="B39" s="64" t="s">
        <v>271</v>
      </c>
      <c r="C39" s="65" t="s">
        <v>3149</v>
      </c>
      <c r="D39" s="66">
        <v>3</v>
      </c>
      <c r="E39" s="67" t="s">
        <v>132</v>
      </c>
      <c r="F39" s="68">
        <v>35</v>
      </c>
      <c r="G39" s="65"/>
      <c r="H39" s="69"/>
      <c r="I39" s="70"/>
      <c r="J39" s="70"/>
      <c r="K39" s="34" t="s">
        <v>65</v>
      </c>
      <c r="L39" s="77">
        <v>39</v>
      </c>
      <c r="M39" s="77"/>
      <c r="N39" s="72"/>
      <c r="O39" s="79" t="s">
        <v>328</v>
      </c>
      <c r="P39" s="81">
        <v>43746.5375462963</v>
      </c>
      <c r="Q39" s="79" t="s">
        <v>349</v>
      </c>
      <c r="R39" s="79"/>
      <c r="S39" s="79"/>
      <c r="T39" s="79"/>
      <c r="U39" s="79"/>
      <c r="V39" s="82" t="s">
        <v>664</v>
      </c>
      <c r="W39" s="81">
        <v>43746.5375462963</v>
      </c>
      <c r="X39" s="82" t="s">
        <v>730</v>
      </c>
      <c r="Y39" s="79"/>
      <c r="Z39" s="79"/>
      <c r="AA39" s="85" t="s">
        <v>962</v>
      </c>
      <c r="AB39" s="79"/>
      <c r="AC39" s="79" t="b">
        <v>0</v>
      </c>
      <c r="AD39" s="79">
        <v>0</v>
      </c>
      <c r="AE39" s="85" t="s">
        <v>1173</v>
      </c>
      <c r="AF39" s="79" t="b">
        <v>1</v>
      </c>
      <c r="AG39" s="79" t="s">
        <v>1177</v>
      </c>
      <c r="AH39" s="79"/>
      <c r="AI39" s="85" t="s">
        <v>1179</v>
      </c>
      <c r="AJ39" s="79" t="b">
        <v>0</v>
      </c>
      <c r="AK39" s="79">
        <v>3</v>
      </c>
      <c r="AL39" s="85" t="s">
        <v>1059</v>
      </c>
      <c r="AM39" s="79" t="s">
        <v>1181</v>
      </c>
      <c r="AN39" s="79" t="b">
        <v>0</v>
      </c>
      <c r="AO39" s="85" t="s">
        <v>1059</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19</v>
      </c>
      <c r="BK39" s="49">
        <v>100</v>
      </c>
      <c r="BL39" s="48">
        <v>19</v>
      </c>
    </row>
    <row r="40" spans="1:64" ht="15">
      <c r="A40" s="64" t="s">
        <v>234</v>
      </c>
      <c r="B40" s="64" t="s">
        <v>246</v>
      </c>
      <c r="C40" s="65" t="s">
        <v>3149</v>
      </c>
      <c r="D40" s="66">
        <v>3</v>
      </c>
      <c r="E40" s="67" t="s">
        <v>132</v>
      </c>
      <c r="F40" s="68">
        <v>35</v>
      </c>
      <c r="G40" s="65"/>
      <c r="H40" s="69"/>
      <c r="I40" s="70"/>
      <c r="J40" s="70"/>
      <c r="K40" s="34" t="s">
        <v>65</v>
      </c>
      <c r="L40" s="77">
        <v>40</v>
      </c>
      <c r="M40" s="77"/>
      <c r="N40" s="72"/>
      <c r="O40" s="79" t="s">
        <v>328</v>
      </c>
      <c r="P40" s="81">
        <v>43746.62138888889</v>
      </c>
      <c r="Q40" s="79" t="s">
        <v>350</v>
      </c>
      <c r="R40" s="79"/>
      <c r="S40" s="79"/>
      <c r="T40" s="79"/>
      <c r="U40" s="79"/>
      <c r="V40" s="82" t="s">
        <v>665</v>
      </c>
      <c r="W40" s="81">
        <v>43746.62138888889</v>
      </c>
      <c r="X40" s="82" t="s">
        <v>731</v>
      </c>
      <c r="Y40" s="79"/>
      <c r="Z40" s="79"/>
      <c r="AA40" s="85" t="s">
        <v>963</v>
      </c>
      <c r="AB40" s="79"/>
      <c r="AC40" s="79" t="b">
        <v>0</v>
      </c>
      <c r="AD40" s="79">
        <v>0</v>
      </c>
      <c r="AE40" s="85" t="s">
        <v>1173</v>
      </c>
      <c r="AF40" s="79" t="b">
        <v>0</v>
      </c>
      <c r="AG40" s="79" t="s">
        <v>1177</v>
      </c>
      <c r="AH40" s="79"/>
      <c r="AI40" s="85" t="s">
        <v>1173</v>
      </c>
      <c r="AJ40" s="79" t="b">
        <v>0</v>
      </c>
      <c r="AK40" s="79">
        <v>4</v>
      </c>
      <c r="AL40" s="85" t="s">
        <v>985</v>
      </c>
      <c r="AM40" s="79" t="s">
        <v>1184</v>
      </c>
      <c r="AN40" s="79" t="b">
        <v>0</v>
      </c>
      <c r="AO40" s="85" t="s">
        <v>985</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0</v>
      </c>
      <c r="BE40" s="49">
        <v>0</v>
      </c>
      <c r="BF40" s="48">
        <v>0</v>
      </c>
      <c r="BG40" s="49">
        <v>0</v>
      </c>
      <c r="BH40" s="48">
        <v>0</v>
      </c>
      <c r="BI40" s="49">
        <v>0</v>
      </c>
      <c r="BJ40" s="48">
        <v>24</v>
      </c>
      <c r="BK40" s="49">
        <v>100</v>
      </c>
      <c r="BL40" s="48">
        <v>24</v>
      </c>
    </row>
    <row r="41" spans="1:64" ht="15">
      <c r="A41" s="64" t="s">
        <v>235</v>
      </c>
      <c r="B41" s="64" t="s">
        <v>259</v>
      </c>
      <c r="C41" s="65" t="s">
        <v>3149</v>
      </c>
      <c r="D41" s="66">
        <v>3</v>
      </c>
      <c r="E41" s="67" t="s">
        <v>132</v>
      </c>
      <c r="F41" s="68">
        <v>35</v>
      </c>
      <c r="G41" s="65"/>
      <c r="H41" s="69"/>
      <c r="I41" s="70"/>
      <c r="J41" s="70"/>
      <c r="K41" s="34" t="s">
        <v>65</v>
      </c>
      <c r="L41" s="77">
        <v>41</v>
      </c>
      <c r="M41" s="77"/>
      <c r="N41" s="72"/>
      <c r="O41" s="79" t="s">
        <v>328</v>
      </c>
      <c r="P41" s="81">
        <v>43746.685</v>
      </c>
      <c r="Q41" s="79" t="s">
        <v>351</v>
      </c>
      <c r="R41" s="79"/>
      <c r="S41" s="79"/>
      <c r="T41" s="79" t="s">
        <v>546</v>
      </c>
      <c r="U41" s="79"/>
      <c r="V41" s="82" t="s">
        <v>666</v>
      </c>
      <c r="W41" s="81">
        <v>43746.685</v>
      </c>
      <c r="X41" s="82" t="s">
        <v>732</v>
      </c>
      <c r="Y41" s="79"/>
      <c r="Z41" s="79"/>
      <c r="AA41" s="85" t="s">
        <v>964</v>
      </c>
      <c r="AB41" s="79"/>
      <c r="AC41" s="79" t="b">
        <v>0</v>
      </c>
      <c r="AD41" s="79">
        <v>0</v>
      </c>
      <c r="AE41" s="85" t="s">
        <v>1173</v>
      </c>
      <c r="AF41" s="79" t="b">
        <v>0</v>
      </c>
      <c r="AG41" s="79" t="s">
        <v>1177</v>
      </c>
      <c r="AH41" s="79"/>
      <c r="AI41" s="85" t="s">
        <v>1173</v>
      </c>
      <c r="AJ41" s="79" t="b">
        <v>0</v>
      </c>
      <c r="AK41" s="79">
        <v>3</v>
      </c>
      <c r="AL41" s="85" t="s">
        <v>1140</v>
      </c>
      <c r="AM41" s="79" t="s">
        <v>1182</v>
      </c>
      <c r="AN41" s="79" t="b">
        <v>0</v>
      </c>
      <c r="AO41" s="85" t="s">
        <v>1140</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23</v>
      </c>
      <c r="BK41" s="49">
        <v>100</v>
      </c>
      <c r="BL41" s="48">
        <v>23</v>
      </c>
    </row>
    <row r="42" spans="1:64" ht="15">
      <c r="A42" s="64" t="s">
        <v>236</v>
      </c>
      <c r="B42" s="64" t="s">
        <v>292</v>
      </c>
      <c r="C42" s="65" t="s">
        <v>3149</v>
      </c>
      <c r="D42" s="66">
        <v>3</v>
      </c>
      <c r="E42" s="67" t="s">
        <v>132</v>
      </c>
      <c r="F42" s="68">
        <v>35</v>
      </c>
      <c r="G42" s="65"/>
      <c r="H42" s="69"/>
      <c r="I42" s="70"/>
      <c r="J42" s="70"/>
      <c r="K42" s="34" t="s">
        <v>65</v>
      </c>
      <c r="L42" s="77">
        <v>42</v>
      </c>
      <c r="M42" s="77"/>
      <c r="N42" s="72"/>
      <c r="O42" s="79" t="s">
        <v>328</v>
      </c>
      <c r="P42" s="81">
        <v>43741.53917824074</v>
      </c>
      <c r="Q42" s="79" t="s">
        <v>352</v>
      </c>
      <c r="R42" s="82" t="s">
        <v>485</v>
      </c>
      <c r="S42" s="79" t="s">
        <v>524</v>
      </c>
      <c r="T42" s="79" t="s">
        <v>547</v>
      </c>
      <c r="U42" s="82" t="s">
        <v>610</v>
      </c>
      <c r="V42" s="82" t="s">
        <v>610</v>
      </c>
      <c r="W42" s="81">
        <v>43741.53917824074</v>
      </c>
      <c r="X42" s="82" t="s">
        <v>733</v>
      </c>
      <c r="Y42" s="79"/>
      <c r="Z42" s="79"/>
      <c r="AA42" s="85" t="s">
        <v>965</v>
      </c>
      <c r="AB42" s="79"/>
      <c r="AC42" s="79" t="b">
        <v>0</v>
      </c>
      <c r="AD42" s="79">
        <v>5</v>
      </c>
      <c r="AE42" s="85" t="s">
        <v>1173</v>
      </c>
      <c r="AF42" s="79" t="b">
        <v>0</v>
      </c>
      <c r="AG42" s="79" t="s">
        <v>1177</v>
      </c>
      <c r="AH42" s="79"/>
      <c r="AI42" s="85" t="s">
        <v>1173</v>
      </c>
      <c r="AJ42" s="79" t="b">
        <v>0</v>
      </c>
      <c r="AK42" s="79">
        <v>3</v>
      </c>
      <c r="AL42" s="85" t="s">
        <v>1173</v>
      </c>
      <c r="AM42" s="79" t="s">
        <v>1187</v>
      </c>
      <c r="AN42" s="79" t="b">
        <v>0</v>
      </c>
      <c r="AO42" s="85" t="s">
        <v>965</v>
      </c>
      <c r="AP42" s="79" t="s">
        <v>1191</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236</v>
      </c>
      <c r="B43" s="64" t="s">
        <v>293</v>
      </c>
      <c r="C43" s="65" t="s">
        <v>3149</v>
      </c>
      <c r="D43" s="66">
        <v>3</v>
      </c>
      <c r="E43" s="67" t="s">
        <v>132</v>
      </c>
      <c r="F43" s="68">
        <v>35</v>
      </c>
      <c r="G43" s="65"/>
      <c r="H43" s="69"/>
      <c r="I43" s="70"/>
      <c r="J43" s="70"/>
      <c r="K43" s="34" t="s">
        <v>65</v>
      </c>
      <c r="L43" s="77">
        <v>43</v>
      </c>
      <c r="M43" s="77"/>
      <c r="N43" s="72"/>
      <c r="O43" s="79" t="s">
        <v>328</v>
      </c>
      <c r="P43" s="81">
        <v>43741.53917824074</v>
      </c>
      <c r="Q43" s="79" t="s">
        <v>352</v>
      </c>
      <c r="R43" s="82" t="s">
        <v>485</v>
      </c>
      <c r="S43" s="79" t="s">
        <v>524</v>
      </c>
      <c r="T43" s="79" t="s">
        <v>547</v>
      </c>
      <c r="U43" s="82" t="s">
        <v>610</v>
      </c>
      <c r="V43" s="82" t="s">
        <v>610</v>
      </c>
      <c r="W43" s="81">
        <v>43741.53917824074</v>
      </c>
      <c r="X43" s="82" t="s">
        <v>733</v>
      </c>
      <c r="Y43" s="79"/>
      <c r="Z43" s="79"/>
      <c r="AA43" s="85" t="s">
        <v>965</v>
      </c>
      <c r="AB43" s="79"/>
      <c r="AC43" s="79" t="b">
        <v>0</v>
      </c>
      <c r="AD43" s="79">
        <v>5</v>
      </c>
      <c r="AE43" s="85" t="s">
        <v>1173</v>
      </c>
      <c r="AF43" s="79" t="b">
        <v>0</v>
      </c>
      <c r="AG43" s="79" t="s">
        <v>1177</v>
      </c>
      <c r="AH43" s="79"/>
      <c r="AI43" s="85" t="s">
        <v>1173</v>
      </c>
      <c r="AJ43" s="79" t="b">
        <v>0</v>
      </c>
      <c r="AK43" s="79">
        <v>3</v>
      </c>
      <c r="AL43" s="85" t="s">
        <v>1173</v>
      </c>
      <c r="AM43" s="79" t="s">
        <v>1187</v>
      </c>
      <c r="AN43" s="79" t="b">
        <v>0</v>
      </c>
      <c r="AO43" s="85" t="s">
        <v>965</v>
      </c>
      <c r="AP43" s="79" t="s">
        <v>1191</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237</v>
      </c>
      <c r="B44" s="64" t="s">
        <v>273</v>
      </c>
      <c r="C44" s="65" t="s">
        <v>3149</v>
      </c>
      <c r="D44" s="66">
        <v>3</v>
      </c>
      <c r="E44" s="67" t="s">
        <v>132</v>
      </c>
      <c r="F44" s="68">
        <v>35</v>
      </c>
      <c r="G44" s="65"/>
      <c r="H44" s="69"/>
      <c r="I44" s="70"/>
      <c r="J44" s="70"/>
      <c r="K44" s="34" t="s">
        <v>65</v>
      </c>
      <c r="L44" s="77">
        <v>44</v>
      </c>
      <c r="M44" s="77"/>
      <c r="N44" s="72"/>
      <c r="O44" s="79" t="s">
        <v>328</v>
      </c>
      <c r="P44" s="81">
        <v>43747.2575462963</v>
      </c>
      <c r="Q44" s="79" t="s">
        <v>353</v>
      </c>
      <c r="R44" s="79"/>
      <c r="S44" s="79"/>
      <c r="T44" s="79" t="s">
        <v>548</v>
      </c>
      <c r="U44" s="82" t="s">
        <v>611</v>
      </c>
      <c r="V44" s="82" t="s">
        <v>611</v>
      </c>
      <c r="W44" s="81">
        <v>43747.2575462963</v>
      </c>
      <c r="X44" s="82" t="s">
        <v>734</v>
      </c>
      <c r="Y44" s="79"/>
      <c r="Z44" s="79"/>
      <c r="AA44" s="85" t="s">
        <v>966</v>
      </c>
      <c r="AB44" s="79"/>
      <c r="AC44" s="79" t="b">
        <v>0</v>
      </c>
      <c r="AD44" s="79">
        <v>0</v>
      </c>
      <c r="AE44" s="85" t="s">
        <v>1173</v>
      </c>
      <c r="AF44" s="79" t="b">
        <v>0</v>
      </c>
      <c r="AG44" s="79" t="s">
        <v>1176</v>
      </c>
      <c r="AH44" s="79"/>
      <c r="AI44" s="85" t="s">
        <v>1173</v>
      </c>
      <c r="AJ44" s="79" t="b">
        <v>0</v>
      </c>
      <c r="AK44" s="79">
        <v>4</v>
      </c>
      <c r="AL44" s="85" t="s">
        <v>1068</v>
      </c>
      <c r="AM44" s="79" t="s">
        <v>1181</v>
      </c>
      <c r="AN44" s="79" t="b">
        <v>0</v>
      </c>
      <c r="AO44" s="85" t="s">
        <v>1068</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0</v>
      </c>
      <c r="BE44" s="49">
        <v>0</v>
      </c>
      <c r="BF44" s="48">
        <v>0</v>
      </c>
      <c r="BG44" s="49">
        <v>0</v>
      </c>
      <c r="BH44" s="48">
        <v>0</v>
      </c>
      <c r="BI44" s="49">
        <v>0</v>
      </c>
      <c r="BJ44" s="48">
        <v>10</v>
      </c>
      <c r="BK44" s="49">
        <v>100</v>
      </c>
      <c r="BL44" s="48">
        <v>10</v>
      </c>
    </row>
    <row r="45" spans="1:64" ht="15">
      <c r="A45" s="64" t="s">
        <v>238</v>
      </c>
      <c r="B45" s="64" t="s">
        <v>259</v>
      </c>
      <c r="C45" s="65" t="s">
        <v>3149</v>
      </c>
      <c r="D45" s="66">
        <v>3</v>
      </c>
      <c r="E45" s="67" t="s">
        <v>132</v>
      </c>
      <c r="F45" s="68">
        <v>35</v>
      </c>
      <c r="G45" s="65"/>
      <c r="H45" s="69"/>
      <c r="I45" s="70"/>
      <c r="J45" s="70"/>
      <c r="K45" s="34" t="s">
        <v>65</v>
      </c>
      <c r="L45" s="77">
        <v>45</v>
      </c>
      <c r="M45" s="77"/>
      <c r="N45" s="72"/>
      <c r="O45" s="79" t="s">
        <v>328</v>
      </c>
      <c r="P45" s="81">
        <v>43747.27244212963</v>
      </c>
      <c r="Q45" s="79" t="s">
        <v>354</v>
      </c>
      <c r="R45" s="79"/>
      <c r="S45" s="79"/>
      <c r="T45" s="79"/>
      <c r="U45" s="79"/>
      <c r="V45" s="82" t="s">
        <v>667</v>
      </c>
      <c r="W45" s="81">
        <v>43747.27244212963</v>
      </c>
      <c r="X45" s="82" t="s">
        <v>735</v>
      </c>
      <c r="Y45" s="79"/>
      <c r="Z45" s="79"/>
      <c r="AA45" s="85" t="s">
        <v>967</v>
      </c>
      <c r="AB45" s="79"/>
      <c r="AC45" s="79" t="b">
        <v>0</v>
      </c>
      <c r="AD45" s="79">
        <v>0</v>
      </c>
      <c r="AE45" s="85" t="s">
        <v>1173</v>
      </c>
      <c r="AF45" s="79" t="b">
        <v>0</v>
      </c>
      <c r="AG45" s="79" t="s">
        <v>1176</v>
      </c>
      <c r="AH45" s="79"/>
      <c r="AI45" s="85" t="s">
        <v>1173</v>
      </c>
      <c r="AJ45" s="79" t="b">
        <v>0</v>
      </c>
      <c r="AK45" s="79">
        <v>4</v>
      </c>
      <c r="AL45" s="85" t="s">
        <v>1071</v>
      </c>
      <c r="AM45" s="79" t="s">
        <v>1188</v>
      </c>
      <c r="AN45" s="79" t="b">
        <v>0</v>
      </c>
      <c r="AO45" s="85" t="s">
        <v>1071</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5.555555555555555</v>
      </c>
      <c r="BF45" s="48">
        <v>0</v>
      </c>
      <c r="BG45" s="49">
        <v>0</v>
      </c>
      <c r="BH45" s="48">
        <v>0</v>
      </c>
      <c r="BI45" s="49">
        <v>0</v>
      </c>
      <c r="BJ45" s="48">
        <v>17</v>
      </c>
      <c r="BK45" s="49">
        <v>94.44444444444444</v>
      </c>
      <c r="BL45" s="48">
        <v>18</v>
      </c>
    </row>
    <row r="46" spans="1:64" ht="15">
      <c r="A46" s="64" t="s">
        <v>239</v>
      </c>
      <c r="B46" s="64" t="s">
        <v>273</v>
      </c>
      <c r="C46" s="65" t="s">
        <v>3149</v>
      </c>
      <c r="D46" s="66">
        <v>3</v>
      </c>
      <c r="E46" s="67" t="s">
        <v>132</v>
      </c>
      <c r="F46" s="68">
        <v>35</v>
      </c>
      <c r="G46" s="65"/>
      <c r="H46" s="69"/>
      <c r="I46" s="70"/>
      <c r="J46" s="70"/>
      <c r="K46" s="34" t="s">
        <v>65</v>
      </c>
      <c r="L46" s="77">
        <v>46</v>
      </c>
      <c r="M46" s="77"/>
      <c r="N46" s="72"/>
      <c r="O46" s="79" t="s">
        <v>328</v>
      </c>
      <c r="P46" s="81">
        <v>43747.27680555556</v>
      </c>
      <c r="Q46" s="79" t="s">
        <v>353</v>
      </c>
      <c r="R46" s="79"/>
      <c r="S46" s="79"/>
      <c r="T46" s="79" t="s">
        <v>548</v>
      </c>
      <c r="U46" s="82" t="s">
        <v>611</v>
      </c>
      <c r="V46" s="82" t="s">
        <v>611</v>
      </c>
      <c r="W46" s="81">
        <v>43747.27680555556</v>
      </c>
      <c r="X46" s="82" t="s">
        <v>736</v>
      </c>
      <c r="Y46" s="79"/>
      <c r="Z46" s="79"/>
      <c r="AA46" s="85" t="s">
        <v>968</v>
      </c>
      <c r="AB46" s="79"/>
      <c r="AC46" s="79" t="b">
        <v>0</v>
      </c>
      <c r="AD46" s="79">
        <v>0</v>
      </c>
      <c r="AE46" s="85" t="s">
        <v>1173</v>
      </c>
      <c r="AF46" s="79" t="b">
        <v>0</v>
      </c>
      <c r="AG46" s="79" t="s">
        <v>1176</v>
      </c>
      <c r="AH46" s="79"/>
      <c r="AI46" s="85" t="s">
        <v>1173</v>
      </c>
      <c r="AJ46" s="79" t="b">
        <v>0</v>
      </c>
      <c r="AK46" s="79">
        <v>4</v>
      </c>
      <c r="AL46" s="85" t="s">
        <v>1068</v>
      </c>
      <c r="AM46" s="79" t="s">
        <v>1183</v>
      </c>
      <c r="AN46" s="79" t="b">
        <v>0</v>
      </c>
      <c r="AO46" s="85" t="s">
        <v>1068</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0</v>
      </c>
      <c r="BE46" s="49">
        <v>0</v>
      </c>
      <c r="BF46" s="48">
        <v>0</v>
      </c>
      <c r="BG46" s="49">
        <v>0</v>
      </c>
      <c r="BH46" s="48">
        <v>0</v>
      </c>
      <c r="BI46" s="49">
        <v>0</v>
      </c>
      <c r="BJ46" s="48">
        <v>10</v>
      </c>
      <c r="BK46" s="49">
        <v>100</v>
      </c>
      <c r="BL46" s="48">
        <v>10</v>
      </c>
    </row>
    <row r="47" spans="1:64" ht="15">
      <c r="A47" s="64" t="s">
        <v>240</v>
      </c>
      <c r="B47" s="64" t="s">
        <v>273</v>
      </c>
      <c r="C47" s="65" t="s">
        <v>3149</v>
      </c>
      <c r="D47" s="66">
        <v>3</v>
      </c>
      <c r="E47" s="67" t="s">
        <v>132</v>
      </c>
      <c r="F47" s="68">
        <v>35</v>
      </c>
      <c r="G47" s="65"/>
      <c r="H47" s="69"/>
      <c r="I47" s="70"/>
      <c r="J47" s="70"/>
      <c r="K47" s="34" t="s">
        <v>65</v>
      </c>
      <c r="L47" s="77">
        <v>47</v>
      </c>
      <c r="M47" s="77"/>
      <c r="N47" s="72"/>
      <c r="O47" s="79" t="s">
        <v>328</v>
      </c>
      <c r="P47" s="81">
        <v>43747.36877314815</v>
      </c>
      <c r="Q47" s="79" t="s">
        <v>353</v>
      </c>
      <c r="R47" s="79"/>
      <c r="S47" s="79"/>
      <c r="T47" s="79" t="s">
        <v>548</v>
      </c>
      <c r="U47" s="82" t="s">
        <v>611</v>
      </c>
      <c r="V47" s="82" t="s">
        <v>611</v>
      </c>
      <c r="W47" s="81">
        <v>43747.36877314815</v>
      </c>
      <c r="X47" s="82" t="s">
        <v>737</v>
      </c>
      <c r="Y47" s="79"/>
      <c r="Z47" s="79"/>
      <c r="AA47" s="85" t="s">
        <v>969</v>
      </c>
      <c r="AB47" s="79"/>
      <c r="AC47" s="79" t="b">
        <v>0</v>
      </c>
      <c r="AD47" s="79">
        <v>0</v>
      </c>
      <c r="AE47" s="85" t="s">
        <v>1173</v>
      </c>
      <c r="AF47" s="79" t="b">
        <v>0</v>
      </c>
      <c r="AG47" s="79" t="s">
        <v>1176</v>
      </c>
      <c r="AH47" s="79"/>
      <c r="AI47" s="85" t="s">
        <v>1173</v>
      </c>
      <c r="AJ47" s="79" t="b">
        <v>0</v>
      </c>
      <c r="AK47" s="79">
        <v>4</v>
      </c>
      <c r="AL47" s="85" t="s">
        <v>1068</v>
      </c>
      <c r="AM47" s="79" t="s">
        <v>1184</v>
      </c>
      <c r="AN47" s="79" t="b">
        <v>0</v>
      </c>
      <c r="AO47" s="85" t="s">
        <v>1068</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0</v>
      </c>
      <c r="BE47" s="49">
        <v>0</v>
      </c>
      <c r="BF47" s="48">
        <v>0</v>
      </c>
      <c r="BG47" s="49">
        <v>0</v>
      </c>
      <c r="BH47" s="48">
        <v>0</v>
      </c>
      <c r="BI47" s="49">
        <v>0</v>
      </c>
      <c r="BJ47" s="48">
        <v>10</v>
      </c>
      <c r="BK47" s="49">
        <v>100</v>
      </c>
      <c r="BL47" s="48">
        <v>10</v>
      </c>
    </row>
    <row r="48" spans="1:64" ht="15">
      <c r="A48" s="64" t="s">
        <v>241</v>
      </c>
      <c r="B48" s="64" t="s">
        <v>280</v>
      </c>
      <c r="C48" s="65" t="s">
        <v>3150</v>
      </c>
      <c r="D48" s="66">
        <v>4</v>
      </c>
      <c r="E48" s="67" t="s">
        <v>136</v>
      </c>
      <c r="F48" s="68">
        <v>31.714285714285715</v>
      </c>
      <c r="G48" s="65"/>
      <c r="H48" s="69"/>
      <c r="I48" s="70"/>
      <c r="J48" s="70"/>
      <c r="K48" s="34" t="s">
        <v>65</v>
      </c>
      <c r="L48" s="77">
        <v>48</v>
      </c>
      <c r="M48" s="77"/>
      <c r="N48" s="72"/>
      <c r="O48" s="79" t="s">
        <v>328</v>
      </c>
      <c r="P48" s="81">
        <v>43740.83519675926</v>
      </c>
      <c r="Q48" s="79" t="s">
        <v>334</v>
      </c>
      <c r="R48" s="79"/>
      <c r="S48" s="79"/>
      <c r="T48" s="79" t="s">
        <v>538</v>
      </c>
      <c r="U48" s="79"/>
      <c r="V48" s="82" t="s">
        <v>668</v>
      </c>
      <c r="W48" s="81">
        <v>43740.83519675926</v>
      </c>
      <c r="X48" s="82" t="s">
        <v>738</v>
      </c>
      <c r="Y48" s="79"/>
      <c r="Z48" s="79"/>
      <c r="AA48" s="85" t="s">
        <v>970</v>
      </c>
      <c r="AB48" s="79"/>
      <c r="AC48" s="79" t="b">
        <v>0</v>
      </c>
      <c r="AD48" s="79">
        <v>0</v>
      </c>
      <c r="AE48" s="85" t="s">
        <v>1173</v>
      </c>
      <c r="AF48" s="79" t="b">
        <v>0</v>
      </c>
      <c r="AG48" s="79" t="s">
        <v>1177</v>
      </c>
      <c r="AH48" s="79"/>
      <c r="AI48" s="85" t="s">
        <v>1173</v>
      </c>
      <c r="AJ48" s="79" t="b">
        <v>0</v>
      </c>
      <c r="AK48" s="79">
        <v>2</v>
      </c>
      <c r="AL48" s="85" t="s">
        <v>1113</v>
      </c>
      <c r="AM48" s="79" t="s">
        <v>1184</v>
      </c>
      <c r="AN48" s="79" t="b">
        <v>0</v>
      </c>
      <c r="AO48" s="85" t="s">
        <v>1113</v>
      </c>
      <c r="AP48" s="79" t="s">
        <v>176</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241</v>
      </c>
      <c r="B49" s="64" t="s">
        <v>281</v>
      </c>
      <c r="C49" s="65" t="s">
        <v>3150</v>
      </c>
      <c r="D49" s="66">
        <v>4</v>
      </c>
      <c r="E49" s="67" t="s">
        <v>136</v>
      </c>
      <c r="F49" s="68">
        <v>31.714285714285715</v>
      </c>
      <c r="G49" s="65"/>
      <c r="H49" s="69"/>
      <c r="I49" s="70"/>
      <c r="J49" s="70"/>
      <c r="K49" s="34" t="s">
        <v>65</v>
      </c>
      <c r="L49" s="77">
        <v>49</v>
      </c>
      <c r="M49" s="77"/>
      <c r="N49" s="72"/>
      <c r="O49" s="79" t="s">
        <v>328</v>
      </c>
      <c r="P49" s="81">
        <v>43740.83519675926</v>
      </c>
      <c r="Q49" s="79" t="s">
        <v>334</v>
      </c>
      <c r="R49" s="79"/>
      <c r="S49" s="79"/>
      <c r="T49" s="79" t="s">
        <v>538</v>
      </c>
      <c r="U49" s="79"/>
      <c r="V49" s="82" t="s">
        <v>668</v>
      </c>
      <c r="W49" s="81">
        <v>43740.83519675926</v>
      </c>
      <c r="X49" s="82" t="s">
        <v>738</v>
      </c>
      <c r="Y49" s="79"/>
      <c r="Z49" s="79"/>
      <c r="AA49" s="85" t="s">
        <v>970</v>
      </c>
      <c r="AB49" s="79"/>
      <c r="AC49" s="79" t="b">
        <v>0</v>
      </c>
      <c r="AD49" s="79">
        <v>0</v>
      </c>
      <c r="AE49" s="85" t="s">
        <v>1173</v>
      </c>
      <c r="AF49" s="79" t="b">
        <v>0</v>
      </c>
      <c r="AG49" s="79" t="s">
        <v>1177</v>
      </c>
      <c r="AH49" s="79"/>
      <c r="AI49" s="85" t="s">
        <v>1173</v>
      </c>
      <c r="AJ49" s="79" t="b">
        <v>0</v>
      </c>
      <c r="AK49" s="79">
        <v>2</v>
      </c>
      <c r="AL49" s="85" t="s">
        <v>1113</v>
      </c>
      <c r="AM49" s="79" t="s">
        <v>1184</v>
      </c>
      <c r="AN49" s="79" t="b">
        <v>0</v>
      </c>
      <c r="AO49" s="85" t="s">
        <v>1113</v>
      </c>
      <c r="AP49" s="79" t="s">
        <v>176</v>
      </c>
      <c r="AQ49" s="79">
        <v>0</v>
      </c>
      <c r="AR49" s="79">
        <v>0</v>
      </c>
      <c r="AS49" s="79"/>
      <c r="AT49" s="79"/>
      <c r="AU49" s="79"/>
      <c r="AV49" s="79"/>
      <c r="AW49" s="79"/>
      <c r="AX49" s="79"/>
      <c r="AY49" s="79"/>
      <c r="AZ49" s="79"/>
      <c r="BA49">
        <v>2</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19</v>
      </c>
      <c r="BK49" s="49">
        <v>100</v>
      </c>
      <c r="BL49" s="48">
        <v>19</v>
      </c>
    </row>
    <row r="50" spans="1:64" ht="15">
      <c r="A50" s="64" t="s">
        <v>241</v>
      </c>
      <c r="B50" s="64" t="s">
        <v>280</v>
      </c>
      <c r="C50" s="65" t="s">
        <v>3150</v>
      </c>
      <c r="D50" s="66">
        <v>4</v>
      </c>
      <c r="E50" s="67" t="s">
        <v>136</v>
      </c>
      <c r="F50" s="68">
        <v>31.714285714285715</v>
      </c>
      <c r="G50" s="65"/>
      <c r="H50" s="69"/>
      <c r="I50" s="70"/>
      <c r="J50" s="70"/>
      <c r="K50" s="34" t="s">
        <v>65</v>
      </c>
      <c r="L50" s="77">
        <v>50</v>
      </c>
      <c r="M50" s="77"/>
      <c r="N50" s="72"/>
      <c r="O50" s="79" t="s">
        <v>328</v>
      </c>
      <c r="P50" s="81">
        <v>43747.7668287037</v>
      </c>
      <c r="Q50" s="79" t="s">
        <v>355</v>
      </c>
      <c r="R50" s="79"/>
      <c r="S50" s="79"/>
      <c r="T50" s="79"/>
      <c r="U50" s="79"/>
      <c r="V50" s="82" t="s">
        <v>668</v>
      </c>
      <c r="W50" s="81">
        <v>43747.7668287037</v>
      </c>
      <c r="X50" s="82" t="s">
        <v>739</v>
      </c>
      <c r="Y50" s="79"/>
      <c r="Z50" s="79"/>
      <c r="AA50" s="85" t="s">
        <v>971</v>
      </c>
      <c r="AB50" s="79"/>
      <c r="AC50" s="79" t="b">
        <v>0</v>
      </c>
      <c r="AD50" s="79">
        <v>0</v>
      </c>
      <c r="AE50" s="85" t="s">
        <v>1173</v>
      </c>
      <c r="AF50" s="79" t="b">
        <v>0</v>
      </c>
      <c r="AG50" s="79" t="s">
        <v>1176</v>
      </c>
      <c r="AH50" s="79"/>
      <c r="AI50" s="85" t="s">
        <v>1173</v>
      </c>
      <c r="AJ50" s="79" t="b">
        <v>0</v>
      </c>
      <c r="AK50" s="79">
        <v>3</v>
      </c>
      <c r="AL50" s="85" t="s">
        <v>1114</v>
      </c>
      <c r="AM50" s="79" t="s">
        <v>1184</v>
      </c>
      <c r="AN50" s="79" t="b">
        <v>0</v>
      </c>
      <c r="AO50" s="85" t="s">
        <v>1114</v>
      </c>
      <c r="AP50" s="79" t="s">
        <v>176</v>
      </c>
      <c r="AQ50" s="79">
        <v>0</v>
      </c>
      <c r="AR50" s="79">
        <v>0</v>
      </c>
      <c r="AS50" s="79"/>
      <c r="AT50" s="79"/>
      <c r="AU50" s="79"/>
      <c r="AV50" s="79"/>
      <c r="AW50" s="79"/>
      <c r="AX50" s="79"/>
      <c r="AY50" s="79"/>
      <c r="AZ50" s="79"/>
      <c r="BA50">
        <v>2</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241</v>
      </c>
      <c r="B51" s="64" t="s">
        <v>281</v>
      </c>
      <c r="C51" s="65" t="s">
        <v>3150</v>
      </c>
      <c r="D51" s="66">
        <v>4</v>
      </c>
      <c r="E51" s="67" t="s">
        <v>136</v>
      </c>
      <c r="F51" s="68">
        <v>31.714285714285715</v>
      </c>
      <c r="G51" s="65"/>
      <c r="H51" s="69"/>
      <c r="I51" s="70"/>
      <c r="J51" s="70"/>
      <c r="K51" s="34" t="s">
        <v>65</v>
      </c>
      <c r="L51" s="77">
        <v>51</v>
      </c>
      <c r="M51" s="77"/>
      <c r="N51" s="72"/>
      <c r="O51" s="79" t="s">
        <v>328</v>
      </c>
      <c r="P51" s="81">
        <v>43747.7668287037</v>
      </c>
      <c r="Q51" s="79" t="s">
        <v>355</v>
      </c>
      <c r="R51" s="79"/>
      <c r="S51" s="79"/>
      <c r="T51" s="79"/>
      <c r="U51" s="79"/>
      <c r="V51" s="82" t="s">
        <v>668</v>
      </c>
      <c r="W51" s="81">
        <v>43747.7668287037</v>
      </c>
      <c r="X51" s="82" t="s">
        <v>739</v>
      </c>
      <c r="Y51" s="79"/>
      <c r="Z51" s="79"/>
      <c r="AA51" s="85" t="s">
        <v>971</v>
      </c>
      <c r="AB51" s="79"/>
      <c r="AC51" s="79" t="b">
        <v>0</v>
      </c>
      <c r="AD51" s="79">
        <v>0</v>
      </c>
      <c r="AE51" s="85" t="s">
        <v>1173</v>
      </c>
      <c r="AF51" s="79" t="b">
        <v>0</v>
      </c>
      <c r="AG51" s="79" t="s">
        <v>1176</v>
      </c>
      <c r="AH51" s="79"/>
      <c r="AI51" s="85" t="s">
        <v>1173</v>
      </c>
      <c r="AJ51" s="79" t="b">
        <v>0</v>
      </c>
      <c r="AK51" s="79">
        <v>3</v>
      </c>
      <c r="AL51" s="85" t="s">
        <v>1114</v>
      </c>
      <c r="AM51" s="79" t="s">
        <v>1184</v>
      </c>
      <c r="AN51" s="79" t="b">
        <v>0</v>
      </c>
      <c r="AO51" s="85" t="s">
        <v>1114</v>
      </c>
      <c r="AP51" s="79" t="s">
        <v>176</v>
      </c>
      <c r="AQ51" s="79">
        <v>0</v>
      </c>
      <c r="AR51" s="79">
        <v>0</v>
      </c>
      <c r="AS51" s="79"/>
      <c r="AT51" s="79"/>
      <c r="AU51" s="79"/>
      <c r="AV51" s="79"/>
      <c r="AW51" s="79"/>
      <c r="AX51" s="79"/>
      <c r="AY51" s="79"/>
      <c r="AZ51" s="79"/>
      <c r="BA51">
        <v>2</v>
      </c>
      <c r="BB51" s="78" t="str">
        <f>REPLACE(INDEX(GroupVertices[Group],MATCH(Edges[[#This Row],[Vertex 1]],GroupVertices[Vertex],0)),1,1,"")</f>
        <v>3</v>
      </c>
      <c r="BC51" s="78" t="str">
        <f>REPLACE(INDEX(GroupVertices[Group],MATCH(Edges[[#This Row],[Vertex 2]],GroupVertices[Vertex],0)),1,1,"")</f>
        <v>3</v>
      </c>
      <c r="BD51" s="48">
        <v>0</v>
      </c>
      <c r="BE51" s="49">
        <v>0</v>
      </c>
      <c r="BF51" s="48">
        <v>0</v>
      </c>
      <c r="BG51" s="49">
        <v>0</v>
      </c>
      <c r="BH51" s="48">
        <v>0</v>
      </c>
      <c r="BI51" s="49">
        <v>0</v>
      </c>
      <c r="BJ51" s="48">
        <v>15</v>
      </c>
      <c r="BK51" s="49">
        <v>100</v>
      </c>
      <c r="BL51" s="48">
        <v>15</v>
      </c>
    </row>
    <row r="52" spans="1:64" ht="15">
      <c r="A52" s="64" t="s">
        <v>242</v>
      </c>
      <c r="B52" s="64" t="s">
        <v>294</v>
      </c>
      <c r="C52" s="65" t="s">
        <v>3149</v>
      </c>
      <c r="D52" s="66">
        <v>3</v>
      </c>
      <c r="E52" s="67" t="s">
        <v>132</v>
      </c>
      <c r="F52" s="68">
        <v>35</v>
      </c>
      <c r="G52" s="65"/>
      <c r="H52" s="69"/>
      <c r="I52" s="70"/>
      <c r="J52" s="70"/>
      <c r="K52" s="34" t="s">
        <v>65</v>
      </c>
      <c r="L52" s="77">
        <v>52</v>
      </c>
      <c r="M52" s="77"/>
      <c r="N52" s="72"/>
      <c r="O52" s="79" t="s">
        <v>328</v>
      </c>
      <c r="P52" s="81">
        <v>43739.54493055555</v>
      </c>
      <c r="Q52" s="79" t="s">
        <v>356</v>
      </c>
      <c r="R52" s="82" t="s">
        <v>486</v>
      </c>
      <c r="S52" s="79" t="s">
        <v>525</v>
      </c>
      <c r="T52" s="79" t="s">
        <v>549</v>
      </c>
      <c r="U52" s="82" t="s">
        <v>612</v>
      </c>
      <c r="V52" s="82" t="s">
        <v>612</v>
      </c>
      <c r="W52" s="81">
        <v>43739.54493055555</v>
      </c>
      <c r="X52" s="82" t="s">
        <v>740</v>
      </c>
      <c r="Y52" s="79"/>
      <c r="Z52" s="79"/>
      <c r="AA52" s="85" t="s">
        <v>972</v>
      </c>
      <c r="AB52" s="79"/>
      <c r="AC52" s="79" t="b">
        <v>0</v>
      </c>
      <c r="AD52" s="79">
        <v>8</v>
      </c>
      <c r="AE52" s="85" t="s">
        <v>1173</v>
      </c>
      <c r="AF52" s="79" t="b">
        <v>0</v>
      </c>
      <c r="AG52" s="79" t="s">
        <v>1176</v>
      </c>
      <c r="AH52" s="79"/>
      <c r="AI52" s="85" t="s">
        <v>1173</v>
      </c>
      <c r="AJ52" s="79" t="b">
        <v>0</v>
      </c>
      <c r="AK52" s="79">
        <v>3</v>
      </c>
      <c r="AL52" s="85" t="s">
        <v>1173</v>
      </c>
      <c r="AM52" s="79" t="s">
        <v>1187</v>
      </c>
      <c r="AN52" s="79" t="b">
        <v>0</v>
      </c>
      <c r="AO52" s="85" t="s">
        <v>972</v>
      </c>
      <c r="AP52" s="79" t="s">
        <v>1191</v>
      </c>
      <c r="AQ52" s="79">
        <v>0</v>
      </c>
      <c r="AR52" s="79">
        <v>0</v>
      </c>
      <c r="AS52" s="79" t="s">
        <v>1192</v>
      </c>
      <c r="AT52" s="79" t="s">
        <v>1196</v>
      </c>
      <c r="AU52" s="79" t="s">
        <v>1197</v>
      </c>
      <c r="AV52" s="79" t="s">
        <v>1198</v>
      </c>
      <c r="AW52" s="79" t="s">
        <v>1202</v>
      </c>
      <c r="AX52" s="79" t="s">
        <v>1206</v>
      </c>
      <c r="AY52" s="79" t="s">
        <v>1207</v>
      </c>
      <c r="AZ52" s="82" t="s">
        <v>1209</v>
      </c>
      <c r="BA52">
        <v>1</v>
      </c>
      <c r="BB52" s="78" t="str">
        <f>REPLACE(INDEX(GroupVertices[Group],MATCH(Edges[[#This Row],[Vertex 1]],GroupVertices[Vertex],0)),1,1,"")</f>
        <v>6</v>
      </c>
      <c r="BC52" s="78" t="str">
        <f>REPLACE(INDEX(GroupVertices[Group],MATCH(Edges[[#This Row],[Vertex 2]],GroupVertices[Vertex],0)),1,1,"")</f>
        <v>6</v>
      </c>
      <c r="BD52" s="48"/>
      <c r="BE52" s="49"/>
      <c r="BF52" s="48"/>
      <c r="BG52" s="49"/>
      <c r="BH52" s="48"/>
      <c r="BI52" s="49"/>
      <c r="BJ52" s="48"/>
      <c r="BK52" s="49"/>
      <c r="BL52" s="48"/>
    </row>
    <row r="53" spans="1:64" ht="15">
      <c r="A53" s="64" t="s">
        <v>242</v>
      </c>
      <c r="B53" s="64" t="s">
        <v>295</v>
      </c>
      <c r="C53" s="65" t="s">
        <v>3149</v>
      </c>
      <c r="D53" s="66">
        <v>3</v>
      </c>
      <c r="E53" s="67" t="s">
        <v>132</v>
      </c>
      <c r="F53" s="68">
        <v>35</v>
      </c>
      <c r="G53" s="65"/>
      <c r="H53" s="69"/>
      <c r="I53" s="70"/>
      <c r="J53" s="70"/>
      <c r="K53" s="34" t="s">
        <v>65</v>
      </c>
      <c r="L53" s="77">
        <v>53</v>
      </c>
      <c r="M53" s="77"/>
      <c r="N53" s="72"/>
      <c r="O53" s="79" t="s">
        <v>328</v>
      </c>
      <c r="P53" s="81">
        <v>43739.54493055555</v>
      </c>
      <c r="Q53" s="79" t="s">
        <v>356</v>
      </c>
      <c r="R53" s="82" t="s">
        <v>486</v>
      </c>
      <c r="S53" s="79" t="s">
        <v>525</v>
      </c>
      <c r="T53" s="79" t="s">
        <v>549</v>
      </c>
      <c r="U53" s="82" t="s">
        <v>612</v>
      </c>
      <c r="V53" s="82" t="s">
        <v>612</v>
      </c>
      <c r="W53" s="81">
        <v>43739.54493055555</v>
      </c>
      <c r="X53" s="82" t="s">
        <v>740</v>
      </c>
      <c r="Y53" s="79"/>
      <c r="Z53" s="79"/>
      <c r="AA53" s="85" t="s">
        <v>972</v>
      </c>
      <c r="AB53" s="79"/>
      <c r="AC53" s="79" t="b">
        <v>0</v>
      </c>
      <c r="AD53" s="79">
        <v>8</v>
      </c>
      <c r="AE53" s="85" t="s">
        <v>1173</v>
      </c>
      <c r="AF53" s="79" t="b">
        <v>0</v>
      </c>
      <c r="AG53" s="79" t="s">
        <v>1176</v>
      </c>
      <c r="AH53" s="79"/>
      <c r="AI53" s="85" t="s">
        <v>1173</v>
      </c>
      <c r="AJ53" s="79" t="b">
        <v>0</v>
      </c>
      <c r="AK53" s="79">
        <v>3</v>
      </c>
      <c r="AL53" s="85" t="s">
        <v>1173</v>
      </c>
      <c r="AM53" s="79" t="s">
        <v>1187</v>
      </c>
      <c r="AN53" s="79" t="b">
        <v>0</v>
      </c>
      <c r="AO53" s="85" t="s">
        <v>972</v>
      </c>
      <c r="AP53" s="79" t="s">
        <v>1191</v>
      </c>
      <c r="AQ53" s="79">
        <v>0</v>
      </c>
      <c r="AR53" s="79">
        <v>0</v>
      </c>
      <c r="AS53" s="79" t="s">
        <v>1192</v>
      </c>
      <c r="AT53" s="79" t="s">
        <v>1196</v>
      </c>
      <c r="AU53" s="79" t="s">
        <v>1197</v>
      </c>
      <c r="AV53" s="79" t="s">
        <v>1198</v>
      </c>
      <c r="AW53" s="79" t="s">
        <v>1202</v>
      </c>
      <c r="AX53" s="79" t="s">
        <v>1206</v>
      </c>
      <c r="AY53" s="79" t="s">
        <v>1207</v>
      </c>
      <c r="AZ53" s="82" t="s">
        <v>1209</v>
      </c>
      <c r="BA53">
        <v>1</v>
      </c>
      <c r="BB53" s="78" t="str">
        <f>REPLACE(INDEX(GroupVertices[Group],MATCH(Edges[[#This Row],[Vertex 1]],GroupVertices[Vertex],0)),1,1,"")</f>
        <v>6</v>
      </c>
      <c r="BC53" s="78" t="str">
        <f>REPLACE(INDEX(GroupVertices[Group],MATCH(Edges[[#This Row],[Vertex 2]],GroupVertices[Vertex],0)),1,1,"")</f>
        <v>6</v>
      </c>
      <c r="BD53" s="48"/>
      <c r="BE53" s="49"/>
      <c r="BF53" s="48"/>
      <c r="BG53" s="49"/>
      <c r="BH53" s="48"/>
      <c r="BI53" s="49"/>
      <c r="BJ53" s="48"/>
      <c r="BK53" s="49"/>
      <c r="BL53" s="48"/>
    </row>
    <row r="54" spans="1:64" ht="15">
      <c r="A54" s="64" t="s">
        <v>243</v>
      </c>
      <c r="B54" s="64" t="s">
        <v>261</v>
      </c>
      <c r="C54" s="65" t="s">
        <v>3149</v>
      </c>
      <c r="D54" s="66">
        <v>3</v>
      </c>
      <c r="E54" s="67" t="s">
        <v>132</v>
      </c>
      <c r="F54" s="68">
        <v>35</v>
      </c>
      <c r="G54" s="65"/>
      <c r="H54" s="69"/>
      <c r="I54" s="70"/>
      <c r="J54" s="70"/>
      <c r="K54" s="34" t="s">
        <v>65</v>
      </c>
      <c r="L54" s="77">
        <v>54</v>
      </c>
      <c r="M54" s="77"/>
      <c r="N54" s="72"/>
      <c r="O54" s="79" t="s">
        <v>328</v>
      </c>
      <c r="P54" s="81">
        <v>43741.486805555556</v>
      </c>
      <c r="Q54" s="79" t="s">
        <v>357</v>
      </c>
      <c r="R54" s="79"/>
      <c r="S54" s="79"/>
      <c r="T54" s="79" t="s">
        <v>550</v>
      </c>
      <c r="U54" s="79"/>
      <c r="V54" s="82" t="s">
        <v>669</v>
      </c>
      <c r="W54" s="81">
        <v>43741.486805555556</v>
      </c>
      <c r="X54" s="82" t="s">
        <v>741</v>
      </c>
      <c r="Y54" s="79"/>
      <c r="Z54" s="79"/>
      <c r="AA54" s="85" t="s">
        <v>973</v>
      </c>
      <c r="AB54" s="79"/>
      <c r="AC54" s="79" t="b">
        <v>0</v>
      </c>
      <c r="AD54" s="79">
        <v>0</v>
      </c>
      <c r="AE54" s="85" t="s">
        <v>1173</v>
      </c>
      <c r="AF54" s="79" t="b">
        <v>0</v>
      </c>
      <c r="AG54" s="79" t="s">
        <v>1177</v>
      </c>
      <c r="AH54" s="79"/>
      <c r="AI54" s="85" t="s">
        <v>1173</v>
      </c>
      <c r="AJ54" s="79" t="b">
        <v>0</v>
      </c>
      <c r="AK54" s="79">
        <v>2</v>
      </c>
      <c r="AL54" s="85" t="s">
        <v>1020</v>
      </c>
      <c r="AM54" s="79" t="s">
        <v>1189</v>
      </c>
      <c r="AN54" s="79" t="b">
        <v>0</v>
      </c>
      <c r="AO54" s="85" t="s">
        <v>1020</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4</v>
      </c>
      <c r="BD54" s="48">
        <v>2</v>
      </c>
      <c r="BE54" s="49">
        <v>9.523809523809524</v>
      </c>
      <c r="BF54" s="48">
        <v>0</v>
      </c>
      <c r="BG54" s="49">
        <v>0</v>
      </c>
      <c r="BH54" s="48">
        <v>0</v>
      </c>
      <c r="BI54" s="49">
        <v>0</v>
      </c>
      <c r="BJ54" s="48">
        <v>19</v>
      </c>
      <c r="BK54" s="49">
        <v>90.47619047619048</v>
      </c>
      <c r="BL54" s="48">
        <v>21</v>
      </c>
    </row>
    <row r="55" spans="1:64" ht="15">
      <c r="A55" s="64" t="s">
        <v>243</v>
      </c>
      <c r="B55" s="64" t="s">
        <v>291</v>
      </c>
      <c r="C55" s="65" t="s">
        <v>3149</v>
      </c>
      <c r="D55" s="66">
        <v>3</v>
      </c>
      <c r="E55" s="67" t="s">
        <v>132</v>
      </c>
      <c r="F55" s="68">
        <v>35</v>
      </c>
      <c r="G55" s="65"/>
      <c r="H55" s="69"/>
      <c r="I55" s="70"/>
      <c r="J55" s="70"/>
      <c r="K55" s="34" t="s">
        <v>65</v>
      </c>
      <c r="L55" s="77">
        <v>55</v>
      </c>
      <c r="M55" s="77"/>
      <c r="N55" s="72"/>
      <c r="O55" s="79" t="s">
        <v>328</v>
      </c>
      <c r="P55" s="81">
        <v>43746.53703703704</v>
      </c>
      <c r="Q55" s="79" t="s">
        <v>349</v>
      </c>
      <c r="R55" s="79"/>
      <c r="S55" s="79"/>
      <c r="T55" s="79"/>
      <c r="U55" s="79"/>
      <c r="V55" s="82" t="s">
        <v>669</v>
      </c>
      <c r="W55" s="81">
        <v>43746.53703703704</v>
      </c>
      <c r="X55" s="82" t="s">
        <v>742</v>
      </c>
      <c r="Y55" s="79"/>
      <c r="Z55" s="79"/>
      <c r="AA55" s="85" t="s">
        <v>974</v>
      </c>
      <c r="AB55" s="79"/>
      <c r="AC55" s="79" t="b">
        <v>0</v>
      </c>
      <c r="AD55" s="79">
        <v>0</v>
      </c>
      <c r="AE55" s="85" t="s">
        <v>1173</v>
      </c>
      <c r="AF55" s="79" t="b">
        <v>1</v>
      </c>
      <c r="AG55" s="79" t="s">
        <v>1177</v>
      </c>
      <c r="AH55" s="79"/>
      <c r="AI55" s="85" t="s">
        <v>1179</v>
      </c>
      <c r="AJ55" s="79" t="b">
        <v>0</v>
      </c>
      <c r="AK55" s="79">
        <v>3</v>
      </c>
      <c r="AL55" s="85" t="s">
        <v>1059</v>
      </c>
      <c r="AM55" s="79" t="s">
        <v>1189</v>
      </c>
      <c r="AN55" s="79" t="b">
        <v>0</v>
      </c>
      <c r="AO55" s="85" t="s">
        <v>1059</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243</v>
      </c>
      <c r="B56" s="64" t="s">
        <v>259</v>
      </c>
      <c r="C56" s="65" t="s">
        <v>3151</v>
      </c>
      <c r="D56" s="66">
        <v>5</v>
      </c>
      <c r="E56" s="67" t="s">
        <v>136</v>
      </c>
      <c r="F56" s="68">
        <v>28.42857142857143</v>
      </c>
      <c r="G56" s="65"/>
      <c r="H56" s="69"/>
      <c r="I56" s="70"/>
      <c r="J56" s="70"/>
      <c r="K56" s="34" t="s">
        <v>65</v>
      </c>
      <c r="L56" s="77">
        <v>56</v>
      </c>
      <c r="M56" s="77"/>
      <c r="N56" s="72"/>
      <c r="O56" s="79" t="s">
        <v>328</v>
      </c>
      <c r="P56" s="81">
        <v>43746.53703703704</v>
      </c>
      <c r="Q56" s="79" t="s">
        <v>349</v>
      </c>
      <c r="R56" s="79"/>
      <c r="S56" s="79"/>
      <c r="T56" s="79"/>
      <c r="U56" s="79"/>
      <c r="V56" s="82" t="s">
        <v>669</v>
      </c>
      <c r="W56" s="81">
        <v>43746.53703703704</v>
      </c>
      <c r="X56" s="82" t="s">
        <v>742</v>
      </c>
      <c r="Y56" s="79"/>
      <c r="Z56" s="79"/>
      <c r="AA56" s="85" t="s">
        <v>974</v>
      </c>
      <c r="AB56" s="79"/>
      <c r="AC56" s="79" t="b">
        <v>0</v>
      </c>
      <c r="AD56" s="79">
        <v>0</v>
      </c>
      <c r="AE56" s="85" t="s">
        <v>1173</v>
      </c>
      <c r="AF56" s="79" t="b">
        <v>1</v>
      </c>
      <c r="AG56" s="79" t="s">
        <v>1177</v>
      </c>
      <c r="AH56" s="79"/>
      <c r="AI56" s="85" t="s">
        <v>1179</v>
      </c>
      <c r="AJ56" s="79" t="b">
        <v>0</v>
      </c>
      <c r="AK56" s="79">
        <v>3</v>
      </c>
      <c r="AL56" s="85" t="s">
        <v>1059</v>
      </c>
      <c r="AM56" s="79" t="s">
        <v>1189</v>
      </c>
      <c r="AN56" s="79" t="b">
        <v>0</v>
      </c>
      <c r="AO56" s="85" t="s">
        <v>1059</v>
      </c>
      <c r="AP56" s="79" t="s">
        <v>176</v>
      </c>
      <c r="AQ56" s="79">
        <v>0</v>
      </c>
      <c r="AR56" s="79">
        <v>0</v>
      </c>
      <c r="AS56" s="79"/>
      <c r="AT56" s="79"/>
      <c r="AU56" s="79"/>
      <c r="AV56" s="79"/>
      <c r="AW56" s="79"/>
      <c r="AX56" s="79"/>
      <c r="AY56" s="79"/>
      <c r="AZ56" s="79"/>
      <c r="BA56">
        <v>3</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243</v>
      </c>
      <c r="B57" s="64" t="s">
        <v>271</v>
      </c>
      <c r="C57" s="65" t="s">
        <v>3149</v>
      </c>
      <c r="D57" s="66">
        <v>3</v>
      </c>
      <c r="E57" s="67" t="s">
        <v>132</v>
      </c>
      <c r="F57" s="68">
        <v>35</v>
      </c>
      <c r="G57" s="65"/>
      <c r="H57" s="69"/>
      <c r="I57" s="70"/>
      <c r="J57" s="70"/>
      <c r="K57" s="34" t="s">
        <v>65</v>
      </c>
      <c r="L57" s="77">
        <v>57</v>
      </c>
      <c r="M57" s="77"/>
      <c r="N57" s="72"/>
      <c r="O57" s="79" t="s">
        <v>328</v>
      </c>
      <c r="P57" s="81">
        <v>43746.53703703704</v>
      </c>
      <c r="Q57" s="79" t="s">
        <v>349</v>
      </c>
      <c r="R57" s="79"/>
      <c r="S57" s="79"/>
      <c r="T57" s="79"/>
      <c r="U57" s="79"/>
      <c r="V57" s="82" t="s">
        <v>669</v>
      </c>
      <c r="W57" s="81">
        <v>43746.53703703704</v>
      </c>
      <c r="X57" s="82" t="s">
        <v>742</v>
      </c>
      <c r="Y57" s="79"/>
      <c r="Z57" s="79"/>
      <c r="AA57" s="85" t="s">
        <v>974</v>
      </c>
      <c r="AB57" s="79"/>
      <c r="AC57" s="79" t="b">
        <v>0</v>
      </c>
      <c r="AD57" s="79">
        <v>0</v>
      </c>
      <c r="AE57" s="85" t="s">
        <v>1173</v>
      </c>
      <c r="AF57" s="79" t="b">
        <v>1</v>
      </c>
      <c r="AG57" s="79" t="s">
        <v>1177</v>
      </c>
      <c r="AH57" s="79"/>
      <c r="AI57" s="85" t="s">
        <v>1179</v>
      </c>
      <c r="AJ57" s="79" t="b">
        <v>0</v>
      </c>
      <c r="AK57" s="79">
        <v>3</v>
      </c>
      <c r="AL57" s="85" t="s">
        <v>1059</v>
      </c>
      <c r="AM57" s="79" t="s">
        <v>1189</v>
      </c>
      <c r="AN57" s="79" t="b">
        <v>0</v>
      </c>
      <c r="AO57" s="85" t="s">
        <v>1059</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19</v>
      </c>
      <c r="BK57" s="49">
        <v>100</v>
      </c>
      <c r="BL57" s="48">
        <v>19</v>
      </c>
    </row>
    <row r="58" spans="1:64" ht="15">
      <c r="A58" s="64" t="s">
        <v>243</v>
      </c>
      <c r="B58" s="64" t="s">
        <v>259</v>
      </c>
      <c r="C58" s="65" t="s">
        <v>3151</v>
      </c>
      <c r="D58" s="66">
        <v>5</v>
      </c>
      <c r="E58" s="67" t="s">
        <v>136</v>
      </c>
      <c r="F58" s="68">
        <v>28.42857142857143</v>
      </c>
      <c r="G58" s="65"/>
      <c r="H58" s="69"/>
      <c r="I58" s="70"/>
      <c r="J58" s="70"/>
      <c r="K58" s="34" t="s">
        <v>65</v>
      </c>
      <c r="L58" s="77">
        <v>58</v>
      </c>
      <c r="M58" s="77"/>
      <c r="N58" s="72"/>
      <c r="O58" s="79" t="s">
        <v>328</v>
      </c>
      <c r="P58" s="81">
        <v>43747.49722222222</v>
      </c>
      <c r="Q58" s="79" t="s">
        <v>358</v>
      </c>
      <c r="R58" s="79"/>
      <c r="S58" s="79"/>
      <c r="T58" s="79" t="s">
        <v>259</v>
      </c>
      <c r="U58" s="79"/>
      <c r="V58" s="82" t="s">
        <v>669</v>
      </c>
      <c r="W58" s="81">
        <v>43747.49722222222</v>
      </c>
      <c r="X58" s="82" t="s">
        <v>743</v>
      </c>
      <c r="Y58" s="79"/>
      <c r="Z58" s="79"/>
      <c r="AA58" s="85" t="s">
        <v>975</v>
      </c>
      <c r="AB58" s="79"/>
      <c r="AC58" s="79" t="b">
        <v>0</v>
      </c>
      <c r="AD58" s="79">
        <v>0</v>
      </c>
      <c r="AE58" s="85" t="s">
        <v>1173</v>
      </c>
      <c r="AF58" s="79" t="b">
        <v>0</v>
      </c>
      <c r="AG58" s="79" t="s">
        <v>1177</v>
      </c>
      <c r="AH58" s="79"/>
      <c r="AI58" s="85" t="s">
        <v>1173</v>
      </c>
      <c r="AJ58" s="79" t="b">
        <v>0</v>
      </c>
      <c r="AK58" s="79">
        <v>2</v>
      </c>
      <c r="AL58" s="85" t="s">
        <v>1144</v>
      </c>
      <c r="AM58" s="79" t="s">
        <v>1189</v>
      </c>
      <c r="AN58" s="79" t="b">
        <v>0</v>
      </c>
      <c r="AO58" s="85" t="s">
        <v>1144</v>
      </c>
      <c r="AP58" s="79" t="s">
        <v>176</v>
      </c>
      <c r="AQ58" s="79">
        <v>0</v>
      </c>
      <c r="AR58" s="79">
        <v>0</v>
      </c>
      <c r="AS58" s="79"/>
      <c r="AT58" s="79"/>
      <c r="AU58" s="79"/>
      <c r="AV58" s="79"/>
      <c r="AW58" s="79"/>
      <c r="AX58" s="79"/>
      <c r="AY58" s="79"/>
      <c r="AZ58" s="79"/>
      <c r="BA58">
        <v>3</v>
      </c>
      <c r="BB58" s="78" t="str">
        <f>REPLACE(INDEX(GroupVertices[Group],MATCH(Edges[[#This Row],[Vertex 1]],GroupVertices[Vertex],0)),1,1,"")</f>
        <v>1</v>
      </c>
      <c r="BC58" s="78" t="str">
        <f>REPLACE(INDEX(GroupVertices[Group],MATCH(Edges[[#This Row],[Vertex 2]],GroupVertices[Vertex],0)),1,1,"")</f>
        <v>1</v>
      </c>
      <c r="BD58" s="48">
        <v>2</v>
      </c>
      <c r="BE58" s="49">
        <v>10.526315789473685</v>
      </c>
      <c r="BF58" s="48">
        <v>0</v>
      </c>
      <c r="BG58" s="49">
        <v>0</v>
      </c>
      <c r="BH58" s="48">
        <v>0</v>
      </c>
      <c r="BI58" s="49">
        <v>0</v>
      </c>
      <c r="BJ58" s="48">
        <v>17</v>
      </c>
      <c r="BK58" s="49">
        <v>89.47368421052632</v>
      </c>
      <c r="BL58" s="48">
        <v>19</v>
      </c>
    </row>
    <row r="59" spans="1:64" ht="15">
      <c r="A59" s="64" t="s">
        <v>243</v>
      </c>
      <c r="B59" s="64" t="s">
        <v>259</v>
      </c>
      <c r="C59" s="65" t="s">
        <v>3151</v>
      </c>
      <c r="D59" s="66">
        <v>5</v>
      </c>
      <c r="E59" s="67" t="s">
        <v>136</v>
      </c>
      <c r="F59" s="68">
        <v>28.42857142857143</v>
      </c>
      <c r="G59" s="65"/>
      <c r="H59" s="69"/>
      <c r="I59" s="70"/>
      <c r="J59" s="70"/>
      <c r="K59" s="34" t="s">
        <v>65</v>
      </c>
      <c r="L59" s="77">
        <v>59</v>
      </c>
      <c r="M59" s="77"/>
      <c r="N59" s="72"/>
      <c r="O59" s="79" t="s">
        <v>328</v>
      </c>
      <c r="P59" s="81">
        <v>43748.351064814815</v>
      </c>
      <c r="Q59" s="79" t="s">
        <v>359</v>
      </c>
      <c r="R59" s="79"/>
      <c r="S59" s="79"/>
      <c r="T59" s="79"/>
      <c r="U59" s="79"/>
      <c r="V59" s="82" t="s">
        <v>669</v>
      </c>
      <c r="W59" s="81">
        <v>43748.351064814815</v>
      </c>
      <c r="X59" s="82" t="s">
        <v>744</v>
      </c>
      <c r="Y59" s="79"/>
      <c r="Z59" s="79"/>
      <c r="AA59" s="85" t="s">
        <v>976</v>
      </c>
      <c r="AB59" s="79"/>
      <c r="AC59" s="79" t="b">
        <v>0</v>
      </c>
      <c r="AD59" s="79">
        <v>0</v>
      </c>
      <c r="AE59" s="85" t="s">
        <v>1173</v>
      </c>
      <c r="AF59" s="79" t="b">
        <v>0</v>
      </c>
      <c r="AG59" s="79" t="s">
        <v>1177</v>
      </c>
      <c r="AH59" s="79"/>
      <c r="AI59" s="85" t="s">
        <v>1173</v>
      </c>
      <c r="AJ59" s="79" t="b">
        <v>0</v>
      </c>
      <c r="AK59" s="79">
        <v>2</v>
      </c>
      <c r="AL59" s="85" t="s">
        <v>1147</v>
      </c>
      <c r="AM59" s="79" t="s">
        <v>1189</v>
      </c>
      <c r="AN59" s="79" t="b">
        <v>0</v>
      </c>
      <c r="AO59" s="85" t="s">
        <v>1147</v>
      </c>
      <c r="AP59" s="79" t="s">
        <v>176</v>
      </c>
      <c r="AQ59" s="79">
        <v>0</v>
      </c>
      <c r="AR59" s="79">
        <v>0</v>
      </c>
      <c r="AS59" s="79"/>
      <c r="AT59" s="79"/>
      <c r="AU59" s="79"/>
      <c r="AV59" s="79"/>
      <c r="AW59" s="79"/>
      <c r="AX59" s="79"/>
      <c r="AY59" s="79"/>
      <c r="AZ59" s="79"/>
      <c r="BA59">
        <v>3</v>
      </c>
      <c r="BB59" s="78" t="str">
        <f>REPLACE(INDEX(GroupVertices[Group],MATCH(Edges[[#This Row],[Vertex 1]],GroupVertices[Vertex],0)),1,1,"")</f>
        <v>1</v>
      </c>
      <c r="BC59" s="78" t="str">
        <f>REPLACE(INDEX(GroupVertices[Group],MATCH(Edges[[#This Row],[Vertex 2]],GroupVertices[Vertex],0)),1,1,"")</f>
        <v>1</v>
      </c>
      <c r="BD59" s="48">
        <v>2</v>
      </c>
      <c r="BE59" s="49">
        <v>10.526315789473685</v>
      </c>
      <c r="BF59" s="48">
        <v>0</v>
      </c>
      <c r="BG59" s="49">
        <v>0</v>
      </c>
      <c r="BH59" s="48">
        <v>0</v>
      </c>
      <c r="BI59" s="49">
        <v>0</v>
      </c>
      <c r="BJ59" s="48">
        <v>17</v>
      </c>
      <c r="BK59" s="49">
        <v>89.47368421052632</v>
      </c>
      <c r="BL59" s="48">
        <v>19</v>
      </c>
    </row>
    <row r="60" spans="1:64" ht="15">
      <c r="A60" s="64" t="s">
        <v>244</v>
      </c>
      <c r="B60" s="64" t="s">
        <v>296</v>
      </c>
      <c r="C60" s="65" t="s">
        <v>3149</v>
      </c>
      <c r="D60" s="66">
        <v>3</v>
      </c>
      <c r="E60" s="67" t="s">
        <v>132</v>
      </c>
      <c r="F60" s="68">
        <v>35</v>
      </c>
      <c r="G60" s="65"/>
      <c r="H60" s="69"/>
      <c r="I60" s="70"/>
      <c r="J60" s="70"/>
      <c r="K60" s="34" t="s">
        <v>65</v>
      </c>
      <c r="L60" s="77">
        <v>60</v>
      </c>
      <c r="M60" s="77"/>
      <c r="N60" s="72"/>
      <c r="O60" s="79" t="s">
        <v>328</v>
      </c>
      <c r="P60" s="81">
        <v>43748.36273148148</v>
      </c>
      <c r="Q60" s="79" t="s">
        <v>360</v>
      </c>
      <c r="R60" s="79"/>
      <c r="S60" s="79"/>
      <c r="T60" s="79"/>
      <c r="U60" s="79"/>
      <c r="V60" s="82" t="s">
        <v>670</v>
      </c>
      <c r="W60" s="81">
        <v>43748.36273148148</v>
      </c>
      <c r="X60" s="82" t="s">
        <v>745</v>
      </c>
      <c r="Y60" s="79"/>
      <c r="Z60" s="79"/>
      <c r="AA60" s="85" t="s">
        <v>977</v>
      </c>
      <c r="AB60" s="79"/>
      <c r="AC60" s="79" t="b">
        <v>0</v>
      </c>
      <c r="AD60" s="79">
        <v>0</v>
      </c>
      <c r="AE60" s="85" t="s">
        <v>1173</v>
      </c>
      <c r="AF60" s="79" t="b">
        <v>0</v>
      </c>
      <c r="AG60" s="79" t="s">
        <v>1177</v>
      </c>
      <c r="AH60" s="79"/>
      <c r="AI60" s="85" t="s">
        <v>1173</v>
      </c>
      <c r="AJ60" s="79" t="b">
        <v>0</v>
      </c>
      <c r="AK60" s="79">
        <v>1</v>
      </c>
      <c r="AL60" s="85" t="s">
        <v>1092</v>
      </c>
      <c r="AM60" s="79" t="s">
        <v>1181</v>
      </c>
      <c r="AN60" s="79" t="b">
        <v>0</v>
      </c>
      <c r="AO60" s="85" t="s">
        <v>1092</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1</v>
      </c>
      <c r="BE60" s="49">
        <v>4.761904761904762</v>
      </c>
      <c r="BF60" s="48">
        <v>1</v>
      </c>
      <c r="BG60" s="49">
        <v>4.761904761904762</v>
      </c>
      <c r="BH60" s="48">
        <v>0</v>
      </c>
      <c r="BI60" s="49">
        <v>0</v>
      </c>
      <c r="BJ60" s="48">
        <v>19</v>
      </c>
      <c r="BK60" s="49">
        <v>90.47619047619048</v>
      </c>
      <c r="BL60" s="48">
        <v>21</v>
      </c>
    </row>
    <row r="61" spans="1:64" ht="15">
      <c r="A61" s="64" t="s">
        <v>244</v>
      </c>
      <c r="B61" s="64" t="s">
        <v>259</v>
      </c>
      <c r="C61" s="65" t="s">
        <v>3149</v>
      </c>
      <c r="D61" s="66">
        <v>3</v>
      </c>
      <c r="E61" s="67" t="s">
        <v>132</v>
      </c>
      <c r="F61" s="68">
        <v>35</v>
      </c>
      <c r="G61" s="65"/>
      <c r="H61" s="69"/>
      <c r="I61" s="70"/>
      <c r="J61" s="70"/>
      <c r="K61" s="34" t="s">
        <v>65</v>
      </c>
      <c r="L61" s="77">
        <v>61</v>
      </c>
      <c r="M61" s="77"/>
      <c r="N61" s="72"/>
      <c r="O61" s="79" t="s">
        <v>328</v>
      </c>
      <c r="P61" s="81">
        <v>43748.36273148148</v>
      </c>
      <c r="Q61" s="79" t="s">
        <v>360</v>
      </c>
      <c r="R61" s="79"/>
      <c r="S61" s="79"/>
      <c r="T61" s="79"/>
      <c r="U61" s="79"/>
      <c r="V61" s="82" t="s">
        <v>670</v>
      </c>
      <c r="W61" s="81">
        <v>43748.36273148148</v>
      </c>
      <c r="X61" s="82" t="s">
        <v>745</v>
      </c>
      <c r="Y61" s="79"/>
      <c r="Z61" s="79"/>
      <c r="AA61" s="85" t="s">
        <v>977</v>
      </c>
      <c r="AB61" s="79"/>
      <c r="AC61" s="79" t="b">
        <v>0</v>
      </c>
      <c r="AD61" s="79">
        <v>0</v>
      </c>
      <c r="AE61" s="85" t="s">
        <v>1173</v>
      </c>
      <c r="AF61" s="79" t="b">
        <v>0</v>
      </c>
      <c r="AG61" s="79" t="s">
        <v>1177</v>
      </c>
      <c r="AH61" s="79"/>
      <c r="AI61" s="85" t="s">
        <v>1173</v>
      </c>
      <c r="AJ61" s="79" t="b">
        <v>0</v>
      </c>
      <c r="AK61" s="79">
        <v>1</v>
      </c>
      <c r="AL61" s="85" t="s">
        <v>1092</v>
      </c>
      <c r="AM61" s="79" t="s">
        <v>1181</v>
      </c>
      <c r="AN61" s="79" t="b">
        <v>0</v>
      </c>
      <c r="AO61" s="85" t="s">
        <v>1092</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245</v>
      </c>
      <c r="B62" s="64" t="s">
        <v>259</v>
      </c>
      <c r="C62" s="65" t="s">
        <v>3149</v>
      </c>
      <c r="D62" s="66">
        <v>3</v>
      </c>
      <c r="E62" s="67" t="s">
        <v>132</v>
      </c>
      <c r="F62" s="68">
        <v>35</v>
      </c>
      <c r="G62" s="65"/>
      <c r="H62" s="69"/>
      <c r="I62" s="70"/>
      <c r="J62" s="70"/>
      <c r="K62" s="34" t="s">
        <v>65</v>
      </c>
      <c r="L62" s="77">
        <v>62</v>
      </c>
      <c r="M62" s="77"/>
      <c r="N62" s="72"/>
      <c r="O62" s="79" t="s">
        <v>328</v>
      </c>
      <c r="P62" s="81">
        <v>43748.39990740741</v>
      </c>
      <c r="Q62" s="79" t="s">
        <v>359</v>
      </c>
      <c r="R62" s="79"/>
      <c r="S62" s="79"/>
      <c r="T62" s="79"/>
      <c r="U62" s="79"/>
      <c r="V62" s="82" t="s">
        <v>671</v>
      </c>
      <c r="W62" s="81">
        <v>43748.39990740741</v>
      </c>
      <c r="X62" s="82" t="s">
        <v>746</v>
      </c>
      <c r="Y62" s="79"/>
      <c r="Z62" s="79"/>
      <c r="AA62" s="85" t="s">
        <v>978</v>
      </c>
      <c r="AB62" s="79"/>
      <c r="AC62" s="79" t="b">
        <v>0</v>
      </c>
      <c r="AD62" s="79">
        <v>0</v>
      </c>
      <c r="AE62" s="85" t="s">
        <v>1173</v>
      </c>
      <c r="AF62" s="79" t="b">
        <v>0</v>
      </c>
      <c r="AG62" s="79" t="s">
        <v>1177</v>
      </c>
      <c r="AH62" s="79"/>
      <c r="AI62" s="85" t="s">
        <v>1173</v>
      </c>
      <c r="AJ62" s="79" t="b">
        <v>0</v>
      </c>
      <c r="AK62" s="79">
        <v>2</v>
      </c>
      <c r="AL62" s="85" t="s">
        <v>1147</v>
      </c>
      <c r="AM62" s="79" t="s">
        <v>1184</v>
      </c>
      <c r="AN62" s="79" t="b">
        <v>0</v>
      </c>
      <c r="AO62" s="85" t="s">
        <v>1147</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2</v>
      </c>
      <c r="BE62" s="49">
        <v>10.526315789473685</v>
      </c>
      <c r="BF62" s="48">
        <v>0</v>
      </c>
      <c r="BG62" s="49">
        <v>0</v>
      </c>
      <c r="BH62" s="48">
        <v>0</v>
      </c>
      <c r="BI62" s="49">
        <v>0</v>
      </c>
      <c r="BJ62" s="48">
        <v>17</v>
      </c>
      <c r="BK62" s="49">
        <v>89.47368421052632</v>
      </c>
      <c r="BL62" s="48">
        <v>19</v>
      </c>
    </row>
    <row r="63" spans="1:64" ht="15">
      <c r="A63" s="64" t="s">
        <v>246</v>
      </c>
      <c r="B63" s="64" t="s">
        <v>297</v>
      </c>
      <c r="C63" s="65" t="s">
        <v>3149</v>
      </c>
      <c r="D63" s="66">
        <v>3</v>
      </c>
      <c r="E63" s="67" t="s">
        <v>132</v>
      </c>
      <c r="F63" s="68">
        <v>35</v>
      </c>
      <c r="G63" s="65"/>
      <c r="H63" s="69"/>
      <c r="I63" s="70"/>
      <c r="J63" s="70"/>
      <c r="K63" s="34" t="s">
        <v>65</v>
      </c>
      <c r="L63" s="77">
        <v>63</v>
      </c>
      <c r="M63" s="77"/>
      <c r="N63" s="72"/>
      <c r="O63" s="79" t="s">
        <v>328</v>
      </c>
      <c r="P63" s="81">
        <v>43742.384664351855</v>
      </c>
      <c r="Q63" s="79" t="s">
        <v>361</v>
      </c>
      <c r="R63" s="82" t="s">
        <v>484</v>
      </c>
      <c r="S63" s="79" t="s">
        <v>523</v>
      </c>
      <c r="T63" s="79" t="s">
        <v>541</v>
      </c>
      <c r="U63" s="79"/>
      <c r="V63" s="82" t="s">
        <v>672</v>
      </c>
      <c r="W63" s="81">
        <v>43742.384664351855</v>
      </c>
      <c r="X63" s="82" t="s">
        <v>747</v>
      </c>
      <c r="Y63" s="79"/>
      <c r="Z63" s="79"/>
      <c r="AA63" s="85" t="s">
        <v>979</v>
      </c>
      <c r="AB63" s="79"/>
      <c r="AC63" s="79" t="b">
        <v>0</v>
      </c>
      <c r="AD63" s="79">
        <v>6</v>
      </c>
      <c r="AE63" s="85" t="s">
        <v>1173</v>
      </c>
      <c r="AF63" s="79" t="b">
        <v>0</v>
      </c>
      <c r="AG63" s="79" t="s">
        <v>1176</v>
      </c>
      <c r="AH63" s="79"/>
      <c r="AI63" s="85" t="s">
        <v>1173</v>
      </c>
      <c r="AJ63" s="79" t="b">
        <v>0</v>
      </c>
      <c r="AK63" s="79">
        <v>3</v>
      </c>
      <c r="AL63" s="85" t="s">
        <v>1173</v>
      </c>
      <c r="AM63" s="79" t="s">
        <v>1183</v>
      </c>
      <c r="AN63" s="79" t="b">
        <v>0</v>
      </c>
      <c r="AO63" s="85" t="s">
        <v>979</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246</v>
      </c>
      <c r="B64" s="64" t="s">
        <v>298</v>
      </c>
      <c r="C64" s="65" t="s">
        <v>3149</v>
      </c>
      <c r="D64" s="66">
        <v>3</v>
      </c>
      <c r="E64" s="67" t="s">
        <v>132</v>
      </c>
      <c r="F64" s="68">
        <v>35</v>
      </c>
      <c r="G64" s="65"/>
      <c r="H64" s="69"/>
      <c r="I64" s="70"/>
      <c r="J64" s="70"/>
      <c r="K64" s="34" t="s">
        <v>65</v>
      </c>
      <c r="L64" s="77">
        <v>64</v>
      </c>
      <c r="M64" s="77"/>
      <c r="N64" s="72"/>
      <c r="O64" s="79" t="s">
        <v>328</v>
      </c>
      <c r="P64" s="81">
        <v>43745.36578703704</v>
      </c>
      <c r="Q64" s="79" t="s">
        <v>362</v>
      </c>
      <c r="R64" s="82" t="s">
        <v>484</v>
      </c>
      <c r="S64" s="79" t="s">
        <v>523</v>
      </c>
      <c r="T64" s="79" t="s">
        <v>551</v>
      </c>
      <c r="U64" s="82" t="s">
        <v>613</v>
      </c>
      <c r="V64" s="82" t="s">
        <v>613</v>
      </c>
      <c r="W64" s="81">
        <v>43745.36578703704</v>
      </c>
      <c r="X64" s="82" t="s">
        <v>748</v>
      </c>
      <c r="Y64" s="79"/>
      <c r="Z64" s="79"/>
      <c r="AA64" s="85" t="s">
        <v>980</v>
      </c>
      <c r="AB64" s="79"/>
      <c r="AC64" s="79" t="b">
        <v>0</v>
      </c>
      <c r="AD64" s="79">
        <v>3</v>
      </c>
      <c r="AE64" s="85" t="s">
        <v>1173</v>
      </c>
      <c r="AF64" s="79" t="b">
        <v>0</v>
      </c>
      <c r="AG64" s="79" t="s">
        <v>1176</v>
      </c>
      <c r="AH64" s="79"/>
      <c r="AI64" s="85" t="s">
        <v>1173</v>
      </c>
      <c r="AJ64" s="79" t="b">
        <v>0</v>
      </c>
      <c r="AK64" s="79">
        <v>1</v>
      </c>
      <c r="AL64" s="85" t="s">
        <v>1173</v>
      </c>
      <c r="AM64" s="79" t="s">
        <v>1184</v>
      </c>
      <c r="AN64" s="79" t="b">
        <v>0</v>
      </c>
      <c r="AO64" s="85" t="s">
        <v>980</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247</v>
      </c>
      <c r="B65" s="64" t="s">
        <v>246</v>
      </c>
      <c r="C65" s="65" t="s">
        <v>3149</v>
      </c>
      <c r="D65" s="66">
        <v>3</v>
      </c>
      <c r="E65" s="67" t="s">
        <v>132</v>
      </c>
      <c r="F65" s="68">
        <v>35</v>
      </c>
      <c r="G65" s="65"/>
      <c r="H65" s="69"/>
      <c r="I65" s="70"/>
      <c r="J65" s="70"/>
      <c r="K65" s="34" t="s">
        <v>66</v>
      </c>
      <c r="L65" s="77">
        <v>65</v>
      </c>
      <c r="M65" s="77"/>
      <c r="N65" s="72"/>
      <c r="O65" s="79" t="s">
        <v>328</v>
      </c>
      <c r="P65" s="81">
        <v>43742.4040625</v>
      </c>
      <c r="Q65" s="79" t="s">
        <v>340</v>
      </c>
      <c r="R65" s="79"/>
      <c r="S65" s="79"/>
      <c r="T65" s="79" t="s">
        <v>541</v>
      </c>
      <c r="U65" s="79"/>
      <c r="V65" s="82" t="s">
        <v>673</v>
      </c>
      <c r="W65" s="81">
        <v>43742.4040625</v>
      </c>
      <c r="X65" s="82" t="s">
        <v>749</v>
      </c>
      <c r="Y65" s="79"/>
      <c r="Z65" s="79"/>
      <c r="AA65" s="85" t="s">
        <v>981</v>
      </c>
      <c r="AB65" s="79"/>
      <c r="AC65" s="79" t="b">
        <v>0</v>
      </c>
      <c r="AD65" s="79">
        <v>0</v>
      </c>
      <c r="AE65" s="85" t="s">
        <v>1173</v>
      </c>
      <c r="AF65" s="79" t="b">
        <v>0</v>
      </c>
      <c r="AG65" s="79" t="s">
        <v>1176</v>
      </c>
      <c r="AH65" s="79"/>
      <c r="AI65" s="85" t="s">
        <v>1173</v>
      </c>
      <c r="AJ65" s="79" t="b">
        <v>0</v>
      </c>
      <c r="AK65" s="79">
        <v>3</v>
      </c>
      <c r="AL65" s="85" t="s">
        <v>979</v>
      </c>
      <c r="AM65" s="79" t="s">
        <v>1183</v>
      </c>
      <c r="AN65" s="79" t="b">
        <v>0</v>
      </c>
      <c r="AO65" s="85" t="s">
        <v>979</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18</v>
      </c>
      <c r="BK65" s="49">
        <v>100</v>
      </c>
      <c r="BL65" s="48">
        <v>18</v>
      </c>
    </row>
    <row r="66" spans="1:64" ht="15">
      <c r="A66" s="64" t="s">
        <v>246</v>
      </c>
      <c r="B66" s="64" t="s">
        <v>247</v>
      </c>
      <c r="C66" s="65" t="s">
        <v>3151</v>
      </c>
      <c r="D66" s="66">
        <v>5</v>
      </c>
      <c r="E66" s="67" t="s">
        <v>136</v>
      </c>
      <c r="F66" s="68">
        <v>28.42857142857143</v>
      </c>
      <c r="G66" s="65"/>
      <c r="H66" s="69"/>
      <c r="I66" s="70"/>
      <c r="J66" s="70"/>
      <c r="K66" s="34" t="s">
        <v>66</v>
      </c>
      <c r="L66" s="77">
        <v>66</v>
      </c>
      <c r="M66" s="77"/>
      <c r="N66" s="72"/>
      <c r="O66" s="79" t="s">
        <v>328</v>
      </c>
      <c r="P66" s="81">
        <v>43742.384664351855</v>
      </c>
      <c r="Q66" s="79" t="s">
        <v>361</v>
      </c>
      <c r="R66" s="82" t="s">
        <v>484</v>
      </c>
      <c r="S66" s="79" t="s">
        <v>523</v>
      </c>
      <c r="T66" s="79" t="s">
        <v>541</v>
      </c>
      <c r="U66" s="79"/>
      <c r="V66" s="82" t="s">
        <v>672</v>
      </c>
      <c r="W66" s="81">
        <v>43742.384664351855</v>
      </c>
      <c r="X66" s="82" t="s">
        <v>747</v>
      </c>
      <c r="Y66" s="79"/>
      <c r="Z66" s="79"/>
      <c r="AA66" s="85" t="s">
        <v>979</v>
      </c>
      <c r="AB66" s="79"/>
      <c r="AC66" s="79" t="b">
        <v>0</v>
      </c>
      <c r="AD66" s="79">
        <v>6</v>
      </c>
      <c r="AE66" s="85" t="s">
        <v>1173</v>
      </c>
      <c r="AF66" s="79" t="b">
        <v>0</v>
      </c>
      <c r="AG66" s="79" t="s">
        <v>1176</v>
      </c>
      <c r="AH66" s="79"/>
      <c r="AI66" s="85" t="s">
        <v>1173</v>
      </c>
      <c r="AJ66" s="79" t="b">
        <v>0</v>
      </c>
      <c r="AK66" s="79">
        <v>3</v>
      </c>
      <c r="AL66" s="85" t="s">
        <v>1173</v>
      </c>
      <c r="AM66" s="79" t="s">
        <v>1183</v>
      </c>
      <c r="AN66" s="79" t="b">
        <v>0</v>
      </c>
      <c r="AO66" s="85" t="s">
        <v>979</v>
      </c>
      <c r="AP66" s="79" t="s">
        <v>176</v>
      </c>
      <c r="AQ66" s="79">
        <v>0</v>
      </c>
      <c r="AR66" s="79">
        <v>0</v>
      </c>
      <c r="AS66" s="79"/>
      <c r="AT66" s="79"/>
      <c r="AU66" s="79"/>
      <c r="AV66" s="79"/>
      <c r="AW66" s="79"/>
      <c r="AX66" s="79"/>
      <c r="AY66" s="79"/>
      <c r="AZ66" s="79"/>
      <c r="BA66">
        <v>3</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246</v>
      </c>
      <c r="B67" s="64" t="s">
        <v>247</v>
      </c>
      <c r="C67" s="65" t="s">
        <v>3151</v>
      </c>
      <c r="D67" s="66">
        <v>5</v>
      </c>
      <c r="E67" s="67" t="s">
        <v>136</v>
      </c>
      <c r="F67" s="68">
        <v>28.42857142857143</v>
      </c>
      <c r="G67" s="65"/>
      <c r="H67" s="69"/>
      <c r="I67" s="70"/>
      <c r="J67" s="70"/>
      <c r="K67" s="34" t="s">
        <v>66</v>
      </c>
      <c r="L67" s="77">
        <v>67</v>
      </c>
      <c r="M67" s="77"/>
      <c r="N67" s="72"/>
      <c r="O67" s="79" t="s">
        <v>328</v>
      </c>
      <c r="P67" s="81">
        <v>43745.31041666667</v>
      </c>
      <c r="Q67" s="79" t="s">
        <v>363</v>
      </c>
      <c r="R67" s="82" t="s">
        <v>484</v>
      </c>
      <c r="S67" s="79" t="s">
        <v>523</v>
      </c>
      <c r="T67" s="79" t="s">
        <v>542</v>
      </c>
      <c r="U67" s="82" t="s">
        <v>614</v>
      </c>
      <c r="V67" s="82" t="s">
        <v>614</v>
      </c>
      <c r="W67" s="81">
        <v>43745.31041666667</v>
      </c>
      <c r="X67" s="82" t="s">
        <v>750</v>
      </c>
      <c r="Y67" s="79"/>
      <c r="Z67" s="79"/>
      <c r="AA67" s="85" t="s">
        <v>982</v>
      </c>
      <c r="AB67" s="79"/>
      <c r="AC67" s="79" t="b">
        <v>0</v>
      </c>
      <c r="AD67" s="79">
        <v>2</v>
      </c>
      <c r="AE67" s="85" t="s">
        <v>1173</v>
      </c>
      <c r="AF67" s="79" t="b">
        <v>0</v>
      </c>
      <c r="AG67" s="79" t="s">
        <v>1176</v>
      </c>
      <c r="AH67" s="79"/>
      <c r="AI67" s="85" t="s">
        <v>1173</v>
      </c>
      <c r="AJ67" s="79" t="b">
        <v>0</v>
      </c>
      <c r="AK67" s="79">
        <v>2</v>
      </c>
      <c r="AL67" s="85" t="s">
        <v>1173</v>
      </c>
      <c r="AM67" s="79" t="s">
        <v>1184</v>
      </c>
      <c r="AN67" s="79" t="b">
        <v>0</v>
      </c>
      <c r="AO67" s="85" t="s">
        <v>982</v>
      </c>
      <c r="AP67" s="79" t="s">
        <v>176</v>
      </c>
      <c r="AQ67" s="79">
        <v>0</v>
      </c>
      <c r="AR67" s="79">
        <v>0</v>
      </c>
      <c r="AS67" s="79"/>
      <c r="AT67" s="79"/>
      <c r="AU67" s="79"/>
      <c r="AV67" s="79"/>
      <c r="AW67" s="79"/>
      <c r="AX67" s="79"/>
      <c r="AY67" s="79"/>
      <c r="AZ67" s="79"/>
      <c r="BA67">
        <v>3</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246</v>
      </c>
      <c r="B68" s="64" t="s">
        <v>247</v>
      </c>
      <c r="C68" s="65" t="s">
        <v>3151</v>
      </c>
      <c r="D68" s="66">
        <v>5</v>
      </c>
      <c r="E68" s="67" t="s">
        <v>136</v>
      </c>
      <c r="F68" s="68">
        <v>28.42857142857143</v>
      </c>
      <c r="G68" s="65"/>
      <c r="H68" s="69"/>
      <c r="I68" s="70"/>
      <c r="J68" s="70"/>
      <c r="K68" s="34" t="s">
        <v>66</v>
      </c>
      <c r="L68" s="77">
        <v>68</v>
      </c>
      <c r="M68" s="77"/>
      <c r="N68" s="72"/>
      <c r="O68" s="79" t="s">
        <v>328</v>
      </c>
      <c r="P68" s="81">
        <v>43745.36578703704</v>
      </c>
      <c r="Q68" s="79" t="s">
        <v>362</v>
      </c>
      <c r="R68" s="82" t="s">
        <v>484</v>
      </c>
      <c r="S68" s="79" t="s">
        <v>523</v>
      </c>
      <c r="T68" s="79" t="s">
        <v>551</v>
      </c>
      <c r="U68" s="82" t="s">
        <v>613</v>
      </c>
      <c r="V68" s="82" t="s">
        <v>613</v>
      </c>
      <c r="W68" s="81">
        <v>43745.36578703704</v>
      </c>
      <c r="X68" s="82" t="s">
        <v>748</v>
      </c>
      <c r="Y68" s="79"/>
      <c r="Z68" s="79"/>
      <c r="AA68" s="85" t="s">
        <v>980</v>
      </c>
      <c r="AB68" s="79"/>
      <c r="AC68" s="79" t="b">
        <v>0</v>
      </c>
      <c r="AD68" s="79">
        <v>3</v>
      </c>
      <c r="AE68" s="85" t="s">
        <v>1173</v>
      </c>
      <c r="AF68" s="79" t="b">
        <v>0</v>
      </c>
      <c r="AG68" s="79" t="s">
        <v>1176</v>
      </c>
      <c r="AH68" s="79"/>
      <c r="AI68" s="85" t="s">
        <v>1173</v>
      </c>
      <c r="AJ68" s="79" t="b">
        <v>0</v>
      </c>
      <c r="AK68" s="79">
        <v>1</v>
      </c>
      <c r="AL68" s="85" t="s">
        <v>1173</v>
      </c>
      <c r="AM68" s="79" t="s">
        <v>1184</v>
      </c>
      <c r="AN68" s="79" t="b">
        <v>0</v>
      </c>
      <c r="AO68" s="85" t="s">
        <v>980</v>
      </c>
      <c r="AP68" s="79" t="s">
        <v>176</v>
      </c>
      <c r="AQ68" s="79">
        <v>0</v>
      </c>
      <c r="AR68" s="79">
        <v>0</v>
      </c>
      <c r="AS68" s="79"/>
      <c r="AT68" s="79"/>
      <c r="AU68" s="79"/>
      <c r="AV68" s="79"/>
      <c r="AW68" s="79"/>
      <c r="AX68" s="79"/>
      <c r="AY68" s="79"/>
      <c r="AZ68" s="79"/>
      <c r="BA68">
        <v>3</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246</v>
      </c>
      <c r="B69" s="64" t="s">
        <v>299</v>
      </c>
      <c r="C69" s="65" t="s">
        <v>3149</v>
      </c>
      <c r="D69" s="66">
        <v>3</v>
      </c>
      <c r="E69" s="67" t="s">
        <v>132</v>
      </c>
      <c r="F69" s="68">
        <v>35</v>
      </c>
      <c r="G69" s="65"/>
      <c r="H69" s="69"/>
      <c r="I69" s="70"/>
      <c r="J69" s="70"/>
      <c r="K69" s="34" t="s">
        <v>65</v>
      </c>
      <c r="L69" s="77">
        <v>69</v>
      </c>
      <c r="M69" s="77"/>
      <c r="N69" s="72"/>
      <c r="O69" s="79" t="s">
        <v>328</v>
      </c>
      <c r="P69" s="81">
        <v>43746.3894212963</v>
      </c>
      <c r="Q69" s="79" t="s">
        <v>364</v>
      </c>
      <c r="R69" s="79"/>
      <c r="S69" s="79"/>
      <c r="T69" s="79"/>
      <c r="U69" s="82" t="s">
        <v>615</v>
      </c>
      <c r="V69" s="82" t="s">
        <v>615</v>
      </c>
      <c r="W69" s="81">
        <v>43746.3894212963</v>
      </c>
      <c r="X69" s="82" t="s">
        <v>751</v>
      </c>
      <c r="Y69" s="79"/>
      <c r="Z69" s="79"/>
      <c r="AA69" s="85" t="s">
        <v>983</v>
      </c>
      <c r="AB69" s="79"/>
      <c r="AC69" s="79" t="b">
        <v>0</v>
      </c>
      <c r="AD69" s="79">
        <v>7</v>
      </c>
      <c r="AE69" s="85" t="s">
        <v>1173</v>
      </c>
      <c r="AF69" s="79" t="b">
        <v>0</v>
      </c>
      <c r="AG69" s="79" t="s">
        <v>1177</v>
      </c>
      <c r="AH69" s="79"/>
      <c r="AI69" s="85" t="s">
        <v>1173</v>
      </c>
      <c r="AJ69" s="79" t="b">
        <v>0</v>
      </c>
      <c r="AK69" s="79">
        <v>2</v>
      </c>
      <c r="AL69" s="85" t="s">
        <v>1173</v>
      </c>
      <c r="AM69" s="79" t="s">
        <v>1184</v>
      </c>
      <c r="AN69" s="79" t="b">
        <v>0</v>
      </c>
      <c r="AO69" s="85" t="s">
        <v>983</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246</v>
      </c>
      <c r="B70" s="64" t="s">
        <v>300</v>
      </c>
      <c r="C70" s="65" t="s">
        <v>3149</v>
      </c>
      <c r="D70" s="66">
        <v>3</v>
      </c>
      <c r="E70" s="67" t="s">
        <v>132</v>
      </c>
      <c r="F70" s="68">
        <v>35</v>
      </c>
      <c r="G70" s="65"/>
      <c r="H70" s="69"/>
      <c r="I70" s="70"/>
      <c r="J70" s="70"/>
      <c r="K70" s="34" t="s">
        <v>65</v>
      </c>
      <c r="L70" s="77">
        <v>70</v>
      </c>
      <c r="M70" s="77"/>
      <c r="N70" s="72"/>
      <c r="O70" s="79" t="s">
        <v>328</v>
      </c>
      <c r="P70" s="81">
        <v>43746.3894212963</v>
      </c>
      <c r="Q70" s="79" t="s">
        <v>364</v>
      </c>
      <c r="R70" s="79"/>
      <c r="S70" s="79"/>
      <c r="T70" s="79"/>
      <c r="U70" s="82" t="s">
        <v>615</v>
      </c>
      <c r="V70" s="82" t="s">
        <v>615</v>
      </c>
      <c r="W70" s="81">
        <v>43746.3894212963</v>
      </c>
      <c r="X70" s="82" t="s">
        <v>751</v>
      </c>
      <c r="Y70" s="79"/>
      <c r="Z70" s="79"/>
      <c r="AA70" s="85" t="s">
        <v>983</v>
      </c>
      <c r="AB70" s="79"/>
      <c r="AC70" s="79" t="b">
        <v>0</v>
      </c>
      <c r="AD70" s="79">
        <v>7</v>
      </c>
      <c r="AE70" s="85" t="s">
        <v>1173</v>
      </c>
      <c r="AF70" s="79" t="b">
        <v>0</v>
      </c>
      <c r="AG70" s="79" t="s">
        <v>1177</v>
      </c>
      <c r="AH70" s="79"/>
      <c r="AI70" s="85" t="s">
        <v>1173</v>
      </c>
      <c r="AJ70" s="79" t="b">
        <v>0</v>
      </c>
      <c r="AK70" s="79">
        <v>2</v>
      </c>
      <c r="AL70" s="85" t="s">
        <v>1173</v>
      </c>
      <c r="AM70" s="79" t="s">
        <v>1184</v>
      </c>
      <c r="AN70" s="79" t="b">
        <v>0</v>
      </c>
      <c r="AO70" s="85" t="s">
        <v>983</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246</v>
      </c>
      <c r="B71" s="64" t="s">
        <v>301</v>
      </c>
      <c r="C71" s="65" t="s">
        <v>3149</v>
      </c>
      <c r="D71" s="66">
        <v>3</v>
      </c>
      <c r="E71" s="67" t="s">
        <v>132</v>
      </c>
      <c r="F71" s="68">
        <v>35</v>
      </c>
      <c r="G71" s="65"/>
      <c r="H71" s="69"/>
      <c r="I71" s="70"/>
      <c r="J71" s="70"/>
      <c r="K71" s="34" t="s">
        <v>65</v>
      </c>
      <c r="L71" s="77">
        <v>71</v>
      </c>
      <c r="M71" s="77"/>
      <c r="N71" s="72"/>
      <c r="O71" s="79" t="s">
        <v>328</v>
      </c>
      <c r="P71" s="81">
        <v>43746.3894212963</v>
      </c>
      <c r="Q71" s="79" t="s">
        <v>364</v>
      </c>
      <c r="R71" s="79"/>
      <c r="S71" s="79"/>
      <c r="T71" s="79"/>
      <c r="U71" s="82" t="s">
        <v>615</v>
      </c>
      <c r="V71" s="82" t="s">
        <v>615</v>
      </c>
      <c r="W71" s="81">
        <v>43746.3894212963</v>
      </c>
      <c r="X71" s="82" t="s">
        <v>751</v>
      </c>
      <c r="Y71" s="79"/>
      <c r="Z71" s="79"/>
      <c r="AA71" s="85" t="s">
        <v>983</v>
      </c>
      <c r="AB71" s="79"/>
      <c r="AC71" s="79" t="b">
        <v>0</v>
      </c>
      <c r="AD71" s="79">
        <v>7</v>
      </c>
      <c r="AE71" s="85" t="s">
        <v>1173</v>
      </c>
      <c r="AF71" s="79" t="b">
        <v>0</v>
      </c>
      <c r="AG71" s="79" t="s">
        <v>1177</v>
      </c>
      <c r="AH71" s="79"/>
      <c r="AI71" s="85" t="s">
        <v>1173</v>
      </c>
      <c r="AJ71" s="79" t="b">
        <v>0</v>
      </c>
      <c r="AK71" s="79">
        <v>2</v>
      </c>
      <c r="AL71" s="85" t="s">
        <v>1173</v>
      </c>
      <c r="AM71" s="79" t="s">
        <v>1184</v>
      </c>
      <c r="AN71" s="79" t="b">
        <v>0</v>
      </c>
      <c r="AO71" s="85" t="s">
        <v>983</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246</v>
      </c>
      <c r="B72" s="64" t="s">
        <v>302</v>
      </c>
      <c r="C72" s="65" t="s">
        <v>3149</v>
      </c>
      <c r="D72" s="66">
        <v>3</v>
      </c>
      <c r="E72" s="67" t="s">
        <v>132</v>
      </c>
      <c r="F72" s="68">
        <v>35</v>
      </c>
      <c r="G72" s="65"/>
      <c r="H72" s="69"/>
      <c r="I72" s="70"/>
      <c r="J72" s="70"/>
      <c r="K72" s="34" t="s">
        <v>65</v>
      </c>
      <c r="L72" s="77">
        <v>72</v>
      </c>
      <c r="M72" s="77"/>
      <c r="N72" s="72"/>
      <c r="O72" s="79" t="s">
        <v>328</v>
      </c>
      <c r="P72" s="81">
        <v>43746.3894212963</v>
      </c>
      <c r="Q72" s="79" t="s">
        <v>364</v>
      </c>
      <c r="R72" s="79"/>
      <c r="S72" s="79"/>
      <c r="T72" s="79"/>
      <c r="U72" s="82" t="s">
        <v>615</v>
      </c>
      <c r="V72" s="82" t="s">
        <v>615</v>
      </c>
      <c r="W72" s="81">
        <v>43746.3894212963</v>
      </c>
      <c r="X72" s="82" t="s">
        <v>751</v>
      </c>
      <c r="Y72" s="79"/>
      <c r="Z72" s="79"/>
      <c r="AA72" s="85" t="s">
        <v>983</v>
      </c>
      <c r="AB72" s="79"/>
      <c r="AC72" s="79" t="b">
        <v>0</v>
      </c>
      <c r="AD72" s="79">
        <v>7</v>
      </c>
      <c r="AE72" s="85" t="s">
        <v>1173</v>
      </c>
      <c r="AF72" s="79" t="b">
        <v>0</v>
      </c>
      <c r="AG72" s="79" t="s">
        <v>1177</v>
      </c>
      <c r="AH72" s="79"/>
      <c r="AI72" s="85" t="s">
        <v>1173</v>
      </c>
      <c r="AJ72" s="79" t="b">
        <v>0</v>
      </c>
      <c r="AK72" s="79">
        <v>2</v>
      </c>
      <c r="AL72" s="85" t="s">
        <v>1173</v>
      </c>
      <c r="AM72" s="79" t="s">
        <v>1184</v>
      </c>
      <c r="AN72" s="79" t="b">
        <v>0</v>
      </c>
      <c r="AO72" s="85" t="s">
        <v>983</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248</v>
      </c>
      <c r="B73" s="64" t="s">
        <v>259</v>
      </c>
      <c r="C73" s="65" t="s">
        <v>3149</v>
      </c>
      <c r="D73" s="66">
        <v>3</v>
      </c>
      <c r="E73" s="67" t="s">
        <v>132</v>
      </c>
      <c r="F73" s="68">
        <v>35</v>
      </c>
      <c r="G73" s="65"/>
      <c r="H73" s="69"/>
      <c r="I73" s="70"/>
      <c r="J73" s="70"/>
      <c r="K73" s="34" t="s">
        <v>65</v>
      </c>
      <c r="L73" s="77">
        <v>73</v>
      </c>
      <c r="M73" s="77"/>
      <c r="N73" s="72"/>
      <c r="O73" s="79" t="s">
        <v>328</v>
      </c>
      <c r="P73" s="81">
        <v>43747.27049768518</v>
      </c>
      <c r="Q73" s="79" t="s">
        <v>354</v>
      </c>
      <c r="R73" s="79"/>
      <c r="S73" s="79"/>
      <c r="T73" s="79"/>
      <c r="U73" s="79"/>
      <c r="V73" s="82" t="s">
        <v>674</v>
      </c>
      <c r="W73" s="81">
        <v>43747.27049768518</v>
      </c>
      <c r="X73" s="82" t="s">
        <v>752</v>
      </c>
      <c r="Y73" s="79"/>
      <c r="Z73" s="79"/>
      <c r="AA73" s="85" t="s">
        <v>984</v>
      </c>
      <c r="AB73" s="79"/>
      <c r="AC73" s="79" t="b">
        <v>0</v>
      </c>
      <c r="AD73" s="79">
        <v>0</v>
      </c>
      <c r="AE73" s="85" t="s">
        <v>1173</v>
      </c>
      <c r="AF73" s="79" t="b">
        <v>0</v>
      </c>
      <c r="AG73" s="79" t="s">
        <v>1176</v>
      </c>
      <c r="AH73" s="79"/>
      <c r="AI73" s="85" t="s">
        <v>1173</v>
      </c>
      <c r="AJ73" s="79" t="b">
        <v>0</v>
      </c>
      <c r="AK73" s="79">
        <v>4</v>
      </c>
      <c r="AL73" s="85" t="s">
        <v>1071</v>
      </c>
      <c r="AM73" s="79" t="s">
        <v>1188</v>
      </c>
      <c r="AN73" s="79" t="b">
        <v>0</v>
      </c>
      <c r="AO73" s="85" t="s">
        <v>1071</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1</v>
      </c>
      <c r="BD73" s="48">
        <v>1</v>
      </c>
      <c r="BE73" s="49">
        <v>5.555555555555555</v>
      </c>
      <c r="BF73" s="48">
        <v>0</v>
      </c>
      <c r="BG73" s="49">
        <v>0</v>
      </c>
      <c r="BH73" s="48">
        <v>0</v>
      </c>
      <c r="BI73" s="49">
        <v>0</v>
      </c>
      <c r="BJ73" s="48">
        <v>17</v>
      </c>
      <c r="BK73" s="49">
        <v>94.44444444444444</v>
      </c>
      <c r="BL73" s="48">
        <v>18</v>
      </c>
    </row>
    <row r="74" spans="1:64" ht="15">
      <c r="A74" s="64" t="s">
        <v>246</v>
      </c>
      <c r="B74" s="64" t="s">
        <v>248</v>
      </c>
      <c r="C74" s="65" t="s">
        <v>3149</v>
      </c>
      <c r="D74" s="66">
        <v>3</v>
      </c>
      <c r="E74" s="67" t="s">
        <v>132</v>
      </c>
      <c r="F74" s="68">
        <v>35</v>
      </c>
      <c r="G74" s="65"/>
      <c r="H74" s="69"/>
      <c r="I74" s="70"/>
      <c r="J74" s="70"/>
      <c r="K74" s="34" t="s">
        <v>65</v>
      </c>
      <c r="L74" s="77">
        <v>74</v>
      </c>
      <c r="M74" s="77"/>
      <c r="N74" s="72"/>
      <c r="O74" s="79" t="s">
        <v>328</v>
      </c>
      <c r="P74" s="81">
        <v>43746.3894212963</v>
      </c>
      <c r="Q74" s="79" t="s">
        <v>364</v>
      </c>
      <c r="R74" s="79"/>
      <c r="S74" s="79"/>
      <c r="T74" s="79"/>
      <c r="U74" s="82" t="s">
        <v>615</v>
      </c>
      <c r="V74" s="82" t="s">
        <v>615</v>
      </c>
      <c r="W74" s="81">
        <v>43746.3894212963</v>
      </c>
      <c r="X74" s="82" t="s">
        <v>751</v>
      </c>
      <c r="Y74" s="79"/>
      <c r="Z74" s="79"/>
      <c r="AA74" s="85" t="s">
        <v>983</v>
      </c>
      <c r="AB74" s="79"/>
      <c r="AC74" s="79" t="b">
        <v>0</v>
      </c>
      <c r="AD74" s="79">
        <v>7</v>
      </c>
      <c r="AE74" s="85" t="s">
        <v>1173</v>
      </c>
      <c r="AF74" s="79" t="b">
        <v>0</v>
      </c>
      <c r="AG74" s="79" t="s">
        <v>1177</v>
      </c>
      <c r="AH74" s="79"/>
      <c r="AI74" s="85" t="s">
        <v>1173</v>
      </c>
      <c r="AJ74" s="79" t="b">
        <v>0</v>
      </c>
      <c r="AK74" s="79">
        <v>2</v>
      </c>
      <c r="AL74" s="85" t="s">
        <v>1173</v>
      </c>
      <c r="AM74" s="79" t="s">
        <v>1184</v>
      </c>
      <c r="AN74" s="79" t="b">
        <v>0</v>
      </c>
      <c r="AO74" s="85" t="s">
        <v>983</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246</v>
      </c>
      <c r="B75" s="64" t="s">
        <v>303</v>
      </c>
      <c r="C75" s="65" t="s">
        <v>3149</v>
      </c>
      <c r="D75" s="66">
        <v>3</v>
      </c>
      <c r="E75" s="67" t="s">
        <v>132</v>
      </c>
      <c r="F75" s="68">
        <v>35</v>
      </c>
      <c r="G75" s="65"/>
      <c r="H75" s="69"/>
      <c r="I75" s="70"/>
      <c r="J75" s="70"/>
      <c r="K75" s="34" t="s">
        <v>65</v>
      </c>
      <c r="L75" s="77">
        <v>75</v>
      </c>
      <c r="M75" s="77"/>
      <c r="N75" s="72"/>
      <c r="O75" s="79" t="s">
        <v>328</v>
      </c>
      <c r="P75" s="81">
        <v>43746.3894212963</v>
      </c>
      <c r="Q75" s="79" t="s">
        <v>364</v>
      </c>
      <c r="R75" s="79"/>
      <c r="S75" s="79"/>
      <c r="T75" s="79"/>
      <c r="U75" s="82" t="s">
        <v>615</v>
      </c>
      <c r="V75" s="82" t="s">
        <v>615</v>
      </c>
      <c r="W75" s="81">
        <v>43746.3894212963</v>
      </c>
      <c r="X75" s="82" t="s">
        <v>751</v>
      </c>
      <c r="Y75" s="79"/>
      <c r="Z75" s="79"/>
      <c r="AA75" s="85" t="s">
        <v>983</v>
      </c>
      <c r="AB75" s="79"/>
      <c r="AC75" s="79" t="b">
        <v>0</v>
      </c>
      <c r="AD75" s="79">
        <v>7</v>
      </c>
      <c r="AE75" s="85" t="s">
        <v>1173</v>
      </c>
      <c r="AF75" s="79" t="b">
        <v>0</v>
      </c>
      <c r="AG75" s="79" t="s">
        <v>1177</v>
      </c>
      <c r="AH75" s="79"/>
      <c r="AI75" s="85" t="s">
        <v>1173</v>
      </c>
      <c r="AJ75" s="79" t="b">
        <v>0</v>
      </c>
      <c r="AK75" s="79">
        <v>2</v>
      </c>
      <c r="AL75" s="85" t="s">
        <v>1173</v>
      </c>
      <c r="AM75" s="79" t="s">
        <v>1184</v>
      </c>
      <c r="AN75" s="79" t="b">
        <v>0</v>
      </c>
      <c r="AO75" s="85" t="s">
        <v>983</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246</v>
      </c>
      <c r="B76" s="64" t="s">
        <v>304</v>
      </c>
      <c r="C76" s="65" t="s">
        <v>3149</v>
      </c>
      <c r="D76" s="66">
        <v>3</v>
      </c>
      <c r="E76" s="67" t="s">
        <v>132</v>
      </c>
      <c r="F76" s="68">
        <v>35</v>
      </c>
      <c r="G76" s="65"/>
      <c r="H76" s="69"/>
      <c r="I76" s="70"/>
      <c r="J76" s="70"/>
      <c r="K76" s="34" t="s">
        <v>65</v>
      </c>
      <c r="L76" s="77">
        <v>76</v>
      </c>
      <c r="M76" s="77"/>
      <c r="N76" s="72"/>
      <c r="O76" s="79" t="s">
        <v>328</v>
      </c>
      <c r="P76" s="81">
        <v>43746.62008101852</v>
      </c>
      <c r="Q76" s="79" t="s">
        <v>365</v>
      </c>
      <c r="R76" s="79"/>
      <c r="S76" s="79"/>
      <c r="T76" s="79"/>
      <c r="U76" s="82" t="s">
        <v>616</v>
      </c>
      <c r="V76" s="82" t="s">
        <v>616</v>
      </c>
      <c r="W76" s="81">
        <v>43746.62008101852</v>
      </c>
      <c r="X76" s="82" t="s">
        <v>753</v>
      </c>
      <c r="Y76" s="79"/>
      <c r="Z76" s="79"/>
      <c r="AA76" s="85" t="s">
        <v>985</v>
      </c>
      <c r="AB76" s="79"/>
      <c r="AC76" s="79" t="b">
        <v>0</v>
      </c>
      <c r="AD76" s="79">
        <v>11</v>
      </c>
      <c r="AE76" s="85" t="s">
        <v>1173</v>
      </c>
      <c r="AF76" s="79" t="b">
        <v>0</v>
      </c>
      <c r="AG76" s="79" t="s">
        <v>1177</v>
      </c>
      <c r="AH76" s="79"/>
      <c r="AI76" s="85" t="s">
        <v>1173</v>
      </c>
      <c r="AJ76" s="79" t="b">
        <v>0</v>
      </c>
      <c r="AK76" s="79">
        <v>4</v>
      </c>
      <c r="AL76" s="85" t="s">
        <v>1173</v>
      </c>
      <c r="AM76" s="79" t="s">
        <v>1184</v>
      </c>
      <c r="AN76" s="79" t="b">
        <v>0</v>
      </c>
      <c r="AO76" s="85" t="s">
        <v>985</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246</v>
      </c>
      <c r="B77" s="64" t="s">
        <v>305</v>
      </c>
      <c r="C77" s="65" t="s">
        <v>3149</v>
      </c>
      <c r="D77" s="66">
        <v>3</v>
      </c>
      <c r="E77" s="67" t="s">
        <v>132</v>
      </c>
      <c r="F77" s="68">
        <v>35</v>
      </c>
      <c r="G77" s="65"/>
      <c r="H77" s="69"/>
      <c r="I77" s="70"/>
      <c r="J77" s="70"/>
      <c r="K77" s="34" t="s">
        <v>65</v>
      </c>
      <c r="L77" s="77">
        <v>77</v>
      </c>
      <c r="M77" s="77"/>
      <c r="N77" s="72"/>
      <c r="O77" s="79" t="s">
        <v>328</v>
      </c>
      <c r="P77" s="81">
        <v>43746.62008101852</v>
      </c>
      <c r="Q77" s="79" t="s">
        <v>365</v>
      </c>
      <c r="R77" s="79"/>
      <c r="S77" s="79"/>
      <c r="T77" s="79"/>
      <c r="U77" s="82" t="s">
        <v>616</v>
      </c>
      <c r="V77" s="82" t="s">
        <v>616</v>
      </c>
      <c r="W77" s="81">
        <v>43746.62008101852</v>
      </c>
      <c r="X77" s="82" t="s">
        <v>753</v>
      </c>
      <c r="Y77" s="79"/>
      <c r="Z77" s="79"/>
      <c r="AA77" s="85" t="s">
        <v>985</v>
      </c>
      <c r="AB77" s="79"/>
      <c r="AC77" s="79" t="b">
        <v>0</v>
      </c>
      <c r="AD77" s="79">
        <v>11</v>
      </c>
      <c r="AE77" s="85" t="s">
        <v>1173</v>
      </c>
      <c r="AF77" s="79" t="b">
        <v>0</v>
      </c>
      <c r="AG77" s="79" t="s">
        <v>1177</v>
      </c>
      <c r="AH77" s="79"/>
      <c r="AI77" s="85" t="s">
        <v>1173</v>
      </c>
      <c r="AJ77" s="79" t="b">
        <v>0</v>
      </c>
      <c r="AK77" s="79">
        <v>4</v>
      </c>
      <c r="AL77" s="85" t="s">
        <v>1173</v>
      </c>
      <c r="AM77" s="79" t="s">
        <v>1184</v>
      </c>
      <c r="AN77" s="79" t="b">
        <v>0</v>
      </c>
      <c r="AO77" s="85" t="s">
        <v>985</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246</v>
      </c>
      <c r="B78" s="64" t="s">
        <v>306</v>
      </c>
      <c r="C78" s="65" t="s">
        <v>3149</v>
      </c>
      <c r="D78" s="66">
        <v>3</v>
      </c>
      <c r="E78" s="67" t="s">
        <v>132</v>
      </c>
      <c r="F78" s="68">
        <v>35</v>
      </c>
      <c r="G78" s="65"/>
      <c r="H78" s="69"/>
      <c r="I78" s="70"/>
      <c r="J78" s="70"/>
      <c r="K78" s="34" t="s">
        <v>65</v>
      </c>
      <c r="L78" s="77">
        <v>78</v>
      </c>
      <c r="M78" s="77"/>
      <c r="N78" s="72"/>
      <c r="O78" s="79" t="s">
        <v>328</v>
      </c>
      <c r="P78" s="81">
        <v>43746.62008101852</v>
      </c>
      <c r="Q78" s="79" t="s">
        <v>365</v>
      </c>
      <c r="R78" s="79"/>
      <c r="S78" s="79"/>
      <c r="T78" s="79"/>
      <c r="U78" s="82" t="s">
        <v>616</v>
      </c>
      <c r="V78" s="82" t="s">
        <v>616</v>
      </c>
      <c r="W78" s="81">
        <v>43746.62008101852</v>
      </c>
      <c r="X78" s="82" t="s">
        <v>753</v>
      </c>
      <c r="Y78" s="79"/>
      <c r="Z78" s="79"/>
      <c r="AA78" s="85" t="s">
        <v>985</v>
      </c>
      <c r="AB78" s="79"/>
      <c r="AC78" s="79" t="b">
        <v>0</v>
      </c>
      <c r="AD78" s="79">
        <v>11</v>
      </c>
      <c r="AE78" s="85" t="s">
        <v>1173</v>
      </c>
      <c r="AF78" s="79" t="b">
        <v>0</v>
      </c>
      <c r="AG78" s="79" t="s">
        <v>1177</v>
      </c>
      <c r="AH78" s="79"/>
      <c r="AI78" s="85" t="s">
        <v>1173</v>
      </c>
      <c r="AJ78" s="79" t="b">
        <v>0</v>
      </c>
      <c r="AK78" s="79">
        <v>4</v>
      </c>
      <c r="AL78" s="85" t="s">
        <v>1173</v>
      </c>
      <c r="AM78" s="79" t="s">
        <v>1184</v>
      </c>
      <c r="AN78" s="79" t="b">
        <v>0</v>
      </c>
      <c r="AO78" s="85" t="s">
        <v>985</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246</v>
      </c>
      <c r="B79" s="64" t="s">
        <v>307</v>
      </c>
      <c r="C79" s="65" t="s">
        <v>3149</v>
      </c>
      <c r="D79" s="66">
        <v>3</v>
      </c>
      <c r="E79" s="67" t="s">
        <v>132</v>
      </c>
      <c r="F79" s="68">
        <v>35</v>
      </c>
      <c r="G79" s="65"/>
      <c r="H79" s="69"/>
      <c r="I79" s="70"/>
      <c r="J79" s="70"/>
      <c r="K79" s="34" t="s">
        <v>65</v>
      </c>
      <c r="L79" s="77">
        <v>79</v>
      </c>
      <c r="M79" s="77"/>
      <c r="N79" s="72"/>
      <c r="O79" s="79" t="s">
        <v>328</v>
      </c>
      <c r="P79" s="81">
        <v>43746.62008101852</v>
      </c>
      <c r="Q79" s="79" t="s">
        <v>365</v>
      </c>
      <c r="R79" s="79"/>
      <c r="S79" s="79"/>
      <c r="T79" s="79"/>
      <c r="U79" s="82" t="s">
        <v>616</v>
      </c>
      <c r="V79" s="82" t="s">
        <v>616</v>
      </c>
      <c r="W79" s="81">
        <v>43746.62008101852</v>
      </c>
      <c r="X79" s="82" t="s">
        <v>753</v>
      </c>
      <c r="Y79" s="79"/>
      <c r="Z79" s="79"/>
      <c r="AA79" s="85" t="s">
        <v>985</v>
      </c>
      <c r="AB79" s="79"/>
      <c r="AC79" s="79" t="b">
        <v>0</v>
      </c>
      <c r="AD79" s="79">
        <v>11</v>
      </c>
      <c r="AE79" s="85" t="s">
        <v>1173</v>
      </c>
      <c r="AF79" s="79" t="b">
        <v>0</v>
      </c>
      <c r="AG79" s="79" t="s">
        <v>1177</v>
      </c>
      <c r="AH79" s="79"/>
      <c r="AI79" s="85" t="s">
        <v>1173</v>
      </c>
      <c r="AJ79" s="79" t="b">
        <v>0</v>
      </c>
      <c r="AK79" s="79">
        <v>4</v>
      </c>
      <c r="AL79" s="85" t="s">
        <v>1173</v>
      </c>
      <c r="AM79" s="79" t="s">
        <v>1184</v>
      </c>
      <c r="AN79" s="79" t="b">
        <v>0</v>
      </c>
      <c r="AO79" s="85" t="s">
        <v>985</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246</v>
      </c>
      <c r="B80" s="64" t="s">
        <v>308</v>
      </c>
      <c r="C80" s="65" t="s">
        <v>3149</v>
      </c>
      <c r="D80" s="66">
        <v>3</v>
      </c>
      <c r="E80" s="67" t="s">
        <v>132</v>
      </c>
      <c r="F80" s="68">
        <v>35</v>
      </c>
      <c r="G80" s="65"/>
      <c r="H80" s="69"/>
      <c r="I80" s="70"/>
      <c r="J80" s="70"/>
      <c r="K80" s="34" t="s">
        <v>65</v>
      </c>
      <c r="L80" s="77">
        <v>80</v>
      </c>
      <c r="M80" s="77"/>
      <c r="N80" s="72"/>
      <c r="O80" s="79" t="s">
        <v>328</v>
      </c>
      <c r="P80" s="81">
        <v>43746.62008101852</v>
      </c>
      <c r="Q80" s="79" t="s">
        <v>365</v>
      </c>
      <c r="R80" s="79"/>
      <c r="S80" s="79"/>
      <c r="T80" s="79"/>
      <c r="U80" s="82" t="s">
        <v>616</v>
      </c>
      <c r="V80" s="82" t="s">
        <v>616</v>
      </c>
      <c r="W80" s="81">
        <v>43746.62008101852</v>
      </c>
      <c r="X80" s="82" t="s">
        <v>753</v>
      </c>
      <c r="Y80" s="79"/>
      <c r="Z80" s="79"/>
      <c r="AA80" s="85" t="s">
        <v>985</v>
      </c>
      <c r="AB80" s="79"/>
      <c r="AC80" s="79" t="b">
        <v>0</v>
      </c>
      <c r="AD80" s="79">
        <v>11</v>
      </c>
      <c r="AE80" s="85" t="s">
        <v>1173</v>
      </c>
      <c r="AF80" s="79" t="b">
        <v>0</v>
      </c>
      <c r="AG80" s="79" t="s">
        <v>1177</v>
      </c>
      <c r="AH80" s="79"/>
      <c r="AI80" s="85" t="s">
        <v>1173</v>
      </c>
      <c r="AJ80" s="79" t="b">
        <v>0</v>
      </c>
      <c r="AK80" s="79">
        <v>4</v>
      </c>
      <c r="AL80" s="85" t="s">
        <v>1173</v>
      </c>
      <c r="AM80" s="79" t="s">
        <v>1184</v>
      </c>
      <c r="AN80" s="79" t="b">
        <v>0</v>
      </c>
      <c r="AO80" s="85" t="s">
        <v>985</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246</v>
      </c>
      <c r="B81" s="64" t="s">
        <v>309</v>
      </c>
      <c r="C81" s="65" t="s">
        <v>3150</v>
      </c>
      <c r="D81" s="66">
        <v>4</v>
      </c>
      <c r="E81" s="67" t="s">
        <v>136</v>
      </c>
      <c r="F81" s="68">
        <v>31.714285714285715</v>
      </c>
      <c r="G81" s="65"/>
      <c r="H81" s="69"/>
      <c r="I81" s="70"/>
      <c r="J81" s="70"/>
      <c r="K81" s="34" t="s">
        <v>65</v>
      </c>
      <c r="L81" s="77">
        <v>81</v>
      </c>
      <c r="M81" s="77"/>
      <c r="N81" s="72"/>
      <c r="O81" s="79" t="s">
        <v>328</v>
      </c>
      <c r="P81" s="81">
        <v>43746.62008101852</v>
      </c>
      <c r="Q81" s="79" t="s">
        <v>365</v>
      </c>
      <c r="R81" s="79"/>
      <c r="S81" s="79"/>
      <c r="T81" s="79"/>
      <c r="U81" s="82" t="s">
        <v>616</v>
      </c>
      <c r="V81" s="82" t="s">
        <v>616</v>
      </c>
      <c r="W81" s="81">
        <v>43746.62008101852</v>
      </c>
      <c r="X81" s="82" t="s">
        <v>753</v>
      </c>
      <c r="Y81" s="79"/>
      <c r="Z81" s="79"/>
      <c r="AA81" s="85" t="s">
        <v>985</v>
      </c>
      <c r="AB81" s="79"/>
      <c r="AC81" s="79" t="b">
        <v>0</v>
      </c>
      <c r="AD81" s="79">
        <v>11</v>
      </c>
      <c r="AE81" s="85" t="s">
        <v>1173</v>
      </c>
      <c r="AF81" s="79" t="b">
        <v>0</v>
      </c>
      <c r="AG81" s="79" t="s">
        <v>1177</v>
      </c>
      <c r="AH81" s="79"/>
      <c r="AI81" s="85" t="s">
        <v>1173</v>
      </c>
      <c r="AJ81" s="79" t="b">
        <v>0</v>
      </c>
      <c r="AK81" s="79">
        <v>4</v>
      </c>
      <c r="AL81" s="85" t="s">
        <v>1173</v>
      </c>
      <c r="AM81" s="79" t="s">
        <v>1184</v>
      </c>
      <c r="AN81" s="79" t="b">
        <v>0</v>
      </c>
      <c r="AO81" s="85" t="s">
        <v>985</v>
      </c>
      <c r="AP81" s="79" t="s">
        <v>176</v>
      </c>
      <c r="AQ81" s="79">
        <v>0</v>
      </c>
      <c r="AR81" s="79">
        <v>0</v>
      </c>
      <c r="AS81" s="79"/>
      <c r="AT81" s="79"/>
      <c r="AU81" s="79"/>
      <c r="AV81" s="79"/>
      <c r="AW81" s="79"/>
      <c r="AX81" s="79"/>
      <c r="AY81" s="79"/>
      <c r="AZ81" s="79"/>
      <c r="BA81">
        <v>2</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246</v>
      </c>
      <c r="B82" s="64" t="s">
        <v>309</v>
      </c>
      <c r="C82" s="65" t="s">
        <v>3150</v>
      </c>
      <c r="D82" s="66">
        <v>4</v>
      </c>
      <c r="E82" s="67" t="s">
        <v>136</v>
      </c>
      <c r="F82" s="68">
        <v>31.714285714285715</v>
      </c>
      <c r="G82" s="65"/>
      <c r="H82" s="69"/>
      <c r="I82" s="70"/>
      <c r="J82" s="70"/>
      <c r="K82" s="34" t="s">
        <v>65</v>
      </c>
      <c r="L82" s="77">
        <v>82</v>
      </c>
      <c r="M82" s="77"/>
      <c r="N82" s="72"/>
      <c r="O82" s="79" t="s">
        <v>328</v>
      </c>
      <c r="P82" s="81">
        <v>43748.43355324074</v>
      </c>
      <c r="Q82" s="79" t="s">
        <v>366</v>
      </c>
      <c r="R82" s="79"/>
      <c r="S82" s="79"/>
      <c r="T82" s="79" t="s">
        <v>552</v>
      </c>
      <c r="U82" s="82" t="s">
        <v>617</v>
      </c>
      <c r="V82" s="82" t="s">
        <v>617</v>
      </c>
      <c r="W82" s="81">
        <v>43748.43355324074</v>
      </c>
      <c r="X82" s="82" t="s">
        <v>754</v>
      </c>
      <c r="Y82" s="79"/>
      <c r="Z82" s="79"/>
      <c r="AA82" s="85" t="s">
        <v>986</v>
      </c>
      <c r="AB82" s="79"/>
      <c r="AC82" s="79" t="b">
        <v>0</v>
      </c>
      <c r="AD82" s="79">
        <v>4</v>
      </c>
      <c r="AE82" s="85" t="s">
        <v>1173</v>
      </c>
      <c r="AF82" s="79" t="b">
        <v>0</v>
      </c>
      <c r="AG82" s="79" t="s">
        <v>1177</v>
      </c>
      <c r="AH82" s="79"/>
      <c r="AI82" s="85" t="s">
        <v>1173</v>
      </c>
      <c r="AJ82" s="79" t="b">
        <v>0</v>
      </c>
      <c r="AK82" s="79">
        <v>2</v>
      </c>
      <c r="AL82" s="85" t="s">
        <v>1173</v>
      </c>
      <c r="AM82" s="79" t="s">
        <v>1184</v>
      </c>
      <c r="AN82" s="79" t="b">
        <v>0</v>
      </c>
      <c r="AO82" s="85" t="s">
        <v>986</v>
      </c>
      <c r="AP82" s="79" t="s">
        <v>176</v>
      </c>
      <c r="AQ82" s="79">
        <v>0</v>
      </c>
      <c r="AR82" s="79">
        <v>0</v>
      </c>
      <c r="AS82" s="79"/>
      <c r="AT82" s="79"/>
      <c r="AU82" s="79"/>
      <c r="AV82" s="79"/>
      <c r="AW82" s="79"/>
      <c r="AX82" s="79"/>
      <c r="AY82" s="79"/>
      <c r="AZ82" s="79"/>
      <c r="BA82">
        <v>2</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246</v>
      </c>
      <c r="B83" s="64" t="s">
        <v>310</v>
      </c>
      <c r="C83" s="65" t="s">
        <v>3149</v>
      </c>
      <c r="D83" s="66">
        <v>3</v>
      </c>
      <c r="E83" s="67" t="s">
        <v>132</v>
      </c>
      <c r="F83" s="68">
        <v>35</v>
      </c>
      <c r="G83" s="65"/>
      <c r="H83" s="69"/>
      <c r="I83" s="70"/>
      <c r="J83" s="70"/>
      <c r="K83" s="34" t="s">
        <v>65</v>
      </c>
      <c r="L83" s="77">
        <v>83</v>
      </c>
      <c r="M83" s="77"/>
      <c r="N83" s="72"/>
      <c r="O83" s="79" t="s">
        <v>328</v>
      </c>
      <c r="P83" s="81">
        <v>43748.43355324074</v>
      </c>
      <c r="Q83" s="79" t="s">
        <v>366</v>
      </c>
      <c r="R83" s="79"/>
      <c r="S83" s="79"/>
      <c r="T83" s="79" t="s">
        <v>552</v>
      </c>
      <c r="U83" s="82" t="s">
        <v>617</v>
      </c>
      <c r="V83" s="82" t="s">
        <v>617</v>
      </c>
      <c r="W83" s="81">
        <v>43748.43355324074</v>
      </c>
      <c r="X83" s="82" t="s">
        <v>754</v>
      </c>
      <c r="Y83" s="79"/>
      <c r="Z83" s="79"/>
      <c r="AA83" s="85" t="s">
        <v>986</v>
      </c>
      <c r="AB83" s="79"/>
      <c r="AC83" s="79" t="b">
        <v>0</v>
      </c>
      <c r="AD83" s="79">
        <v>4</v>
      </c>
      <c r="AE83" s="85" t="s">
        <v>1173</v>
      </c>
      <c r="AF83" s="79" t="b">
        <v>0</v>
      </c>
      <c r="AG83" s="79" t="s">
        <v>1177</v>
      </c>
      <c r="AH83" s="79"/>
      <c r="AI83" s="85" t="s">
        <v>1173</v>
      </c>
      <c r="AJ83" s="79" t="b">
        <v>0</v>
      </c>
      <c r="AK83" s="79">
        <v>2</v>
      </c>
      <c r="AL83" s="85" t="s">
        <v>1173</v>
      </c>
      <c r="AM83" s="79" t="s">
        <v>1184</v>
      </c>
      <c r="AN83" s="79" t="b">
        <v>0</v>
      </c>
      <c r="AO83" s="85" t="s">
        <v>986</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249</v>
      </c>
      <c r="B84" s="64" t="s">
        <v>259</v>
      </c>
      <c r="C84" s="65" t="s">
        <v>3149</v>
      </c>
      <c r="D84" s="66">
        <v>3</v>
      </c>
      <c r="E84" s="67" t="s">
        <v>132</v>
      </c>
      <c r="F84" s="68">
        <v>35</v>
      </c>
      <c r="G84" s="65"/>
      <c r="H84" s="69"/>
      <c r="I84" s="70"/>
      <c r="J84" s="70"/>
      <c r="K84" s="34" t="s">
        <v>65</v>
      </c>
      <c r="L84" s="77">
        <v>84</v>
      </c>
      <c r="M84" s="77"/>
      <c r="N84" s="72"/>
      <c r="O84" s="79" t="s">
        <v>328</v>
      </c>
      <c r="P84" s="81">
        <v>43740.28414351852</v>
      </c>
      <c r="Q84" s="79" t="s">
        <v>335</v>
      </c>
      <c r="R84" s="79"/>
      <c r="S84" s="79"/>
      <c r="T84" s="79"/>
      <c r="U84" s="79"/>
      <c r="V84" s="82" t="s">
        <v>675</v>
      </c>
      <c r="W84" s="81">
        <v>43740.28414351852</v>
      </c>
      <c r="X84" s="82" t="s">
        <v>755</v>
      </c>
      <c r="Y84" s="79"/>
      <c r="Z84" s="79"/>
      <c r="AA84" s="85" t="s">
        <v>987</v>
      </c>
      <c r="AB84" s="79"/>
      <c r="AC84" s="79" t="b">
        <v>0</v>
      </c>
      <c r="AD84" s="79">
        <v>0</v>
      </c>
      <c r="AE84" s="85" t="s">
        <v>1173</v>
      </c>
      <c r="AF84" s="79" t="b">
        <v>0</v>
      </c>
      <c r="AG84" s="79" t="s">
        <v>1176</v>
      </c>
      <c r="AH84" s="79"/>
      <c r="AI84" s="85" t="s">
        <v>1173</v>
      </c>
      <c r="AJ84" s="79" t="b">
        <v>0</v>
      </c>
      <c r="AK84" s="79">
        <v>2</v>
      </c>
      <c r="AL84" s="85" t="s">
        <v>1134</v>
      </c>
      <c r="AM84" s="79" t="s">
        <v>1184</v>
      </c>
      <c r="AN84" s="79" t="b">
        <v>0</v>
      </c>
      <c r="AO84" s="85" t="s">
        <v>1134</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1</v>
      </c>
      <c r="BD84" s="48">
        <v>0</v>
      </c>
      <c r="BE84" s="49">
        <v>0</v>
      </c>
      <c r="BF84" s="48">
        <v>0</v>
      </c>
      <c r="BG84" s="49">
        <v>0</v>
      </c>
      <c r="BH84" s="48">
        <v>0</v>
      </c>
      <c r="BI84" s="49">
        <v>0</v>
      </c>
      <c r="BJ84" s="48">
        <v>19</v>
      </c>
      <c r="BK84" s="49">
        <v>100</v>
      </c>
      <c r="BL84" s="48">
        <v>19</v>
      </c>
    </row>
    <row r="85" spans="1:64" ht="15">
      <c r="A85" s="64" t="s">
        <v>249</v>
      </c>
      <c r="B85" s="64" t="s">
        <v>246</v>
      </c>
      <c r="C85" s="65" t="s">
        <v>3152</v>
      </c>
      <c r="D85" s="66">
        <v>7</v>
      </c>
      <c r="E85" s="67" t="s">
        <v>136</v>
      </c>
      <c r="F85" s="68">
        <v>21.857142857142858</v>
      </c>
      <c r="G85" s="65"/>
      <c r="H85" s="69"/>
      <c r="I85" s="70"/>
      <c r="J85" s="70"/>
      <c r="K85" s="34" t="s">
        <v>65</v>
      </c>
      <c r="L85" s="77">
        <v>85</v>
      </c>
      <c r="M85" s="77"/>
      <c r="N85" s="72"/>
      <c r="O85" s="79" t="s">
        <v>328</v>
      </c>
      <c r="P85" s="81">
        <v>43745.420960648145</v>
      </c>
      <c r="Q85" s="79" t="s">
        <v>343</v>
      </c>
      <c r="R85" s="82" t="s">
        <v>484</v>
      </c>
      <c r="S85" s="79" t="s">
        <v>523</v>
      </c>
      <c r="T85" s="79" t="s">
        <v>542</v>
      </c>
      <c r="U85" s="79"/>
      <c r="V85" s="82" t="s">
        <v>675</v>
      </c>
      <c r="W85" s="81">
        <v>43745.420960648145</v>
      </c>
      <c r="X85" s="82" t="s">
        <v>756</v>
      </c>
      <c r="Y85" s="79"/>
      <c r="Z85" s="79"/>
      <c r="AA85" s="85" t="s">
        <v>988</v>
      </c>
      <c r="AB85" s="79"/>
      <c r="AC85" s="79" t="b">
        <v>0</v>
      </c>
      <c r="AD85" s="79">
        <v>0</v>
      </c>
      <c r="AE85" s="85" t="s">
        <v>1173</v>
      </c>
      <c r="AF85" s="79" t="b">
        <v>0</v>
      </c>
      <c r="AG85" s="79" t="s">
        <v>1176</v>
      </c>
      <c r="AH85" s="79"/>
      <c r="AI85" s="85" t="s">
        <v>1173</v>
      </c>
      <c r="AJ85" s="79" t="b">
        <v>0</v>
      </c>
      <c r="AK85" s="79">
        <v>1</v>
      </c>
      <c r="AL85" s="85" t="s">
        <v>980</v>
      </c>
      <c r="AM85" s="79" t="s">
        <v>1183</v>
      </c>
      <c r="AN85" s="79" t="b">
        <v>0</v>
      </c>
      <c r="AO85" s="85" t="s">
        <v>980</v>
      </c>
      <c r="AP85" s="79" t="s">
        <v>176</v>
      </c>
      <c r="AQ85" s="79">
        <v>0</v>
      </c>
      <c r="AR85" s="79">
        <v>0</v>
      </c>
      <c r="AS85" s="79"/>
      <c r="AT85" s="79"/>
      <c r="AU85" s="79"/>
      <c r="AV85" s="79"/>
      <c r="AW85" s="79"/>
      <c r="AX85" s="79"/>
      <c r="AY85" s="79"/>
      <c r="AZ85" s="79"/>
      <c r="BA85">
        <v>5</v>
      </c>
      <c r="BB85" s="78" t="str">
        <f>REPLACE(INDEX(GroupVertices[Group],MATCH(Edges[[#This Row],[Vertex 1]],GroupVertices[Vertex],0)),1,1,"")</f>
        <v>2</v>
      </c>
      <c r="BC85" s="78" t="str">
        <f>REPLACE(INDEX(GroupVertices[Group],MATCH(Edges[[#This Row],[Vertex 2]],GroupVertices[Vertex],0)),1,1,"")</f>
        <v>2</v>
      </c>
      <c r="BD85" s="48">
        <v>0</v>
      </c>
      <c r="BE85" s="49">
        <v>0</v>
      </c>
      <c r="BF85" s="48">
        <v>0</v>
      </c>
      <c r="BG85" s="49">
        <v>0</v>
      </c>
      <c r="BH85" s="48">
        <v>0</v>
      </c>
      <c r="BI85" s="49">
        <v>0</v>
      </c>
      <c r="BJ85" s="48">
        <v>13</v>
      </c>
      <c r="BK85" s="49">
        <v>100</v>
      </c>
      <c r="BL85" s="48">
        <v>13</v>
      </c>
    </row>
    <row r="86" spans="1:64" ht="15">
      <c r="A86" s="64" t="s">
        <v>249</v>
      </c>
      <c r="B86" s="64" t="s">
        <v>246</v>
      </c>
      <c r="C86" s="65" t="s">
        <v>3152</v>
      </c>
      <c r="D86" s="66">
        <v>7</v>
      </c>
      <c r="E86" s="67" t="s">
        <v>136</v>
      </c>
      <c r="F86" s="68">
        <v>21.857142857142858</v>
      </c>
      <c r="G86" s="65"/>
      <c r="H86" s="69"/>
      <c r="I86" s="70"/>
      <c r="J86" s="70"/>
      <c r="K86" s="34" t="s">
        <v>65</v>
      </c>
      <c r="L86" s="77">
        <v>86</v>
      </c>
      <c r="M86" s="77"/>
      <c r="N86" s="72"/>
      <c r="O86" s="79" t="s">
        <v>328</v>
      </c>
      <c r="P86" s="81">
        <v>43745.422743055555</v>
      </c>
      <c r="Q86" s="79" t="s">
        <v>367</v>
      </c>
      <c r="R86" s="82" t="s">
        <v>484</v>
      </c>
      <c r="S86" s="79" t="s">
        <v>523</v>
      </c>
      <c r="T86" s="79" t="s">
        <v>542</v>
      </c>
      <c r="U86" s="79"/>
      <c r="V86" s="82" t="s">
        <v>675</v>
      </c>
      <c r="W86" s="81">
        <v>43745.422743055555</v>
      </c>
      <c r="X86" s="82" t="s">
        <v>757</v>
      </c>
      <c r="Y86" s="79"/>
      <c r="Z86" s="79"/>
      <c r="AA86" s="85" t="s">
        <v>989</v>
      </c>
      <c r="AB86" s="79"/>
      <c r="AC86" s="79" t="b">
        <v>0</v>
      </c>
      <c r="AD86" s="79">
        <v>0</v>
      </c>
      <c r="AE86" s="85" t="s">
        <v>1173</v>
      </c>
      <c r="AF86" s="79" t="b">
        <v>0</v>
      </c>
      <c r="AG86" s="79" t="s">
        <v>1176</v>
      </c>
      <c r="AH86" s="79"/>
      <c r="AI86" s="85" t="s">
        <v>1173</v>
      </c>
      <c r="AJ86" s="79" t="b">
        <v>0</v>
      </c>
      <c r="AK86" s="79">
        <v>2</v>
      </c>
      <c r="AL86" s="85" t="s">
        <v>982</v>
      </c>
      <c r="AM86" s="79" t="s">
        <v>1183</v>
      </c>
      <c r="AN86" s="79" t="b">
        <v>0</v>
      </c>
      <c r="AO86" s="85" t="s">
        <v>982</v>
      </c>
      <c r="AP86" s="79" t="s">
        <v>176</v>
      </c>
      <c r="AQ86" s="79">
        <v>0</v>
      </c>
      <c r="AR86" s="79">
        <v>0</v>
      </c>
      <c r="AS86" s="79"/>
      <c r="AT86" s="79"/>
      <c r="AU86" s="79"/>
      <c r="AV86" s="79"/>
      <c r="AW86" s="79"/>
      <c r="AX86" s="79"/>
      <c r="AY86" s="79"/>
      <c r="AZ86" s="79"/>
      <c r="BA86">
        <v>5</v>
      </c>
      <c r="BB86" s="78" t="str">
        <f>REPLACE(INDEX(GroupVertices[Group],MATCH(Edges[[#This Row],[Vertex 1]],GroupVertices[Vertex],0)),1,1,"")</f>
        <v>2</v>
      </c>
      <c r="BC86" s="78" t="str">
        <f>REPLACE(INDEX(GroupVertices[Group],MATCH(Edges[[#This Row],[Vertex 2]],GroupVertices[Vertex],0)),1,1,"")</f>
        <v>2</v>
      </c>
      <c r="BD86" s="48">
        <v>0</v>
      </c>
      <c r="BE86" s="49">
        <v>0</v>
      </c>
      <c r="BF86" s="48">
        <v>0</v>
      </c>
      <c r="BG86" s="49">
        <v>0</v>
      </c>
      <c r="BH86" s="48">
        <v>0</v>
      </c>
      <c r="BI86" s="49">
        <v>0</v>
      </c>
      <c r="BJ86" s="48">
        <v>12</v>
      </c>
      <c r="BK86" s="49">
        <v>100</v>
      </c>
      <c r="BL86" s="48">
        <v>12</v>
      </c>
    </row>
    <row r="87" spans="1:64" ht="15">
      <c r="A87" s="64" t="s">
        <v>249</v>
      </c>
      <c r="B87" s="64" t="s">
        <v>246</v>
      </c>
      <c r="C87" s="65" t="s">
        <v>3152</v>
      </c>
      <c r="D87" s="66">
        <v>7</v>
      </c>
      <c r="E87" s="67" t="s">
        <v>136</v>
      </c>
      <c r="F87" s="68">
        <v>21.857142857142858</v>
      </c>
      <c r="G87" s="65"/>
      <c r="H87" s="69"/>
      <c r="I87" s="70"/>
      <c r="J87" s="70"/>
      <c r="K87" s="34" t="s">
        <v>65</v>
      </c>
      <c r="L87" s="77">
        <v>87</v>
      </c>
      <c r="M87" s="77"/>
      <c r="N87" s="72"/>
      <c r="O87" s="79" t="s">
        <v>328</v>
      </c>
      <c r="P87" s="81">
        <v>43746.39052083333</v>
      </c>
      <c r="Q87" s="79" t="s">
        <v>347</v>
      </c>
      <c r="R87" s="79"/>
      <c r="S87" s="79"/>
      <c r="T87" s="79"/>
      <c r="U87" s="79"/>
      <c r="V87" s="82" t="s">
        <v>675</v>
      </c>
      <c r="W87" s="81">
        <v>43746.39052083333</v>
      </c>
      <c r="X87" s="82" t="s">
        <v>758</v>
      </c>
      <c r="Y87" s="79"/>
      <c r="Z87" s="79"/>
      <c r="AA87" s="85" t="s">
        <v>990</v>
      </c>
      <c r="AB87" s="79"/>
      <c r="AC87" s="79" t="b">
        <v>0</v>
      </c>
      <c r="AD87" s="79">
        <v>0</v>
      </c>
      <c r="AE87" s="85" t="s">
        <v>1173</v>
      </c>
      <c r="AF87" s="79" t="b">
        <v>0</v>
      </c>
      <c r="AG87" s="79" t="s">
        <v>1177</v>
      </c>
      <c r="AH87" s="79"/>
      <c r="AI87" s="85" t="s">
        <v>1173</v>
      </c>
      <c r="AJ87" s="79" t="b">
        <v>0</v>
      </c>
      <c r="AK87" s="79">
        <v>2</v>
      </c>
      <c r="AL87" s="85" t="s">
        <v>983</v>
      </c>
      <c r="AM87" s="79" t="s">
        <v>1184</v>
      </c>
      <c r="AN87" s="79" t="b">
        <v>0</v>
      </c>
      <c r="AO87" s="85" t="s">
        <v>983</v>
      </c>
      <c r="AP87" s="79" t="s">
        <v>176</v>
      </c>
      <c r="AQ87" s="79">
        <v>0</v>
      </c>
      <c r="AR87" s="79">
        <v>0</v>
      </c>
      <c r="AS87" s="79"/>
      <c r="AT87" s="79"/>
      <c r="AU87" s="79"/>
      <c r="AV87" s="79"/>
      <c r="AW87" s="79"/>
      <c r="AX87" s="79"/>
      <c r="AY87" s="79"/>
      <c r="AZ87" s="79"/>
      <c r="BA87">
        <v>5</v>
      </c>
      <c r="BB87" s="78" t="str">
        <f>REPLACE(INDEX(GroupVertices[Group],MATCH(Edges[[#This Row],[Vertex 1]],GroupVertices[Vertex],0)),1,1,"")</f>
        <v>2</v>
      </c>
      <c r="BC87" s="78" t="str">
        <f>REPLACE(INDEX(GroupVertices[Group],MATCH(Edges[[#This Row],[Vertex 2]],GroupVertices[Vertex],0)),1,1,"")</f>
        <v>2</v>
      </c>
      <c r="BD87" s="48">
        <v>0</v>
      </c>
      <c r="BE87" s="49">
        <v>0</v>
      </c>
      <c r="BF87" s="48">
        <v>0</v>
      </c>
      <c r="BG87" s="49">
        <v>0</v>
      </c>
      <c r="BH87" s="48">
        <v>0</v>
      </c>
      <c r="BI87" s="49">
        <v>0</v>
      </c>
      <c r="BJ87" s="48">
        <v>23</v>
      </c>
      <c r="BK87" s="49">
        <v>100</v>
      </c>
      <c r="BL87" s="48">
        <v>23</v>
      </c>
    </row>
    <row r="88" spans="1:64" ht="15">
      <c r="A88" s="64" t="s">
        <v>249</v>
      </c>
      <c r="B88" s="64" t="s">
        <v>246</v>
      </c>
      <c r="C88" s="65" t="s">
        <v>3152</v>
      </c>
      <c r="D88" s="66">
        <v>7</v>
      </c>
      <c r="E88" s="67" t="s">
        <v>136</v>
      </c>
      <c r="F88" s="68">
        <v>21.857142857142858</v>
      </c>
      <c r="G88" s="65"/>
      <c r="H88" s="69"/>
      <c r="I88" s="70"/>
      <c r="J88" s="70"/>
      <c r="K88" s="34" t="s">
        <v>65</v>
      </c>
      <c r="L88" s="77">
        <v>88</v>
      </c>
      <c r="M88" s="77"/>
      <c r="N88" s="72"/>
      <c r="O88" s="79" t="s">
        <v>328</v>
      </c>
      <c r="P88" s="81">
        <v>43746.62355324074</v>
      </c>
      <c r="Q88" s="79" t="s">
        <v>350</v>
      </c>
      <c r="R88" s="79"/>
      <c r="S88" s="79"/>
      <c r="T88" s="79"/>
      <c r="U88" s="79"/>
      <c r="V88" s="82" t="s">
        <v>675</v>
      </c>
      <c r="W88" s="81">
        <v>43746.62355324074</v>
      </c>
      <c r="X88" s="82" t="s">
        <v>759</v>
      </c>
      <c r="Y88" s="79"/>
      <c r="Z88" s="79"/>
      <c r="AA88" s="85" t="s">
        <v>991</v>
      </c>
      <c r="AB88" s="79"/>
      <c r="AC88" s="79" t="b">
        <v>0</v>
      </c>
      <c r="AD88" s="79">
        <v>0</v>
      </c>
      <c r="AE88" s="85" t="s">
        <v>1173</v>
      </c>
      <c r="AF88" s="79" t="b">
        <v>0</v>
      </c>
      <c r="AG88" s="79" t="s">
        <v>1177</v>
      </c>
      <c r="AH88" s="79"/>
      <c r="AI88" s="85" t="s">
        <v>1173</v>
      </c>
      <c r="AJ88" s="79" t="b">
        <v>0</v>
      </c>
      <c r="AK88" s="79">
        <v>4</v>
      </c>
      <c r="AL88" s="85" t="s">
        <v>985</v>
      </c>
      <c r="AM88" s="79" t="s">
        <v>1183</v>
      </c>
      <c r="AN88" s="79" t="b">
        <v>0</v>
      </c>
      <c r="AO88" s="85" t="s">
        <v>985</v>
      </c>
      <c r="AP88" s="79" t="s">
        <v>176</v>
      </c>
      <c r="AQ88" s="79">
        <v>0</v>
      </c>
      <c r="AR88" s="79">
        <v>0</v>
      </c>
      <c r="AS88" s="79"/>
      <c r="AT88" s="79"/>
      <c r="AU88" s="79"/>
      <c r="AV88" s="79"/>
      <c r="AW88" s="79"/>
      <c r="AX88" s="79"/>
      <c r="AY88" s="79"/>
      <c r="AZ88" s="79"/>
      <c r="BA88">
        <v>5</v>
      </c>
      <c r="BB88" s="78" t="str">
        <f>REPLACE(INDEX(GroupVertices[Group],MATCH(Edges[[#This Row],[Vertex 1]],GroupVertices[Vertex],0)),1,1,"")</f>
        <v>2</v>
      </c>
      <c r="BC88" s="78" t="str">
        <f>REPLACE(INDEX(GroupVertices[Group],MATCH(Edges[[#This Row],[Vertex 2]],GroupVertices[Vertex],0)),1,1,"")</f>
        <v>2</v>
      </c>
      <c r="BD88" s="48">
        <v>0</v>
      </c>
      <c r="BE88" s="49">
        <v>0</v>
      </c>
      <c r="BF88" s="48">
        <v>0</v>
      </c>
      <c r="BG88" s="49">
        <v>0</v>
      </c>
      <c r="BH88" s="48">
        <v>0</v>
      </c>
      <c r="BI88" s="49">
        <v>0</v>
      </c>
      <c r="BJ88" s="48">
        <v>24</v>
      </c>
      <c r="BK88" s="49">
        <v>100</v>
      </c>
      <c r="BL88" s="48">
        <v>24</v>
      </c>
    </row>
    <row r="89" spans="1:64" ht="15">
      <c r="A89" s="64" t="s">
        <v>249</v>
      </c>
      <c r="B89" s="64" t="s">
        <v>311</v>
      </c>
      <c r="C89" s="65" t="s">
        <v>3149</v>
      </c>
      <c r="D89" s="66">
        <v>3</v>
      </c>
      <c r="E89" s="67" t="s">
        <v>132</v>
      </c>
      <c r="F89" s="68">
        <v>35</v>
      </c>
      <c r="G89" s="65"/>
      <c r="H89" s="69"/>
      <c r="I89" s="70"/>
      <c r="J89" s="70"/>
      <c r="K89" s="34" t="s">
        <v>65</v>
      </c>
      <c r="L89" s="77">
        <v>89</v>
      </c>
      <c r="M89" s="77"/>
      <c r="N89" s="72"/>
      <c r="O89" s="79" t="s">
        <v>328</v>
      </c>
      <c r="P89" s="81">
        <v>43748.43912037037</v>
      </c>
      <c r="Q89" s="79" t="s">
        <v>368</v>
      </c>
      <c r="R89" s="79"/>
      <c r="S89" s="79"/>
      <c r="T89" s="79"/>
      <c r="U89" s="79"/>
      <c r="V89" s="82" t="s">
        <v>675</v>
      </c>
      <c r="W89" s="81">
        <v>43748.43912037037</v>
      </c>
      <c r="X89" s="82" t="s">
        <v>760</v>
      </c>
      <c r="Y89" s="79"/>
      <c r="Z89" s="79"/>
      <c r="AA89" s="85" t="s">
        <v>992</v>
      </c>
      <c r="AB89" s="79"/>
      <c r="AC89" s="79" t="b">
        <v>0</v>
      </c>
      <c r="AD89" s="79">
        <v>0</v>
      </c>
      <c r="AE89" s="85" t="s">
        <v>1173</v>
      </c>
      <c r="AF89" s="79" t="b">
        <v>0</v>
      </c>
      <c r="AG89" s="79" t="s">
        <v>1177</v>
      </c>
      <c r="AH89" s="79"/>
      <c r="AI89" s="85" t="s">
        <v>1173</v>
      </c>
      <c r="AJ89" s="79" t="b">
        <v>0</v>
      </c>
      <c r="AK89" s="79">
        <v>2</v>
      </c>
      <c r="AL89" s="85" t="s">
        <v>986</v>
      </c>
      <c r="AM89" s="79" t="s">
        <v>1183</v>
      </c>
      <c r="AN89" s="79" t="b">
        <v>0</v>
      </c>
      <c r="AO89" s="85" t="s">
        <v>986</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0</v>
      </c>
      <c r="BE89" s="49">
        <v>0</v>
      </c>
      <c r="BF89" s="48">
        <v>0</v>
      </c>
      <c r="BG89" s="49">
        <v>0</v>
      </c>
      <c r="BH89" s="48">
        <v>0</v>
      </c>
      <c r="BI89" s="49">
        <v>0</v>
      </c>
      <c r="BJ89" s="48">
        <v>20</v>
      </c>
      <c r="BK89" s="49">
        <v>100</v>
      </c>
      <c r="BL89" s="48">
        <v>20</v>
      </c>
    </row>
    <row r="90" spans="1:64" ht="15">
      <c r="A90" s="64" t="s">
        <v>249</v>
      </c>
      <c r="B90" s="64" t="s">
        <v>246</v>
      </c>
      <c r="C90" s="65" t="s">
        <v>3152</v>
      </c>
      <c r="D90" s="66">
        <v>7</v>
      </c>
      <c r="E90" s="67" t="s">
        <v>136</v>
      </c>
      <c r="F90" s="68">
        <v>21.857142857142858</v>
      </c>
      <c r="G90" s="65"/>
      <c r="H90" s="69"/>
      <c r="I90" s="70"/>
      <c r="J90" s="70"/>
      <c r="K90" s="34" t="s">
        <v>65</v>
      </c>
      <c r="L90" s="77">
        <v>90</v>
      </c>
      <c r="M90" s="77"/>
      <c r="N90" s="72"/>
      <c r="O90" s="79" t="s">
        <v>328</v>
      </c>
      <c r="P90" s="81">
        <v>43748.43912037037</v>
      </c>
      <c r="Q90" s="79" t="s">
        <v>368</v>
      </c>
      <c r="R90" s="79"/>
      <c r="S90" s="79"/>
      <c r="T90" s="79"/>
      <c r="U90" s="79"/>
      <c r="V90" s="82" t="s">
        <v>675</v>
      </c>
      <c r="W90" s="81">
        <v>43748.43912037037</v>
      </c>
      <c r="X90" s="82" t="s">
        <v>760</v>
      </c>
      <c r="Y90" s="79"/>
      <c r="Z90" s="79"/>
      <c r="AA90" s="85" t="s">
        <v>992</v>
      </c>
      <c r="AB90" s="79"/>
      <c r="AC90" s="79" t="b">
        <v>0</v>
      </c>
      <c r="AD90" s="79">
        <v>0</v>
      </c>
      <c r="AE90" s="85" t="s">
        <v>1173</v>
      </c>
      <c r="AF90" s="79" t="b">
        <v>0</v>
      </c>
      <c r="AG90" s="79" t="s">
        <v>1177</v>
      </c>
      <c r="AH90" s="79"/>
      <c r="AI90" s="85" t="s">
        <v>1173</v>
      </c>
      <c r="AJ90" s="79" t="b">
        <v>0</v>
      </c>
      <c r="AK90" s="79">
        <v>2</v>
      </c>
      <c r="AL90" s="85" t="s">
        <v>986</v>
      </c>
      <c r="AM90" s="79" t="s">
        <v>1183</v>
      </c>
      <c r="AN90" s="79" t="b">
        <v>0</v>
      </c>
      <c r="AO90" s="85" t="s">
        <v>986</v>
      </c>
      <c r="AP90" s="79" t="s">
        <v>176</v>
      </c>
      <c r="AQ90" s="79">
        <v>0</v>
      </c>
      <c r="AR90" s="79">
        <v>0</v>
      </c>
      <c r="AS90" s="79"/>
      <c r="AT90" s="79"/>
      <c r="AU90" s="79"/>
      <c r="AV90" s="79"/>
      <c r="AW90" s="79"/>
      <c r="AX90" s="79"/>
      <c r="AY90" s="79"/>
      <c r="AZ90" s="79"/>
      <c r="BA90">
        <v>5</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246</v>
      </c>
      <c r="B91" s="64" t="s">
        <v>311</v>
      </c>
      <c r="C91" s="65" t="s">
        <v>3149</v>
      </c>
      <c r="D91" s="66">
        <v>3</v>
      </c>
      <c r="E91" s="67" t="s">
        <v>132</v>
      </c>
      <c r="F91" s="68">
        <v>35</v>
      </c>
      <c r="G91" s="65"/>
      <c r="H91" s="69"/>
      <c r="I91" s="70"/>
      <c r="J91" s="70"/>
      <c r="K91" s="34" t="s">
        <v>65</v>
      </c>
      <c r="L91" s="77">
        <v>91</v>
      </c>
      <c r="M91" s="77"/>
      <c r="N91" s="72"/>
      <c r="O91" s="79" t="s">
        <v>328</v>
      </c>
      <c r="P91" s="81">
        <v>43748.43355324074</v>
      </c>
      <c r="Q91" s="79" t="s">
        <v>366</v>
      </c>
      <c r="R91" s="79"/>
      <c r="S91" s="79"/>
      <c r="T91" s="79" t="s">
        <v>552</v>
      </c>
      <c r="U91" s="82" t="s">
        <v>617</v>
      </c>
      <c r="V91" s="82" t="s">
        <v>617</v>
      </c>
      <c r="W91" s="81">
        <v>43748.43355324074</v>
      </c>
      <c r="X91" s="82" t="s">
        <v>754</v>
      </c>
      <c r="Y91" s="79"/>
      <c r="Z91" s="79"/>
      <c r="AA91" s="85" t="s">
        <v>986</v>
      </c>
      <c r="AB91" s="79"/>
      <c r="AC91" s="79" t="b">
        <v>0</v>
      </c>
      <c r="AD91" s="79">
        <v>4</v>
      </c>
      <c r="AE91" s="85" t="s">
        <v>1173</v>
      </c>
      <c r="AF91" s="79" t="b">
        <v>0</v>
      </c>
      <c r="AG91" s="79" t="s">
        <v>1177</v>
      </c>
      <c r="AH91" s="79"/>
      <c r="AI91" s="85" t="s">
        <v>1173</v>
      </c>
      <c r="AJ91" s="79" t="b">
        <v>0</v>
      </c>
      <c r="AK91" s="79">
        <v>2</v>
      </c>
      <c r="AL91" s="85" t="s">
        <v>1173</v>
      </c>
      <c r="AM91" s="79" t="s">
        <v>1184</v>
      </c>
      <c r="AN91" s="79" t="b">
        <v>0</v>
      </c>
      <c r="AO91" s="85" t="s">
        <v>986</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250</v>
      </c>
      <c r="B92" s="64" t="s">
        <v>311</v>
      </c>
      <c r="C92" s="65" t="s">
        <v>3149</v>
      </c>
      <c r="D92" s="66">
        <v>3</v>
      </c>
      <c r="E92" s="67" t="s">
        <v>132</v>
      </c>
      <c r="F92" s="68">
        <v>35</v>
      </c>
      <c r="G92" s="65"/>
      <c r="H92" s="69"/>
      <c r="I92" s="70"/>
      <c r="J92" s="70"/>
      <c r="K92" s="34" t="s">
        <v>65</v>
      </c>
      <c r="L92" s="77">
        <v>92</v>
      </c>
      <c r="M92" s="77"/>
      <c r="N92" s="72"/>
      <c r="O92" s="79" t="s">
        <v>328</v>
      </c>
      <c r="P92" s="81">
        <v>43748.45275462963</v>
      </c>
      <c r="Q92" s="79" t="s">
        <v>368</v>
      </c>
      <c r="R92" s="79"/>
      <c r="S92" s="79"/>
      <c r="T92" s="79"/>
      <c r="U92" s="79"/>
      <c r="V92" s="82" t="s">
        <v>676</v>
      </c>
      <c r="W92" s="81">
        <v>43748.45275462963</v>
      </c>
      <c r="X92" s="82" t="s">
        <v>761</v>
      </c>
      <c r="Y92" s="79"/>
      <c r="Z92" s="79"/>
      <c r="AA92" s="85" t="s">
        <v>993</v>
      </c>
      <c r="AB92" s="79"/>
      <c r="AC92" s="79" t="b">
        <v>0</v>
      </c>
      <c r="AD92" s="79">
        <v>0</v>
      </c>
      <c r="AE92" s="85" t="s">
        <v>1173</v>
      </c>
      <c r="AF92" s="79" t="b">
        <v>0</v>
      </c>
      <c r="AG92" s="79" t="s">
        <v>1177</v>
      </c>
      <c r="AH92" s="79"/>
      <c r="AI92" s="85" t="s">
        <v>1173</v>
      </c>
      <c r="AJ92" s="79" t="b">
        <v>0</v>
      </c>
      <c r="AK92" s="79">
        <v>2</v>
      </c>
      <c r="AL92" s="85" t="s">
        <v>986</v>
      </c>
      <c r="AM92" s="79" t="s">
        <v>1181</v>
      </c>
      <c r="AN92" s="79" t="b">
        <v>0</v>
      </c>
      <c r="AO92" s="85" t="s">
        <v>986</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251</v>
      </c>
      <c r="B93" s="64" t="s">
        <v>312</v>
      </c>
      <c r="C93" s="65" t="s">
        <v>3149</v>
      </c>
      <c r="D93" s="66">
        <v>3</v>
      </c>
      <c r="E93" s="67" t="s">
        <v>132</v>
      </c>
      <c r="F93" s="68">
        <v>35</v>
      </c>
      <c r="G93" s="65"/>
      <c r="H93" s="69"/>
      <c r="I93" s="70"/>
      <c r="J93" s="70"/>
      <c r="K93" s="34" t="s">
        <v>65</v>
      </c>
      <c r="L93" s="77">
        <v>93</v>
      </c>
      <c r="M93" s="77"/>
      <c r="N93" s="72"/>
      <c r="O93" s="79" t="s">
        <v>328</v>
      </c>
      <c r="P93" s="81">
        <v>43748.54944444444</v>
      </c>
      <c r="Q93" s="79" t="s">
        <v>369</v>
      </c>
      <c r="R93" s="82" t="s">
        <v>487</v>
      </c>
      <c r="S93" s="79" t="s">
        <v>526</v>
      </c>
      <c r="T93" s="79" t="s">
        <v>553</v>
      </c>
      <c r="U93" s="79"/>
      <c r="V93" s="82" t="s">
        <v>677</v>
      </c>
      <c r="W93" s="81">
        <v>43748.54944444444</v>
      </c>
      <c r="X93" s="82" t="s">
        <v>762</v>
      </c>
      <c r="Y93" s="79"/>
      <c r="Z93" s="79"/>
      <c r="AA93" s="85" t="s">
        <v>994</v>
      </c>
      <c r="AB93" s="79"/>
      <c r="AC93" s="79" t="b">
        <v>0</v>
      </c>
      <c r="AD93" s="79">
        <v>1</v>
      </c>
      <c r="AE93" s="85" t="s">
        <v>1173</v>
      </c>
      <c r="AF93" s="79" t="b">
        <v>1</v>
      </c>
      <c r="AG93" s="79" t="s">
        <v>1177</v>
      </c>
      <c r="AH93" s="79"/>
      <c r="AI93" s="85" t="s">
        <v>1151</v>
      </c>
      <c r="AJ93" s="79" t="b">
        <v>0</v>
      </c>
      <c r="AK93" s="79">
        <v>0</v>
      </c>
      <c r="AL93" s="85" t="s">
        <v>1173</v>
      </c>
      <c r="AM93" s="79" t="s">
        <v>1183</v>
      </c>
      <c r="AN93" s="79" t="b">
        <v>0</v>
      </c>
      <c r="AO93" s="85" t="s">
        <v>994</v>
      </c>
      <c r="AP93" s="79" t="s">
        <v>176</v>
      </c>
      <c r="AQ93" s="79">
        <v>0</v>
      </c>
      <c r="AR93" s="79">
        <v>0</v>
      </c>
      <c r="AS93" s="79"/>
      <c r="AT93" s="79"/>
      <c r="AU93" s="79"/>
      <c r="AV93" s="79"/>
      <c r="AW93" s="79"/>
      <c r="AX93" s="79"/>
      <c r="AY93" s="79"/>
      <c r="AZ93" s="79"/>
      <c r="BA93">
        <v>1</v>
      </c>
      <c r="BB93" s="78" t="str">
        <f>REPLACE(INDEX(GroupVertices[Group],MATCH(Edges[[#This Row],[Vertex 1]],GroupVertices[Vertex],0)),1,1,"")</f>
        <v>8</v>
      </c>
      <c r="BC93" s="78" t="str">
        <f>REPLACE(INDEX(GroupVertices[Group],MATCH(Edges[[#This Row],[Vertex 2]],GroupVertices[Vertex],0)),1,1,"")</f>
        <v>8</v>
      </c>
      <c r="BD93" s="48"/>
      <c r="BE93" s="49"/>
      <c r="BF93" s="48"/>
      <c r="BG93" s="49"/>
      <c r="BH93" s="48"/>
      <c r="BI93" s="49"/>
      <c r="BJ93" s="48"/>
      <c r="BK93" s="49"/>
      <c r="BL93" s="48"/>
    </row>
    <row r="94" spans="1:64" ht="15">
      <c r="A94" s="64" t="s">
        <v>251</v>
      </c>
      <c r="B94" s="64" t="s">
        <v>313</v>
      </c>
      <c r="C94" s="65" t="s">
        <v>3149</v>
      </c>
      <c r="D94" s="66">
        <v>3</v>
      </c>
      <c r="E94" s="67" t="s">
        <v>132</v>
      </c>
      <c r="F94" s="68">
        <v>35</v>
      </c>
      <c r="G94" s="65"/>
      <c r="H94" s="69"/>
      <c r="I94" s="70"/>
      <c r="J94" s="70"/>
      <c r="K94" s="34" t="s">
        <v>65</v>
      </c>
      <c r="L94" s="77">
        <v>94</v>
      </c>
      <c r="M94" s="77"/>
      <c r="N94" s="72"/>
      <c r="O94" s="79" t="s">
        <v>328</v>
      </c>
      <c r="P94" s="81">
        <v>43748.54944444444</v>
      </c>
      <c r="Q94" s="79" t="s">
        <v>369</v>
      </c>
      <c r="R94" s="82" t="s">
        <v>487</v>
      </c>
      <c r="S94" s="79" t="s">
        <v>526</v>
      </c>
      <c r="T94" s="79" t="s">
        <v>553</v>
      </c>
      <c r="U94" s="79"/>
      <c r="V94" s="82" t="s">
        <v>677</v>
      </c>
      <c r="W94" s="81">
        <v>43748.54944444444</v>
      </c>
      <c r="X94" s="82" t="s">
        <v>762</v>
      </c>
      <c r="Y94" s="79"/>
      <c r="Z94" s="79"/>
      <c r="AA94" s="85" t="s">
        <v>994</v>
      </c>
      <c r="AB94" s="79"/>
      <c r="AC94" s="79" t="b">
        <v>0</v>
      </c>
      <c r="AD94" s="79">
        <v>1</v>
      </c>
      <c r="AE94" s="85" t="s">
        <v>1173</v>
      </c>
      <c r="AF94" s="79" t="b">
        <v>1</v>
      </c>
      <c r="AG94" s="79" t="s">
        <v>1177</v>
      </c>
      <c r="AH94" s="79"/>
      <c r="AI94" s="85" t="s">
        <v>1151</v>
      </c>
      <c r="AJ94" s="79" t="b">
        <v>0</v>
      </c>
      <c r="AK94" s="79">
        <v>0</v>
      </c>
      <c r="AL94" s="85" t="s">
        <v>1173</v>
      </c>
      <c r="AM94" s="79" t="s">
        <v>1183</v>
      </c>
      <c r="AN94" s="79" t="b">
        <v>0</v>
      </c>
      <c r="AO94" s="85" t="s">
        <v>994</v>
      </c>
      <c r="AP94" s="79" t="s">
        <v>176</v>
      </c>
      <c r="AQ94" s="79">
        <v>0</v>
      </c>
      <c r="AR94" s="79">
        <v>0</v>
      </c>
      <c r="AS94" s="79"/>
      <c r="AT94" s="79"/>
      <c r="AU94" s="79"/>
      <c r="AV94" s="79"/>
      <c r="AW94" s="79"/>
      <c r="AX94" s="79"/>
      <c r="AY94" s="79"/>
      <c r="AZ94" s="79"/>
      <c r="BA94">
        <v>1</v>
      </c>
      <c r="BB94" s="78" t="str">
        <f>REPLACE(INDEX(GroupVertices[Group],MATCH(Edges[[#This Row],[Vertex 1]],GroupVertices[Vertex],0)),1,1,"")</f>
        <v>8</v>
      </c>
      <c r="BC94" s="78" t="str">
        <f>REPLACE(INDEX(GroupVertices[Group],MATCH(Edges[[#This Row],[Vertex 2]],GroupVertices[Vertex],0)),1,1,"")</f>
        <v>8</v>
      </c>
      <c r="BD94" s="48">
        <v>1</v>
      </c>
      <c r="BE94" s="49">
        <v>5.2631578947368425</v>
      </c>
      <c r="BF94" s="48">
        <v>1</v>
      </c>
      <c r="BG94" s="49">
        <v>5.2631578947368425</v>
      </c>
      <c r="BH94" s="48">
        <v>0</v>
      </c>
      <c r="BI94" s="49">
        <v>0</v>
      </c>
      <c r="BJ94" s="48">
        <v>17</v>
      </c>
      <c r="BK94" s="49">
        <v>89.47368421052632</v>
      </c>
      <c r="BL94" s="48">
        <v>19</v>
      </c>
    </row>
    <row r="95" spans="1:64" ht="15">
      <c r="A95" s="64" t="s">
        <v>252</v>
      </c>
      <c r="B95" s="64" t="s">
        <v>259</v>
      </c>
      <c r="C95" s="65" t="s">
        <v>3150</v>
      </c>
      <c r="D95" s="66">
        <v>4</v>
      </c>
      <c r="E95" s="67" t="s">
        <v>136</v>
      </c>
      <c r="F95" s="68">
        <v>31.714285714285715</v>
      </c>
      <c r="G95" s="65"/>
      <c r="H95" s="69"/>
      <c r="I95" s="70"/>
      <c r="J95" s="70"/>
      <c r="K95" s="34" t="s">
        <v>65</v>
      </c>
      <c r="L95" s="77">
        <v>95</v>
      </c>
      <c r="M95" s="77"/>
      <c r="N95" s="72"/>
      <c r="O95" s="79" t="s">
        <v>328</v>
      </c>
      <c r="P95" s="81">
        <v>43746.708599537036</v>
      </c>
      <c r="Q95" s="79" t="s">
        <v>351</v>
      </c>
      <c r="R95" s="79"/>
      <c r="S95" s="79"/>
      <c r="T95" s="79" t="s">
        <v>546</v>
      </c>
      <c r="U95" s="79"/>
      <c r="V95" s="82" t="s">
        <v>678</v>
      </c>
      <c r="W95" s="81">
        <v>43746.708599537036</v>
      </c>
      <c r="X95" s="82" t="s">
        <v>763</v>
      </c>
      <c r="Y95" s="79"/>
      <c r="Z95" s="79"/>
      <c r="AA95" s="85" t="s">
        <v>995</v>
      </c>
      <c r="AB95" s="79"/>
      <c r="AC95" s="79" t="b">
        <v>0</v>
      </c>
      <c r="AD95" s="79">
        <v>0</v>
      </c>
      <c r="AE95" s="85" t="s">
        <v>1173</v>
      </c>
      <c r="AF95" s="79" t="b">
        <v>0</v>
      </c>
      <c r="AG95" s="79" t="s">
        <v>1177</v>
      </c>
      <c r="AH95" s="79"/>
      <c r="AI95" s="85" t="s">
        <v>1173</v>
      </c>
      <c r="AJ95" s="79" t="b">
        <v>0</v>
      </c>
      <c r="AK95" s="79">
        <v>3</v>
      </c>
      <c r="AL95" s="85" t="s">
        <v>1140</v>
      </c>
      <c r="AM95" s="79" t="s">
        <v>1182</v>
      </c>
      <c r="AN95" s="79" t="b">
        <v>0</v>
      </c>
      <c r="AO95" s="85" t="s">
        <v>1140</v>
      </c>
      <c r="AP95" s="79" t="s">
        <v>176</v>
      </c>
      <c r="AQ95" s="79">
        <v>0</v>
      </c>
      <c r="AR95" s="79">
        <v>0</v>
      </c>
      <c r="AS95" s="79"/>
      <c r="AT95" s="79"/>
      <c r="AU95" s="79"/>
      <c r="AV95" s="79"/>
      <c r="AW95" s="79"/>
      <c r="AX95" s="79"/>
      <c r="AY95" s="79"/>
      <c r="AZ95" s="79"/>
      <c r="BA95">
        <v>2</v>
      </c>
      <c r="BB95" s="78" t="str">
        <f>REPLACE(INDEX(GroupVertices[Group],MATCH(Edges[[#This Row],[Vertex 1]],GroupVertices[Vertex],0)),1,1,"")</f>
        <v>5</v>
      </c>
      <c r="BC95" s="78" t="str">
        <f>REPLACE(INDEX(GroupVertices[Group],MATCH(Edges[[#This Row],[Vertex 2]],GroupVertices[Vertex],0)),1,1,"")</f>
        <v>1</v>
      </c>
      <c r="BD95" s="48">
        <v>0</v>
      </c>
      <c r="BE95" s="49">
        <v>0</v>
      </c>
      <c r="BF95" s="48">
        <v>0</v>
      </c>
      <c r="BG95" s="49">
        <v>0</v>
      </c>
      <c r="BH95" s="48">
        <v>0</v>
      </c>
      <c r="BI95" s="49">
        <v>0</v>
      </c>
      <c r="BJ95" s="48">
        <v>23</v>
      </c>
      <c r="BK95" s="49">
        <v>100</v>
      </c>
      <c r="BL95" s="48">
        <v>23</v>
      </c>
    </row>
    <row r="96" spans="1:64" ht="15">
      <c r="A96" s="64" t="s">
        <v>252</v>
      </c>
      <c r="B96" s="64" t="s">
        <v>314</v>
      </c>
      <c r="C96" s="65" t="s">
        <v>3149</v>
      </c>
      <c r="D96" s="66">
        <v>3</v>
      </c>
      <c r="E96" s="67" t="s">
        <v>132</v>
      </c>
      <c r="F96" s="68">
        <v>35</v>
      </c>
      <c r="G96" s="65"/>
      <c r="H96" s="69"/>
      <c r="I96" s="70"/>
      <c r="J96" s="70"/>
      <c r="K96" s="34" t="s">
        <v>65</v>
      </c>
      <c r="L96" s="77">
        <v>96</v>
      </c>
      <c r="M96" s="77"/>
      <c r="N96" s="72"/>
      <c r="O96" s="79" t="s">
        <v>328</v>
      </c>
      <c r="P96" s="81">
        <v>43748.6105787037</v>
      </c>
      <c r="Q96" s="79" t="s">
        <v>370</v>
      </c>
      <c r="R96" s="79"/>
      <c r="S96" s="79"/>
      <c r="T96" s="79"/>
      <c r="U96" s="79"/>
      <c r="V96" s="82" t="s">
        <v>678</v>
      </c>
      <c r="W96" s="81">
        <v>43748.6105787037</v>
      </c>
      <c r="X96" s="82" t="s">
        <v>764</v>
      </c>
      <c r="Y96" s="79"/>
      <c r="Z96" s="79"/>
      <c r="AA96" s="85" t="s">
        <v>996</v>
      </c>
      <c r="AB96" s="79"/>
      <c r="AC96" s="79" t="b">
        <v>0</v>
      </c>
      <c r="AD96" s="79">
        <v>0</v>
      </c>
      <c r="AE96" s="85" t="s">
        <v>1173</v>
      </c>
      <c r="AF96" s="79" t="b">
        <v>0</v>
      </c>
      <c r="AG96" s="79" t="s">
        <v>1177</v>
      </c>
      <c r="AH96" s="79"/>
      <c r="AI96" s="85" t="s">
        <v>1173</v>
      </c>
      <c r="AJ96" s="79" t="b">
        <v>0</v>
      </c>
      <c r="AK96" s="79">
        <v>1</v>
      </c>
      <c r="AL96" s="85" t="s">
        <v>1109</v>
      </c>
      <c r="AM96" s="79" t="s">
        <v>1182</v>
      </c>
      <c r="AN96" s="79" t="b">
        <v>0</v>
      </c>
      <c r="AO96" s="85" t="s">
        <v>1109</v>
      </c>
      <c r="AP96" s="79" t="s">
        <v>176</v>
      </c>
      <c r="AQ96" s="79">
        <v>0</v>
      </c>
      <c r="AR96" s="79">
        <v>0</v>
      </c>
      <c r="AS96" s="79"/>
      <c r="AT96" s="79"/>
      <c r="AU96" s="79"/>
      <c r="AV96" s="79"/>
      <c r="AW96" s="79"/>
      <c r="AX96" s="79"/>
      <c r="AY96" s="79"/>
      <c r="AZ96" s="79"/>
      <c r="BA96">
        <v>1</v>
      </c>
      <c r="BB96" s="78" t="str">
        <f>REPLACE(INDEX(GroupVertices[Group],MATCH(Edges[[#This Row],[Vertex 1]],GroupVertices[Vertex],0)),1,1,"")</f>
        <v>5</v>
      </c>
      <c r="BC96" s="78" t="str">
        <f>REPLACE(INDEX(GroupVertices[Group],MATCH(Edges[[#This Row],[Vertex 2]],GroupVertices[Vertex],0)),1,1,"")</f>
        <v>5</v>
      </c>
      <c r="BD96" s="48">
        <v>0</v>
      </c>
      <c r="BE96" s="49">
        <v>0</v>
      </c>
      <c r="BF96" s="48">
        <v>0</v>
      </c>
      <c r="BG96" s="49">
        <v>0</v>
      </c>
      <c r="BH96" s="48">
        <v>0</v>
      </c>
      <c r="BI96" s="49">
        <v>0</v>
      </c>
      <c r="BJ96" s="48">
        <v>18</v>
      </c>
      <c r="BK96" s="49">
        <v>100</v>
      </c>
      <c r="BL96" s="48">
        <v>18</v>
      </c>
    </row>
    <row r="97" spans="1:64" ht="15">
      <c r="A97" s="64" t="s">
        <v>252</v>
      </c>
      <c r="B97" s="64" t="s">
        <v>259</v>
      </c>
      <c r="C97" s="65" t="s">
        <v>3150</v>
      </c>
      <c r="D97" s="66">
        <v>4</v>
      </c>
      <c r="E97" s="67" t="s">
        <v>136</v>
      </c>
      <c r="F97" s="68">
        <v>31.714285714285715</v>
      </c>
      <c r="G97" s="65"/>
      <c r="H97" s="69"/>
      <c r="I97" s="70"/>
      <c r="J97" s="70"/>
      <c r="K97" s="34" t="s">
        <v>65</v>
      </c>
      <c r="L97" s="77">
        <v>97</v>
      </c>
      <c r="M97" s="77"/>
      <c r="N97" s="72"/>
      <c r="O97" s="79" t="s">
        <v>328</v>
      </c>
      <c r="P97" s="81">
        <v>43748.6105787037</v>
      </c>
      <c r="Q97" s="79" t="s">
        <v>370</v>
      </c>
      <c r="R97" s="79"/>
      <c r="S97" s="79"/>
      <c r="T97" s="79"/>
      <c r="U97" s="79"/>
      <c r="V97" s="82" t="s">
        <v>678</v>
      </c>
      <c r="W97" s="81">
        <v>43748.6105787037</v>
      </c>
      <c r="X97" s="82" t="s">
        <v>764</v>
      </c>
      <c r="Y97" s="79"/>
      <c r="Z97" s="79"/>
      <c r="AA97" s="85" t="s">
        <v>996</v>
      </c>
      <c r="AB97" s="79"/>
      <c r="AC97" s="79" t="b">
        <v>0</v>
      </c>
      <c r="AD97" s="79">
        <v>0</v>
      </c>
      <c r="AE97" s="85" t="s">
        <v>1173</v>
      </c>
      <c r="AF97" s="79" t="b">
        <v>0</v>
      </c>
      <c r="AG97" s="79" t="s">
        <v>1177</v>
      </c>
      <c r="AH97" s="79"/>
      <c r="AI97" s="85" t="s">
        <v>1173</v>
      </c>
      <c r="AJ97" s="79" t="b">
        <v>0</v>
      </c>
      <c r="AK97" s="79">
        <v>1</v>
      </c>
      <c r="AL97" s="85" t="s">
        <v>1109</v>
      </c>
      <c r="AM97" s="79" t="s">
        <v>1182</v>
      </c>
      <c r="AN97" s="79" t="b">
        <v>0</v>
      </c>
      <c r="AO97" s="85" t="s">
        <v>1109</v>
      </c>
      <c r="AP97" s="79" t="s">
        <v>176</v>
      </c>
      <c r="AQ97" s="79">
        <v>0</v>
      </c>
      <c r="AR97" s="79">
        <v>0</v>
      </c>
      <c r="AS97" s="79"/>
      <c r="AT97" s="79"/>
      <c r="AU97" s="79"/>
      <c r="AV97" s="79"/>
      <c r="AW97" s="79"/>
      <c r="AX97" s="79"/>
      <c r="AY97" s="79"/>
      <c r="AZ97" s="79"/>
      <c r="BA97">
        <v>2</v>
      </c>
      <c r="BB97" s="78" t="str">
        <f>REPLACE(INDEX(GroupVertices[Group],MATCH(Edges[[#This Row],[Vertex 1]],GroupVertices[Vertex],0)),1,1,"")</f>
        <v>5</v>
      </c>
      <c r="BC97" s="78" t="str">
        <f>REPLACE(INDEX(GroupVertices[Group],MATCH(Edges[[#This Row],[Vertex 2]],GroupVertices[Vertex],0)),1,1,"")</f>
        <v>1</v>
      </c>
      <c r="BD97" s="48"/>
      <c r="BE97" s="49"/>
      <c r="BF97" s="48"/>
      <c r="BG97" s="49"/>
      <c r="BH97" s="48"/>
      <c r="BI97" s="49"/>
      <c r="BJ97" s="48"/>
      <c r="BK97" s="49"/>
      <c r="BL97" s="48"/>
    </row>
    <row r="98" spans="1:64" ht="15">
      <c r="A98" s="64" t="s">
        <v>253</v>
      </c>
      <c r="B98" s="64" t="s">
        <v>259</v>
      </c>
      <c r="C98" s="65" t="s">
        <v>3149</v>
      </c>
      <c r="D98" s="66">
        <v>3</v>
      </c>
      <c r="E98" s="67" t="s">
        <v>132</v>
      </c>
      <c r="F98" s="68">
        <v>35</v>
      </c>
      <c r="G98" s="65"/>
      <c r="H98" s="69"/>
      <c r="I98" s="70"/>
      <c r="J98" s="70"/>
      <c r="K98" s="34" t="s">
        <v>65</v>
      </c>
      <c r="L98" s="77">
        <v>98</v>
      </c>
      <c r="M98" s="77"/>
      <c r="N98" s="72"/>
      <c r="O98" s="79" t="s">
        <v>328</v>
      </c>
      <c r="P98" s="81">
        <v>43748.707349537035</v>
      </c>
      <c r="Q98" s="79" t="s">
        <v>371</v>
      </c>
      <c r="R98" s="79"/>
      <c r="S98" s="79"/>
      <c r="T98" s="79"/>
      <c r="U98" s="79"/>
      <c r="V98" s="82" t="s">
        <v>679</v>
      </c>
      <c r="W98" s="81">
        <v>43748.707349537035</v>
      </c>
      <c r="X98" s="82" t="s">
        <v>765</v>
      </c>
      <c r="Y98" s="79"/>
      <c r="Z98" s="79"/>
      <c r="AA98" s="85" t="s">
        <v>997</v>
      </c>
      <c r="AB98" s="79"/>
      <c r="AC98" s="79" t="b">
        <v>0</v>
      </c>
      <c r="AD98" s="79">
        <v>0</v>
      </c>
      <c r="AE98" s="85" t="s">
        <v>1173</v>
      </c>
      <c r="AF98" s="79" t="b">
        <v>0</v>
      </c>
      <c r="AG98" s="79" t="s">
        <v>1177</v>
      </c>
      <c r="AH98" s="79"/>
      <c r="AI98" s="85" t="s">
        <v>1173</v>
      </c>
      <c r="AJ98" s="79" t="b">
        <v>0</v>
      </c>
      <c r="AK98" s="79">
        <v>1</v>
      </c>
      <c r="AL98" s="85" t="s">
        <v>1110</v>
      </c>
      <c r="AM98" s="79" t="s">
        <v>1184</v>
      </c>
      <c r="AN98" s="79" t="b">
        <v>0</v>
      </c>
      <c r="AO98" s="85" t="s">
        <v>1110</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19</v>
      </c>
      <c r="BK98" s="49">
        <v>100</v>
      </c>
      <c r="BL98" s="48">
        <v>19</v>
      </c>
    </row>
    <row r="99" spans="1:64" ht="15">
      <c r="A99" s="64" t="s">
        <v>254</v>
      </c>
      <c r="B99" s="64" t="s">
        <v>273</v>
      </c>
      <c r="C99" s="65" t="s">
        <v>3149</v>
      </c>
      <c r="D99" s="66">
        <v>3</v>
      </c>
      <c r="E99" s="67" t="s">
        <v>132</v>
      </c>
      <c r="F99" s="68">
        <v>35</v>
      </c>
      <c r="G99" s="65"/>
      <c r="H99" s="69"/>
      <c r="I99" s="70"/>
      <c r="J99" s="70"/>
      <c r="K99" s="34" t="s">
        <v>65</v>
      </c>
      <c r="L99" s="77">
        <v>99</v>
      </c>
      <c r="M99" s="77"/>
      <c r="N99" s="72"/>
      <c r="O99" s="79" t="s">
        <v>328</v>
      </c>
      <c r="P99" s="81">
        <v>43749.24037037037</v>
      </c>
      <c r="Q99" s="79" t="s">
        <v>353</v>
      </c>
      <c r="R99" s="79"/>
      <c r="S99" s="79"/>
      <c r="T99" s="79" t="s">
        <v>548</v>
      </c>
      <c r="U99" s="82" t="s">
        <v>611</v>
      </c>
      <c r="V99" s="82" t="s">
        <v>611</v>
      </c>
      <c r="W99" s="81">
        <v>43749.24037037037</v>
      </c>
      <c r="X99" s="82" t="s">
        <v>766</v>
      </c>
      <c r="Y99" s="79"/>
      <c r="Z99" s="79"/>
      <c r="AA99" s="85" t="s">
        <v>998</v>
      </c>
      <c r="AB99" s="79"/>
      <c r="AC99" s="79" t="b">
        <v>0</v>
      </c>
      <c r="AD99" s="79">
        <v>0</v>
      </c>
      <c r="AE99" s="85" t="s">
        <v>1173</v>
      </c>
      <c r="AF99" s="79" t="b">
        <v>0</v>
      </c>
      <c r="AG99" s="79" t="s">
        <v>1176</v>
      </c>
      <c r="AH99" s="79"/>
      <c r="AI99" s="85" t="s">
        <v>1173</v>
      </c>
      <c r="AJ99" s="79" t="b">
        <v>0</v>
      </c>
      <c r="AK99" s="79">
        <v>6</v>
      </c>
      <c r="AL99" s="85" t="s">
        <v>1068</v>
      </c>
      <c r="AM99" s="79" t="s">
        <v>1188</v>
      </c>
      <c r="AN99" s="79" t="b">
        <v>0</v>
      </c>
      <c r="AO99" s="85" t="s">
        <v>1068</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v>0</v>
      </c>
      <c r="BE99" s="49">
        <v>0</v>
      </c>
      <c r="BF99" s="48">
        <v>0</v>
      </c>
      <c r="BG99" s="49">
        <v>0</v>
      </c>
      <c r="BH99" s="48">
        <v>0</v>
      </c>
      <c r="BI99" s="49">
        <v>0</v>
      </c>
      <c r="BJ99" s="48">
        <v>10</v>
      </c>
      <c r="BK99" s="49">
        <v>100</v>
      </c>
      <c r="BL99" s="48">
        <v>10</v>
      </c>
    </row>
    <row r="100" spans="1:64" ht="15">
      <c r="A100" s="64" t="s">
        <v>254</v>
      </c>
      <c r="B100" s="64" t="s">
        <v>280</v>
      </c>
      <c r="C100" s="65" t="s">
        <v>3149</v>
      </c>
      <c r="D100" s="66">
        <v>3</v>
      </c>
      <c r="E100" s="67" t="s">
        <v>132</v>
      </c>
      <c r="F100" s="68">
        <v>35</v>
      </c>
      <c r="G100" s="65"/>
      <c r="H100" s="69"/>
      <c r="I100" s="70"/>
      <c r="J100" s="70"/>
      <c r="K100" s="34" t="s">
        <v>65</v>
      </c>
      <c r="L100" s="77">
        <v>100</v>
      </c>
      <c r="M100" s="77"/>
      <c r="N100" s="72"/>
      <c r="O100" s="79" t="s">
        <v>328</v>
      </c>
      <c r="P100" s="81">
        <v>43749.24052083334</v>
      </c>
      <c r="Q100" s="79" t="s">
        <v>355</v>
      </c>
      <c r="R100" s="79"/>
      <c r="S100" s="79"/>
      <c r="T100" s="79"/>
      <c r="U100" s="79"/>
      <c r="V100" s="82" t="s">
        <v>680</v>
      </c>
      <c r="W100" s="81">
        <v>43749.24052083334</v>
      </c>
      <c r="X100" s="82" t="s">
        <v>767</v>
      </c>
      <c r="Y100" s="79"/>
      <c r="Z100" s="79"/>
      <c r="AA100" s="85" t="s">
        <v>999</v>
      </c>
      <c r="AB100" s="79"/>
      <c r="AC100" s="79" t="b">
        <v>0</v>
      </c>
      <c r="AD100" s="79">
        <v>0</v>
      </c>
      <c r="AE100" s="85" t="s">
        <v>1173</v>
      </c>
      <c r="AF100" s="79" t="b">
        <v>0</v>
      </c>
      <c r="AG100" s="79" t="s">
        <v>1176</v>
      </c>
      <c r="AH100" s="79"/>
      <c r="AI100" s="85" t="s">
        <v>1173</v>
      </c>
      <c r="AJ100" s="79" t="b">
        <v>0</v>
      </c>
      <c r="AK100" s="79">
        <v>5</v>
      </c>
      <c r="AL100" s="85" t="s">
        <v>1114</v>
      </c>
      <c r="AM100" s="79" t="s">
        <v>1188</v>
      </c>
      <c r="AN100" s="79" t="b">
        <v>0</v>
      </c>
      <c r="AO100" s="85" t="s">
        <v>1114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254</v>
      </c>
      <c r="B101" s="64" t="s">
        <v>281</v>
      </c>
      <c r="C101" s="65" t="s">
        <v>3149</v>
      </c>
      <c r="D101" s="66">
        <v>3</v>
      </c>
      <c r="E101" s="67" t="s">
        <v>132</v>
      </c>
      <c r="F101" s="68">
        <v>35</v>
      </c>
      <c r="G101" s="65"/>
      <c r="H101" s="69"/>
      <c r="I101" s="70"/>
      <c r="J101" s="70"/>
      <c r="K101" s="34" t="s">
        <v>65</v>
      </c>
      <c r="L101" s="77">
        <v>101</v>
      </c>
      <c r="M101" s="77"/>
      <c r="N101" s="72"/>
      <c r="O101" s="79" t="s">
        <v>328</v>
      </c>
      <c r="P101" s="81">
        <v>43749.24052083334</v>
      </c>
      <c r="Q101" s="79" t="s">
        <v>355</v>
      </c>
      <c r="R101" s="79"/>
      <c r="S101" s="79"/>
      <c r="T101" s="79"/>
      <c r="U101" s="79"/>
      <c r="V101" s="82" t="s">
        <v>680</v>
      </c>
      <c r="W101" s="81">
        <v>43749.24052083334</v>
      </c>
      <c r="X101" s="82" t="s">
        <v>767</v>
      </c>
      <c r="Y101" s="79"/>
      <c r="Z101" s="79"/>
      <c r="AA101" s="85" t="s">
        <v>999</v>
      </c>
      <c r="AB101" s="79"/>
      <c r="AC101" s="79" t="b">
        <v>0</v>
      </c>
      <c r="AD101" s="79">
        <v>0</v>
      </c>
      <c r="AE101" s="85" t="s">
        <v>1173</v>
      </c>
      <c r="AF101" s="79" t="b">
        <v>0</v>
      </c>
      <c r="AG101" s="79" t="s">
        <v>1176</v>
      </c>
      <c r="AH101" s="79"/>
      <c r="AI101" s="85" t="s">
        <v>1173</v>
      </c>
      <c r="AJ101" s="79" t="b">
        <v>0</v>
      </c>
      <c r="AK101" s="79">
        <v>5</v>
      </c>
      <c r="AL101" s="85" t="s">
        <v>1114</v>
      </c>
      <c r="AM101" s="79" t="s">
        <v>1188</v>
      </c>
      <c r="AN101" s="79" t="b">
        <v>0</v>
      </c>
      <c r="AO101" s="85" t="s">
        <v>1114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v>0</v>
      </c>
      <c r="BE101" s="49">
        <v>0</v>
      </c>
      <c r="BF101" s="48">
        <v>0</v>
      </c>
      <c r="BG101" s="49">
        <v>0</v>
      </c>
      <c r="BH101" s="48">
        <v>0</v>
      </c>
      <c r="BI101" s="49">
        <v>0</v>
      </c>
      <c r="BJ101" s="48">
        <v>15</v>
      </c>
      <c r="BK101" s="49">
        <v>100</v>
      </c>
      <c r="BL101" s="48">
        <v>15</v>
      </c>
    </row>
    <row r="102" spans="1:64" ht="15">
      <c r="A102" s="64" t="s">
        <v>255</v>
      </c>
      <c r="B102" s="64" t="s">
        <v>273</v>
      </c>
      <c r="C102" s="65" t="s">
        <v>3149</v>
      </c>
      <c r="D102" s="66">
        <v>3</v>
      </c>
      <c r="E102" s="67" t="s">
        <v>132</v>
      </c>
      <c r="F102" s="68">
        <v>35</v>
      </c>
      <c r="G102" s="65"/>
      <c r="H102" s="69"/>
      <c r="I102" s="70"/>
      <c r="J102" s="70"/>
      <c r="K102" s="34" t="s">
        <v>65</v>
      </c>
      <c r="L102" s="77">
        <v>102</v>
      </c>
      <c r="M102" s="77"/>
      <c r="N102" s="72"/>
      <c r="O102" s="79" t="s">
        <v>328</v>
      </c>
      <c r="P102" s="81">
        <v>43749.240219907406</v>
      </c>
      <c r="Q102" s="79" t="s">
        <v>353</v>
      </c>
      <c r="R102" s="79"/>
      <c r="S102" s="79"/>
      <c r="T102" s="79" t="s">
        <v>548</v>
      </c>
      <c r="U102" s="82" t="s">
        <v>611</v>
      </c>
      <c r="V102" s="82" t="s">
        <v>611</v>
      </c>
      <c r="W102" s="81">
        <v>43749.240219907406</v>
      </c>
      <c r="X102" s="82" t="s">
        <v>768</v>
      </c>
      <c r="Y102" s="79"/>
      <c r="Z102" s="79"/>
      <c r="AA102" s="85" t="s">
        <v>1000</v>
      </c>
      <c r="AB102" s="79"/>
      <c r="AC102" s="79" t="b">
        <v>0</v>
      </c>
      <c r="AD102" s="79">
        <v>0</v>
      </c>
      <c r="AE102" s="85" t="s">
        <v>1173</v>
      </c>
      <c r="AF102" s="79" t="b">
        <v>0</v>
      </c>
      <c r="AG102" s="79" t="s">
        <v>1176</v>
      </c>
      <c r="AH102" s="79"/>
      <c r="AI102" s="85" t="s">
        <v>1173</v>
      </c>
      <c r="AJ102" s="79" t="b">
        <v>0</v>
      </c>
      <c r="AK102" s="79">
        <v>6</v>
      </c>
      <c r="AL102" s="85" t="s">
        <v>1068</v>
      </c>
      <c r="AM102" s="79" t="s">
        <v>1181</v>
      </c>
      <c r="AN102" s="79" t="b">
        <v>0</v>
      </c>
      <c r="AO102" s="85" t="s">
        <v>1068</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0</v>
      </c>
      <c r="BE102" s="49">
        <v>0</v>
      </c>
      <c r="BF102" s="48">
        <v>0</v>
      </c>
      <c r="BG102" s="49">
        <v>0</v>
      </c>
      <c r="BH102" s="48">
        <v>0</v>
      </c>
      <c r="BI102" s="49">
        <v>0</v>
      </c>
      <c r="BJ102" s="48">
        <v>10</v>
      </c>
      <c r="BK102" s="49">
        <v>100</v>
      </c>
      <c r="BL102" s="48">
        <v>10</v>
      </c>
    </row>
    <row r="103" spans="1:64" ht="15">
      <c r="A103" s="64" t="s">
        <v>255</v>
      </c>
      <c r="B103" s="64" t="s">
        <v>280</v>
      </c>
      <c r="C103" s="65" t="s">
        <v>3149</v>
      </c>
      <c r="D103" s="66">
        <v>3</v>
      </c>
      <c r="E103" s="67" t="s">
        <v>132</v>
      </c>
      <c r="F103" s="68">
        <v>35</v>
      </c>
      <c r="G103" s="65"/>
      <c r="H103" s="69"/>
      <c r="I103" s="70"/>
      <c r="J103" s="70"/>
      <c r="K103" s="34" t="s">
        <v>65</v>
      </c>
      <c r="L103" s="77">
        <v>103</v>
      </c>
      <c r="M103" s="77"/>
      <c r="N103" s="72"/>
      <c r="O103" s="79" t="s">
        <v>328</v>
      </c>
      <c r="P103" s="81">
        <v>43749.240428240744</v>
      </c>
      <c r="Q103" s="79" t="s">
        <v>355</v>
      </c>
      <c r="R103" s="79"/>
      <c r="S103" s="79"/>
      <c r="T103" s="79"/>
      <c r="U103" s="79"/>
      <c r="V103" s="82" t="s">
        <v>681</v>
      </c>
      <c r="W103" s="81">
        <v>43749.240428240744</v>
      </c>
      <c r="X103" s="82" t="s">
        <v>769</v>
      </c>
      <c r="Y103" s="79"/>
      <c r="Z103" s="79"/>
      <c r="AA103" s="85" t="s">
        <v>1001</v>
      </c>
      <c r="AB103" s="79"/>
      <c r="AC103" s="79" t="b">
        <v>0</v>
      </c>
      <c r="AD103" s="79">
        <v>0</v>
      </c>
      <c r="AE103" s="85" t="s">
        <v>1173</v>
      </c>
      <c r="AF103" s="79" t="b">
        <v>0</v>
      </c>
      <c r="AG103" s="79" t="s">
        <v>1176</v>
      </c>
      <c r="AH103" s="79"/>
      <c r="AI103" s="85" t="s">
        <v>1173</v>
      </c>
      <c r="AJ103" s="79" t="b">
        <v>0</v>
      </c>
      <c r="AK103" s="79">
        <v>5</v>
      </c>
      <c r="AL103" s="85" t="s">
        <v>1114</v>
      </c>
      <c r="AM103" s="79" t="s">
        <v>1181</v>
      </c>
      <c r="AN103" s="79" t="b">
        <v>0</v>
      </c>
      <c r="AO103" s="85" t="s">
        <v>1114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255</v>
      </c>
      <c r="B104" s="64" t="s">
        <v>281</v>
      </c>
      <c r="C104" s="65" t="s">
        <v>3149</v>
      </c>
      <c r="D104" s="66">
        <v>3</v>
      </c>
      <c r="E104" s="67" t="s">
        <v>132</v>
      </c>
      <c r="F104" s="68">
        <v>35</v>
      </c>
      <c r="G104" s="65"/>
      <c r="H104" s="69"/>
      <c r="I104" s="70"/>
      <c r="J104" s="70"/>
      <c r="K104" s="34" t="s">
        <v>65</v>
      </c>
      <c r="L104" s="77">
        <v>104</v>
      </c>
      <c r="M104" s="77"/>
      <c r="N104" s="72"/>
      <c r="O104" s="79" t="s">
        <v>328</v>
      </c>
      <c r="P104" s="81">
        <v>43749.240428240744</v>
      </c>
      <c r="Q104" s="79" t="s">
        <v>355</v>
      </c>
      <c r="R104" s="79"/>
      <c r="S104" s="79"/>
      <c r="T104" s="79"/>
      <c r="U104" s="79"/>
      <c r="V104" s="82" t="s">
        <v>681</v>
      </c>
      <c r="W104" s="81">
        <v>43749.240428240744</v>
      </c>
      <c r="X104" s="82" t="s">
        <v>769</v>
      </c>
      <c r="Y104" s="79"/>
      <c r="Z104" s="79"/>
      <c r="AA104" s="85" t="s">
        <v>1001</v>
      </c>
      <c r="AB104" s="79"/>
      <c r="AC104" s="79" t="b">
        <v>0</v>
      </c>
      <c r="AD104" s="79">
        <v>0</v>
      </c>
      <c r="AE104" s="85" t="s">
        <v>1173</v>
      </c>
      <c r="AF104" s="79" t="b">
        <v>0</v>
      </c>
      <c r="AG104" s="79" t="s">
        <v>1176</v>
      </c>
      <c r="AH104" s="79"/>
      <c r="AI104" s="85" t="s">
        <v>1173</v>
      </c>
      <c r="AJ104" s="79" t="b">
        <v>0</v>
      </c>
      <c r="AK104" s="79">
        <v>5</v>
      </c>
      <c r="AL104" s="85" t="s">
        <v>1114</v>
      </c>
      <c r="AM104" s="79" t="s">
        <v>1181</v>
      </c>
      <c r="AN104" s="79" t="b">
        <v>0</v>
      </c>
      <c r="AO104" s="85" t="s">
        <v>1114</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v>0</v>
      </c>
      <c r="BE104" s="49">
        <v>0</v>
      </c>
      <c r="BF104" s="48">
        <v>0</v>
      </c>
      <c r="BG104" s="49">
        <v>0</v>
      </c>
      <c r="BH104" s="48">
        <v>0</v>
      </c>
      <c r="BI104" s="49">
        <v>0</v>
      </c>
      <c r="BJ104" s="48">
        <v>15</v>
      </c>
      <c r="BK104" s="49">
        <v>100</v>
      </c>
      <c r="BL104" s="48">
        <v>15</v>
      </c>
    </row>
    <row r="105" spans="1:64" ht="15">
      <c r="A105" s="64" t="s">
        <v>255</v>
      </c>
      <c r="B105" s="64" t="s">
        <v>259</v>
      </c>
      <c r="C105" s="65" t="s">
        <v>3150</v>
      </c>
      <c r="D105" s="66">
        <v>4</v>
      </c>
      <c r="E105" s="67" t="s">
        <v>136</v>
      </c>
      <c r="F105" s="68">
        <v>31.714285714285715</v>
      </c>
      <c r="G105" s="65"/>
      <c r="H105" s="69"/>
      <c r="I105" s="70"/>
      <c r="J105" s="70"/>
      <c r="K105" s="34" t="s">
        <v>65</v>
      </c>
      <c r="L105" s="77">
        <v>105</v>
      </c>
      <c r="M105" s="77"/>
      <c r="N105" s="72"/>
      <c r="O105" s="79" t="s">
        <v>328</v>
      </c>
      <c r="P105" s="81">
        <v>43749.24048611111</v>
      </c>
      <c r="Q105" s="79" t="s">
        <v>354</v>
      </c>
      <c r="R105" s="79"/>
      <c r="S105" s="79"/>
      <c r="T105" s="79"/>
      <c r="U105" s="79"/>
      <c r="V105" s="82" t="s">
        <v>681</v>
      </c>
      <c r="W105" s="81">
        <v>43749.24048611111</v>
      </c>
      <c r="X105" s="82" t="s">
        <v>770</v>
      </c>
      <c r="Y105" s="79"/>
      <c r="Z105" s="79"/>
      <c r="AA105" s="85" t="s">
        <v>1002</v>
      </c>
      <c r="AB105" s="79"/>
      <c r="AC105" s="79" t="b">
        <v>0</v>
      </c>
      <c r="AD105" s="79">
        <v>0</v>
      </c>
      <c r="AE105" s="85" t="s">
        <v>1173</v>
      </c>
      <c r="AF105" s="79" t="b">
        <v>0</v>
      </c>
      <c r="AG105" s="79" t="s">
        <v>1176</v>
      </c>
      <c r="AH105" s="79"/>
      <c r="AI105" s="85" t="s">
        <v>1173</v>
      </c>
      <c r="AJ105" s="79" t="b">
        <v>0</v>
      </c>
      <c r="AK105" s="79">
        <v>8</v>
      </c>
      <c r="AL105" s="85" t="s">
        <v>1071</v>
      </c>
      <c r="AM105" s="79" t="s">
        <v>1181</v>
      </c>
      <c r="AN105" s="79" t="b">
        <v>0</v>
      </c>
      <c r="AO105" s="85" t="s">
        <v>1071</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3</v>
      </c>
      <c r="BC105" s="78" t="str">
        <f>REPLACE(INDEX(GroupVertices[Group],MATCH(Edges[[#This Row],[Vertex 2]],GroupVertices[Vertex],0)),1,1,"")</f>
        <v>1</v>
      </c>
      <c r="BD105" s="48">
        <v>1</v>
      </c>
      <c r="BE105" s="49">
        <v>5.555555555555555</v>
      </c>
      <c r="BF105" s="48">
        <v>0</v>
      </c>
      <c r="BG105" s="49">
        <v>0</v>
      </c>
      <c r="BH105" s="48">
        <v>0</v>
      </c>
      <c r="BI105" s="49">
        <v>0</v>
      </c>
      <c r="BJ105" s="48">
        <v>17</v>
      </c>
      <c r="BK105" s="49">
        <v>94.44444444444444</v>
      </c>
      <c r="BL105" s="48">
        <v>18</v>
      </c>
    </row>
    <row r="106" spans="1:64" ht="15">
      <c r="A106" s="64" t="s">
        <v>255</v>
      </c>
      <c r="B106" s="64" t="s">
        <v>259</v>
      </c>
      <c r="C106" s="65" t="s">
        <v>3150</v>
      </c>
      <c r="D106" s="66">
        <v>4</v>
      </c>
      <c r="E106" s="67" t="s">
        <v>136</v>
      </c>
      <c r="F106" s="68">
        <v>31.714285714285715</v>
      </c>
      <c r="G106" s="65"/>
      <c r="H106" s="69"/>
      <c r="I106" s="70"/>
      <c r="J106" s="70"/>
      <c r="K106" s="34" t="s">
        <v>65</v>
      </c>
      <c r="L106" s="77">
        <v>106</v>
      </c>
      <c r="M106" s="77"/>
      <c r="N106" s="72"/>
      <c r="O106" s="79" t="s">
        <v>328</v>
      </c>
      <c r="P106" s="81">
        <v>43749.240694444445</v>
      </c>
      <c r="Q106" s="79" t="s">
        <v>372</v>
      </c>
      <c r="R106" s="79"/>
      <c r="S106" s="79"/>
      <c r="T106" s="79"/>
      <c r="U106" s="79"/>
      <c r="V106" s="82" t="s">
        <v>681</v>
      </c>
      <c r="W106" s="81">
        <v>43749.240694444445</v>
      </c>
      <c r="X106" s="82" t="s">
        <v>771</v>
      </c>
      <c r="Y106" s="79"/>
      <c r="Z106" s="79"/>
      <c r="AA106" s="85" t="s">
        <v>1003</v>
      </c>
      <c r="AB106" s="79"/>
      <c r="AC106" s="79" t="b">
        <v>0</v>
      </c>
      <c r="AD106" s="79">
        <v>0</v>
      </c>
      <c r="AE106" s="85" t="s">
        <v>1173</v>
      </c>
      <c r="AF106" s="79" t="b">
        <v>0</v>
      </c>
      <c r="AG106" s="79" t="s">
        <v>1176</v>
      </c>
      <c r="AH106" s="79"/>
      <c r="AI106" s="85" t="s">
        <v>1173</v>
      </c>
      <c r="AJ106" s="79" t="b">
        <v>0</v>
      </c>
      <c r="AK106" s="79">
        <v>2</v>
      </c>
      <c r="AL106" s="85" t="s">
        <v>1141</v>
      </c>
      <c r="AM106" s="79" t="s">
        <v>1181</v>
      </c>
      <c r="AN106" s="79" t="b">
        <v>0</v>
      </c>
      <c r="AO106" s="85" t="s">
        <v>1141</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3</v>
      </c>
      <c r="BC106" s="78" t="str">
        <f>REPLACE(INDEX(GroupVertices[Group],MATCH(Edges[[#This Row],[Vertex 2]],GroupVertices[Vertex],0)),1,1,"")</f>
        <v>1</v>
      </c>
      <c r="BD106" s="48">
        <v>0</v>
      </c>
      <c r="BE106" s="49">
        <v>0</v>
      </c>
      <c r="BF106" s="48">
        <v>0</v>
      </c>
      <c r="BG106" s="49">
        <v>0</v>
      </c>
      <c r="BH106" s="48">
        <v>0</v>
      </c>
      <c r="BI106" s="49">
        <v>0</v>
      </c>
      <c r="BJ106" s="48">
        <v>17</v>
      </c>
      <c r="BK106" s="49">
        <v>100</v>
      </c>
      <c r="BL106" s="48">
        <v>17</v>
      </c>
    </row>
    <row r="107" spans="1:64" ht="15">
      <c r="A107" s="64" t="s">
        <v>256</v>
      </c>
      <c r="B107" s="64" t="s">
        <v>256</v>
      </c>
      <c r="C107" s="65" t="s">
        <v>3149</v>
      </c>
      <c r="D107" s="66">
        <v>3</v>
      </c>
      <c r="E107" s="67" t="s">
        <v>132</v>
      </c>
      <c r="F107" s="68">
        <v>35</v>
      </c>
      <c r="G107" s="65"/>
      <c r="H107" s="69"/>
      <c r="I107" s="70"/>
      <c r="J107" s="70"/>
      <c r="K107" s="34" t="s">
        <v>65</v>
      </c>
      <c r="L107" s="77">
        <v>107</v>
      </c>
      <c r="M107" s="77"/>
      <c r="N107" s="72"/>
      <c r="O107" s="79" t="s">
        <v>176</v>
      </c>
      <c r="P107" s="81">
        <v>43740.444085648145</v>
      </c>
      <c r="Q107" s="79" t="s">
        <v>373</v>
      </c>
      <c r="R107" s="82" t="s">
        <v>488</v>
      </c>
      <c r="S107" s="79" t="s">
        <v>526</v>
      </c>
      <c r="T107" s="79" t="s">
        <v>554</v>
      </c>
      <c r="U107" s="79"/>
      <c r="V107" s="82" t="s">
        <v>682</v>
      </c>
      <c r="W107" s="81">
        <v>43740.444085648145</v>
      </c>
      <c r="X107" s="82" t="s">
        <v>772</v>
      </c>
      <c r="Y107" s="79"/>
      <c r="Z107" s="79"/>
      <c r="AA107" s="85" t="s">
        <v>1004</v>
      </c>
      <c r="AB107" s="79"/>
      <c r="AC107" s="79" t="b">
        <v>0</v>
      </c>
      <c r="AD107" s="79">
        <v>10</v>
      </c>
      <c r="AE107" s="85" t="s">
        <v>1173</v>
      </c>
      <c r="AF107" s="79" t="b">
        <v>1</v>
      </c>
      <c r="AG107" s="79" t="s">
        <v>1176</v>
      </c>
      <c r="AH107" s="79"/>
      <c r="AI107" s="85" t="s">
        <v>1134</v>
      </c>
      <c r="AJ107" s="79" t="b">
        <v>0</v>
      </c>
      <c r="AK107" s="79">
        <v>2</v>
      </c>
      <c r="AL107" s="85" t="s">
        <v>1173</v>
      </c>
      <c r="AM107" s="79" t="s">
        <v>1183</v>
      </c>
      <c r="AN107" s="79" t="b">
        <v>0</v>
      </c>
      <c r="AO107" s="85" t="s">
        <v>1004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6</v>
      </c>
      <c r="BC107" s="78" t="str">
        <f>REPLACE(INDEX(GroupVertices[Group],MATCH(Edges[[#This Row],[Vertex 2]],GroupVertices[Vertex],0)),1,1,"")</f>
        <v>6</v>
      </c>
      <c r="BD107" s="48">
        <v>0</v>
      </c>
      <c r="BE107" s="49">
        <v>0</v>
      </c>
      <c r="BF107" s="48">
        <v>0</v>
      </c>
      <c r="BG107" s="49">
        <v>0</v>
      </c>
      <c r="BH107" s="48">
        <v>0</v>
      </c>
      <c r="BI107" s="49">
        <v>0</v>
      </c>
      <c r="BJ107" s="48">
        <v>25</v>
      </c>
      <c r="BK107" s="49">
        <v>100</v>
      </c>
      <c r="BL107" s="48">
        <v>25</v>
      </c>
    </row>
    <row r="108" spans="1:64" ht="15">
      <c r="A108" s="64" t="s">
        <v>257</v>
      </c>
      <c r="B108" s="64" t="s">
        <v>256</v>
      </c>
      <c r="C108" s="65" t="s">
        <v>3149</v>
      </c>
      <c r="D108" s="66">
        <v>3</v>
      </c>
      <c r="E108" s="67" t="s">
        <v>132</v>
      </c>
      <c r="F108" s="68">
        <v>35</v>
      </c>
      <c r="G108" s="65"/>
      <c r="H108" s="69"/>
      <c r="I108" s="70"/>
      <c r="J108" s="70"/>
      <c r="K108" s="34" t="s">
        <v>65</v>
      </c>
      <c r="L108" s="77">
        <v>108</v>
      </c>
      <c r="M108" s="77"/>
      <c r="N108" s="72"/>
      <c r="O108" s="79" t="s">
        <v>328</v>
      </c>
      <c r="P108" s="81">
        <v>43740.5627662037</v>
      </c>
      <c r="Q108" s="79" t="s">
        <v>332</v>
      </c>
      <c r="R108" s="79"/>
      <c r="S108" s="79"/>
      <c r="T108" s="79" t="s">
        <v>536</v>
      </c>
      <c r="U108" s="79"/>
      <c r="V108" s="82" t="s">
        <v>683</v>
      </c>
      <c r="W108" s="81">
        <v>43740.5627662037</v>
      </c>
      <c r="X108" s="82" t="s">
        <v>773</v>
      </c>
      <c r="Y108" s="79"/>
      <c r="Z108" s="79"/>
      <c r="AA108" s="85" t="s">
        <v>1005</v>
      </c>
      <c r="AB108" s="79"/>
      <c r="AC108" s="79" t="b">
        <v>0</v>
      </c>
      <c r="AD108" s="79">
        <v>0</v>
      </c>
      <c r="AE108" s="85" t="s">
        <v>1173</v>
      </c>
      <c r="AF108" s="79" t="b">
        <v>1</v>
      </c>
      <c r="AG108" s="79" t="s">
        <v>1176</v>
      </c>
      <c r="AH108" s="79"/>
      <c r="AI108" s="85" t="s">
        <v>1134</v>
      </c>
      <c r="AJ108" s="79" t="b">
        <v>0</v>
      </c>
      <c r="AK108" s="79">
        <v>2</v>
      </c>
      <c r="AL108" s="85" t="s">
        <v>1004</v>
      </c>
      <c r="AM108" s="79" t="s">
        <v>1183</v>
      </c>
      <c r="AN108" s="79" t="b">
        <v>0</v>
      </c>
      <c r="AO108" s="85" t="s">
        <v>1004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6</v>
      </c>
      <c r="BC108" s="78" t="str">
        <f>REPLACE(INDEX(GroupVertices[Group],MATCH(Edges[[#This Row],[Vertex 2]],GroupVertices[Vertex],0)),1,1,"")</f>
        <v>6</v>
      </c>
      <c r="BD108" s="48">
        <v>0</v>
      </c>
      <c r="BE108" s="49">
        <v>0</v>
      </c>
      <c r="BF108" s="48">
        <v>0</v>
      </c>
      <c r="BG108" s="49">
        <v>0</v>
      </c>
      <c r="BH108" s="48">
        <v>0</v>
      </c>
      <c r="BI108" s="49">
        <v>0</v>
      </c>
      <c r="BJ108" s="48">
        <v>18</v>
      </c>
      <c r="BK108" s="49">
        <v>100</v>
      </c>
      <c r="BL108" s="48">
        <v>18</v>
      </c>
    </row>
    <row r="109" spans="1:64" ht="15">
      <c r="A109" s="64" t="s">
        <v>258</v>
      </c>
      <c r="B109" s="64" t="s">
        <v>259</v>
      </c>
      <c r="C109" s="65" t="s">
        <v>3153</v>
      </c>
      <c r="D109" s="66">
        <v>9</v>
      </c>
      <c r="E109" s="67" t="s">
        <v>136</v>
      </c>
      <c r="F109" s="68">
        <v>15.285714285714285</v>
      </c>
      <c r="G109" s="65"/>
      <c r="H109" s="69"/>
      <c r="I109" s="70"/>
      <c r="J109" s="70"/>
      <c r="K109" s="34" t="s">
        <v>65</v>
      </c>
      <c r="L109" s="77">
        <v>109</v>
      </c>
      <c r="M109" s="77"/>
      <c r="N109" s="72"/>
      <c r="O109" s="79" t="s">
        <v>328</v>
      </c>
      <c r="P109" s="81">
        <v>43738.289502314816</v>
      </c>
      <c r="Q109" s="79" t="s">
        <v>374</v>
      </c>
      <c r="R109" s="79"/>
      <c r="S109" s="79"/>
      <c r="T109" s="79" t="s">
        <v>555</v>
      </c>
      <c r="U109" s="79"/>
      <c r="V109" s="82" t="s">
        <v>684</v>
      </c>
      <c r="W109" s="81">
        <v>43738.289502314816</v>
      </c>
      <c r="X109" s="82" t="s">
        <v>774</v>
      </c>
      <c r="Y109" s="79"/>
      <c r="Z109" s="79"/>
      <c r="AA109" s="85" t="s">
        <v>1006</v>
      </c>
      <c r="AB109" s="79"/>
      <c r="AC109" s="79" t="b">
        <v>0</v>
      </c>
      <c r="AD109" s="79">
        <v>0</v>
      </c>
      <c r="AE109" s="85" t="s">
        <v>1173</v>
      </c>
      <c r="AF109" s="79" t="b">
        <v>0</v>
      </c>
      <c r="AG109" s="79" t="s">
        <v>1177</v>
      </c>
      <c r="AH109" s="79"/>
      <c r="AI109" s="85" t="s">
        <v>1173</v>
      </c>
      <c r="AJ109" s="79" t="b">
        <v>0</v>
      </c>
      <c r="AK109" s="79">
        <v>1</v>
      </c>
      <c r="AL109" s="85" t="s">
        <v>1045</v>
      </c>
      <c r="AM109" s="79" t="s">
        <v>1184</v>
      </c>
      <c r="AN109" s="79" t="b">
        <v>0</v>
      </c>
      <c r="AO109" s="85" t="s">
        <v>1045</v>
      </c>
      <c r="AP109" s="79" t="s">
        <v>176</v>
      </c>
      <c r="AQ109" s="79">
        <v>0</v>
      </c>
      <c r="AR109" s="79">
        <v>0</v>
      </c>
      <c r="AS109" s="79"/>
      <c r="AT109" s="79"/>
      <c r="AU109" s="79"/>
      <c r="AV109" s="79"/>
      <c r="AW109" s="79"/>
      <c r="AX109" s="79"/>
      <c r="AY109" s="79"/>
      <c r="AZ109" s="79"/>
      <c r="BA109">
        <v>7</v>
      </c>
      <c r="BB109" s="78" t="str">
        <f>REPLACE(INDEX(GroupVertices[Group],MATCH(Edges[[#This Row],[Vertex 1]],GroupVertices[Vertex],0)),1,1,"")</f>
        <v>6</v>
      </c>
      <c r="BC109" s="78" t="str">
        <f>REPLACE(INDEX(GroupVertices[Group],MATCH(Edges[[#This Row],[Vertex 2]],GroupVertices[Vertex],0)),1,1,"")</f>
        <v>1</v>
      </c>
      <c r="BD109" s="48">
        <v>1</v>
      </c>
      <c r="BE109" s="49">
        <v>4.545454545454546</v>
      </c>
      <c r="BF109" s="48">
        <v>0</v>
      </c>
      <c r="BG109" s="49">
        <v>0</v>
      </c>
      <c r="BH109" s="48">
        <v>0</v>
      </c>
      <c r="BI109" s="49">
        <v>0</v>
      </c>
      <c r="BJ109" s="48">
        <v>21</v>
      </c>
      <c r="BK109" s="49">
        <v>95.45454545454545</v>
      </c>
      <c r="BL109" s="48">
        <v>22</v>
      </c>
    </row>
    <row r="110" spans="1:64" ht="15">
      <c r="A110" s="64" t="s">
        <v>258</v>
      </c>
      <c r="B110" s="64" t="s">
        <v>259</v>
      </c>
      <c r="C110" s="65" t="s">
        <v>3153</v>
      </c>
      <c r="D110" s="66">
        <v>9</v>
      </c>
      <c r="E110" s="67" t="s">
        <v>136</v>
      </c>
      <c r="F110" s="68">
        <v>15.285714285714285</v>
      </c>
      <c r="G110" s="65"/>
      <c r="H110" s="69"/>
      <c r="I110" s="70"/>
      <c r="J110" s="70"/>
      <c r="K110" s="34" t="s">
        <v>65</v>
      </c>
      <c r="L110" s="77">
        <v>110</v>
      </c>
      <c r="M110" s="77"/>
      <c r="N110" s="72"/>
      <c r="O110" s="79" t="s">
        <v>328</v>
      </c>
      <c r="P110" s="81">
        <v>43738.453055555554</v>
      </c>
      <c r="Q110" s="79" t="s">
        <v>330</v>
      </c>
      <c r="R110" s="79"/>
      <c r="S110" s="79"/>
      <c r="T110" s="79"/>
      <c r="U110" s="79"/>
      <c r="V110" s="82" t="s">
        <v>684</v>
      </c>
      <c r="W110" s="81">
        <v>43738.453055555554</v>
      </c>
      <c r="X110" s="82" t="s">
        <v>775</v>
      </c>
      <c r="Y110" s="79"/>
      <c r="Z110" s="79"/>
      <c r="AA110" s="85" t="s">
        <v>1007</v>
      </c>
      <c r="AB110" s="79"/>
      <c r="AC110" s="79" t="b">
        <v>0</v>
      </c>
      <c r="AD110" s="79">
        <v>0</v>
      </c>
      <c r="AE110" s="85" t="s">
        <v>1173</v>
      </c>
      <c r="AF110" s="79" t="b">
        <v>0</v>
      </c>
      <c r="AG110" s="79" t="s">
        <v>1176</v>
      </c>
      <c r="AH110" s="79"/>
      <c r="AI110" s="85" t="s">
        <v>1173</v>
      </c>
      <c r="AJ110" s="79" t="b">
        <v>0</v>
      </c>
      <c r="AK110" s="79">
        <v>4</v>
      </c>
      <c r="AL110" s="85" t="s">
        <v>1132</v>
      </c>
      <c r="AM110" s="79" t="s">
        <v>1184</v>
      </c>
      <c r="AN110" s="79" t="b">
        <v>0</v>
      </c>
      <c r="AO110" s="85" t="s">
        <v>1132</v>
      </c>
      <c r="AP110" s="79" t="s">
        <v>176</v>
      </c>
      <c r="AQ110" s="79">
        <v>0</v>
      </c>
      <c r="AR110" s="79">
        <v>0</v>
      </c>
      <c r="AS110" s="79"/>
      <c r="AT110" s="79"/>
      <c r="AU110" s="79"/>
      <c r="AV110" s="79"/>
      <c r="AW110" s="79"/>
      <c r="AX110" s="79"/>
      <c r="AY110" s="79"/>
      <c r="AZ110" s="79"/>
      <c r="BA110">
        <v>7</v>
      </c>
      <c r="BB110" s="78" t="str">
        <f>REPLACE(INDEX(GroupVertices[Group],MATCH(Edges[[#This Row],[Vertex 1]],GroupVertices[Vertex],0)),1,1,"")</f>
        <v>6</v>
      </c>
      <c r="BC110" s="78" t="str">
        <f>REPLACE(INDEX(GroupVertices[Group],MATCH(Edges[[#This Row],[Vertex 2]],GroupVertices[Vertex],0)),1,1,"")</f>
        <v>1</v>
      </c>
      <c r="BD110" s="48">
        <v>0</v>
      </c>
      <c r="BE110" s="49">
        <v>0</v>
      </c>
      <c r="BF110" s="48">
        <v>0</v>
      </c>
      <c r="BG110" s="49">
        <v>0</v>
      </c>
      <c r="BH110" s="48">
        <v>0</v>
      </c>
      <c r="BI110" s="49">
        <v>0</v>
      </c>
      <c r="BJ110" s="48">
        <v>20</v>
      </c>
      <c r="BK110" s="49">
        <v>100</v>
      </c>
      <c r="BL110" s="48">
        <v>20</v>
      </c>
    </row>
    <row r="111" spans="1:64" ht="15">
      <c r="A111" s="64" t="s">
        <v>258</v>
      </c>
      <c r="B111" s="64" t="s">
        <v>257</v>
      </c>
      <c r="C111" s="65" t="s">
        <v>3149</v>
      </c>
      <c r="D111" s="66">
        <v>3</v>
      </c>
      <c r="E111" s="67" t="s">
        <v>132</v>
      </c>
      <c r="F111" s="68">
        <v>35</v>
      </c>
      <c r="G111" s="65"/>
      <c r="H111" s="69"/>
      <c r="I111" s="70"/>
      <c r="J111" s="70"/>
      <c r="K111" s="34" t="s">
        <v>65</v>
      </c>
      <c r="L111" s="77">
        <v>111</v>
      </c>
      <c r="M111" s="77"/>
      <c r="N111" s="72"/>
      <c r="O111" s="79" t="s">
        <v>328</v>
      </c>
      <c r="P111" s="81">
        <v>43741.28388888889</v>
      </c>
      <c r="Q111" s="79" t="s">
        <v>375</v>
      </c>
      <c r="R111" s="79"/>
      <c r="S111" s="79"/>
      <c r="T111" s="79"/>
      <c r="U111" s="79"/>
      <c r="V111" s="82" t="s">
        <v>684</v>
      </c>
      <c r="W111" s="81">
        <v>43741.28388888889</v>
      </c>
      <c r="X111" s="82" t="s">
        <v>776</v>
      </c>
      <c r="Y111" s="79"/>
      <c r="Z111" s="79"/>
      <c r="AA111" s="85" t="s">
        <v>1008</v>
      </c>
      <c r="AB111" s="79"/>
      <c r="AC111" s="79" t="b">
        <v>0</v>
      </c>
      <c r="AD111" s="79">
        <v>0</v>
      </c>
      <c r="AE111" s="85" t="s">
        <v>1173</v>
      </c>
      <c r="AF111" s="79" t="b">
        <v>0</v>
      </c>
      <c r="AG111" s="79" t="s">
        <v>1176</v>
      </c>
      <c r="AH111" s="79"/>
      <c r="AI111" s="85" t="s">
        <v>1173</v>
      </c>
      <c r="AJ111" s="79" t="b">
        <v>0</v>
      </c>
      <c r="AK111" s="79">
        <v>1</v>
      </c>
      <c r="AL111" s="85" t="s">
        <v>1047</v>
      </c>
      <c r="AM111" s="79" t="s">
        <v>1184</v>
      </c>
      <c r="AN111" s="79" t="b">
        <v>0</v>
      </c>
      <c r="AO111" s="85" t="s">
        <v>1047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6</v>
      </c>
      <c r="BC111" s="78" t="str">
        <f>REPLACE(INDEX(GroupVertices[Group],MATCH(Edges[[#This Row],[Vertex 2]],GroupVertices[Vertex],0)),1,1,"")</f>
        <v>6</v>
      </c>
      <c r="BD111" s="48"/>
      <c r="BE111" s="49"/>
      <c r="BF111" s="48"/>
      <c r="BG111" s="49"/>
      <c r="BH111" s="48"/>
      <c r="BI111" s="49"/>
      <c r="BJ111" s="48"/>
      <c r="BK111" s="49"/>
      <c r="BL111" s="48"/>
    </row>
    <row r="112" spans="1:64" ht="15">
      <c r="A112" s="64" t="s">
        <v>258</v>
      </c>
      <c r="B112" s="64" t="s">
        <v>259</v>
      </c>
      <c r="C112" s="65" t="s">
        <v>3153</v>
      </c>
      <c r="D112" s="66">
        <v>9</v>
      </c>
      <c r="E112" s="67" t="s">
        <v>136</v>
      </c>
      <c r="F112" s="68">
        <v>15.285714285714285</v>
      </c>
      <c r="G112" s="65"/>
      <c r="H112" s="69"/>
      <c r="I112" s="70"/>
      <c r="J112" s="70"/>
      <c r="K112" s="34" t="s">
        <v>65</v>
      </c>
      <c r="L112" s="77">
        <v>112</v>
      </c>
      <c r="M112" s="77"/>
      <c r="N112" s="72"/>
      <c r="O112" s="79" t="s">
        <v>328</v>
      </c>
      <c r="P112" s="81">
        <v>43741.28388888889</v>
      </c>
      <c r="Q112" s="79" t="s">
        <v>375</v>
      </c>
      <c r="R112" s="79"/>
      <c r="S112" s="79"/>
      <c r="T112" s="79"/>
      <c r="U112" s="79"/>
      <c r="V112" s="82" t="s">
        <v>684</v>
      </c>
      <c r="W112" s="81">
        <v>43741.28388888889</v>
      </c>
      <c r="X112" s="82" t="s">
        <v>776</v>
      </c>
      <c r="Y112" s="79"/>
      <c r="Z112" s="79"/>
      <c r="AA112" s="85" t="s">
        <v>1008</v>
      </c>
      <c r="AB112" s="79"/>
      <c r="AC112" s="79" t="b">
        <v>0</v>
      </c>
      <c r="AD112" s="79">
        <v>0</v>
      </c>
      <c r="AE112" s="85" t="s">
        <v>1173</v>
      </c>
      <c r="AF112" s="79" t="b">
        <v>0</v>
      </c>
      <c r="AG112" s="79" t="s">
        <v>1176</v>
      </c>
      <c r="AH112" s="79"/>
      <c r="AI112" s="85" t="s">
        <v>1173</v>
      </c>
      <c r="AJ112" s="79" t="b">
        <v>0</v>
      </c>
      <c r="AK112" s="79">
        <v>1</v>
      </c>
      <c r="AL112" s="85" t="s">
        <v>1047</v>
      </c>
      <c r="AM112" s="79" t="s">
        <v>1184</v>
      </c>
      <c r="AN112" s="79" t="b">
        <v>0</v>
      </c>
      <c r="AO112" s="85" t="s">
        <v>1047</v>
      </c>
      <c r="AP112" s="79" t="s">
        <v>176</v>
      </c>
      <c r="AQ112" s="79">
        <v>0</v>
      </c>
      <c r="AR112" s="79">
        <v>0</v>
      </c>
      <c r="AS112" s="79"/>
      <c r="AT112" s="79"/>
      <c r="AU112" s="79"/>
      <c r="AV112" s="79"/>
      <c r="AW112" s="79"/>
      <c r="AX112" s="79"/>
      <c r="AY112" s="79"/>
      <c r="AZ112" s="79"/>
      <c r="BA112">
        <v>7</v>
      </c>
      <c r="BB112" s="78" t="str">
        <f>REPLACE(INDEX(GroupVertices[Group],MATCH(Edges[[#This Row],[Vertex 1]],GroupVertices[Vertex],0)),1,1,"")</f>
        <v>6</v>
      </c>
      <c r="BC112" s="78" t="str">
        <f>REPLACE(INDEX(GroupVertices[Group],MATCH(Edges[[#This Row],[Vertex 2]],GroupVertices[Vertex],0)),1,1,"")</f>
        <v>1</v>
      </c>
      <c r="BD112" s="48">
        <v>0</v>
      </c>
      <c r="BE112" s="49">
        <v>0</v>
      </c>
      <c r="BF112" s="48">
        <v>0</v>
      </c>
      <c r="BG112" s="49">
        <v>0</v>
      </c>
      <c r="BH112" s="48">
        <v>0</v>
      </c>
      <c r="BI112" s="49">
        <v>0</v>
      </c>
      <c r="BJ112" s="48">
        <v>16</v>
      </c>
      <c r="BK112" s="49">
        <v>100</v>
      </c>
      <c r="BL112" s="48">
        <v>16</v>
      </c>
    </row>
    <row r="113" spans="1:64" ht="15">
      <c r="A113" s="64" t="s">
        <v>258</v>
      </c>
      <c r="B113" s="64" t="s">
        <v>259</v>
      </c>
      <c r="C113" s="65" t="s">
        <v>3153</v>
      </c>
      <c r="D113" s="66">
        <v>9</v>
      </c>
      <c r="E113" s="67" t="s">
        <v>136</v>
      </c>
      <c r="F113" s="68">
        <v>15.285714285714285</v>
      </c>
      <c r="G113" s="65"/>
      <c r="H113" s="69"/>
      <c r="I113" s="70"/>
      <c r="J113" s="70"/>
      <c r="K113" s="34" t="s">
        <v>65</v>
      </c>
      <c r="L113" s="77">
        <v>113</v>
      </c>
      <c r="M113" s="77"/>
      <c r="N113" s="72"/>
      <c r="O113" s="79" t="s">
        <v>328</v>
      </c>
      <c r="P113" s="81">
        <v>43747.27</v>
      </c>
      <c r="Q113" s="79" t="s">
        <v>354</v>
      </c>
      <c r="R113" s="79"/>
      <c r="S113" s="79"/>
      <c r="T113" s="79"/>
      <c r="U113" s="79"/>
      <c r="V113" s="82" t="s">
        <v>684</v>
      </c>
      <c r="W113" s="81">
        <v>43747.27</v>
      </c>
      <c r="X113" s="82" t="s">
        <v>777</v>
      </c>
      <c r="Y113" s="79"/>
      <c r="Z113" s="79"/>
      <c r="AA113" s="85" t="s">
        <v>1009</v>
      </c>
      <c r="AB113" s="79"/>
      <c r="AC113" s="79" t="b">
        <v>0</v>
      </c>
      <c r="AD113" s="79">
        <v>0</v>
      </c>
      <c r="AE113" s="85" t="s">
        <v>1173</v>
      </c>
      <c r="AF113" s="79" t="b">
        <v>0</v>
      </c>
      <c r="AG113" s="79" t="s">
        <v>1176</v>
      </c>
      <c r="AH113" s="79"/>
      <c r="AI113" s="85" t="s">
        <v>1173</v>
      </c>
      <c r="AJ113" s="79" t="b">
        <v>0</v>
      </c>
      <c r="AK113" s="79">
        <v>4</v>
      </c>
      <c r="AL113" s="85" t="s">
        <v>1071</v>
      </c>
      <c r="AM113" s="79" t="s">
        <v>1184</v>
      </c>
      <c r="AN113" s="79" t="b">
        <v>0</v>
      </c>
      <c r="AO113" s="85" t="s">
        <v>1071</v>
      </c>
      <c r="AP113" s="79" t="s">
        <v>176</v>
      </c>
      <c r="AQ113" s="79">
        <v>0</v>
      </c>
      <c r="AR113" s="79">
        <v>0</v>
      </c>
      <c r="AS113" s="79"/>
      <c r="AT113" s="79"/>
      <c r="AU113" s="79"/>
      <c r="AV113" s="79"/>
      <c r="AW113" s="79"/>
      <c r="AX113" s="79"/>
      <c r="AY113" s="79"/>
      <c r="AZ113" s="79"/>
      <c r="BA113">
        <v>7</v>
      </c>
      <c r="BB113" s="78" t="str">
        <f>REPLACE(INDEX(GroupVertices[Group],MATCH(Edges[[#This Row],[Vertex 1]],GroupVertices[Vertex],0)),1,1,"")</f>
        <v>6</v>
      </c>
      <c r="BC113" s="78" t="str">
        <f>REPLACE(INDEX(GroupVertices[Group],MATCH(Edges[[#This Row],[Vertex 2]],GroupVertices[Vertex],0)),1,1,"")</f>
        <v>1</v>
      </c>
      <c r="BD113" s="48">
        <v>1</v>
      </c>
      <c r="BE113" s="49">
        <v>5.555555555555555</v>
      </c>
      <c r="BF113" s="48">
        <v>0</v>
      </c>
      <c r="BG113" s="49">
        <v>0</v>
      </c>
      <c r="BH113" s="48">
        <v>0</v>
      </c>
      <c r="BI113" s="49">
        <v>0</v>
      </c>
      <c r="BJ113" s="48">
        <v>17</v>
      </c>
      <c r="BK113" s="49">
        <v>94.44444444444444</v>
      </c>
      <c r="BL113" s="48">
        <v>18</v>
      </c>
    </row>
    <row r="114" spans="1:64" ht="15">
      <c r="A114" s="64" t="s">
        <v>258</v>
      </c>
      <c r="B114" s="64" t="s">
        <v>259</v>
      </c>
      <c r="C114" s="65" t="s">
        <v>3153</v>
      </c>
      <c r="D114" s="66">
        <v>9</v>
      </c>
      <c r="E114" s="67" t="s">
        <v>136</v>
      </c>
      <c r="F114" s="68">
        <v>15.285714285714285</v>
      </c>
      <c r="G114" s="65"/>
      <c r="H114" s="69"/>
      <c r="I114" s="70"/>
      <c r="J114" s="70"/>
      <c r="K114" s="34" t="s">
        <v>65</v>
      </c>
      <c r="L114" s="77">
        <v>114</v>
      </c>
      <c r="M114" s="77"/>
      <c r="N114" s="72"/>
      <c r="O114" s="79" t="s">
        <v>328</v>
      </c>
      <c r="P114" s="81">
        <v>43747.49239583333</v>
      </c>
      <c r="Q114" s="79" t="s">
        <v>376</v>
      </c>
      <c r="R114" s="79"/>
      <c r="S114" s="79"/>
      <c r="T114" s="79"/>
      <c r="U114" s="79"/>
      <c r="V114" s="82" t="s">
        <v>684</v>
      </c>
      <c r="W114" s="81">
        <v>43747.49239583333</v>
      </c>
      <c r="X114" s="82" t="s">
        <v>778</v>
      </c>
      <c r="Y114" s="79"/>
      <c r="Z114" s="79"/>
      <c r="AA114" s="85" t="s">
        <v>1010</v>
      </c>
      <c r="AB114" s="79"/>
      <c r="AC114" s="79" t="b">
        <v>0</v>
      </c>
      <c r="AD114" s="79">
        <v>0</v>
      </c>
      <c r="AE114" s="85" t="s">
        <v>1173</v>
      </c>
      <c r="AF114" s="79" t="b">
        <v>0</v>
      </c>
      <c r="AG114" s="79" t="s">
        <v>1177</v>
      </c>
      <c r="AH114" s="79"/>
      <c r="AI114" s="85" t="s">
        <v>1173</v>
      </c>
      <c r="AJ114" s="79" t="b">
        <v>0</v>
      </c>
      <c r="AK114" s="79">
        <v>1</v>
      </c>
      <c r="AL114" s="85" t="s">
        <v>1143</v>
      </c>
      <c r="AM114" s="79" t="s">
        <v>1184</v>
      </c>
      <c r="AN114" s="79" t="b">
        <v>0</v>
      </c>
      <c r="AO114" s="85" t="s">
        <v>1143</v>
      </c>
      <c r="AP114" s="79" t="s">
        <v>176</v>
      </c>
      <c r="AQ114" s="79">
        <v>0</v>
      </c>
      <c r="AR114" s="79">
        <v>0</v>
      </c>
      <c r="AS114" s="79"/>
      <c r="AT114" s="79"/>
      <c r="AU114" s="79"/>
      <c r="AV114" s="79"/>
      <c r="AW114" s="79"/>
      <c r="AX114" s="79"/>
      <c r="AY114" s="79"/>
      <c r="AZ114" s="79"/>
      <c r="BA114">
        <v>7</v>
      </c>
      <c r="BB114" s="78" t="str">
        <f>REPLACE(INDEX(GroupVertices[Group],MATCH(Edges[[#This Row],[Vertex 1]],GroupVertices[Vertex],0)),1,1,"")</f>
        <v>6</v>
      </c>
      <c r="BC114" s="78" t="str">
        <f>REPLACE(INDEX(GroupVertices[Group],MATCH(Edges[[#This Row],[Vertex 2]],GroupVertices[Vertex],0)),1,1,"")</f>
        <v>1</v>
      </c>
      <c r="BD114" s="48">
        <v>2</v>
      </c>
      <c r="BE114" s="49">
        <v>10</v>
      </c>
      <c r="BF114" s="48">
        <v>0</v>
      </c>
      <c r="BG114" s="49">
        <v>0</v>
      </c>
      <c r="BH114" s="48">
        <v>0</v>
      </c>
      <c r="BI114" s="49">
        <v>0</v>
      </c>
      <c r="BJ114" s="48">
        <v>18</v>
      </c>
      <c r="BK114" s="49">
        <v>90</v>
      </c>
      <c r="BL114" s="48">
        <v>20</v>
      </c>
    </row>
    <row r="115" spans="1:64" ht="15">
      <c r="A115" s="64" t="s">
        <v>258</v>
      </c>
      <c r="B115" s="64" t="s">
        <v>259</v>
      </c>
      <c r="C115" s="65" t="s">
        <v>3153</v>
      </c>
      <c r="D115" s="66">
        <v>9</v>
      </c>
      <c r="E115" s="67" t="s">
        <v>136</v>
      </c>
      <c r="F115" s="68">
        <v>15.285714285714285</v>
      </c>
      <c r="G115" s="65"/>
      <c r="H115" s="69"/>
      <c r="I115" s="70"/>
      <c r="J115" s="70"/>
      <c r="K115" s="34" t="s">
        <v>65</v>
      </c>
      <c r="L115" s="77">
        <v>115</v>
      </c>
      <c r="M115" s="77"/>
      <c r="N115" s="72"/>
      <c r="O115" s="79" t="s">
        <v>328</v>
      </c>
      <c r="P115" s="81">
        <v>43747.499386574076</v>
      </c>
      <c r="Q115" s="79" t="s">
        <v>358</v>
      </c>
      <c r="R115" s="79"/>
      <c r="S115" s="79"/>
      <c r="T115" s="79" t="s">
        <v>259</v>
      </c>
      <c r="U115" s="79"/>
      <c r="V115" s="82" t="s">
        <v>684</v>
      </c>
      <c r="W115" s="81">
        <v>43747.499386574076</v>
      </c>
      <c r="X115" s="82" t="s">
        <v>779</v>
      </c>
      <c r="Y115" s="79"/>
      <c r="Z115" s="79"/>
      <c r="AA115" s="85" t="s">
        <v>1011</v>
      </c>
      <c r="AB115" s="79"/>
      <c r="AC115" s="79" t="b">
        <v>0</v>
      </c>
      <c r="AD115" s="79">
        <v>0</v>
      </c>
      <c r="AE115" s="85" t="s">
        <v>1173</v>
      </c>
      <c r="AF115" s="79" t="b">
        <v>0</v>
      </c>
      <c r="AG115" s="79" t="s">
        <v>1177</v>
      </c>
      <c r="AH115" s="79"/>
      <c r="AI115" s="85" t="s">
        <v>1173</v>
      </c>
      <c r="AJ115" s="79" t="b">
        <v>0</v>
      </c>
      <c r="AK115" s="79">
        <v>2</v>
      </c>
      <c r="AL115" s="85" t="s">
        <v>1144</v>
      </c>
      <c r="AM115" s="79" t="s">
        <v>1184</v>
      </c>
      <c r="AN115" s="79" t="b">
        <v>0</v>
      </c>
      <c r="AO115" s="85" t="s">
        <v>1144</v>
      </c>
      <c r="AP115" s="79" t="s">
        <v>176</v>
      </c>
      <c r="AQ115" s="79">
        <v>0</v>
      </c>
      <c r="AR115" s="79">
        <v>0</v>
      </c>
      <c r="AS115" s="79"/>
      <c r="AT115" s="79"/>
      <c r="AU115" s="79"/>
      <c r="AV115" s="79"/>
      <c r="AW115" s="79"/>
      <c r="AX115" s="79"/>
      <c r="AY115" s="79"/>
      <c r="AZ115" s="79"/>
      <c r="BA115">
        <v>7</v>
      </c>
      <c r="BB115" s="78" t="str">
        <f>REPLACE(INDEX(GroupVertices[Group],MATCH(Edges[[#This Row],[Vertex 1]],GroupVertices[Vertex],0)),1,1,"")</f>
        <v>6</v>
      </c>
      <c r="BC115" s="78" t="str">
        <f>REPLACE(INDEX(GroupVertices[Group],MATCH(Edges[[#This Row],[Vertex 2]],GroupVertices[Vertex],0)),1,1,"")</f>
        <v>1</v>
      </c>
      <c r="BD115" s="48">
        <v>2</v>
      </c>
      <c r="BE115" s="49">
        <v>10.526315789473685</v>
      </c>
      <c r="BF115" s="48">
        <v>0</v>
      </c>
      <c r="BG115" s="49">
        <v>0</v>
      </c>
      <c r="BH115" s="48">
        <v>0</v>
      </c>
      <c r="BI115" s="49">
        <v>0</v>
      </c>
      <c r="BJ115" s="48">
        <v>17</v>
      </c>
      <c r="BK115" s="49">
        <v>89.47368421052632</v>
      </c>
      <c r="BL115" s="48">
        <v>19</v>
      </c>
    </row>
    <row r="116" spans="1:64" ht="15">
      <c r="A116" s="64" t="s">
        <v>258</v>
      </c>
      <c r="B116" s="64" t="s">
        <v>259</v>
      </c>
      <c r="C116" s="65" t="s">
        <v>3153</v>
      </c>
      <c r="D116" s="66">
        <v>9</v>
      </c>
      <c r="E116" s="67" t="s">
        <v>136</v>
      </c>
      <c r="F116" s="68">
        <v>15.285714285714285</v>
      </c>
      <c r="G116" s="65"/>
      <c r="H116" s="69"/>
      <c r="I116" s="70"/>
      <c r="J116" s="70"/>
      <c r="K116" s="34" t="s">
        <v>65</v>
      </c>
      <c r="L116" s="77">
        <v>116</v>
      </c>
      <c r="M116" s="77"/>
      <c r="N116" s="72"/>
      <c r="O116" s="79" t="s">
        <v>328</v>
      </c>
      <c r="P116" s="81">
        <v>43749.487349537034</v>
      </c>
      <c r="Q116" s="79" t="s">
        <v>377</v>
      </c>
      <c r="R116" s="79"/>
      <c r="S116" s="79"/>
      <c r="T116" s="79" t="s">
        <v>556</v>
      </c>
      <c r="U116" s="79"/>
      <c r="V116" s="82" t="s">
        <v>684</v>
      </c>
      <c r="W116" s="81">
        <v>43749.487349537034</v>
      </c>
      <c r="X116" s="82" t="s">
        <v>780</v>
      </c>
      <c r="Y116" s="79"/>
      <c r="Z116" s="79"/>
      <c r="AA116" s="85" t="s">
        <v>1012</v>
      </c>
      <c r="AB116" s="79"/>
      <c r="AC116" s="79" t="b">
        <v>0</v>
      </c>
      <c r="AD116" s="79">
        <v>0</v>
      </c>
      <c r="AE116" s="85" t="s">
        <v>1173</v>
      </c>
      <c r="AF116" s="79" t="b">
        <v>0</v>
      </c>
      <c r="AG116" s="79" t="s">
        <v>1176</v>
      </c>
      <c r="AH116" s="79"/>
      <c r="AI116" s="85" t="s">
        <v>1173</v>
      </c>
      <c r="AJ116" s="79" t="b">
        <v>0</v>
      </c>
      <c r="AK116" s="79">
        <v>1</v>
      </c>
      <c r="AL116" s="85" t="s">
        <v>1157</v>
      </c>
      <c r="AM116" s="79" t="s">
        <v>1184</v>
      </c>
      <c r="AN116" s="79" t="b">
        <v>0</v>
      </c>
      <c r="AO116" s="85" t="s">
        <v>1157</v>
      </c>
      <c r="AP116" s="79" t="s">
        <v>176</v>
      </c>
      <c r="AQ116" s="79">
        <v>0</v>
      </c>
      <c r="AR116" s="79">
        <v>0</v>
      </c>
      <c r="AS116" s="79"/>
      <c r="AT116" s="79"/>
      <c r="AU116" s="79"/>
      <c r="AV116" s="79"/>
      <c r="AW116" s="79"/>
      <c r="AX116" s="79"/>
      <c r="AY116" s="79"/>
      <c r="AZ116" s="79"/>
      <c r="BA116">
        <v>7</v>
      </c>
      <c r="BB116" s="78" t="str">
        <f>REPLACE(INDEX(GroupVertices[Group],MATCH(Edges[[#This Row],[Vertex 1]],GroupVertices[Vertex],0)),1,1,"")</f>
        <v>6</v>
      </c>
      <c r="BC116" s="78" t="str">
        <f>REPLACE(INDEX(GroupVertices[Group],MATCH(Edges[[#This Row],[Vertex 2]],GroupVertices[Vertex],0)),1,1,"")</f>
        <v>1</v>
      </c>
      <c r="BD116" s="48">
        <v>0</v>
      </c>
      <c r="BE116" s="49">
        <v>0</v>
      </c>
      <c r="BF116" s="48">
        <v>0</v>
      </c>
      <c r="BG116" s="49">
        <v>0</v>
      </c>
      <c r="BH116" s="48">
        <v>0</v>
      </c>
      <c r="BI116" s="49">
        <v>0</v>
      </c>
      <c r="BJ116" s="48">
        <v>15</v>
      </c>
      <c r="BK116" s="49">
        <v>100</v>
      </c>
      <c r="BL116" s="48">
        <v>15</v>
      </c>
    </row>
    <row r="117" spans="1:64" ht="15">
      <c r="A117" s="64" t="s">
        <v>259</v>
      </c>
      <c r="B117" s="64" t="s">
        <v>315</v>
      </c>
      <c r="C117" s="65" t="s">
        <v>3149</v>
      </c>
      <c r="D117" s="66">
        <v>3</v>
      </c>
      <c r="E117" s="67" t="s">
        <v>132</v>
      </c>
      <c r="F117" s="68">
        <v>35</v>
      </c>
      <c r="G117" s="65"/>
      <c r="H117" s="69"/>
      <c r="I117" s="70"/>
      <c r="J117" s="70"/>
      <c r="K117" s="34" t="s">
        <v>65</v>
      </c>
      <c r="L117" s="77">
        <v>117</v>
      </c>
      <c r="M117" s="77"/>
      <c r="N117" s="72"/>
      <c r="O117" s="79" t="s">
        <v>328</v>
      </c>
      <c r="P117" s="81">
        <v>43739.315104166664</v>
      </c>
      <c r="Q117" s="79" t="s">
        <v>378</v>
      </c>
      <c r="R117" s="82" t="s">
        <v>489</v>
      </c>
      <c r="S117" s="79" t="s">
        <v>527</v>
      </c>
      <c r="T117" s="79" t="s">
        <v>557</v>
      </c>
      <c r="U117" s="79"/>
      <c r="V117" s="82" t="s">
        <v>685</v>
      </c>
      <c r="W117" s="81">
        <v>43739.315104166664</v>
      </c>
      <c r="X117" s="82" t="s">
        <v>781</v>
      </c>
      <c r="Y117" s="79"/>
      <c r="Z117" s="79"/>
      <c r="AA117" s="85" t="s">
        <v>1013</v>
      </c>
      <c r="AB117" s="79"/>
      <c r="AC117" s="79" t="b">
        <v>0</v>
      </c>
      <c r="AD117" s="79">
        <v>2</v>
      </c>
      <c r="AE117" s="85" t="s">
        <v>1173</v>
      </c>
      <c r="AF117" s="79" t="b">
        <v>0</v>
      </c>
      <c r="AG117" s="79" t="s">
        <v>1177</v>
      </c>
      <c r="AH117" s="79"/>
      <c r="AI117" s="85" t="s">
        <v>1173</v>
      </c>
      <c r="AJ117" s="79" t="b">
        <v>0</v>
      </c>
      <c r="AK117" s="79">
        <v>0</v>
      </c>
      <c r="AL117" s="85" t="s">
        <v>1173</v>
      </c>
      <c r="AM117" s="79" t="s">
        <v>1183</v>
      </c>
      <c r="AN117" s="79" t="b">
        <v>0</v>
      </c>
      <c r="AO117" s="85" t="s">
        <v>1013</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30</v>
      </c>
      <c r="BK117" s="49">
        <v>100</v>
      </c>
      <c r="BL117" s="48">
        <v>30</v>
      </c>
    </row>
    <row r="118" spans="1:64" ht="15">
      <c r="A118" s="64" t="s">
        <v>260</v>
      </c>
      <c r="B118" s="64" t="s">
        <v>259</v>
      </c>
      <c r="C118" s="65" t="s">
        <v>3149</v>
      </c>
      <c r="D118" s="66">
        <v>3</v>
      </c>
      <c r="E118" s="67" t="s">
        <v>132</v>
      </c>
      <c r="F118" s="68">
        <v>35</v>
      </c>
      <c r="G118" s="65"/>
      <c r="H118" s="69"/>
      <c r="I118" s="70"/>
      <c r="J118" s="70"/>
      <c r="K118" s="34" t="s">
        <v>66</v>
      </c>
      <c r="L118" s="77">
        <v>118</v>
      </c>
      <c r="M118" s="77"/>
      <c r="N118" s="72"/>
      <c r="O118" s="79" t="s">
        <v>328</v>
      </c>
      <c r="P118" s="81">
        <v>43739.41596064815</v>
      </c>
      <c r="Q118" s="79" t="s">
        <v>379</v>
      </c>
      <c r="R118" s="79"/>
      <c r="S118" s="79"/>
      <c r="T118" s="79" t="s">
        <v>558</v>
      </c>
      <c r="U118" s="79"/>
      <c r="V118" s="82" t="s">
        <v>686</v>
      </c>
      <c r="W118" s="81">
        <v>43739.41596064815</v>
      </c>
      <c r="X118" s="82" t="s">
        <v>782</v>
      </c>
      <c r="Y118" s="79"/>
      <c r="Z118" s="79"/>
      <c r="AA118" s="85" t="s">
        <v>1014</v>
      </c>
      <c r="AB118" s="79"/>
      <c r="AC118" s="79" t="b">
        <v>0</v>
      </c>
      <c r="AD118" s="79">
        <v>0</v>
      </c>
      <c r="AE118" s="85" t="s">
        <v>1173</v>
      </c>
      <c r="AF118" s="79" t="b">
        <v>0</v>
      </c>
      <c r="AG118" s="79" t="s">
        <v>1176</v>
      </c>
      <c r="AH118" s="79"/>
      <c r="AI118" s="85" t="s">
        <v>1173</v>
      </c>
      <c r="AJ118" s="79" t="b">
        <v>0</v>
      </c>
      <c r="AK118" s="79">
        <v>1</v>
      </c>
      <c r="AL118" s="85" t="s">
        <v>1015</v>
      </c>
      <c r="AM118" s="79" t="s">
        <v>1181</v>
      </c>
      <c r="AN118" s="79" t="b">
        <v>0</v>
      </c>
      <c r="AO118" s="85" t="s">
        <v>1015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19</v>
      </c>
      <c r="BK118" s="49">
        <v>100</v>
      </c>
      <c r="BL118" s="48">
        <v>19</v>
      </c>
    </row>
    <row r="119" spans="1:64" ht="15">
      <c r="A119" s="64" t="s">
        <v>259</v>
      </c>
      <c r="B119" s="64" t="s">
        <v>260</v>
      </c>
      <c r="C119" s="65" t="s">
        <v>3149</v>
      </c>
      <c r="D119" s="66">
        <v>3</v>
      </c>
      <c r="E119" s="67" t="s">
        <v>132</v>
      </c>
      <c r="F119" s="68">
        <v>35</v>
      </c>
      <c r="G119" s="65"/>
      <c r="H119" s="69"/>
      <c r="I119" s="70"/>
      <c r="J119" s="70"/>
      <c r="K119" s="34" t="s">
        <v>66</v>
      </c>
      <c r="L119" s="77">
        <v>119</v>
      </c>
      <c r="M119" s="77"/>
      <c r="N119" s="72"/>
      <c r="O119" s="79" t="s">
        <v>328</v>
      </c>
      <c r="P119" s="81">
        <v>43739.38899305555</v>
      </c>
      <c r="Q119" s="79" t="s">
        <v>380</v>
      </c>
      <c r="R119" s="82" t="s">
        <v>490</v>
      </c>
      <c r="S119" s="79" t="s">
        <v>528</v>
      </c>
      <c r="T119" s="79" t="s">
        <v>559</v>
      </c>
      <c r="U119" s="79"/>
      <c r="V119" s="82" t="s">
        <v>685</v>
      </c>
      <c r="W119" s="81">
        <v>43739.38899305555</v>
      </c>
      <c r="X119" s="82" t="s">
        <v>783</v>
      </c>
      <c r="Y119" s="79"/>
      <c r="Z119" s="79"/>
      <c r="AA119" s="85" t="s">
        <v>1015</v>
      </c>
      <c r="AB119" s="79"/>
      <c r="AC119" s="79" t="b">
        <v>0</v>
      </c>
      <c r="AD119" s="79">
        <v>3</v>
      </c>
      <c r="AE119" s="85" t="s">
        <v>1173</v>
      </c>
      <c r="AF119" s="79" t="b">
        <v>0</v>
      </c>
      <c r="AG119" s="79" t="s">
        <v>1176</v>
      </c>
      <c r="AH119" s="79"/>
      <c r="AI119" s="85" t="s">
        <v>1173</v>
      </c>
      <c r="AJ119" s="79" t="b">
        <v>0</v>
      </c>
      <c r="AK119" s="79">
        <v>1</v>
      </c>
      <c r="AL119" s="85" t="s">
        <v>1173</v>
      </c>
      <c r="AM119" s="79" t="s">
        <v>1183</v>
      </c>
      <c r="AN119" s="79" t="b">
        <v>0</v>
      </c>
      <c r="AO119" s="85" t="s">
        <v>1015</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28</v>
      </c>
      <c r="BK119" s="49">
        <v>100</v>
      </c>
      <c r="BL119" s="48">
        <v>28</v>
      </c>
    </row>
    <row r="120" spans="1:64" ht="15">
      <c r="A120" s="64" t="s">
        <v>242</v>
      </c>
      <c r="B120" s="64" t="s">
        <v>316</v>
      </c>
      <c r="C120" s="65" t="s">
        <v>3149</v>
      </c>
      <c r="D120" s="66">
        <v>3</v>
      </c>
      <c r="E120" s="67" t="s">
        <v>132</v>
      </c>
      <c r="F120" s="68">
        <v>35</v>
      </c>
      <c r="G120" s="65"/>
      <c r="H120" s="69"/>
      <c r="I120" s="70"/>
      <c r="J120" s="70"/>
      <c r="K120" s="34" t="s">
        <v>65</v>
      </c>
      <c r="L120" s="77">
        <v>120</v>
      </c>
      <c r="M120" s="77"/>
      <c r="N120" s="72"/>
      <c r="O120" s="79" t="s">
        <v>328</v>
      </c>
      <c r="P120" s="81">
        <v>43739.54493055555</v>
      </c>
      <c r="Q120" s="79" t="s">
        <v>356</v>
      </c>
      <c r="R120" s="82" t="s">
        <v>486</v>
      </c>
      <c r="S120" s="79" t="s">
        <v>525</v>
      </c>
      <c r="T120" s="79" t="s">
        <v>549</v>
      </c>
      <c r="U120" s="82" t="s">
        <v>612</v>
      </c>
      <c r="V120" s="82" t="s">
        <v>612</v>
      </c>
      <c r="W120" s="81">
        <v>43739.54493055555</v>
      </c>
      <c r="X120" s="82" t="s">
        <v>740</v>
      </c>
      <c r="Y120" s="79"/>
      <c r="Z120" s="79"/>
      <c r="AA120" s="85" t="s">
        <v>972</v>
      </c>
      <c r="AB120" s="79"/>
      <c r="AC120" s="79" t="b">
        <v>0</v>
      </c>
      <c r="AD120" s="79">
        <v>8</v>
      </c>
      <c r="AE120" s="85" t="s">
        <v>1173</v>
      </c>
      <c r="AF120" s="79" t="b">
        <v>0</v>
      </c>
      <c r="AG120" s="79" t="s">
        <v>1176</v>
      </c>
      <c r="AH120" s="79"/>
      <c r="AI120" s="85" t="s">
        <v>1173</v>
      </c>
      <c r="AJ120" s="79" t="b">
        <v>0</v>
      </c>
      <c r="AK120" s="79">
        <v>3</v>
      </c>
      <c r="AL120" s="85" t="s">
        <v>1173</v>
      </c>
      <c r="AM120" s="79" t="s">
        <v>1187</v>
      </c>
      <c r="AN120" s="79" t="b">
        <v>0</v>
      </c>
      <c r="AO120" s="85" t="s">
        <v>972</v>
      </c>
      <c r="AP120" s="79" t="s">
        <v>1191</v>
      </c>
      <c r="AQ120" s="79">
        <v>0</v>
      </c>
      <c r="AR120" s="79">
        <v>0</v>
      </c>
      <c r="AS120" s="79" t="s">
        <v>1192</v>
      </c>
      <c r="AT120" s="79" t="s">
        <v>1196</v>
      </c>
      <c r="AU120" s="79" t="s">
        <v>1197</v>
      </c>
      <c r="AV120" s="79" t="s">
        <v>1198</v>
      </c>
      <c r="AW120" s="79" t="s">
        <v>1202</v>
      </c>
      <c r="AX120" s="79" t="s">
        <v>1206</v>
      </c>
      <c r="AY120" s="79" t="s">
        <v>1207</v>
      </c>
      <c r="AZ120" s="82" t="s">
        <v>1209</v>
      </c>
      <c r="BA120">
        <v>1</v>
      </c>
      <c r="BB120" s="78" t="str">
        <f>REPLACE(INDEX(GroupVertices[Group],MATCH(Edges[[#This Row],[Vertex 1]],GroupVertices[Vertex],0)),1,1,"")</f>
        <v>6</v>
      </c>
      <c r="BC120" s="78" t="str">
        <f>REPLACE(INDEX(GroupVertices[Group],MATCH(Edges[[#This Row],[Vertex 2]],GroupVertices[Vertex],0)),1,1,"")</f>
        <v>6</v>
      </c>
      <c r="BD120" s="48">
        <v>0</v>
      </c>
      <c r="BE120" s="49">
        <v>0</v>
      </c>
      <c r="BF120" s="48">
        <v>0</v>
      </c>
      <c r="BG120" s="49">
        <v>0</v>
      </c>
      <c r="BH120" s="48">
        <v>0</v>
      </c>
      <c r="BI120" s="49">
        <v>0</v>
      </c>
      <c r="BJ120" s="48">
        <v>25</v>
      </c>
      <c r="BK120" s="49">
        <v>100</v>
      </c>
      <c r="BL120" s="48">
        <v>25</v>
      </c>
    </row>
    <row r="121" spans="1:64" ht="15">
      <c r="A121" s="64" t="s">
        <v>242</v>
      </c>
      <c r="B121" s="64" t="s">
        <v>259</v>
      </c>
      <c r="C121" s="65" t="s">
        <v>3149</v>
      </c>
      <c r="D121" s="66">
        <v>3</v>
      </c>
      <c r="E121" s="67" t="s">
        <v>132</v>
      </c>
      <c r="F121" s="68">
        <v>35</v>
      </c>
      <c r="G121" s="65"/>
      <c r="H121" s="69"/>
      <c r="I121" s="70"/>
      <c r="J121" s="70"/>
      <c r="K121" s="34" t="s">
        <v>66</v>
      </c>
      <c r="L121" s="77">
        <v>121</v>
      </c>
      <c r="M121" s="77"/>
      <c r="N121" s="72"/>
      <c r="O121" s="79" t="s">
        <v>328</v>
      </c>
      <c r="P121" s="81">
        <v>43747.8419212963</v>
      </c>
      <c r="Q121" s="79" t="s">
        <v>354</v>
      </c>
      <c r="R121" s="79"/>
      <c r="S121" s="79"/>
      <c r="T121" s="79"/>
      <c r="U121" s="79"/>
      <c r="V121" s="82" t="s">
        <v>687</v>
      </c>
      <c r="W121" s="81">
        <v>43747.8419212963</v>
      </c>
      <c r="X121" s="82" t="s">
        <v>784</v>
      </c>
      <c r="Y121" s="79"/>
      <c r="Z121" s="79"/>
      <c r="AA121" s="85" t="s">
        <v>1016</v>
      </c>
      <c r="AB121" s="79"/>
      <c r="AC121" s="79" t="b">
        <v>0</v>
      </c>
      <c r="AD121" s="79">
        <v>0</v>
      </c>
      <c r="AE121" s="85" t="s">
        <v>1173</v>
      </c>
      <c r="AF121" s="79" t="b">
        <v>0</v>
      </c>
      <c r="AG121" s="79" t="s">
        <v>1176</v>
      </c>
      <c r="AH121" s="79"/>
      <c r="AI121" s="85" t="s">
        <v>1173</v>
      </c>
      <c r="AJ121" s="79" t="b">
        <v>0</v>
      </c>
      <c r="AK121" s="79">
        <v>6</v>
      </c>
      <c r="AL121" s="85" t="s">
        <v>1071</v>
      </c>
      <c r="AM121" s="79" t="s">
        <v>1184</v>
      </c>
      <c r="AN121" s="79" t="b">
        <v>0</v>
      </c>
      <c r="AO121" s="85" t="s">
        <v>1071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6</v>
      </c>
      <c r="BC121" s="78" t="str">
        <f>REPLACE(INDEX(GroupVertices[Group],MATCH(Edges[[#This Row],[Vertex 2]],GroupVertices[Vertex],0)),1,1,"")</f>
        <v>1</v>
      </c>
      <c r="BD121" s="48">
        <v>1</v>
      </c>
      <c r="BE121" s="49">
        <v>5.555555555555555</v>
      </c>
      <c r="BF121" s="48">
        <v>0</v>
      </c>
      <c r="BG121" s="49">
        <v>0</v>
      </c>
      <c r="BH121" s="48">
        <v>0</v>
      </c>
      <c r="BI121" s="49">
        <v>0</v>
      </c>
      <c r="BJ121" s="48">
        <v>17</v>
      </c>
      <c r="BK121" s="49">
        <v>94.44444444444444</v>
      </c>
      <c r="BL121" s="48">
        <v>18</v>
      </c>
    </row>
    <row r="122" spans="1:64" ht="15">
      <c r="A122" s="64" t="s">
        <v>259</v>
      </c>
      <c r="B122" s="64" t="s">
        <v>242</v>
      </c>
      <c r="C122" s="65" t="s">
        <v>3149</v>
      </c>
      <c r="D122" s="66">
        <v>3</v>
      </c>
      <c r="E122" s="67" t="s">
        <v>132</v>
      </c>
      <c r="F122" s="68">
        <v>35</v>
      </c>
      <c r="G122" s="65"/>
      <c r="H122" s="69"/>
      <c r="I122" s="70"/>
      <c r="J122" s="70"/>
      <c r="K122" s="34" t="s">
        <v>66</v>
      </c>
      <c r="L122" s="77">
        <v>122</v>
      </c>
      <c r="M122" s="77"/>
      <c r="N122" s="72"/>
      <c r="O122" s="79" t="s">
        <v>328</v>
      </c>
      <c r="P122" s="81">
        <v>43739.550671296296</v>
      </c>
      <c r="Q122" s="79" t="s">
        <v>381</v>
      </c>
      <c r="R122" s="79"/>
      <c r="S122" s="79"/>
      <c r="T122" s="79"/>
      <c r="U122" s="79"/>
      <c r="V122" s="82" t="s">
        <v>685</v>
      </c>
      <c r="W122" s="81">
        <v>43739.550671296296</v>
      </c>
      <c r="X122" s="82" t="s">
        <v>785</v>
      </c>
      <c r="Y122" s="79"/>
      <c r="Z122" s="79"/>
      <c r="AA122" s="85" t="s">
        <v>1017</v>
      </c>
      <c r="AB122" s="79"/>
      <c r="AC122" s="79" t="b">
        <v>0</v>
      </c>
      <c r="AD122" s="79">
        <v>0</v>
      </c>
      <c r="AE122" s="85" t="s">
        <v>1173</v>
      </c>
      <c r="AF122" s="79" t="b">
        <v>0</v>
      </c>
      <c r="AG122" s="79" t="s">
        <v>1176</v>
      </c>
      <c r="AH122" s="79"/>
      <c r="AI122" s="85" t="s">
        <v>1173</v>
      </c>
      <c r="AJ122" s="79" t="b">
        <v>0</v>
      </c>
      <c r="AK122" s="79">
        <v>3</v>
      </c>
      <c r="AL122" s="85" t="s">
        <v>972</v>
      </c>
      <c r="AM122" s="79" t="s">
        <v>1183</v>
      </c>
      <c r="AN122" s="79" t="b">
        <v>0</v>
      </c>
      <c r="AO122" s="85" t="s">
        <v>972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6</v>
      </c>
      <c r="BD122" s="48"/>
      <c r="BE122" s="49"/>
      <c r="BF122" s="48"/>
      <c r="BG122" s="49"/>
      <c r="BH122" s="48"/>
      <c r="BI122" s="49"/>
      <c r="BJ122" s="48"/>
      <c r="BK122" s="49"/>
      <c r="BL122" s="48"/>
    </row>
    <row r="123" spans="1:64" ht="15">
      <c r="A123" s="64" t="s">
        <v>236</v>
      </c>
      <c r="B123" s="64" t="s">
        <v>261</v>
      </c>
      <c r="C123" s="65" t="s">
        <v>3149</v>
      </c>
      <c r="D123" s="66">
        <v>3</v>
      </c>
      <c r="E123" s="67" t="s">
        <v>132</v>
      </c>
      <c r="F123" s="68">
        <v>35</v>
      </c>
      <c r="G123" s="65"/>
      <c r="H123" s="69"/>
      <c r="I123" s="70"/>
      <c r="J123" s="70"/>
      <c r="K123" s="34" t="s">
        <v>65</v>
      </c>
      <c r="L123" s="77">
        <v>123</v>
      </c>
      <c r="M123" s="77"/>
      <c r="N123" s="72"/>
      <c r="O123" s="79" t="s">
        <v>328</v>
      </c>
      <c r="P123" s="81">
        <v>43741.485972222225</v>
      </c>
      <c r="Q123" s="79" t="s">
        <v>357</v>
      </c>
      <c r="R123" s="79"/>
      <c r="S123" s="79"/>
      <c r="T123" s="79" t="s">
        <v>550</v>
      </c>
      <c r="U123" s="79"/>
      <c r="V123" s="82" t="s">
        <v>688</v>
      </c>
      <c r="W123" s="81">
        <v>43741.485972222225</v>
      </c>
      <c r="X123" s="82" t="s">
        <v>786</v>
      </c>
      <c r="Y123" s="79"/>
      <c r="Z123" s="79"/>
      <c r="AA123" s="85" t="s">
        <v>1018</v>
      </c>
      <c r="AB123" s="79"/>
      <c r="AC123" s="79" t="b">
        <v>0</v>
      </c>
      <c r="AD123" s="79">
        <v>0</v>
      </c>
      <c r="AE123" s="85" t="s">
        <v>1173</v>
      </c>
      <c r="AF123" s="79" t="b">
        <v>0</v>
      </c>
      <c r="AG123" s="79" t="s">
        <v>1177</v>
      </c>
      <c r="AH123" s="79"/>
      <c r="AI123" s="85" t="s">
        <v>1173</v>
      </c>
      <c r="AJ123" s="79" t="b">
        <v>0</v>
      </c>
      <c r="AK123" s="79">
        <v>2</v>
      </c>
      <c r="AL123" s="85" t="s">
        <v>1020</v>
      </c>
      <c r="AM123" s="79" t="s">
        <v>1183</v>
      </c>
      <c r="AN123" s="79" t="b">
        <v>0</v>
      </c>
      <c r="AO123" s="85" t="s">
        <v>1020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4</v>
      </c>
      <c r="BD123" s="48">
        <v>2</v>
      </c>
      <c r="BE123" s="49">
        <v>9.523809523809524</v>
      </c>
      <c r="BF123" s="48">
        <v>0</v>
      </c>
      <c r="BG123" s="49">
        <v>0</v>
      </c>
      <c r="BH123" s="48">
        <v>0</v>
      </c>
      <c r="BI123" s="49">
        <v>0</v>
      </c>
      <c r="BJ123" s="48">
        <v>19</v>
      </c>
      <c r="BK123" s="49">
        <v>90.47619047619048</v>
      </c>
      <c r="BL123" s="48">
        <v>21</v>
      </c>
    </row>
    <row r="124" spans="1:64" ht="15">
      <c r="A124" s="64" t="s">
        <v>261</v>
      </c>
      <c r="B124" s="64" t="s">
        <v>261</v>
      </c>
      <c r="C124" s="65" t="s">
        <v>3151</v>
      </c>
      <c r="D124" s="66">
        <v>5</v>
      </c>
      <c r="E124" s="67" t="s">
        <v>136</v>
      </c>
      <c r="F124" s="68">
        <v>28.42857142857143</v>
      </c>
      <c r="G124" s="65"/>
      <c r="H124" s="69"/>
      <c r="I124" s="70"/>
      <c r="J124" s="70"/>
      <c r="K124" s="34" t="s">
        <v>65</v>
      </c>
      <c r="L124" s="77">
        <v>124</v>
      </c>
      <c r="M124" s="77"/>
      <c r="N124" s="72"/>
      <c r="O124" s="79" t="s">
        <v>176</v>
      </c>
      <c r="P124" s="81">
        <v>43732.49854166667</v>
      </c>
      <c r="Q124" s="79" t="s">
        <v>382</v>
      </c>
      <c r="R124" s="82" t="s">
        <v>491</v>
      </c>
      <c r="S124" s="79" t="s">
        <v>529</v>
      </c>
      <c r="T124" s="79" t="s">
        <v>560</v>
      </c>
      <c r="U124" s="79"/>
      <c r="V124" s="82" t="s">
        <v>689</v>
      </c>
      <c r="W124" s="81">
        <v>43732.49854166667</v>
      </c>
      <c r="X124" s="82" t="s">
        <v>787</v>
      </c>
      <c r="Y124" s="79"/>
      <c r="Z124" s="79"/>
      <c r="AA124" s="85" t="s">
        <v>1019</v>
      </c>
      <c r="AB124" s="79"/>
      <c r="AC124" s="79" t="b">
        <v>0</v>
      </c>
      <c r="AD124" s="79">
        <v>2</v>
      </c>
      <c r="AE124" s="85" t="s">
        <v>1173</v>
      </c>
      <c r="AF124" s="79" t="b">
        <v>0</v>
      </c>
      <c r="AG124" s="79" t="s">
        <v>1176</v>
      </c>
      <c r="AH124" s="79"/>
      <c r="AI124" s="85" t="s">
        <v>1173</v>
      </c>
      <c r="AJ124" s="79" t="b">
        <v>0</v>
      </c>
      <c r="AK124" s="79">
        <v>3</v>
      </c>
      <c r="AL124" s="85" t="s">
        <v>1173</v>
      </c>
      <c r="AM124" s="79" t="s">
        <v>1190</v>
      </c>
      <c r="AN124" s="79" t="b">
        <v>0</v>
      </c>
      <c r="AO124" s="85" t="s">
        <v>1019</v>
      </c>
      <c r="AP124" s="79" t="s">
        <v>1191</v>
      </c>
      <c r="AQ124" s="79">
        <v>0</v>
      </c>
      <c r="AR124" s="79">
        <v>0</v>
      </c>
      <c r="AS124" s="79"/>
      <c r="AT124" s="79"/>
      <c r="AU124" s="79"/>
      <c r="AV124" s="79"/>
      <c r="AW124" s="79"/>
      <c r="AX124" s="79"/>
      <c r="AY124" s="79"/>
      <c r="AZ124" s="79"/>
      <c r="BA124">
        <v>3</v>
      </c>
      <c r="BB124" s="78" t="str">
        <f>REPLACE(INDEX(GroupVertices[Group],MATCH(Edges[[#This Row],[Vertex 1]],GroupVertices[Vertex],0)),1,1,"")</f>
        <v>4</v>
      </c>
      <c r="BC124" s="78" t="str">
        <f>REPLACE(INDEX(GroupVertices[Group],MATCH(Edges[[#This Row],[Vertex 2]],GroupVertices[Vertex],0)),1,1,"")</f>
        <v>4</v>
      </c>
      <c r="BD124" s="48">
        <v>0</v>
      </c>
      <c r="BE124" s="49">
        <v>0</v>
      </c>
      <c r="BF124" s="48">
        <v>0</v>
      </c>
      <c r="BG124" s="49">
        <v>0</v>
      </c>
      <c r="BH124" s="48">
        <v>0</v>
      </c>
      <c r="BI124" s="49">
        <v>0</v>
      </c>
      <c r="BJ124" s="48">
        <v>27</v>
      </c>
      <c r="BK124" s="49">
        <v>100</v>
      </c>
      <c r="BL124" s="48">
        <v>27</v>
      </c>
    </row>
    <row r="125" spans="1:64" ht="15">
      <c r="A125" s="64" t="s">
        <v>261</v>
      </c>
      <c r="B125" s="64" t="s">
        <v>261</v>
      </c>
      <c r="C125" s="65" t="s">
        <v>3151</v>
      </c>
      <c r="D125" s="66">
        <v>5</v>
      </c>
      <c r="E125" s="67" t="s">
        <v>136</v>
      </c>
      <c r="F125" s="68">
        <v>28.42857142857143</v>
      </c>
      <c r="G125" s="65"/>
      <c r="H125" s="69"/>
      <c r="I125" s="70"/>
      <c r="J125" s="70"/>
      <c r="K125" s="34" t="s">
        <v>65</v>
      </c>
      <c r="L125" s="77">
        <v>125</v>
      </c>
      <c r="M125" s="77"/>
      <c r="N125" s="72"/>
      <c r="O125" s="79" t="s">
        <v>176</v>
      </c>
      <c r="P125" s="81">
        <v>43739.41405092592</v>
      </c>
      <c r="Q125" s="79" t="s">
        <v>383</v>
      </c>
      <c r="R125" s="79" t="s">
        <v>492</v>
      </c>
      <c r="S125" s="79" t="s">
        <v>530</v>
      </c>
      <c r="T125" s="79" t="s">
        <v>561</v>
      </c>
      <c r="U125" s="79"/>
      <c r="V125" s="82" t="s">
        <v>689</v>
      </c>
      <c r="W125" s="81">
        <v>43739.41405092592</v>
      </c>
      <c r="X125" s="82" t="s">
        <v>788</v>
      </c>
      <c r="Y125" s="79"/>
      <c r="Z125" s="79"/>
      <c r="AA125" s="85" t="s">
        <v>1020</v>
      </c>
      <c r="AB125" s="79"/>
      <c r="AC125" s="79" t="b">
        <v>0</v>
      </c>
      <c r="AD125" s="79">
        <v>2</v>
      </c>
      <c r="AE125" s="85" t="s">
        <v>1173</v>
      </c>
      <c r="AF125" s="79" t="b">
        <v>0</v>
      </c>
      <c r="AG125" s="79" t="s">
        <v>1177</v>
      </c>
      <c r="AH125" s="79"/>
      <c r="AI125" s="85" t="s">
        <v>1173</v>
      </c>
      <c r="AJ125" s="79" t="b">
        <v>0</v>
      </c>
      <c r="AK125" s="79">
        <v>2</v>
      </c>
      <c r="AL125" s="85" t="s">
        <v>1173</v>
      </c>
      <c r="AM125" s="79" t="s">
        <v>1190</v>
      </c>
      <c r="AN125" s="79" t="b">
        <v>0</v>
      </c>
      <c r="AO125" s="85" t="s">
        <v>1020</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4</v>
      </c>
      <c r="BC125" s="78" t="str">
        <f>REPLACE(INDEX(GroupVertices[Group],MATCH(Edges[[#This Row],[Vertex 2]],GroupVertices[Vertex],0)),1,1,"")</f>
        <v>4</v>
      </c>
      <c r="BD125" s="48">
        <v>1</v>
      </c>
      <c r="BE125" s="49">
        <v>2.6315789473684212</v>
      </c>
      <c r="BF125" s="48">
        <v>0</v>
      </c>
      <c r="BG125" s="49">
        <v>0</v>
      </c>
      <c r="BH125" s="48">
        <v>0</v>
      </c>
      <c r="BI125" s="49">
        <v>0</v>
      </c>
      <c r="BJ125" s="48">
        <v>37</v>
      </c>
      <c r="BK125" s="49">
        <v>97.36842105263158</v>
      </c>
      <c r="BL125" s="48">
        <v>38</v>
      </c>
    </row>
    <row r="126" spans="1:64" ht="15">
      <c r="A126" s="64" t="s">
        <v>261</v>
      </c>
      <c r="B126" s="64" t="s">
        <v>261</v>
      </c>
      <c r="C126" s="65" t="s">
        <v>3151</v>
      </c>
      <c r="D126" s="66">
        <v>5</v>
      </c>
      <c r="E126" s="67" t="s">
        <v>136</v>
      </c>
      <c r="F126" s="68">
        <v>28.42857142857143</v>
      </c>
      <c r="G126" s="65"/>
      <c r="H126" s="69"/>
      <c r="I126" s="70"/>
      <c r="J126" s="70"/>
      <c r="K126" s="34" t="s">
        <v>65</v>
      </c>
      <c r="L126" s="77">
        <v>126</v>
      </c>
      <c r="M126" s="77"/>
      <c r="N126" s="72"/>
      <c r="O126" s="79" t="s">
        <v>176</v>
      </c>
      <c r="P126" s="81">
        <v>43748.264236111114</v>
      </c>
      <c r="Q126" s="79" t="s">
        <v>384</v>
      </c>
      <c r="R126" s="82" t="s">
        <v>493</v>
      </c>
      <c r="S126" s="79" t="s">
        <v>529</v>
      </c>
      <c r="T126" s="79" t="s">
        <v>562</v>
      </c>
      <c r="U126" s="79"/>
      <c r="V126" s="82" t="s">
        <v>689</v>
      </c>
      <c r="W126" s="81">
        <v>43748.264236111114</v>
      </c>
      <c r="X126" s="82" t="s">
        <v>789</v>
      </c>
      <c r="Y126" s="79"/>
      <c r="Z126" s="79"/>
      <c r="AA126" s="85" t="s">
        <v>1021</v>
      </c>
      <c r="AB126" s="79"/>
      <c r="AC126" s="79" t="b">
        <v>0</v>
      </c>
      <c r="AD126" s="79">
        <v>3</v>
      </c>
      <c r="AE126" s="85" t="s">
        <v>1173</v>
      </c>
      <c r="AF126" s="79" t="b">
        <v>0</v>
      </c>
      <c r="AG126" s="79" t="s">
        <v>1176</v>
      </c>
      <c r="AH126" s="79"/>
      <c r="AI126" s="85" t="s">
        <v>1173</v>
      </c>
      <c r="AJ126" s="79" t="b">
        <v>0</v>
      </c>
      <c r="AK126" s="79">
        <v>0</v>
      </c>
      <c r="AL126" s="85" t="s">
        <v>1173</v>
      </c>
      <c r="AM126" s="79" t="s">
        <v>1190</v>
      </c>
      <c r="AN126" s="79" t="b">
        <v>0</v>
      </c>
      <c r="AO126" s="85" t="s">
        <v>1021</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4</v>
      </c>
      <c r="BC126" s="78" t="str">
        <f>REPLACE(INDEX(GroupVertices[Group],MATCH(Edges[[#This Row],[Vertex 2]],GroupVertices[Vertex],0)),1,1,"")</f>
        <v>4</v>
      </c>
      <c r="BD126" s="48">
        <v>0</v>
      </c>
      <c r="BE126" s="49">
        <v>0</v>
      </c>
      <c r="BF126" s="48">
        <v>0</v>
      </c>
      <c r="BG126" s="49">
        <v>0</v>
      </c>
      <c r="BH126" s="48">
        <v>0</v>
      </c>
      <c r="BI126" s="49">
        <v>0</v>
      </c>
      <c r="BJ126" s="48">
        <v>11</v>
      </c>
      <c r="BK126" s="49">
        <v>100</v>
      </c>
      <c r="BL126" s="48">
        <v>11</v>
      </c>
    </row>
    <row r="127" spans="1:64" ht="15">
      <c r="A127" s="64" t="s">
        <v>259</v>
      </c>
      <c r="B127" s="64" t="s">
        <v>261</v>
      </c>
      <c r="C127" s="65" t="s">
        <v>3149</v>
      </c>
      <c r="D127" s="66">
        <v>3</v>
      </c>
      <c r="E127" s="67" t="s">
        <v>132</v>
      </c>
      <c r="F127" s="68">
        <v>35</v>
      </c>
      <c r="G127" s="65"/>
      <c r="H127" s="69"/>
      <c r="I127" s="70"/>
      <c r="J127" s="70"/>
      <c r="K127" s="34" t="s">
        <v>65</v>
      </c>
      <c r="L127" s="77">
        <v>127</v>
      </c>
      <c r="M127" s="77"/>
      <c r="N127" s="72"/>
      <c r="O127" s="79" t="s">
        <v>328</v>
      </c>
      <c r="P127" s="81">
        <v>43740.1937962963</v>
      </c>
      <c r="Q127" s="79" t="s">
        <v>331</v>
      </c>
      <c r="R127" s="79"/>
      <c r="S127" s="79"/>
      <c r="T127" s="79"/>
      <c r="U127" s="79"/>
      <c r="V127" s="82" t="s">
        <v>685</v>
      </c>
      <c r="W127" s="81">
        <v>43740.1937962963</v>
      </c>
      <c r="X127" s="82" t="s">
        <v>790</v>
      </c>
      <c r="Y127" s="79"/>
      <c r="Z127" s="79"/>
      <c r="AA127" s="85" t="s">
        <v>1022</v>
      </c>
      <c r="AB127" s="79"/>
      <c r="AC127" s="79" t="b">
        <v>0</v>
      </c>
      <c r="AD127" s="79">
        <v>0</v>
      </c>
      <c r="AE127" s="85" t="s">
        <v>1173</v>
      </c>
      <c r="AF127" s="79" t="b">
        <v>0</v>
      </c>
      <c r="AG127" s="79" t="s">
        <v>1176</v>
      </c>
      <c r="AH127" s="79"/>
      <c r="AI127" s="85" t="s">
        <v>1173</v>
      </c>
      <c r="AJ127" s="79" t="b">
        <v>0</v>
      </c>
      <c r="AK127" s="79">
        <v>3</v>
      </c>
      <c r="AL127" s="85" t="s">
        <v>1019</v>
      </c>
      <c r="AM127" s="79" t="s">
        <v>1184</v>
      </c>
      <c r="AN127" s="79" t="b">
        <v>0</v>
      </c>
      <c r="AO127" s="85" t="s">
        <v>1019</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4</v>
      </c>
      <c r="BD127" s="48">
        <v>0</v>
      </c>
      <c r="BE127" s="49">
        <v>0</v>
      </c>
      <c r="BF127" s="48">
        <v>0</v>
      </c>
      <c r="BG127" s="49">
        <v>0</v>
      </c>
      <c r="BH127" s="48">
        <v>0</v>
      </c>
      <c r="BI127" s="49">
        <v>0</v>
      </c>
      <c r="BJ127" s="48">
        <v>15</v>
      </c>
      <c r="BK127" s="49">
        <v>100</v>
      </c>
      <c r="BL127" s="48">
        <v>15</v>
      </c>
    </row>
    <row r="128" spans="1:64" ht="15">
      <c r="A128" s="64" t="s">
        <v>259</v>
      </c>
      <c r="B128" s="64" t="s">
        <v>317</v>
      </c>
      <c r="C128" s="65" t="s">
        <v>3149</v>
      </c>
      <c r="D128" s="66">
        <v>3</v>
      </c>
      <c r="E128" s="67" t="s">
        <v>132</v>
      </c>
      <c r="F128" s="68">
        <v>35</v>
      </c>
      <c r="G128" s="65"/>
      <c r="H128" s="69"/>
      <c r="I128" s="70"/>
      <c r="J128" s="70"/>
      <c r="K128" s="34" t="s">
        <v>65</v>
      </c>
      <c r="L128" s="77">
        <v>128</v>
      </c>
      <c r="M128" s="77"/>
      <c r="N128" s="72"/>
      <c r="O128" s="79" t="s">
        <v>328</v>
      </c>
      <c r="P128" s="81">
        <v>43740.29054398148</v>
      </c>
      <c r="Q128" s="79" t="s">
        <v>385</v>
      </c>
      <c r="R128" s="79"/>
      <c r="S128" s="79"/>
      <c r="T128" s="79" t="s">
        <v>563</v>
      </c>
      <c r="U128" s="82" t="s">
        <v>618</v>
      </c>
      <c r="V128" s="82" t="s">
        <v>618</v>
      </c>
      <c r="W128" s="81">
        <v>43740.29054398148</v>
      </c>
      <c r="X128" s="82" t="s">
        <v>791</v>
      </c>
      <c r="Y128" s="79"/>
      <c r="Z128" s="79"/>
      <c r="AA128" s="85" t="s">
        <v>1023</v>
      </c>
      <c r="AB128" s="79"/>
      <c r="AC128" s="79" t="b">
        <v>0</v>
      </c>
      <c r="AD128" s="79">
        <v>5</v>
      </c>
      <c r="AE128" s="85" t="s">
        <v>1173</v>
      </c>
      <c r="AF128" s="79" t="b">
        <v>0</v>
      </c>
      <c r="AG128" s="79" t="s">
        <v>1177</v>
      </c>
      <c r="AH128" s="79"/>
      <c r="AI128" s="85" t="s">
        <v>1173</v>
      </c>
      <c r="AJ128" s="79" t="b">
        <v>0</v>
      </c>
      <c r="AK128" s="79">
        <v>2</v>
      </c>
      <c r="AL128" s="85" t="s">
        <v>1173</v>
      </c>
      <c r="AM128" s="79" t="s">
        <v>1184</v>
      </c>
      <c r="AN128" s="79" t="b">
        <v>0</v>
      </c>
      <c r="AO128" s="85" t="s">
        <v>1023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1</v>
      </c>
      <c r="BE128" s="49">
        <v>2.6315789473684212</v>
      </c>
      <c r="BF128" s="48">
        <v>0</v>
      </c>
      <c r="BG128" s="49">
        <v>0</v>
      </c>
      <c r="BH128" s="48">
        <v>0</v>
      </c>
      <c r="BI128" s="49">
        <v>0</v>
      </c>
      <c r="BJ128" s="48">
        <v>37</v>
      </c>
      <c r="BK128" s="49">
        <v>97.36842105263158</v>
      </c>
      <c r="BL128" s="48">
        <v>38</v>
      </c>
    </row>
    <row r="129" spans="1:64" ht="15">
      <c r="A129" s="64" t="s">
        <v>262</v>
      </c>
      <c r="B129" s="64" t="s">
        <v>259</v>
      </c>
      <c r="C129" s="65" t="s">
        <v>3149</v>
      </c>
      <c r="D129" s="66">
        <v>3</v>
      </c>
      <c r="E129" s="67" t="s">
        <v>132</v>
      </c>
      <c r="F129" s="68">
        <v>35</v>
      </c>
      <c r="G129" s="65"/>
      <c r="H129" s="69"/>
      <c r="I129" s="70"/>
      <c r="J129" s="70"/>
      <c r="K129" s="34" t="s">
        <v>66</v>
      </c>
      <c r="L129" s="77">
        <v>129</v>
      </c>
      <c r="M129" s="77"/>
      <c r="N129" s="72"/>
      <c r="O129" s="79" t="s">
        <v>328</v>
      </c>
      <c r="P129" s="81">
        <v>43740.295266203706</v>
      </c>
      <c r="Q129" s="79" t="s">
        <v>333</v>
      </c>
      <c r="R129" s="79"/>
      <c r="S129" s="79"/>
      <c r="T129" s="79" t="s">
        <v>537</v>
      </c>
      <c r="U129" s="79"/>
      <c r="V129" s="82" t="s">
        <v>690</v>
      </c>
      <c r="W129" s="81">
        <v>43740.295266203706</v>
      </c>
      <c r="X129" s="82" t="s">
        <v>792</v>
      </c>
      <c r="Y129" s="79"/>
      <c r="Z129" s="79"/>
      <c r="AA129" s="85" t="s">
        <v>1024</v>
      </c>
      <c r="AB129" s="79"/>
      <c r="AC129" s="79" t="b">
        <v>0</v>
      </c>
      <c r="AD129" s="79">
        <v>0</v>
      </c>
      <c r="AE129" s="85" t="s">
        <v>1173</v>
      </c>
      <c r="AF129" s="79" t="b">
        <v>0</v>
      </c>
      <c r="AG129" s="79" t="s">
        <v>1177</v>
      </c>
      <c r="AH129" s="79"/>
      <c r="AI129" s="85" t="s">
        <v>1173</v>
      </c>
      <c r="AJ129" s="79" t="b">
        <v>0</v>
      </c>
      <c r="AK129" s="79">
        <v>2</v>
      </c>
      <c r="AL129" s="85" t="s">
        <v>1023</v>
      </c>
      <c r="AM129" s="79" t="s">
        <v>1184</v>
      </c>
      <c r="AN129" s="79" t="b">
        <v>0</v>
      </c>
      <c r="AO129" s="85" t="s">
        <v>1023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1</v>
      </c>
      <c r="BD129" s="48">
        <v>1</v>
      </c>
      <c r="BE129" s="49">
        <v>4.761904761904762</v>
      </c>
      <c r="BF129" s="48">
        <v>0</v>
      </c>
      <c r="BG129" s="49">
        <v>0</v>
      </c>
      <c r="BH129" s="48">
        <v>0</v>
      </c>
      <c r="BI129" s="49">
        <v>0</v>
      </c>
      <c r="BJ129" s="48">
        <v>20</v>
      </c>
      <c r="BK129" s="49">
        <v>95.23809523809524</v>
      </c>
      <c r="BL129" s="48">
        <v>21</v>
      </c>
    </row>
    <row r="130" spans="1:64" ht="15">
      <c r="A130" s="64" t="s">
        <v>263</v>
      </c>
      <c r="B130" s="64" t="s">
        <v>262</v>
      </c>
      <c r="C130" s="65" t="s">
        <v>3149</v>
      </c>
      <c r="D130" s="66">
        <v>3</v>
      </c>
      <c r="E130" s="67" t="s">
        <v>132</v>
      </c>
      <c r="F130" s="68">
        <v>35</v>
      </c>
      <c r="G130" s="65"/>
      <c r="H130" s="69"/>
      <c r="I130" s="70"/>
      <c r="J130" s="70"/>
      <c r="K130" s="34" t="s">
        <v>65</v>
      </c>
      <c r="L130" s="77">
        <v>130</v>
      </c>
      <c r="M130" s="77"/>
      <c r="N130" s="72"/>
      <c r="O130" s="79" t="s">
        <v>328</v>
      </c>
      <c r="P130" s="81">
        <v>43740.32696759259</v>
      </c>
      <c r="Q130" s="79" t="s">
        <v>333</v>
      </c>
      <c r="R130" s="79"/>
      <c r="S130" s="79"/>
      <c r="T130" s="79" t="s">
        <v>537</v>
      </c>
      <c r="U130" s="79"/>
      <c r="V130" s="82" t="s">
        <v>691</v>
      </c>
      <c r="W130" s="81">
        <v>43740.32696759259</v>
      </c>
      <c r="X130" s="82" t="s">
        <v>793</v>
      </c>
      <c r="Y130" s="79"/>
      <c r="Z130" s="79"/>
      <c r="AA130" s="85" t="s">
        <v>1025</v>
      </c>
      <c r="AB130" s="79"/>
      <c r="AC130" s="79" t="b">
        <v>0</v>
      </c>
      <c r="AD130" s="79">
        <v>0</v>
      </c>
      <c r="AE130" s="85" t="s">
        <v>1173</v>
      </c>
      <c r="AF130" s="79" t="b">
        <v>0</v>
      </c>
      <c r="AG130" s="79" t="s">
        <v>1177</v>
      </c>
      <c r="AH130" s="79"/>
      <c r="AI130" s="85" t="s">
        <v>1173</v>
      </c>
      <c r="AJ130" s="79" t="b">
        <v>0</v>
      </c>
      <c r="AK130" s="79">
        <v>2</v>
      </c>
      <c r="AL130" s="85" t="s">
        <v>1023</v>
      </c>
      <c r="AM130" s="79" t="s">
        <v>1181</v>
      </c>
      <c r="AN130" s="79" t="b">
        <v>0</v>
      </c>
      <c r="AO130" s="85" t="s">
        <v>1023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c r="BE130" s="49"/>
      <c r="BF130" s="48"/>
      <c r="BG130" s="49"/>
      <c r="BH130" s="48"/>
      <c r="BI130" s="49"/>
      <c r="BJ130" s="48"/>
      <c r="BK130" s="49"/>
      <c r="BL130" s="48"/>
    </row>
    <row r="131" spans="1:64" ht="15">
      <c r="A131" s="64" t="s">
        <v>259</v>
      </c>
      <c r="B131" s="64" t="s">
        <v>262</v>
      </c>
      <c r="C131" s="65" t="s">
        <v>3149</v>
      </c>
      <c r="D131" s="66">
        <v>3</v>
      </c>
      <c r="E131" s="67" t="s">
        <v>132</v>
      </c>
      <c r="F131" s="68">
        <v>35</v>
      </c>
      <c r="G131" s="65"/>
      <c r="H131" s="69"/>
      <c r="I131" s="70"/>
      <c r="J131" s="70"/>
      <c r="K131" s="34" t="s">
        <v>66</v>
      </c>
      <c r="L131" s="77">
        <v>131</v>
      </c>
      <c r="M131" s="77"/>
      <c r="N131" s="72"/>
      <c r="O131" s="79" t="s">
        <v>328</v>
      </c>
      <c r="P131" s="81">
        <v>43740.29054398148</v>
      </c>
      <c r="Q131" s="79" t="s">
        <v>385</v>
      </c>
      <c r="R131" s="79"/>
      <c r="S131" s="79"/>
      <c r="T131" s="79" t="s">
        <v>563</v>
      </c>
      <c r="U131" s="82" t="s">
        <v>618</v>
      </c>
      <c r="V131" s="82" t="s">
        <v>618</v>
      </c>
      <c r="W131" s="81">
        <v>43740.29054398148</v>
      </c>
      <c r="X131" s="82" t="s">
        <v>791</v>
      </c>
      <c r="Y131" s="79"/>
      <c r="Z131" s="79"/>
      <c r="AA131" s="85" t="s">
        <v>1023</v>
      </c>
      <c r="AB131" s="79"/>
      <c r="AC131" s="79" t="b">
        <v>0</v>
      </c>
      <c r="AD131" s="79">
        <v>5</v>
      </c>
      <c r="AE131" s="85" t="s">
        <v>1173</v>
      </c>
      <c r="AF131" s="79" t="b">
        <v>0</v>
      </c>
      <c r="AG131" s="79" t="s">
        <v>1177</v>
      </c>
      <c r="AH131" s="79"/>
      <c r="AI131" s="85" t="s">
        <v>1173</v>
      </c>
      <c r="AJ131" s="79" t="b">
        <v>0</v>
      </c>
      <c r="AK131" s="79">
        <v>2</v>
      </c>
      <c r="AL131" s="85" t="s">
        <v>1173</v>
      </c>
      <c r="AM131" s="79" t="s">
        <v>1184</v>
      </c>
      <c r="AN131" s="79" t="b">
        <v>0</v>
      </c>
      <c r="AO131" s="85" t="s">
        <v>1023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4</v>
      </c>
      <c r="BD131" s="48"/>
      <c r="BE131" s="49"/>
      <c r="BF131" s="48"/>
      <c r="BG131" s="49"/>
      <c r="BH131" s="48"/>
      <c r="BI131" s="49"/>
      <c r="BJ131" s="48"/>
      <c r="BK131" s="49"/>
      <c r="BL131" s="48"/>
    </row>
    <row r="132" spans="1:64" ht="15">
      <c r="A132" s="64" t="s">
        <v>264</v>
      </c>
      <c r="B132" s="64" t="s">
        <v>259</v>
      </c>
      <c r="C132" s="65" t="s">
        <v>3149</v>
      </c>
      <c r="D132" s="66">
        <v>3</v>
      </c>
      <c r="E132" s="67" t="s">
        <v>132</v>
      </c>
      <c r="F132" s="68">
        <v>35</v>
      </c>
      <c r="G132" s="65"/>
      <c r="H132" s="69"/>
      <c r="I132" s="70"/>
      <c r="J132" s="70"/>
      <c r="K132" s="34" t="s">
        <v>66</v>
      </c>
      <c r="L132" s="77">
        <v>132</v>
      </c>
      <c r="M132" s="77"/>
      <c r="N132" s="72"/>
      <c r="O132" s="79" t="s">
        <v>328</v>
      </c>
      <c r="P132" s="81">
        <v>43740.305914351855</v>
      </c>
      <c r="Q132" s="79" t="s">
        <v>386</v>
      </c>
      <c r="R132" s="79"/>
      <c r="S132" s="79"/>
      <c r="T132" s="79" t="s">
        <v>564</v>
      </c>
      <c r="U132" s="79"/>
      <c r="V132" s="82" t="s">
        <v>692</v>
      </c>
      <c r="W132" s="81">
        <v>43740.305914351855</v>
      </c>
      <c r="X132" s="82" t="s">
        <v>794</v>
      </c>
      <c r="Y132" s="79"/>
      <c r="Z132" s="79"/>
      <c r="AA132" s="85" t="s">
        <v>1026</v>
      </c>
      <c r="AB132" s="79"/>
      <c r="AC132" s="79" t="b">
        <v>0</v>
      </c>
      <c r="AD132" s="79">
        <v>0</v>
      </c>
      <c r="AE132" s="85" t="s">
        <v>1173</v>
      </c>
      <c r="AF132" s="79" t="b">
        <v>0</v>
      </c>
      <c r="AG132" s="79" t="s">
        <v>1177</v>
      </c>
      <c r="AH132" s="79"/>
      <c r="AI132" s="85" t="s">
        <v>1173</v>
      </c>
      <c r="AJ132" s="79" t="b">
        <v>0</v>
      </c>
      <c r="AK132" s="79">
        <v>2</v>
      </c>
      <c r="AL132" s="85" t="s">
        <v>1028</v>
      </c>
      <c r="AM132" s="79" t="s">
        <v>1183</v>
      </c>
      <c r="AN132" s="79" t="b">
        <v>0</v>
      </c>
      <c r="AO132" s="85" t="s">
        <v>1028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1</v>
      </c>
      <c r="BD132" s="48">
        <v>0</v>
      </c>
      <c r="BE132" s="49">
        <v>0</v>
      </c>
      <c r="BF132" s="48">
        <v>0</v>
      </c>
      <c r="BG132" s="49">
        <v>0</v>
      </c>
      <c r="BH132" s="48">
        <v>0</v>
      </c>
      <c r="BI132" s="49">
        <v>0</v>
      </c>
      <c r="BJ132" s="48">
        <v>19</v>
      </c>
      <c r="BK132" s="49">
        <v>100</v>
      </c>
      <c r="BL132" s="48">
        <v>19</v>
      </c>
    </row>
    <row r="133" spans="1:64" ht="15">
      <c r="A133" s="64" t="s">
        <v>263</v>
      </c>
      <c r="B133" s="64" t="s">
        <v>264</v>
      </c>
      <c r="C133" s="65" t="s">
        <v>3149</v>
      </c>
      <c r="D133" s="66">
        <v>3</v>
      </c>
      <c r="E133" s="67" t="s">
        <v>132</v>
      </c>
      <c r="F133" s="68">
        <v>35</v>
      </c>
      <c r="G133" s="65"/>
      <c r="H133" s="69"/>
      <c r="I133" s="70"/>
      <c r="J133" s="70"/>
      <c r="K133" s="34" t="s">
        <v>65</v>
      </c>
      <c r="L133" s="77">
        <v>133</v>
      </c>
      <c r="M133" s="77"/>
      <c r="N133" s="72"/>
      <c r="O133" s="79" t="s">
        <v>328</v>
      </c>
      <c r="P133" s="81">
        <v>43740.32564814815</v>
      </c>
      <c r="Q133" s="79" t="s">
        <v>386</v>
      </c>
      <c r="R133" s="79"/>
      <c r="S133" s="79"/>
      <c r="T133" s="79" t="s">
        <v>564</v>
      </c>
      <c r="U133" s="79"/>
      <c r="V133" s="82" t="s">
        <v>691</v>
      </c>
      <c r="W133" s="81">
        <v>43740.32564814815</v>
      </c>
      <c r="X133" s="82" t="s">
        <v>795</v>
      </c>
      <c r="Y133" s="79"/>
      <c r="Z133" s="79"/>
      <c r="AA133" s="85" t="s">
        <v>1027</v>
      </c>
      <c r="AB133" s="79"/>
      <c r="AC133" s="79" t="b">
        <v>0</v>
      </c>
      <c r="AD133" s="79">
        <v>0</v>
      </c>
      <c r="AE133" s="85" t="s">
        <v>1173</v>
      </c>
      <c r="AF133" s="79" t="b">
        <v>0</v>
      </c>
      <c r="AG133" s="79" t="s">
        <v>1177</v>
      </c>
      <c r="AH133" s="79"/>
      <c r="AI133" s="85" t="s">
        <v>1173</v>
      </c>
      <c r="AJ133" s="79" t="b">
        <v>0</v>
      </c>
      <c r="AK133" s="79">
        <v>2</v>
      </c>
      <c r="AL133" s="85" t="s">
        <v>1028</v>
      </c>
      <c r="AM133" s="79" t="s">
        <v>1181</v>
      </c>
      <c r="AN133" s="79" t="b">
        <v>0</v>
      </c>
      <c r="AO133" s="85" t="s">
        <v>1028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4</v>
      </c>
      <c r="BC133" s="78" t="str">
        <f>REPLACE(INDEX(GroupVertices[Group],MATCH(Edges[[#This Row],[Vertex 2]],GroupVertices[Vertex],0)),1,1,"")</f>
        <v>4</v>
      </c>
      <c r="BD133" s="48">
        <v>0</v>
      </c>
      <c r="BE133" s="49">
        <v>0</v>
      </c>
      <c r="BF133" s="48">
        <v>0</v>
      </c>
      <c r="BG133" s="49">
        <v>0</v>
      </c>
      <c r="BH133" s="48">
        <v>0</v>
      </c>
      <c r="BI133" s="49">
        <v>0</v>
      </c>
      <c r="BJ133" s="48">
        <v>19</v>
      </c>
      <c r="BK133" s="49">
        <v>100</v>
      </c>
      <c r="BL133" s="48">
        <v>19</v>
      </c>
    </row>
    <row r="134" spans="1:64" ht="15">
      <c r="A134" s="64" t="s">
        <v>259</v>
      </c>
      <c r="B134" s="64" t="s">
        <v>264</v>
      </c>
      <c r="C134" s="65" t="s">
        <v>3149</v>
      </c>
      <c r="D134" s="66">
        <v>3</v>
      </c>
      <c r="E134" s="67" t="s">
        <v>132</v>
      </c>
      <c r="F134" s="68">
        <v>35</v>
      </c>
      <c r="G134" s="65"/>
      <c r="H134" s="69"/>
      <c r="I134" s="70"/>
      <c r="J134" s="70"/>
      <c r="K134" s="34" t="s">
        <v>66</v>
      </c>
      <c r="L134" s="77">
        <v>134</v>
      </c>
      <c r="M134" s="77"/>
      <c r="N134" s="72"/>
      <c r="O134" s="79" t="s">
        <v>328</v>
      </c>
      <c r="P134" s="81">
        <v>43740.293078703704</v>
      </c>
      <c r="Q134" s="79" t="s">
        <v>387</v>
      </c>
      <c r="R134" s="79"/>
      <c r="S134" s="79"/>
      <c r="T134" s="79" t="s">
        <v>565</v>
      </c>
      <c r="U134" s="82" t="s">
        <v>619</v>
      </c>
      <c r="V134" s="82" t="s">
        <v>619</v>
      </c>
      <c r="W134" s="81">
        <v>43740.293078703704</v>
      </c>
      <c r="X134" s="82" t="s">
        <v>796</v>
      </c>
      <c r="Y134" s="79"/>
      <c r="Z134" s="79"/>
      <c r="AA134" s="85" t="s">
        <v>1028</v>
      </c>
      <c r="AB134" s="79"/>
      <c r="AC134" s="79" t="b">
        <v>0</v>
      </c>
      <c r="AD134" s="79">
        <v>3</v>
      </c>
      <c r="AE134" s="85" t="s">
        <v>1173</v>
      </c>
      <c r="AF134" s="79" t="b">
        <v>0</v>
      </c>
      <c r="AG134" s="79" t="s">
        <v>1177</v>
      </c>
      <c r="AH134" s="79"/>
      <c r="AI134" s="85" t="s">
        <v>1173</v>
      </c>
      <c r="AJ134" s="79" t="b">
        <v>0</v>
      </c>
      <c r="AK134" s="79">
        <v>2</v>
      </c>
      <c r="AL134" s="85" t="s">
        <v>1173</v>
      </c>
      <c r="AM134" s="79" t="s">
        <v>1184</v>
      </c>
      <c r="AN134" s="79" t="b">
        <v>0</v>
      </c>
      <c r="AO134" s="85" t="s">
        <v>1028</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4</v>
      </c>
      <c r="BD134" s="48">
        <v>0</v>
      </c>
      <c r="BE134" s="49">
        <v>0</v>
      </c>
      <c r="BF134" s="48">
        <v>0</v>
      </c>
      <c r="BG134" s="49">
        <v>0</v>
      </c>
      <c r="BH134" s="48">
        <v>0</v>
      </c>
      <c r="BI134" s="49">
        <v>0</v>
      </c>
      <c r="BJ134" s="48">
        <v>23</v>
      </c>
      <c r="BK134" s="49">
        <v>100</v>
      </c>
      <c r="BL134" s="48">
        <v>23</v>
      </c>
    </row>
    <row r="135" spans="1:64" ht="15">
      <c r="A135" s="64" t="s">
        <v>265</v>
      </c>
      <c r="B135" s="64" t="s">
        <v>266</v>
      </c>
      <c r="C135" s="65" t="s">
        <v>3149</v>
      </c>
      <c r="D135" s="66">
        <v>3</v>
      </c>
      <c r="E135" s="67" t="s">
        <v>132</v>
      </c>
      <c r="F135" s="68">
        <v>35</v>
      </c>
      <c r="G135" s="65"/>
      <c r="H135" s="69"/>
      <c r="I135" s="70"/>
      <c r="J135" s="70"/>
      <c r="K135" s="34" t="s">
        <v>65</v>
      </c>
      <c r="L135" s="77">
        <v>135</v>
      </c>
      <c r="M135" s="77"/>
      <c r="N135" s="72"/>
      <c r="O135" s="79" t="s">
        <v>328</v>
      </c>
      <c r="P135" s="81">
        <v>43740.40351851852</v>
      </c>
      <c r="Q135" s="79" t="s">
        <v>388</v>
      </c>
      <c r="R135" s="79"/>
      <c r="S135" s="79"/>
      <c r="T135" s="79" t="s">
        <v>566</v>
      </c>
      <c r="U135" s="82" t="s">
        <v>620</v>
      </c>
      <c r="V135" s="82" t="s">
        <v>620</v>
      </c>
      <c r="W135" s="81">
        <v>43740.40351851852</v>
      </c>
      <c r="X135" s="82" t="s">
        <v>797</v>
      </c>
      <c r="Y135" s="79"/>
      <c r="Z135" s="79"/>
      <c r="AA135" s="85" t="s">
        <v>1029</v>
      </c>
      <c r="AB135" s="79"/>
      <c r="AC135" s="79" t="b">
        <v>0</v>
      </c>
      <c r="AD135" s="79">
        <v>4</v>
      </c>
      <c r="AE135" s="85" t="s">
        <v>1173</v>
      </c>
      <c r="AF135" s="79" t="b">
        <v>0</v>
      </c>
      <c r="AG135" s="79" t="s">
        <v>1176</v>
      </c>
      <c r="AH135" s="79"/>
      <c r="AI135" s="85" t="s">
        <v>1173</v>
      </c>
      <c r="AJ135" s="79" t="b">
        <v>0</v>
      </c>
      <c r="AK135" s="79">
        <v>1</v>
      </c>
      <c r="AL135" s="85" t="s">
        <v>1173</v>
      </c>
      <c r="AM135" s="79" t="s">
        <v>1184</v>
      </c>
      <c r="AN135" s="79" t="b">
        <v>0</v>
      </c>
      <c r="AO135" s="85" t="s">
        <v>1029</v>
      </c>
      <c r="AP135" s="79" t="s">
        <v>176</v>
      </c>
      <c r="AQ135" s="79">
        <v>0</v>
      </c>
      <c r="AR135" s="79">
        <v>0</v>
      </c>
      <c r="AS135" s="79" t="s">
        <v>1193</v>
      </c>
      <c r="AT135" s="79" t="s">
        <v>1196</v>
      </c>
      <c r="AU135" s="79" t="s">
        <v>1197</v>
      </c>
      <c r="AV135" s="79" t="s">
        <v>1199</v>
      </c>
      <c r="AW135" s="79" t="s">
        <v>1203</v>
      </c>
      <c r="AX135" s="79" t="s">
        <v>1199</v>
      </c>
      <c r="AY135" s="79" t="s">
        <v>1208</v>
      </c>
      <c r="AZ135" s="82" t="s">
        <v>1210</v>
      </c>
      <c r="BA135">
        <v>1</v>
      </c>
      <c r="BB135" s="78" t="str">
        <f>REPLACE(INDEX(GroupVertices[Group],MATCH(Edges[[#This Row],[Vertex 1]],GroupVertices[Vertex],0)),1,1,"")</f>
        <v>3</v>
      </c>
      <c r="BC135" s="78" t="str">
        <f>REPLACE(INDEX(GroupVertices[Group],MATCH(Edges[[#This Row],[Vertex 2]],GroupVertices[Vertex],0)),1,1,"")</f>
        <v>3</v>
      </c>
      <c r="BD135" s="48">
        <v>0</v>
      </c>
      <c r="BE135" s="49">
        <v>0</v>
      </c>
      <c r="BF135" s="48">
        <v>0</v>
      </c>
      <c r="BG135" s="49">
        <v>0</v>
      </c>
      <c r="BH135" s="48">
        <v>0</v>
      </c>
      <c r="BI135" s="49">
        <v>0</v>
      </c>
      <c r="BJ135" s="48">
        <v>16</v>
      </c>
      <c r="BK135" s="49">
        <v>100</v>
      </c>
      <c r="BL135" s="48">
        <v>16</v>
      </c>
    </row>
    <row r="136" spans="1:64" ht="15">
      <c r="A136" s="64" t="s">
        <v>266</v>
      </c>
      <c r="B136" s="64" t="s">
        <v>281</v>
      </c>
      <c r="C136" s="65" t="s">
        <v>3149</v>
      </c>
      <c r="D136" s="66">
        <v>3</v>
      </c>
      <c r="E136" s="67" t="s">
        <v>132</v>
      </c>
      <c r="F136" s="68">
        <v>35</v>
      </c>
      <c r="G136" s="65"/>
      <c r="H136" s="69"/>
      <c r="I136" s="70"/>
      <c r="J136" s="70"/>
      <c r="K136" s="34" t="s">
        <v>65</v>
      </c>
      <c r="L136" s="77">
        <v>136</v>
      </c>
      <c r="M136" s="77"/>
      <c r="N136" s="72"/>
      <c r="O136" s="79" t="s">
        <v>328</v>
      </c>
      <c r="P136" s="81">
        <v>43743.189733796295</v>
      </c>
      <c r="Q136" s="79" t="s">
        <v>339</v>
      </c>
      <c r="R136" s="79"/>
      <c r="S136" s="79"/>
      <c r="T136" s="79"/>
      <c r="U136" s="79"/>
      <c r="V136" s="82" t="s">
        <v>693</v>
      </c>
      <c r="W136" s="81">
        <v>43743.189733796295</v>
      </c>
      <c r="X136" s="82" t="s">
        <v>798</v>
      </c>
      <c r="Y136" s="79"/>
      <c r="Z136" s="79"/>
      <c r="AA136" s="85" t="s">
        <v>1030</v>
      </c>
      <c r="AB136" s="79"/>
      <c r="AC136" s="79" t="b">
        <v>0</v>
      </c>
      <c r="AD136" s="79">
        <v>0</v>
      </c>
      <c r="AE136" s="85" t="s">
        <v>1173</v>
      </c>
      <c r="AF136" s="79" t="b">
        <v>0</v>
      </c>
      <c r="AG136" s="79" t="s">
        <v>1176</v>
      </c>
      <c r="AH136" s="79"/>
      <c r="AI136" s="85" t="s">
        <v>1173</v>
      </c>
      <c r="AJ136" s="79" t="b">
        <v>0</v>
      </c>
      <c r="AK136" s="79">
        <v>7</v>
      </c>
      <c r="AL136" s="85" t="s">
        <v>1165</v>
      </c>
      <c r="AM136" s="79" t="s">
        <v>1184</v>
      </c>
      <c r="AN136" s="79" t="b">
        <v>0</v>
      </c>
      <c r="AO136" s="85" t="s">
        <v>1165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3</v>
      </c>
      <c r="BD136" s="48">
        <v>0</v>
      </c>
      <c r="BE136" s="49">
        <v>0</v>
      </c>
      <c r="BF136" s="48">
        <v>0</v>
      </c>
      <c r="BG136" s="49">
        <v>0</v>
      </c>
      <c r="BH136" s="48">
        <v>0</v>
      </c>
      <c r="BI136" s="49">
        <v>0</v>
      </c>
      <c r="BJ136" s="48">
        <v>15</v>
      </c>
      <c r="BK136" s="49">
        <v>100</v>
      </c>
      <c r="BL136" s="48">
        <v>15</v>
      </c>
    </row>
    <row r="137" spans="1:64" ht="15">
      <c r="A137" s="64" t="s">
        <v>259</v>
      </c>
      <c r="B137" s="64" t="s">
        <v>266</v>
      </c>
      <c r="C137" s="65" t="s">
        <v>3149</v>
      </c>
      <c r="D137" s="66">
        <v>3</v>
      </c>
      <c r="E137" s="67" t="s">
        <v>132</v>
      </c>
      <c r="F137" s="68">
        <v>35</v>
      </c>
      <c r="G137" s="65"/>
      <c r="H137" s="69"/>
      <c r="I137" s="70"/>
      <c r="J137" s="70"/>
      <c r="K137" s="34" t="s">
        <v>65</v>
      </c>
      <c r="L137" s="77">
        <v>137</v>
      </c>
      <c r="M137" s="77"/>
      <c r="N137" s="72"/>
      <c r="O137" s="79" t="s">
        <v>328</v>
      </c>
      <c r="P137" s="81">
        <v>43740.406273148146</v>
      </c>
      <c r="Q137" s="79" t="s">
        <v>389</v>
      </c>
      <c r="R137" s="79"/>
      <c r="S137" s="79"/>
      <c r="T137" s="79" t="s">
        <v>567</v>
      </c>
      <c r="U137" s="79"/>
      <c r="V137" s="82" t="s">
        <v>685</v>
      </c>
      <c r="W137" s="81">
        <v>43740.406273148146</v>
      </c>
      <c r="X137" s="82" t="s">
        <v>799</v>
      </c>
      <c r="Y137" s="79"/>
      <c r="Z137" s="79"/>
      <c r="AA137" s="85" t="s">
        <v>1031</v>
      </c>
      <c r="AB137" s="79"/>
      <c r="AC137" s="79" t="b">
        <v>0</v>
      </c>
      <c r="AD137" s="79">
        <v>0</v>
      </c>
      <c r="AE137" s="85" t="s">
        <v>1173</v>
      </c>
      <c r="AF137" s="79" t="b">
        <v>0</v>
      </c>
      <c r="AG137" s="79" t="s">
        <v>1176</v>
      </c>
      <c r="AH137" s="79"/>
      <c r="AI137" s="85" t="s">
        <v>1173</v>
      </c>
      <c r="AJ137" s="79" t="b">
        <v>0</v>
      </c>
      <c r="AK137" s="79">
        <v>1</v>
      </c>
      <c r="AL137" s="85" t="s">
        <v>1029</v>
      </c>
      <c r="AM137" s="79" t="s">
        <v>1183</v>
      </c>
      <c r="AN137" s="79" t="b">
        <v>0</v>
      </c>
      <c r="AO137" s="85" t="s">
        <v>1029</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3</v>
      </c>
      <c r="BD137" s="48">
        <v>0</v>
      </c>
      <c r="BE137" s="49">
        <v>0</v>
      </c>
      <c r="BF137" s="48">
        <v>0</v>
      </c>
      <c r="BG137" s="49">
        <v>0</v>
      </c>
      <c r="BH137" s="48">
        <v>0</v>
      </c>
      <c r="BI137" s="49">
        <v>0</v>
      </c>
      <c r="BJ137" s="48">
        <v>18</v>
      </c>
      <c r="BK137" s="49">
        <v>100</v>
      </c>
      <c r="BL137" s="48">
        <v>18</v>
      </c>
    </row>
    <row r="138" spans="1:64" ht="15">
      <c r="A138" s="64" t="s">
        <v>265</v>
      </c>
      <c r="B138" s="64" t="s">
        <v>280</v>
      </c>
      <c r="C138" s="65" t="s">
        <v>3149</v>
      </c>
      <c r="D138" s="66">
        <v>3</v>
      </c>
      <c r="E138" s="67" t="s">
        <v>132</v>
      </c>
      <c r="F138" s="68">
        <v>35</v>
      </c>
      <c r="G138" s="65"/>
      <c r="H138" s="69"/>
      <c r="I138" s="70"/>
      <c r="J138" s="70"/>
      <c r="K138" s="34" t="s">
        <v>65</v>
      </c>
      <c r="L138" s="77">
        <v>138</v>
      </c>
      <c r="M138" s="77"/>
      <c r="N138" s="72"/>
      <c r="O138" s="79" t="s">
        <v>328</v>
      </c>
      <c r="P138" s="81">
        <v>43740.40351851852</v>
      </c>
      <c r="Q138" s="79" t="s">
        <v>388</v>
      </c>
      <c r="R138" s="79"/>
      <c r="S138" s="79"/>
      <c r="T138" s="79" t="s">
        <v>566</v>
      </c>
      <c r="U138" s="82" t="s">
        <v>620</v>
      </c>
      <c r="V138" s="82" t="s">
        <v>620</v>
      </c>
      <c r="W138" s="81">
        <v>43740.40351851852</v>
      </c>
      <c r="X138" s="82" t="s">
        <v>797</v>
      </c>
      <c r="Y138" s="79"/>
      <c r="Z138" s="79"/>
      <c r="AA138" s="85" t="s">
        <v>1029</v>
      </c>
      <c r="AB138" s="79"/>
      <c r="AC138" s="79" t="b">
        <v>0</v>
      </c>
      <c r="AD138" s="79">
        <v>4</v>
      </c>
      <c r="AE138" s="85" t="s">
        <v>1173</v>
      </c>
      <c r="AF138" s="79" t="b">
        <v>0</v>
      </c>
      <c r="AG138" s="79" t="s">
        <v>1176</v>
      </c>
      <c r="AH138" s="79"/>
      <c r="AI138" s="85" t="s">
        <v>1173</v>
      </c>
      <c r="AJ138" s="79" t="b">
        <v>0</v>
      </c>
      <c r="AK138" s="79">
        <v>1</v>
      </c>
      <c r="AL138" s="85" t="s">
        <v>1173</v>
      </c>
      <c r="AM138" s="79" t="s">
        <v>1184</v>
      </c>
      <c r="AN138" s="79" t="b">
        <v>0</v>
      </c>
      <c r="AO138" s="85" t="s">
        <v>1029</v>
      </c>
      <c r="AP138" s="79" t="s">
        <v>176</v>
      </c>
      <c r="AQ138" s="79">
        <v>0</v>
      </c>
      <c r="AR138" s="79">
        <v>0</v>
      </c>
      <c r="AS138" s="79" t="s">
        <v>1193</v>
      </c>
      <c r="AT138" s="79" t="s">
        <v>1196</v>
      </c>
      <c r="AU138" s="79" t="s">
        <v>1197</v>
      </c>
      <c r="AV138" s="79" t="s">
        <v>1199</v>
      </c>
      <c r="AW138" s="79" t="s">
        <v>1203</v>
      </c>
      <c r="AX138" s="79" t="s">
        <v>1199</v>
      </c>
      <c r="AY138" s="79" t="s">
        <v>1208</v>
      </c>
      <c r="AZ138" s="82" t="s">
        <v>1210</v>
      </c>
      <c r="BA138">
        <v>1</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259</v>
      </c>
      <c r="B139" s="64" t="s">
        <v>265</v>
      </c>
      <c r="C139" s="65" t="s">
        <v>3149</v>
      </c>
      <c r="D139" s="66">
        <v>3</v>
      </c>
      <c r="E139" s="67" t="s">
        <v>132</v>
      </c>
      <c r="F139" s="68">
        <v>35</v>
      </c>
      <c r="G139" s="65"/>
      <c r="H139" s="69"/>
      <c r="I139" s="70"/>
      <c r="J139" s="70"/>
      <c r="K139" s="34" t="s">
        <v>65</v>
      </c>
      <c r="L139" s="77">
        <v>139</v>
      </c>
      <c r="M139" s="77"/>
      <c r="N139" s="72"/>
      <c r="O139" s="79" t="s">
        <v>328</v>
      </c>
      <c r="P139" s="81">
        <v>43740.406273148146</v>
      </c>
      <c r="Q139" s="79" t="s">
        <v>389</v>
      </c>
      <c r="R139" s="79"/>
      <c r="S139" s="79"/>
      <c r="T139" s="79" t="s">
        <v>567</v>
      </c>
      <c r="U139" s="79"/>
      <c r="V139" s="82" t="s">
        <v>685</v>
      </c>
      <c r="W139" s="81">
        <v>43740.406273148146</v>
      </c>
      <c r="X139" s="82" t="s">
        <v>799</v>
      </c>
      <c r="Y139" s="79"/>
      <c r="Z139" s="79"/>
      <c r="AA139" s="85" t="s">
        <v>1031</v>
      </c>
      <c r="AB139" s="79"/>
      <c r="AC139" s="79" t="b">
        <v>0</v>
      </c>
      <c r="AD139" s="79">
        <v>0</v>
      </c>
      <c r="AE139" s="85" t="s">
        <v>1173</v>
      </c>
      <c r="AF139" s="79" t="b">
        <v>0</v>
      </c>
      <c r="AG139" s="79" t="s">
        <v>1176</v>
      </c>
      <c r="AH139" s="79"/>
      <c r="AI139" s="85" t="s">
        <v>1173</v>
      </c>
      <c r="AJ139" s="79" t="b">
        <v>0</v>
      </c>
      <c r="AK139" s="79">
        <v>1</v>
      </c>
      <c r="AL139" s="85" t="s">
        <v>1029</v>
      </c>
      <c r="AM139" s="79" t="s">
        <v>1183</v>
      </c>
      <c r="AN139" s="79" t="b">
        <v>0</v>
      </c>
      <c r="AO139" s="85" t="s">
        <v>1029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3</v>
      </c>
      <c r="BD139" s="48"/>
      <c r="BE139" s="49"/>
      <c r="BF139" s="48"/>
      <c r="BG139" s="49"/>
      <c r="BH139" s="48"/>
      <c r="BI139" s="49"/>
      <c r="BJ139" s="48"/>
      <c r="BK139" s="49"/>
      <c r="BL139" s="48"/>
    </row>
    <row r="140" spans="1:64" ht="15">
      <c r="A140" s="64" t="s">
        <v>267</v>
      </c>
      <c r="B140" s="64" t="s">
        <v>257</v>
      </c>
      <c r="C140" s="65" t="s">
        <v>3149</v>
      </c>
      <c r="D140" s="66">
        <v>3</v>
      </c>
      <c r="E140" s="67" t="s">
        <v>132</v>
      </c>
      <c r="F140" s="68">
        <v>35</v>
      </c>
      <c r="G140" s="65"/>
      <c r="H140" s="69"/>
      <c r="I140" s="70"/>
      <c r="J140" s="70"/>
      <c r="K140" s="34" t="s">
        <v>65</v>
      </c>
      <c r="L140" s="77">
        <v>140</v>
      </c>
      <c r="M140" s="77"/>
      <c r="N140" s="72"/>
      <c r="O140" s="79" t="s">
        <v>328</v>
      </c>
      <c r="P140" s="81">
        <v>43741.73090277778</v>
      </c>
      <c r="Q140" s="79" t="s">
        <v>390</v>
      </c>
      <c r="R140" s="82" t="s">
        <v>494</v>
      </c>
      <c r="S140" s="79" t="s">
        <v>526</v>
      </c>
      <c r="T140" s="79" t="s">
        <v>540</v>
      </c>
      <c r="U140" s="79"/>
      <c r="V140" s="82" t="s">
        <v>694</v>
      </c>
      <c r="W140" s="81">
        <v>43741.73090277778</v>
      </c>
      <c r="X140" s="82" t="s">
        <v>800</v>
      </c>
      <c r="Y140" s="79"/>
      <c r="Z140" s="79"/>
      <c r="AA140" s="85" t="s">
        <v>1032</v>
      </c>
      <c r="AB140" s="79"/>
      <c r="AC140" s="79" t="b">
        <v>0</v>
      </c>
      <c r="AD140" s="79">
        <v>8</v>
      </c>
      <c r="AE140" s="85" t="s">
        <v>1173</v>
      </c>
      <c r="AF140" s="79" t="b">
        <v>1</v>
      </c>
      <c r="AG140" s="79" t="s">
        <v>1176</v>
      </c>
      <c r="AH140" s="79"/>
      <c r="AI140" s="85" t="s">
        <v>1178</v>
      </c>
      <c r="AJ140" s="79" t="b">
        <v>0</v>
      </c>
      <c r="AK140" s="79">
        <v>2</v>
      </c>
      <c r="AL140" s="85" t="s">
        <v>1173</v>
      </c>
      <c r="AM140" s="79" t="s">
        <v>1181</v>
      </c>
      <c r="AN140" s="79" t="b">
        <v>0</v>
      </c>
      <c r="AO140" s="85" t="s">
        <v>1032</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6</v>
      </c>
      <c r="BD140" s="48">
        <v>0</v>
      </c>
      <c r="BE140" s="49">
        <v>0</v>
      </c>
      <c r="BF140" s="48">
        <v>0</v>
      </c>
      <c r="BG140" s="49">
        <v>0</v>
      </c>
      <c r="BH140" s="48">
        <v>0</v>
      </c>
      <c r="BI140" s="49">
        <v>0</v>
      </c>
      <c r="BJ140" s="48">
        <v>10</v>
      </c>
      <c r="BK140" s="49">
        <v>100</v>
      </c>
      <c r="BL140" s="48">
        <v>10</v>
      </c>
    </row>
    <row r="141" spans="1:64" ht="15">
      <c r="A141" s="64" t="s">
        <v>267</v>
      </c>
      <c r="B141" s="64" t="s">
        <v>259</v>
      </c>
      <c r="C141" s="65" t="s">
        <v>3149</v>
      </c>
      <c r="D141" s="66">
        <v>3</v>
      </c>
      <c r="E141" s="67" t="s">
        <v>132</v>
      </c>
      <c r="F141" s="68">
        <v>35</v>
      </c>
      <c r="G141" s="65"/>
      <c r="H141" s="69"/>
      <c r="I141" s="70"/>
      <c r="J141" s="70"/>
      <c r="K141" s="34" t="s">
        <v>66</v>
      </c>
      <c r="L141" s="77">
        <v>141</v>
      </c>
      <c r="M141" s="77"/>
      <c r="N141" s="72"/>
      <c r="O141" s="79" t="s">
        <v>328</v>
      </c>
      <c r="P141" s="81">
        <v>43741.73090277778</v>
      </c>
      <c r="Q141" s="79" t="s">
        <v>390</v>
      </c>
      <c r="R141" s="82" t="s">
        <v>494</v>
      </c>
      <c r="S141" s="79" t="s">
        <v>526</v>
      </c>
      <c r="T141" s="79" t="s">
        <v>540</v>
      </c>
      <c r="U141" s="79"/>
      <c r="V141" s="82" t="s">
        <v>694</v>
      </c>
      <c r="W141" s="81">
        <v>43741.73090277778</v>
      </c>
      <c r="X141" s="82" t="s">
        <v>800</v>
      </c>
      <c r="Y141" s="79"/>
      <c r="Z141" s="79"/>
      <c r="AA141" s="85" t="s">
        <v>1032</v>
      </c>
      <c r="AB141" s="79"/>
      <c r="AC141" s="79" t="b">
        <v>0</v>
      </c>
      <c r="AD141" s="79">
        <v>8</v>
      </c>
      <c r="AE141" s="85" t="s">
        <v>1173</v>
      </c>
      <c r="AF141" s="79" t="b">
        <v>1</v>
      </c>
      <c r="AG141" s="79" t="s">
        <v>1176</v>
      </c>
      <c r="AH141" s="79"/>
      <c r="AI141" s="85" t="s">
        <v>1178</v>
      </c>
      <c r="AJ141" s="79" t="b">
        <v>0</v>
      </c>
      <c r="AK141" s="79">
        <v>2</v>
      </c>
      <c r="AL141" s="85" t="s">
        <v>1173</v>
      </c>
      <c r="AM141" s="79" t="s">
        <v>1181</v>
      </c>
      <c r="AN141" s="79" t="b">
        <v>0</v>
      </c>
      <c r="AO141" s="85" t="s">
        <v>1032</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259</v>
      </c>
      <c r="B142" s="64" t="s">
        <v>267</v>
      </c>
      <c r="C142" s="65" t="s">
        <v>3149</v>
      </c>
      <c r="D142" s="66">
        <v>3</v>
      </c>
      <c r="E142" s="67" t="s">
        <v>132</v>
      </c>
      <c r="F142" s="68">
        <v>35</v>
      </c>
      <c r="G142" s="65"/>
      <c r="H142" s="69"/>
      <c r="I142" s="70"/>
      <c r="J142" s="70"/>
      <c r="K142" s="34" t="s">
        <v>66</v>
      </c>
      <c r="L142" s="77">
        <v>142</v>
      </c>
      <c r="M142" s="77"/>
      <c r="N142" s="72"/>
      <c r="O142" s="79" t="s">
        <v>328</v>
      </c>
      <c r="P142" s="81">
        <v>43742.15033564815</v>
      </c>
      <c r="Q142" s="79" t="s">
        <v>338</v>
      </c>
      <c r="R142" s="79"/>
      <c r="S142" s="79"/>
      <c r="T142" s="79" t="s">
        <v>540</v>
      </c>
      <c r="U142" s="79"/>
      <c r="V142" s="82" t="s">
        <v>685</v>
      </c>
      <c r="W142" s="81">
        <v>43742.15033564815</v>
      </c>
      <c r="X142" s="82" t="s">
        <v>801</v>
      </c>
      <c r="Y142" s="79"/>
      <c r="Z142" s="79"/>
      <c r="AA142" s="85" t="s">
        <v>1033</v>
      </c>
      <c r="AB142" s="79"/>
      <c r="AC142" s="79" t="b">
        <v>0</v>
      </c>
      <c r="AD142" s="79">
        <v>0</v>
      </c>
      <c r="AE142" s="85" t="s">
        <v>1173</v>
      </c>
      <c r="AF142" s="79" t="b">
        <v>1</v>
      </c>
      <c r="AG142" s="79" t="s">
        <v>1176</v>
      </c>
      <c r="AH142" s="79"/>
      <c r="AI142" s="85" t="s">
        <v>1178</v>
      </c>
      <c r="AJ142" s="79" t="b">
        <v>0</v>
      </c>
      <c r="AK142" s="79">
        <v>2</v>
      </c>
      <c r="AL142" s="85" t="s">
        <v>1032</v>
      </c>
      <c r="AM142" s="79" t="s">
        <v>1184</v>
      </c>
      <c r="AN142" s="79" t="b">
        <v>0</v>
      </c>
      <c r="AO142" s="85" t="s">
        <v>1032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12</v>
      </c>
      <c r="BK142" s="49">
        <v>100</v>
      </c>
      <c r="BL142" s="48">
        <v>12</v>
      </c>
    </row>
    <row r="143" spans="1:64" ht="15">
      <c r="A143" s="64" t="s">
        <v>268</v>
      </c>
      <c r="B143" s="64" t="s">
        <v>259</v>
      </c>
      <c r="C143" s="65" t="s">
        <v>3152</v>
      </c>
      <c r="D143" s="66">
        <v>7</v>
      </c>
      <c r="E143" s="67" t="s">
        <v>136</v>
      </c>
      <c r="F143" s="68">
        <v>21.857142857142858</v>
      </c>
      <c r="G143" s="65"/>
      <c r="H143" s="69"/>
      <c r="I143" s="70"/>
      <c r="J143" s="70"/>
      <c r="K143" s="34" t="s">
        <v>66</v>
      </c>
      <c r="L143" s="77">
        <v>143</v>
      </c>
      <c r="M143" s="77"/>
      <c r="N143" s="72"/>
      <c r="O143" s="79" t="s">
        <v>328</v>
      </c>
      <c r="P143" s="81">
        <v>43738.791342592594</v>
      </c>
      <c r="Q143" s="79" t="s">
        <v>391</v>
      </c>
      <c r="R143" s="79"/>
      <c r="S143" s="79"/>
      <c r="T143" s="79" t="s">
        <v>568</v>
      </c>
      <c r="U143" s="79"/>
      <c r="V143" s="82" t="s">
        <v>695</v>
      </c>
      <c r="W143" s="81">
        <v>43738.791342592594</v>
      </c>
      <c r="X143" s="82" t="s">
        <v>802</v>
      </c>
      <c r="Y143" s="79"/>
      <c r="Z143" s="79"/>
      <c r="AA143" s="85" t="s">
        <v>1034</v>
      </c>
      <c r="AB143" s="79"/>
      <c r="AC143" s="79" t="b">
        <v>0</v>
      </c>
      <c r="AD143" s="79">
        <v>0</v>
      </c>
      <c r="AE143" s="85" t="s">
        <v>1173</v>
      </c>
      <c r="AF143" s="79" t="b">
        <v>0</v>
      </c>
      <c r="AG143" s="79" t="s">
        <v>1176</v>
      </c>
      <c r="AH143" s="79"/>
      <c r="AI143" s="85" t="s">
        <v>1173</v>
      </c>
      <c r="AJ143" s="79" t="b">
        <v>0</v>
      </c>
      <c r="AK143" s="79">
        <v>2</v>
      </c>
      <c r="AL143" s="85" t="s">
        <v>1042</v>
      </c>
      <c r="AM143" s="79" t="s">
        <v>1181</v>
      </c>
      <c r="AN143" s="79" t="b">
        <v>0</v>
      </c>
      <c r="AO143" s="85" t="s">
        <v>1042</v>
      </c>
      <c r="AP143" s="79" t="s">
        <v>176</v>
      </c>
      <c r="AQ143" s="79">
        <v>0</v>
      </c>
      <c r="AR143" s="79">
        <v>0</v>
      </c>
      <c r="AS143" s="79"/>
      <c r="AT143" s="79"/>
      <c r="AU143" s="79"/>
      <c r="AV143" s="79"/>
      <c r="AW143" s="79"/>
      <c r="AX143" s="79"/>
      <c r="AY143" s="79"/>
      <c r="AZ143" s="79"/>
      <c r="BA143">
        <v>5</v>
      </c>
      <c r="BB143" s="78" t="str">
        <f>REPLACE(INDEX(GroupVertices[Group],MATCH(Edges[[#This Row],[Vertex 1]],GroupVertices[Vertex],0)),1,1,"")</f>
        <v>3</v>
      </c>
      <c r="BC143" s="78" t="str">
        <f>REPLACE(INDEX(GroupVertices[Group],MATCH(Edges[[#This Row],[Vertex 2]],GroupVertices[Vertex],0)),1,1,"")</f>
        <v>1</v>
      </c>
      <c r="BD143" s="48">
        <v>0</v>
      </c>
      <c r="BE143" s="49">
        <v>0</v>
      </c>
      <c r="BF143" s="48">
        <v>0</v>
      </c>
      <c r="BG143" s="49">
        <v>0</v>
      </c>
      <c r="BH143" s="48">
        <v>0</v>
      </c>
      <c r="BI143" s="49">
        <v>0</v>
      </c>
      <c r="BJ143" s="48">
        <v>23</v>
      </c>
      <c r="BK143" s="49">
        <v>100</v>
      </c>
      <c r="BL143" s="48">
        <v>23</v>
      </c>
    </row>
    <row r="144" spans="1:64" ht="15">
      <c r="A144" s="64" t="s">
        <v>268</v>
      </c>
      <c r="B144" s="64" t="s">
        <v>281</v>
      </c>
      <c r="C144" s="65" t="s">
        <v>3150</v>
      </c>
      <c r="D144" s="66">
        <v>4</v>
      </c>
      <c r="E144" s="67" t="s">
        <v>136</v>
      </c>
      <c r="F144" s="68">
        <v>31.714285714285715</v>
      </c>
      <c r="G144" s="65"/>
      <c r="H144" s="69"/>
      <c r="I144" s="70"/>
      <c r="J144" s="70"/>
      <c r="K144" s="34" t="s">
        <v>65</v>
      </c>
      <c r="L144" s="77">
        <v>144</v>
      </c>
      <c r="M144" s="77"/>
      <c r="N144" s="72"/>
      <c r="O144" s="79" t="s">
        <v>328</v>
      </c>
      <c r="P144" s="81">
        <v>43740.503217592595</v>
      </c>
      <c r="Q144" s="79" t="s">
        <v>392</v>
      </c>
      <c r="R144" s="79"/>
      <c r="S144" s="79"/>
      <c r="T144" s="79" t="s">
        <v>569</v>
      </c>
      <c r="U144" s="79"/>
      <c r="V144" s="82" t="s">
        <v>695</v>
      </c>
      <c r="W144" s="81">
        <v>43740.503217592595</v>
      </c>
      <c r="X144" s="82" t="s">
        <v>803</v>
      </c>
      <c r="Y144" s="79"/>
      <c r="Z144" s="79"/>
      <c r="AA144" s="85" t="s">
        <v>1035</v>
      </c>
      <c r="AB144" s="79"/>
      <c r="AC144" s="79" t="b">
        <v>0</v>
      </c>
      <c r="AD144" s="79">
        <v>0</v>
      </c>
      <c r="AE144" s="85" t="s">
        <v>1173</v>
      </c>
      <c r="AF144" s="79" t="b">
        <v>0</v>
      </c>
      <c r="AG144" s="79" t="s">
        <v>1176</v>
      </c>
      <c r="AH144" s="79"/>
      <c r="AI144" s="85" t="s">
        <v>1173</v>
      </c>
      <c r="AJ144" s="79" t="b">
        <v>0</v>
      </c>
      <c r="AK144" s="79">
        <v>3</v>
      </c>
      <c r="AL144" s="85" t="s">
        <v>1164</v>
      </c>
      <c r="AM144" s="79" t="s">
        <v>1183</v>
      </c>
      <c r="AN144" s="79" t="b">
        <v>0</v>
      </c>
      <c r="AO144" s="85" t="s">
        <v>1164</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3</v>
      </c>
      <c r="BC144" s="78" t="str">
        <f>REPLACE(INDEX(GroupVertices[Group],MATCH(Edges[[#This Row],[Vertex 2]],GroupVertices[Vertex],0)),1,1,"")</f>
        <v>3</v>
      </c>
      <c r="BD144" s="48">
        <v>0</v>
      </c>
      <c r="BE144" s="49">
        <v>0</v>
      </c>
      <c r="BF144" s="48">
        <v>0</v>
      </c>
      <c r="BG144" s="49">
        <v>0</v>
      </c>
      <c r="BH144" s="48">
        <v>0</v>
      </c>
      <c r="BI144" s="49">
        <v>0</v>
      </c>
      <c r="BJ144" s="48">
        <v>16</v>
      </c>
      <c r="BK144" s="49">
        <v>100</v>
      </c>
      <c r="BL144" s="48">
        <v>16</v>
      </c>
    </row>
    <row r="145" spans="1:64" ht="15">
      <c r="A145" s="64" t="s">
        <v>268</v>
      </c>
      <c r="B145" s="64" t="s">
        <v>259</v>
      </c>
      <c r="C145" s="65" t="s">
        <v>3152</v>
      </c>
      <c r="D145" s="66">
        <v>7</v>
      </c>
      <c r="E145" s="67" t="s">
        <v>136</v>
      </c>
      <c r="F145" s="68">
        <v>21.857142857142858</v>
      </c>
      <c r="G145" s="65"/>
      <c r="H145" s="69"/>
      <c r="I145" s="70"/>
      <c r="J145" s="70"/>
      <c r="K145" s="34" t="s">
        <v>66</v>
      </c>
      <c r="L145" s="77">
        <v>145</v>
      </c>
      <c r="M145" s="77"/>
      <c r="N145" s="72"/>
      <c r="O145" s="79" t="s">
        <v>328</v>
      </c>
      <c r="P145" s="81">
        <v>43740.50372685185</v>
      </c>
      <c r="Q145" s="79" t="s">
        <v>393</v>
      </c>
      <c r="R145" s="79"/>
      <c r="S145" s="79"/>
      <c r="T145" s="79" t="s">
        <v>570</v>
      </c>
      <c r="U145" s="79"/>
      <c r="V145" s="82" t="s">
        <v>695</v>
      </c>
      <c r="W145" s="81">
        <v>43740.50372685185</v>
      </c>
      <c r="X145" s="82" t="s">
        <v>804</v>
      </c>
      <c r="Y145" s="79"/>
      <c r="Z145" s="79"/>
      <c r="AA145" s="85" t="s">
        <v>1036</v>
      </c>
      <c r="AB145" s="79"/>
      <c r="AC145" s="79" t="b">
        <v>0</v>
      </c>
      <c r="AD145" s="79">
        <v>0</v>
      </c>
      <c r="AE145" s="85" t="s">
        <v>1173</v>
      </c>
      <c r="AF145" s="79" t="b">
        <v>0</v>
      </c>
      <c r="AG145" s="79" t="s">
        <v>1176</v>
      </c>
      <c r="AH145" s="79"/>
      <c r="AI145" s="85" t="s">
        <v>1173</v>
      </c>
      <c r="AJ145" s="79" t="b">
        <v>0</v>
      </c>
      <c r="AK145" s="79">
        <v>3</v>
      </c>
      <c r="AL145" s="85" t="s">
        <v>1133</v>
      </c>
      <c r="AM145" s="79" t="s">
        <v>1183</v>
      </c>
      <c r="AN145" s="79" t="b">
        <v>0</v>
      </c>
      <c r="AO145" s="85" t="s">
        <v>1133</v>
      </c>
      <c r="AP145" s="79" t="s">
        <v>176</v>
      </c>
      <c r="AQ145" s="79">
        <v>0</v>
      </c>
      <c r="AR145" s="79">
        <v>0</v>
      </c>
      <c r="AS145" s="79"/>
      <c r="AT145" s="79"/>
      <c r="AU145" s="79"/>
      <c r="AV145" s="79"/>
      <c r="AW145" s="79"/>
      <c r="AX145" s="79"/>
      <c r="AY145" s="79"/>
      <c r="AZ145" s="79"/>
      <c r="BA145">
        <v>5</v>
      </c>
      <c r="BB145" s="78" t="str">
        <f>REPLACE(INDEX(GroupVertices[Group],MATCH(Edges[[#This Row],[Vertex 1]],GroupVertices[Vertex],0)),1,1,"")</f>
        <v>3</v>
      </c>
      <c r="BC145" s="78" t="str">
        <f>REPLACE(INDEX(GroupVertices[Group],MATCH(Edges[[#This Row],[Vertex 2]],GroupVertices[Vertex],0)),1,1,"")</f>
        <v>1</v>
      </c>
      <c r="BD145" s="48">
        <v>0</v>
      </c>
      <c r="BE145" s="49">
        <v>0</v>
      </c>
      <c r="BF145" s="48">
        <v>0</v>
      </c>
      <c r="BG145" s="49">
        <v>0</v>
      </c>
      <c r="BH145" s="48">
        <v>0</v>
      </c>
      <c r="BI145" s="49">
        <v>0</v>
      </c>
      <c r="BJ145" s="48">
        <v>17</v>
      </c>
      <c r="BK145" s="49">
        <v>100</v>
      </c>
      <c r="BL145" s="48">
        <v>17</v>
      </c>
    </row>
    <row r="146" spans="1:64" ht="15">
      <c r="A146" s="64" t="s">
        <v>268</v>
      </c>
      <c r="B146" s="64" t="s">
        <v>259</v>
      </c>
      <c r="C146" s="65" t="s">
        <v>3152</v>
      </c>
      <c r="D146" s="66">
        <v>7</v>
      </c>
      <c r="E146" s="67" t="s">
        <v>136</v>
      </c>
      <c r="F146" s="68">
        <v>21.857142857142858</v>
      </c>
      <c r="G146" s="65"/>
      <c r="H146" s="69"/>
      <c r="I146" s="70"/>
      <c r="J146" s="70"/>
      <c r="K146" s="34" t="s">
        <v>66</v>
      </c>
      <c r="L146" s="77">
        <v>146</v>
      </c>
      <c r="M146" s="77"/>
      <c r="N146" s="72"/>
      <c r="O146" s="79" t="s">
        <v>328</v>
      </c>
      <c r="P146" s="81">
        <v>43740.50399305556</v>
      </c>
      <c r="Q146" s="79" t="s">
        <v>330</v>
      </c>
      <c r="R146" s="79"/>
      <c r="S146" s="79"/>
      <c r="T146" s="79"/>
      <c r="U146" s="79"/>
      <c r="V146" s="82" t="s">
        <v>695</v>
      </c>
      <c r="W146" s="81">
        <v>43740.50399305556</v>
      </c>
      <c r="X146" s="82" t="s">
        <v>805</v>
      </c>
      <c r="Y146" s="79"/>
      <c r="Z146" s="79"/>
      <c r="AA146" s="85" t="s">
        <v>1037</v>
      </c>
      <c r="AB146" s="79"/>
      <c r="AC146" s="79" t="b">
        <v>0</v>
      </c>
      <c r="AD146" s="79">
        <v>0</v>
      </c>
      <c r="AE146" s="85" t="s">
        <v>1173</v>
      </c>
      <c r="AF146" s="79" t="b">
        <v>0</v>
      </c>
      <c r="AG146" s="79" t="s">
        <v>1176</v>
      </c>
      <c r="AH146" s="79"/>
      <c r="AI146" s="85" t="s">
        <v>1173</v>
      </c>
      <c r="AJ146" s="79" t="b">
        <v>0</v>
      </c>
      <c r="AK146" s="79">
        <v>5</v>
      </c>
      <c r="AL146" s="85" t="s">
        <v>1132</v>
      </c>
      <c r="AM146" s="79" t="s">
        <v>1183</v>
      </c>
      <c r="AN146" s="79" t="b">
        <v>0</v>
      </c>
      <c r="AO146" s="85" t="s">
        <v>1132</v>
      </c>
      <c r="AP146" s="79" t="s">
        <v>176</v>
      </c>
      <c r="AQ146" s="79">
        <v>0</v>
      </c>
      <c r="AR146" s="79">
        <v>0</v>
      </c>
      <c r="AS146" s="79"/>
      <c r="AT146" s="79"/>
      <c r="AU146" s="79"/>
      <c r="AV146" s="79"/>
      <c r="AW146" s="79"/>
      <c r="AX146" s="79"/>
      <c r="AY146" s="79"/>
      <c r="AZ146" s="79"/>
      <c r="BA146">
        <v>5</v>
      </c>
      <c r="BB146" s="78" t="str">
        <f>REPLACE(INDEX(GroupVertices[Group],MATCH(Edges[[#This Row],[Vertex 1]],GroupVertices[Vertex],0)),1,1,"")</f>
        <v>3</v>
      </c>
      <c r="BC146" s="78" t="str">
        <f>REPLACE(INDEX(GroupVertices[Group],MATCH(Edges[[#This Row],[Vertex 2]],GroupVertices[Vertex],0)),1,1,"")</f>
        <v>1</v>
      </c>
      <c r="BD146" s="48">
        <v>0</v>
      </c>
      <c r="BE146" s="49">
        <v>0</v>
      </c>
      <c r="BF146" s="48">
        <v>0</v>
      </c>
      <c r="BG146" s="49">
        <v>0</v>
      </c>
      <c r="BH146" s="48">
        <v>0</v>
      </c>
      <c r="BI146" s="49">
        <v>0</v>
      </c>
      <c r="BJ146" s="48">
        <v>20</v>
      </c>
      <c r="BK146" s="49">
        <v>100</v>
      </c>
      <c r="BL146" s="48">
        <v>20</v>
      </c>
    </row>
    <row r="147" spans="1:64" ht="15">
      <c r="A147" s="64" t="s">
        <v>268</v>
      </c>
      <c r="B147" s="64" t="s">
        <v>257</v>
      </c>
      <c r="C147" s="65" t="s">
        <v>3149</v>
      </c>
      <c r="D147" s="66">
        <v>3</v>
      </c>
      <c r="E147" s="67" t="s">
        <v>132</v>
      </c>
      <c r="F147" s="68">
        <v>35</v>
      </c>
      <c r="G147" s="65"/>
      <c r="H147" s="69"/>
      <c r="I147" s="70"/>
      <c r="J147" s="70"/>
      <c r="K147" s="34" t="s">
        <v>65</v>
      </c>
      <c r="L147" s="77">
        <v>147</v>
      </c>
      <c r="M147" s="77"/>
      <c r="N147" s="72"/>
      <c r="O147" s="79" t="s">
        <v>328</v>
      </c>
      <c r="P147" s="81">
        <v>43741.39712962963</v>
      </c>
      <c r="Q147" s="79" t="s">
        <v>394</v>
      </c>
      <c r="R147" s="79"/>
      <c r="S147" s="79"/>
      <c r="T147" s="79"/>
      <c r="U147" s="79"/>
      <c r="V147" s="82" t="s">
        <v>695</v>
      </c>
      <c r="W147" s="81">
        <v>43741.39712962963</v>
      </c>
      <c r="X147" s="82" t="s">
        <v>806</v>
      </c>
      <c r="Y147" s="79"/>
      <c r="Z147" s="79"/>
      <c r="AA147" s="85" t="s">
        <v>1038</v>
      </c>
      <c r="AB147" s="79"/>
      <c r="AC147" s="79" t="b">
        <v>0</v>
      </c>
      <c r="AD147" s="79">
        <v>0</v>
      </c>
      <c r="AE147" s="85" t="s">
        <v>1173</v>
      </c>
      <c r="AF147" s="79" t="b">
        <v>0</v>
      </c>
      <c r="AG147" s="79" t="s">
        <v>1176</v>
      </c>
      <c r="AH147" s="79"/>
      <c r="AI147" s="85" t="s">
        <v>1173</v>
      </c>
      <c r="AJ147" s="79" t="b">
        <v>0</v>
      </c>
      <c r="AK147" s="79">
        <v>3</v>
      </c>
      <c r="AL147" s="85" t="s">
        <v>1047</v>
      </c>
      <c r="AM147" s="79" t="s">
        <v>1183</v>
      </c>
      <c r="AN147" s="79" t="b">
        <v>0</v>
      </c>
      <c r="AO147" s="85" t="s">
        <v>1047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6</v>
      </c>
      <c r="BD147" s="48"/>
      <c r="BE147" s="49"/>
      <c r="BF147" s="48"/>
      <c r="BG147" s="49"/>
      <c r="BH147" s="48"/>
      <c r="BI147" s="49"/>
      <c r="BJ147" s="48"/>
      <c r="BK147" s="49"/>
      <c r="BL147" s="48"/>
    </row>
    <row r="148" spans="1:64" ht="15">
      <c r="A148" s="64" t="s">
        <v>268</v>
      </c>
      <c r="B148" s="64" t="s">
        <v>259</v>
      </c>
      <c r="C148" s="65" t="s">
        <v>3152</v>
      </c>
      <c r="D148" s="66">
        <v>7</v>
      </c>
      <c r="E148" s="67" t="s">
        <v>136</v>
      </c>
      <c r="F148" s="68">
        <v>21.857142857142858</v>
      </c>
      <c r="G148" s="65"/>
      <c r="H148" s="69"/>
      <c r="I148" s="70"/>
      <c r="J148" s="70"/>
      <c r="K148" s="34" t="s">
        <v>66</v>
      </c>
      <c r="L148" s="77">
        <v>148</v>
      </c>
      <c r="M148" s="77"/>
      <c r="N148" s="72"/>
      <c r="O148" s="79" t="s">
        <v>328</v>
      </c>
      <c r="P148" s="81">
        <v>43741.39712962963</v>
      </c>
      <c r="Q148" s="79" t="s">
        <v>394</v>
      </c>
      <c r="R148" s="79"/>
      <c r="S148" s="79"/>
      <c r="T148" s="79"/>
      <c r="U148" s="79"/>
      <c r="V148" s="82" t="s">
        <v>695</v>
      </c>
      <c r="W148" s="81">
        <v>43741.39712962963</v>
      </c>
      <c r="X148" s="82" t="s">
        <v>806</v>
      </c>
      <c r="Y148" s="79"/>
      <c r="Z148" s="79"/>
      <c r="AA148" s="85" t="s">
        <v>1038</v>
      </c>
      <c r="AB148" s="79"/>
      <c r="AC148" s="79" t="b">
        <v>0</v>
      </c>
      <c r="AD148" s="79">
        <v>0</v>
      </c>
      <c r="AE148" s="85" t="s">
        <v>1173</v>
      </c>
      <c r="AF148" s="79" t="b">
        <v>0</v>
      </c>
      <c r="AG148" s="79" t="s">
        <v>1176</v>
      </c>
      <c r="AH148" s="79"/>
      <c r="AI148" s="85" t="s">
        <v>1173</v>
      </c>
      <c r="AJ148" s="79" t="b">
        <v>0</v>
      </c>
      <c r="AK148" s="79">
        <v>3</v>
      </c>
      <c r="AL148" s="85" t="s">
        <v>1047</v>
      </c>
      <c r="AM148" s="79" t="s">
        <v>1183</v>
      </c>
      <c r="AN148" s="79" t="b">
        <v>0</v>
      </c>
      <c r="AO148" s="85" t="s">
        <v>1047</v>
      </c>
      <c r="AP148" s="79" t="s">
        <v>176</v>
      </c>
      <c r="AQ148" s="79">
        <v>0</v>
      </c>
      <c r="AR148" s="79">
        <v>0</v>
      </c>
      <c r="AS148" s="79"/>
      <c r="AT148" s="79"/>
      <c r="AU148" s="79"/>
      <c r="AV148" s="79"/>
      <c r="AW148" s="79"/>
      <c r="AX148" s="79"/>
      <c r="AY148" s="79"/>
      <c r="AZ148" s="79"/>
      <c r="BA148">
        <v>5</v>
      </c>
      <c r="BB148" s="78" t="str">
        <f>REPLACE(INDEX(GroupVertices[Group],MATCH(Edges[[#This Row],[Vertex 1]],GroupVertices[Vertex],0)),1,1,"")</f>
        <v>3</v>
      </c>
      <c r="BC148" s="78" t="str">
        <f>REPLACE(INDEX(GroupVertices[Group],MATCH(Edges[[#This Row],[Vertex 2]],GroupVertices[Vertex],0)),1,1,"")</f>
        <v>1</v>
      </c>
      <c r="BD148" s="48">
        <v>0</v>
      </c>
      <c r="BE148" s="49">
        <v>0</v>
      </c>
      <c r="BF148" s="48">
        <v>0</v>
      </c>
      <c r="BG148" s="49">
        <v>0</v>
      </c>
      <c r="BH148" s="48">
        <v>0</v>
      </c>
      <c r="BI148" s="49">
        <v>0</v>
      </c>
      <c r="BJ148" s="48">
        <v>14</v>
      </c>
      <c r="BK148" s="49">
        <v>100</v>
      </c>
      <c r="BL148" s="48">
        <v>14</v>
      </c>
    </row>
    <row r="149" spans="1:64" ht="15">
      <c r="A149" s="64" t="s">
        <v>268</v>
      </c>
      <c r="B149" s="64" t="s">
        <v>280</v>
      </c>
      <c r="C149" s="65" t="s">
        <v>3149</v>
      </c>
      <c r="D149" s="66">
        <v>3</v>
      </c>
      <c r="E149" s="67" t="s">
        <v>132</v>
      </c>
      <c r="F149" s="68">
        <v>35</v>
      </c>
      <c r="G149" s="65"/>
      <c r="H149" s="69"/>
      <c r="I149" s="70"/>
      <c r="J149" s="70"/>
      <c r="K149" s="34" t="s">
        <v>65</v>
      </c>
      <c r="L149" s="77">
        <v>149</v>
      </c>
      <c r="M149" s="77"/>
      <c r="N149" s="72"/>
      <c r="O149" s="79" t="s">
        <v>328</v>
      </c>
      <c r="P149" s="81">
        <v>43747.24806712963</v>
      </c>
      <c r="Q149" s="79" t="s">
        <v>355</v>
      </c>
      <c r="R149" s="79"/>
      <c r="S149" s="79"/>
      <c r="T149" s="79"/>
      <c r="U149" s="79"/>
      <c r="V149" s="82" t="s">
        <v>695</v>
      </c>
      <c r="W149" s="81">
        <v>43747.24806712963</v>
      </c>
      <c r="X149" s="82" t="s">
        <v>807</v>
      </c>
      <c r="Y149" s="79"/>
      <c r="Z149" s="79"/>
      <c r="AA149" s="85" t="s">
        <v>1039</v>
      </c>
      <c r="AB149" s="79"/>
      <c r="AC149" s="79" t="b">
        <v>0</v>
      </c>
      <c r="AD149" s="79">
        <v>0</v>
      </c>
      <c r="AE149" s="85" t="s">
        <v>1173</v>
      </c>
      <c r="AF149" s="79" t="b">
        <v>0</v>
      </c>
      <c r="AG149" s="79" t="s">
        <v>1176</v>
      </c>
      <c r="AH149" s="79"/>
      <c r="AI149" s="85" t="s">
        <v>1173</v>
      </c>
      <c r="AJ149" s="79" t="b">
        <v>0</v>
      </c>
      <c r="AK149" s="79">
        <v>2</v>
      </c>
      <c r="AL149" s="85" t="s">
        <v>1114</v>
      </c>
      <c r="AM149" s="79" t="s">
        <v>1183</v>
      </c>
      <c r="AN149" s="79" t="b">
        <v>0</v>
      </c>
      <c r="AO149" s="85" t="s">
        <v>1114</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268</v>
      </c>
      <c r="B150" s="64" t="s">
        <v>281</v>
      </c>
      <c r="C150" s="65" t="s">
        <v>3150</v>
      </c>
      <c r="D150" s="66">
        <v>4</v>
      </c>
      <c r="E150" s="67" t="s">
        <v>136</v>
      </c>
      <c r="F150" s="68">
        <v>31.714285714285715</v>
      </c>
      <c r="G150" s="65"/>
      <c r="H150" s="69"/>
      <c r="I150" s="70"/>
      <c r="J150" s="70"/>
      <c r="K150" s="34" t="s">
        <v>65</v>
      </c>
      <c r="L150" s="77">
        <v>150</v>
      </c>
      <c r="M150" s="77"/>
      <c r="N150" s="72"/>
      <c r="O150" s="79" t="s">
        <v>328</v>
      </c>
      <c r="P150" s="81">
        <v>43747.24806712963</v>
      </c>
      <c r="Q150" s="79" t="s">
        <v>355</v>
      </c>
      <c r="R150" s="79"/>
      <c r="S150" s="79"/>
      <c r="T150" s="79"/>
      <c r="U150" s="79"/>
      <c r="V150" s="82" t="s">
        <v>695</v>
      </c>
      <c r="W150" s="81">
        <v>43747.24806712963</v>
      </c>
      <c r="X150" s="82" t="s">
        <v>807</v>
      </c>
      <c r="Y150" s="79"/>
      <c r="Z150" s="79"/>
      <c r="AA150" s="85" t="s">
        <v>1039</v>
      </c>
      <c r="AB150" s="79"/>
      <c r="AC150" s="79" t="b">
        <v>0</v>
      </c>
      <c r="AD150" s="79">
        <v>0</v>
      </c>
      <c r="AE150" s="85" t="s">
        <v>1173</v>
      </c>
      <c r="AF150" s="79" t="b">
        <v>0</v>
      </c>
      <c r="AG150" s="79" t="s">
        <v>1176</v>
      </c>
      <c r="AH150" s="79"/>
      <c r="AI150" s="85" t="s">
        <v>1173</v>
      </c>
      <c r="AJ150" s="79" t="b">
        <v>0</v>
      </c>
      <c r="AK150" s="79">
        <v>2</v>
      </c>
      <c r="AL150" s="85" t="s">
        <v>1114</v>
      </c>
      <c r="AM150" s="79" t="s">
        <v>1183</v>
      </c>
      <c r="AN150" s="79" t="b">
        <v>0</v>
      </c>
      <c r="AO150" s="85" t="s">
        <v>1114</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3</v>
      </c>
      <c r="BC150" s="78" t="str">
        <f>REPLACE(INDEX(GroupVertices[Group],MATCH(Edges[[#This Row],[Vertex 2]],GroupVertices[Vertex],0)),1,1,"")</f>
        <v>3</v>
      </c>
      <c r="BD150" s="48">
        <v>0</v>
      </c>
      <c r="BE150" s="49">
        <v>0</v>
      </c>
      <c r="BF150" s="48">
        <v>0</v>
      </c>
      <c r="BG150" s="49">
        <v>0</v>
      </c>
      <c r="BH150" s="48">
        <v>0</v>
      </c>
      <c r="BI150" s="49">
        <v>0</v>
      </c>
      <c r="BJ150" s="48">
        <v>15</v>
      </c>
      <c r="BK150" s="49">
        <v>100</v>
      </c>
      <c r="BL150" s="48">
        <v>15</v>
      </c>
    </row>
    <row r="151" spans="1:64" ht="15">
      <c r="A151" s="64" t="s">
        <v>268</v>
      </c>
      <c r="B151" s="64" t="s">
        <v>272</v>
      </c>
      <c r="C151" s="65" t="s">
        <v>3149</v>
      </c>
      <c r="D151" s="66">
        <v>3</v>
      </c>
      <c r="E151" s="67" t="s">
        <v>132</v>
      </c>
      <c r="F151" s="68">
        <v>35</v>
      </c>
      <c r="G151" s="65"/>
      <c r="H151" s="69"/>
      <c r="I151" s="70"/>
      <c r="J151" s="70"/>
      <c r="K151" s="34" t="s">
        <v>65</v>
      </c>
      <c r="L151" s="77">
        <v>151</v>
      </c>
      <c r="M151" s="77"/>
      <c r="N151" s="72"/>
      <c r="O151" s="79" t="s">
        <v>328</v>
      </c>
      <c r="P151" s="81">
        <v>43747.248125</v>
      </c>
      <c r="Q151" s="79" t="s">
        <v>395</v>
      </c>
      <c r="R151" s="79"/>
      <c r="S151" s="79"/>
      <c r="T151" s="79"/>
      <c r="U151" s="79"/>
      <c r="V151" s="82" t="s">
        <v>695</v>
      </c>
      <c r="W151" s="81">
        <v>43747.248125</v>
      </c>
      <c r="X151" s="82" t="s">
        <v>808</v>
      </c>
      <c r="Y151" s="79"/>
      <c r="Z151" s="79"/>
      <c r="AA151" s="85" t="s">
        <v>1040</v>
      </c>
      <c r="AB151" s="79"/>
      <c r="AC151" s="79" t="b">
        <v>0</v>
      </c>
      <c r="AD151" s="79">
        <v>0</v>
      </c>
      <c r="AE151" s="85" t="s">
        <v>1173</v>
      </c>
      <c r="AF151" s="79" t="b">
        <v>0</v>
      </c>
      <c r="AG151" s="79" t="s">
        <v>1176</v>
      </c>
      <c r="AH151" s="79"/>
      <c r="AI151" s="85" t="s">
        <v>1173</v>
      </c>
      <c r="AJ151" s="79" t="b">
        <v>0</v>
      </c>
      <c r="AK151" s="79">
        <v>3</v>
      </c>
      <c r="AL151" s="85" t="s">
        <v>1061</v>
      </c>
      <c r="AM151" s="79" t="s">
        <v>1183</v>
      </c>
      <c r="AN151" s="79" t="b">
        <v>0</v>
      </c>
      <c r="AO151" s="85" t="s">
        <v>1061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1</v>
      </c>
      <c r="BD151" s="48">
        <v>0</v>
      </c>
      <c r="BE151" s="49">
        <v>0</v>
      </c>
      <c r="BF151" s="48">
        <v>0</v>
      </c>
      <c r="BG151" s="49">
        <v>0</v>
      </c>
      <c r="BH151" s="48">
        <v>0</v>
      </c>
      <c r="BI151" s="49">
        <v>0</v>
      </c>
      <c r="BJ151" s="48">
        <v>16</v>
      </c>
      <c r="BK151" s="49">
        <v>100</v>
      </c>
      <c r="BL151" s="48">
        <v>16</v>
      </c>
    </row>
    <row r="152" spans="1:64" ht="15">
      <c r="A152" s="64" t="s">
        <v>268</v>
      </c>
      <c r="B152" s="64" t="s">
        <v>259</v>
      </c>
      <c r="C152" s="65" t="s">
        <v>3152</v>
      </c>
      <c r="D152" s="66">
        <v>7</v>
      </c>
      <c r="E152" s="67" t="s">
        <v>136</v>
      </c>
      <c r="F152" s="68">
        <v>21.857142857142858</v>
      </c>
      <c r="G152" s="65"/>
      <c r="H152" s="69"/>
      <c r="I152" s="70"/>
      <c r="J152" s="70"/>
      <c r="K152" s="34" t="s">
        <v>66</v>
      </c>
      <c r="L152" s="77">
        <v>152</v>
      </c>
      <c r="M152" s="77"/>
      <c r="N152" s="72"/>
      <c r="O152" s="79" t="s">
        <v>328</v>
      </c>
      <c r="P152" s="81">
        <v>43748.242800925924</v>
      </c>
      <c r="Q152" s="79" t="s">
        <v>354</v>
      </c>
      <c r="R152" s="79"/>
      <c r="S152" s="79"/>
      <c r="T152" s="79"/>
      <c r="U152" s="79"/>
      <c r="V152" s="82" t="s">
        <v>695</v>
      </c>
      <c r="W152" s="81">
        <v>43748.242800925924</v>
      </c>
      <c r="X152" s="82" t="s">
        <v>809</v>
      </c>
      <c r="Y152" s="79"/>
      <c r="Z152" s="79"/>
      <c r="AA152" s="85" t="s">
        <v>1041</v>
      </c>
      <c r="AB152" s="79"/>
      <c r="AC152" s="79" t="b">
        <v>0</v>
      </c>
      <c r="AD152" s="79">
        <v>0</v>
      </c>
      <c r="AE152" s="85" t="s">
        <v>1173</v>
      </c>
      <c r="AF152" s="79" t="b">
        <v>0</v>
      </c>
      <c r="AG152" s="79" t="s">
        <v>1176</v>
      </c>
      <c r="AH152" s="79"/>
      <c r="AI152" s="85" t="s">
        <v>1173</v>
      </c>
      <c r="AJ152" s="79" t="b">
        <v>0</v>
      </c>
      <c r="AK152" s="79">
        <v>6</v>
      </c>
      <c r="AL152" s="85" t="s">
        <v>1071</v>
      </c>
      <c r="AM152" s="79" t="s">
        <v>1183</v>
      </c>
      <c r="AN152" s="79" t="b">
        <v>0</v>
      </c>
      <c r="AO152" s="85" t="s">
        <v>1071</v>
      </c>
      <c r="AP152" s="79" t="s">
        <v>176</v>
      </c>
      <c r="AQ152" s="79">
        <v>0</v>
      </c>
      <c r="AR152" s="79">
        <v>0</v>
      </c>
      <c r="AS152" s="79"/>
      <c r="AT152" s="79"/>
      <c r="AU152" s="79"/>
      <c r="AV152" s="79"/>
      <c r="AW152" s="79"/>
      <c r="AX152" s="79"/>
      <c r="AY152" s="79"/>
      <c r="AZ152" s="79"/>
      <c r="BA152">
        <v>5</v>
      </c>
      <c r="BB152" s="78" t="str">
        <f>REPLACE(INDEX(GroupVertices[Group],MATCH(Edges[[#This Row],[Vertex 1]],GroupVertices[Vertex],0)),1,1,"")</f>
        <v>3</v>
      </c>
      <c r="BC152" s="78" t="str">
        <f>REPLACE(INDEX(GroupVertices[Group],MATCH(Edges[[#This Row],[Vertex 2]],GroupVertices[Vertex],0)),1,1,"")</f>
        <v>1</v>
      </c>
      <c r="BD152" s="48">
        <v>1</v>
      </c>
      <c r="BE152" s="49">
        <v>5.555555555555555</v>
      </c>
      <c r="BF152" s="48">
        <v>0</v>
      </c>
      <c r="BG152" s="49">
        <v>0</v>
      </c>
      <c r="BH152" s="48">
        <v>0</v>
      </c>
      <c r="BI152" s="49">
        <v>0</v>
      </c>
      <c r="BJ152" s="48">
        <v>17</v>
      </c>
      <c r="BK152" s="49">
        <v>94.44444444444444</v>
      </c>
      <c r="BL152" s="48">
        <v>18</v>
      </c>
    </row>
    <row r="153" spans="1:64" ht="15">
      <c r="A153" s="64" t="s">
        <v>246</v>
      </c>
      <c r="B153" s="64" t="s">
        <v>268</v>
      </c>
      <c r="C153" s="65" t="s">
        <v>3151</v>
      </c>
      <c r="D153" s="66">
        <v>5</v>
      </c>
      <c r="E153" s="67" t="s">
        <v>136</v>
      </c>
      <c r="F153" s="68">
        <v>28.42857142857143</v>
      </c>
      <c r="G153" s="65"/>
      <c r="H153" s="69"/>
      <c r="I153" s="70"/>
      <c r="J153" s="70"/>
      <c r="K153" s="34" t="s">
        <v>65</v>
      </c>
      <c r="L153" s="77">
        <v>153</v>
      </c>
      <c r="M153" s="77"/>
      <c r="N153" s="72"/>
      <c r="O153" s="79" t="s">
        <v>328</v>
      </c>
      <c r="P153" s="81">
        <v>43742.384664351855</v>
      </c>
      <c r="Q153" s="79" t="s">
        <v>361</v>
      </c>
      <c r="R153" s="82" t="s">
        <v>484</v>
      </c>
      <c r="S153" s="79" t="s">
        <v>523</v>
      </c>
      <c r="T153" s="79" t="s">
        <v>541</v>
      </c>
      <c r="U153" s="79"/>
      <c r="V153" s="82" t="s">
        <v>672</v>
      </c>
      <c r="W153" s="81">
        <v>43742.384664351855</v>
      </c>
      <c r="X153" s="82" t="s">
        <v>747</v>
      </c>
      <c r="Y153" s="79"/>
      <c r="Z153" s="79"/>
      <c r="AA153" s="85" t="s">
        <v>979</v>
      </c>
      <c r="AB153" s="79"/>
      <c r="AC153" s="79" t="b">
        <v>0</v>
      </c>
      <c r="AD153" s="79">
        <v>6</v>
      </c>
      <c r="AE153" s="85" t="s">
        <v>1173</v>
      </c>
      <c r="AF153" s="79" t="b">
        <v>0</v>
      </c>
      <c r="AG153" s="79" t="s">
        <v>1176</v>
      </c>
      <c r="AH153" s="79"/>
      <c r="AI153" s="85" t="s">
        <v>1173</v>
      </c>
      <c r="AJ153" s="79" t="b">
        <v>0</v>
      </c>
      <c r="AK153" s="79">
        <v>3</v>
      </c>
      <c r="AL153" s="85" t="s">
        <v>1173</v>
      </c>
      <c r="AM153" s="79" t="s">
        <v>1183</v>
      </c>
      <c r="AN153" s="79" t="b">
        <v>0</v>
      </c>
      <c r="AO153" s="85" t="s">
        <v>979</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2</v>
      </c>
      <c r="BC153" s="78" t="str">
        <f>REPLACE(INDEX(GroupVertices[Group],MATCH(Edges[[#This Row],[Vertex 2]],GroupVertices[Vertex],0)),1,1,"")</f>
        <v>3</v>
      </c>
      <c r="BD153" s="48">
        <v>0</v>
      </c>
      <c r="BE153" s="49">
        <v>0</v>
      </c>
      <c r="BF153" s="48">
        <v>0</v>
      </c>
      <c r="BG153" s="49">
        <v>0</v>
      </c>
      <c r="BH153" s="48">
        <v>0</v>
      </c>
      <c r="BI153" s="49">
        <v>0</v>
      </c>
      <c r="BJ153" s="48">
        <v>27</v>
      </c>
      <c r="BK153" s="49">
        <v>100</v>
      </c>
      <c r="BL153" s="48">
        <v>27</v>
      </c>
    </row>
    <row r="154" spans="1:64" ht="15">
      <c r="A154" s="64" t="s">
        <v>246</v>
      </c>
      <c r="B154" s="64" t="s">
        <v>268</v>
      </c>
      <c r="C154" s="65" t="s">
        <v>3151</v>
      </c>
      <c r="D154" s="66">
        <v>5</v>
      </c>
      <c r="E154" s="67" t="s">
        <v>136</v>
      </c>
      <c r="F154" s="68">
        <v>28.42857142857143</v>
      </c>
      <c r="G154" s="65"/>
      <c r="H154" s="69"/>
      <c r="I154" s="70"/>
      <c r="J154" s="70"/>
      <c r="K154" s="34" t="s">
        <v>65</v>
      </c>
      <c r="L154" s="77">
        <v>154</v>
      </c>
      <c r="M154" s="77"/>
      <c r="N154" s="72"/>
      <c r="O154" s="79" t="s">
        <v>328</v>
      </c>
      <c r="P154" s="81">
        <v>43745.31041666667</v>
      </c>
      <c r="Q154" s="79" t="s">
        <v>363</v>
      </c>
      <c r="R154" s="82" t="s">
        <v>484</v>
      </c>
      <c r="S154" s="79" t="s">
        <v>523</v>
      </c>
      <c r="T154" s="79" t="s">
        <v>542</v>
      </c>
      <c r="U154" s="82" t="s">
        <v>614</v>
      </c>
      <c r="V154" s="82" t="s">
        <v>614</v>
      </c>
      <c r="W154" s="81">
        <v>43745.31041666667</v>
      </c>
      <c r="X154" s="82" t="s">
        <v>750</v>
      </c>
      <c r="Y154" s="79"/>
      <c r="Z154" s="79"/>
      <c r="AA154" s="85" t="s">
        <v>982</v>
      </c>
      <c r="AB154" s="79"/>
      <c r="AC154" s="79" t="b">
        <v>0</v>
      </c>
      <c r="AD154" s="79">
        <v>2</v>
      </c>
      <c r="AE154" s="85" t="s">
        <v>1173</v>
      </c>
      <c r="AF154" s="79" t="b">
        <v>0</v>
      </c>
      <c r="AG154" s="79" t="s">
        <v>1176</v>
      </c>
      <c r="AH154" s="79"/>
      <c r="AI154" s="85" t="s">
        <v>1173</v>
      </c>
      <c r="AJ154" s="79" t="b">
        <v>0</v>
      </c>
      <c r="AK154" s="79">
        <v>2</v>
      </c>
      <c r="AL154" s="85" t="s">
        <v>1173</v>
      </c>
      <c r="AM154" s="79" t="s">
        <v>1184</v>
      </c>
      <c r="AN154" s="79" t="b">
        <v>0</v>
      </c>
      <c r="AO154" s="85" t="s">
        <v>982</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2</v>
      </c>
      <c r="BC154" s="78" t="str">
        <f>REPLACE(INDEX(GroupVertices[Group],MATCH(Edges[[#This Row],[Vertex 2]],GroupVertices[Vertex],0)),1,1,"")</f>
        <v>3</v>
      </c>
      <c r="BD154" s="48">
        <v>0</v>
      </c>
      <c r="BE154" s="49">
        <v>0</v>
      </c>
      <c r="BF154" s="48">
        <v>0</v>
      </c>
      <c r="BG154" s="49">
        <v>0</v>
      </c>
      <c r="BH154" s="48">
        <v>0</v>
      </c>
      <c r="BI154" s="49">
        <v>0</v>
      </c>
      <c r="BJ154" s="48">
        <v>14</v>
      </c>
      <c r="BK154" s="49">
        <v>100</v>
      </c>
      <c r="BL154" s="48">
        <v>14</v>
      </c>
    </row>
    <row r="155" spans="1:64" ht="15">
      <c r="A155" s="64" t="s">
        <v>246</v>
      </c>
      <c r="B155" s="64" t="s">
        <v>268</v>
      </c>
      <c r="C155" s="65" t="s">
        <v>3151</v>
      </c>
      <c r="D155" s="66">
        <v>5</v>
      </c>
      <c r="E155" s="67" t="s">
        <v>136</v>
      </c>
      <c r="F155" s="68">
        <v>28.42857142857143</v>
      </c>
      <c r="G155" s="65"/>
      <c r="H155" s="69"/>
      <c r="I155" s="70"/>
      <c r="J155" s="70"/>
      <c r="K155" s="34" t="s">
        <v>65</v>
      </c>
      <c r="L155" s="77">
        <v>155</v>
      </c>
      <c r="M155" s="77"/>
      <c r="N155" s="72"/>
      <c r="O155" s="79" t="s">
        <v>328</v>
      </c>
      <c r="P155" s="81">
        <v>43745.36578703704</v>
      </c>
      <c r="Q155" s="79" t="s">
        <v>362</v>
      </c>
      <c r="R155" s="82" t="s">
        <v>484</v>
      </c>
      <c r="S155" s="79" t="s">
        <v>523</v>
      </c>
      <c r="T155" s="79" t="s">
        <v>551</v>
      </c>
      <c r="U155" s="82" t="s">
        <v>613</v>
      </c>
      <c r="V155" s="82" t="s">
        <v>613</v>
      </c>
      <c r="W155" s="81">
        <v>43745.36578703704</v>
      </c>
      <c r="X155" s="82" t="s">
        <v>748</v>
      </c>
      <c r="Y155" s="79"/>
      <c r="Z155" s="79"/>
      <c r="AA155" s="85" t="s">
        <v>980</v>
      </c>
      <c r="AB155" s="79"/>
      <c r="AC155" s="79" t="b">
        <v>0</v>
      </c>
      <c r="AD155" s="79">
        <v>3</v>
      </c>
      <c r="AE155" s="85" t="s">
        <v>1173</v>
      </c>
      <c r="AF155" s="79" t="b">
        <v>0</v>
      </c>
      <c r="AG155" s="79" t="s">
        <v>1176</v>
      </c>
      <c r="AH155" s="79"/>
      <c r="AI155" s="85" t="s">
        <v>1173</v>
      </c>
      <c r="AJ155" s="79" t="b">
        <v>0</v>
      </c>
      <c r="AK155" s="79">
        <v>1</v>
      </c>
      <c r="AL155" s="85" t="s">
        <v>1173</v>
      </c>
      <c r="AM155" s="79" t="s">
        <v>1184</v>
      </c>
      <c r="AN155" s="79" t="b">
        <v>0</v>
      </c>
      <c r="AO155" s="85" t="s">
        <v>980</v>
      </c>
      <c r="AP155" s="79" t="s">
        <v>176</v>
      </c>
      <c r="AQ155" s="79">
        <v>0</v>
      </c>
      <c r="AR155" s="79">
        <v>0</v>
      </c>
      <c r="AS155" s="79"/>
      <c r="AT155" s="79"/>
      <c r="AU155" s="79"/>
      <c r="AV155" s="79"/>
      <c r="AW155" s="79"/>
      <c r="AX155" s="79"/>
      <c r="AY155" s="79"/>
      <c r="AZ155" s="79"/>
      <c r="BA155">
        <v>3</v>
      </c>
      <c r="BB155" s="78" t="str">
        <f>REPLACE(INDEX(GroupVertices[Group],MATCH(Edges[[#This Row],[Vertex 1]],GroupVertices[Vertex],0)),1,1,"")</f>
        <v>2</v>
      </c>
      <c r="BC155" s="78" t="str">
        <f>REPLACE(INDEX(GroupVertices[Group],MATCH(Edges[[#This Row],[Vertex 2]],GroupVertices[Vertex],0)),1,1,"")</f>
        <v>3</v>
      </c>
      <c r="BD155" s="48">
        <v>0</v>
      </c>
      <c r="BE155" s="49">
        <v>0</v>
      </c>
      <c r="BF155" s="48">
        <v>0</v>
      </c>
      <c r="BG155" s="49">
        <v>0</v>
      </c>
      <c r="BH155" s="48">
        <v>0</v>
      </c>
      <c r="BI155" s="49">
        <v>0</v>
      </c>
      <c r="BJ155" s="48">
        <v>17</v>
      </c>
      <c r="BK155" s="49">
        <v>100</v>
      </c>
      <c r="BL155" s="48">
        <v>17</v>
      </c>
    </row>
    <row r="156" spans="1:64" ht="15">
      <c r="A156" s="64" t="s">
        <v>259</v>
      </c>
      <c r="B156" s="64" t="s">
        <v>268</v>
      </c>
      <c r="C156" s="65" t="s">
        <v>3150</v>
      </c>
      <c r="D156" s="66">
        <v>4</v>
      </c>
      <c r="E156" s="67" t="s">
        <v>136</v>
      </c>
      <c r="F156" s="68">
        <v>31.714285714285715</v>
      </c>
      <c r="G156" s="65"/>
      <c r="H156" s="69"/>
      <c r="I156" s="70"/>
      <c r="J156" s="70"/>
      <c r="K156" s="34" t="s">
        <v>66</v>
      </c>
      <c r="L156" s="77">
        <v>156</v>
      </c>
      <c r="M156" s="77"/>
      <c r="N156" s="72"/>
      <c r="O156" s="79" t="s">
        <v>328</v>
      </c>
      <c r="P156" s="81">
        <v>43738.28792824074</v>
      </c>
      <c r="Q156" s="79" t="s">
        <v>396</v>
      </c>
      <c r="R156" s="82" t="s">
        <v>495</v>
      </c>
      <c r="S156" s="79" t="s">
        <v>527</v>
      </c>
      <c r="T156" s="79" t="s">
        <v>571</v>
      </c>
      <c r="U156" s="79"/>
      <c r="V156" s="82" t="s">
        <v>685</v>
      </c>
      <c r="W156" s="81">
        <v>43738.28792824074</v>
      </c>
      <c r="X156" s="82" t="s">
        <v>810</v>
      </c>
      <c r="Y156" s="79"/>
      <c r="Z156" s="79"/>
      <c r="AA156" s="85" t="s">
        <v>1042</v>
      </c>
      <c r="AB156" s="79"/>
      <c r="AC156" s="79" t="b">
        <v>0</v>
      </c>
      <c r="AD156" s="79">
        <v>1</v>
      </c>
      <c r="AE156" s="85" t="s">
        <v>1173</v>
      </c>
      <c r="AF156" s="79" t="b">
        <v>0</v>
      </c>
      <c r="AG156" s="79" t="s">
        <v>1176</v>
      </c>
      <c r="AH156" s="79"/>
      <c r="AI156" s="85" t="s">
        <v>1173</v>
      </c>
      <c r="AJ156" s="79" t="b">
        <v>0</v>
      </c>
      <c r="AK156" s="79">
        <v>0</v>
      </c>
      <c r="AL156" s="85" t="s">
        <v>1173</v>
      </c>
      <c r="AM156" s="79" t="s">
        <v>1183</v>
      </c>
      <c r="AN156" s="79" t="b">
        <v>0</v>
      </c>
      <c r="AO156" s="85" t="s">
        <v>1042</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1</v>
      </c>
      <c r="BC156" s="78" t="str">
        <f>REPLACE(INDEX(GroupVertices[Group],MATCH(Edges[[#This Row],[Vertex 2]],GroupVertices[Vertex],0)),1,1,"")</f>
        <v>3</v>
      </c>
      <c r="BD156" s="48"/>
      <c r="BE156" s="49"/>
      <c r="BF156" s="48"/>
      <c r="BG156" s="49"/>
      <c r="BH156" s="48"/>
      <c r="BI156" s="49"/>
      <c r="BJ156" s="48"/>
      <c r="BK156" s="49"/>
      <c r="BL156" s="48"/>
    </row>
    <row r="157" spans="1:64" ht="15">
      <c r="A157" s="64" t="s">
        <v>259</v>
      </c>
      <c r="B157" s="64" t="s">
        <v>268</v>
      </c>
      <c r="C157" s="65" t="s">
        <v>3150</v>
      </c>
      <c r="D157" s="66">
        <v>4</v>
      </c>
      <c r="E157" s="67" t="s">
        <v>136</v>
      </c>
      <c r="F157" s="68">
        <v>31.714285714285715</v>
      </c>
      <c r="G157" s="65"/>
      <c r="H157" s="69"/>
      <c r="I157" s="70"/>
      <c r="J157" s="70"/>
      <c r="K157" s="34" t="s">
        <v>66</v>
      </c>
      <c r="L157" s="77">
        <v>157</v>
      </c>
      <c r="M157" s="77"/>
      <c r="N157" s="72"/>
      <c r="O157" s="79" t="s">
        <v>328</v>
      </c>
      <c r="P157" s="81">
        <v>43742.493101851855</v>
      </c>
      <c r="Q157" s="79" t="s">
        <v>397</v>
      </c>
      <c r="R157" s="82" t="s">
        <v>496</v>
      </c>
      <c r="S157" s="79" t="s">
        <v>527</v>
      </c>
      <c r="T157" s="79" t="s">
        <v>259</v>
      </c>
      <c r="U157" s="79"/>
      <c r="V157" s="82" t="s">
        <v>685</v>
      </c>
      <c r="W157" s="81">
        <v>43742.493101851855</v>
      </c>
      <c r="X157" s="82" t="s">
        <v>811</v>
      </c>
      <c r="Y157" s="79"/>
      <c r="Z157" s="79"/>
      <c r="AA157" s="85" t="s">
        <v>1043</v>
      </c>
      <c r="AB157" s="79"/>
      <c r="AC157" s="79" t="b">
        <v>0</v>
      </c>
      <c r="AD157" s="79">
        <v>3</v>
      </c>
      <c r="AE157" s="85" t="s">
        <v>1173</v>
      </c>
      <c r="AF157" s="79" t="b">
        <v>0</v>
      </c>
      <c r="AG157" s="79" t="s">
        <v>1176</v>
      </c>
      <c r="AH157" s="79"/>
      <c r="AI157" s="85" t="s">
        <v>1173</v>
      </c>
      <c r="AJ157" s="79" t="b">
        <v>0</v>
      </c>
      <c r="AK157" s="79">
        <v>4</v>
      </c>
      <c r="AL157" s="85" t="s">
        <v>1173</v>
      </c>
      <c r="AM157" s="79" t="s">
        <v>1183</v>
      </c>
      <c r="AN157" s="79" t="b">
        <v>0</v>
      </c>
      <c r="AO157" s="85" t="s">
        <v>1043</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1</v>
      </c>
      <c r="BC157" s="78" t="str">
        <f>REPLACE(INDEX(GroupVertices[Group],MATCH(Edges[[#This Row],[Vertex 2]],GroupVertices[Vertex],0)),1,1,"")</f>
        <v>3</v>
      </c>
      <c r="BD157" s="48"/>
      <c r="BE157" s="49"/>
      <c r="BF157" s="48"/>
      <c r="BG157" s="49"/>
      <c r="BH157" s="48"/>
      <c r="BI157" s="49"/>
      <c r="BJ157" s="48"/>
      <c r="BK157" s="49"/>
      <c r="BL157" s="48"/>
    </row>
    <row r="158" spans="1:64" ht="15">
      <c r="A158" s="64" t="s">
        <v>257</v>
      </c>
      <c r="B158" s="64" t="s">
        <v>316</v>
      </c>
      <c r="C158" s="65" t="s">
        <v>3149</v>
      </c>
      <c r="D158" s="66">
        <v>3</v>
      </c>
      <c r="E158" s="67" t="s">
        <v>132</v>
      </c>
      <c r="F158" s="68">
        <v>35</v>
      </c>
      <c r="G158" s="65"/>
      <c r="H158" s="69"/>
      <c r="I158" s="70"/>
      <c r="J158" s="70"/>
      <c r="K158" s="34" t="s">
        <v>65</v>
      </c>
      <c r="L158" s="77">
        <v>158</v>
      </c>
      <c r="M158" s="77"/>
      <c r="N158" s="72"/>
      <c r="O158" s="79" t="s">
        <v>328</v>
      </c>
      <c r="P158" s="81">
        <v>43746.34732638889</v>
      </c>
      <c r="Q158" s="79" t="s">
        <v>398</v>
      </c>
      <c r="R158" s="79"/>
      <c r="S158" s="79"/>
      <c r="T158" s="79"/>
      <c r="U158" s="79"/>
      <c r="V158" s="82" t="s">
        <v>683</v>
      </c>
      <c r="W158" s="81">
        <v>43746.34732638889</v>
      </c>
      <c r="X158" s="82" t="s">
        <v>812</v>
      </c>
      <c r="Y158" s="79"/>
      <c r="Z158" s="79"/>
      <c r="AA158" s="85" t="s">
        <v>1044</v>
      </c>
      <c r="AB158" s="79"/>
      <c r="AC158" s="79" t="b">
        <v>0</v>
      </c>
      <c r="AD158" s="79">
        <v>0</v>
      </c>
      <c r="AE158" s="85" t="s">
        <v>1173</v>
      </c>
      <c r="AF158" s="79" t="b">
        <v>0</v>
      </c>
      <c r="AG158" s="79" t="s">
        <v>1176</v>
      </c>
      <c r="AH158" s="79"/>
      <c r="AI158" s="85" t="s">
        <v>1173</v>
      </c>
      <c r="AJ158" s="79" t="b">
        <v>0</v>
      </c>
      <c r="AK158" s="79">
        <v>1</v>
      </c>
      <c r="AL158" s="85" t="s">
        <v>1048</v>
      </c>
      <c r="AM158" s="79" t="s">
        <v>1188</v>
      </c>
      <c r="AN158" s="79" t="b">
        <v>0</v>
      </c>
      <c r="AO158" s="85" t="s">
        <v>1048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6</v>
      </c>
      <c r="BC158" s="78" t="str">
        <f>REPLACE(INDEX(GroupVertices[Group],MATCH(Edges[[#This Row],[Vertex 2]],GroupVertices[Vertex],0)),1,1,"")</f>
        <v>6</v>
      </c>
      <c r="BD158" s="48">
        <v>0</v>
      </c>
      <c r="BE158" s="49">
        <v>0</v>
      </c>
      <c r="BF158" s="48">
        <v>0</v>
      </c>
      <c r="BG158" s="49">
        <v>0</v>
      </c>
      <c r="BH158" s="48">
        <v>0</v>
      </c>
      <c r="BI158" s="49">
        <v>0</v>
      </c>
      <c r="BJ158" s="48">
        <v>14</v>
      </c>
      <c r="BK158" s="49">
        <v>100</v>
      </c>
      <c r="BL158" s="48">
        <v>14</v>
      </c>
    </row>
    <row r="159" spans="1:64" ht="15">
      <c r="A159" s="64" t="s">
        <v>259</v>
      </c>
      <c r="B159" s="64" t="s">
        <v>316</v>
      </c>
      <c r="C159" s="65" t="s">
        <v>3154</v>
      </c>
      <c r="D159" s="66">
        <v>8</v>
      </c>
      <c r="E159" s="67" t="s">
        <v>136</v>
      </c>
      <c r="F159" s="68">
        <v>18.571428571428573</v>
      </c>
      <c r="G159" s="65"/>
      <c r="H159" s="69"/>
      <c r="I159" s="70"/>
      <c r="J159" s="70"/>
      <c r="K159" s="34" t="s">
        <v>65</v>
      </c>
      <c r="L159" s="77">
        <v>159</v>
      </c>
      <c r="M159" s="77"/>
      <c r="N159" s="72"/>
      <c r="O159" s="79" t="s">
        <v>328</v>
      </c>
      <c r="P159" s="81">
        <v>43738.28792824074</v>
      </c>
      <c r="Q159" s="79" t="s">
        <v>396</v>
      </c>
      <c r="R159" s="82" t="s">
        <v>495</v>
      </c>
      <c r="S159" s="79" t="s">
        <v>527</v>
      </c>
      <c r="T159" s="79" t="s">
        <v>571</v>
      </c>
      <c r="U159" s="79"/>
      <c r="V159" s="82" t="s">
        <v>685</v>
      </c>
      <c r="W159" s="81">
        <v>43738.28792824074</v>
      </c>
      <c r="X159" s="82" t="s">
        <v>810</v>
      </c>
      <c r="Y159" s="79"/>
      <c r="Z159" s="79"/>
      <c r="AA159" s="85" t="s">
        <v>1042</v>
      </c>
      <c r="AB159" s="79"/>
      <c r="AC159" s="79" t="b">
        <v>0</v>
      </c>
      <c r="AD159" s="79">
        <v>1</v>
      </c>
      <c r="AE159" s="85" t="s">
        <v>1173</v>
      </c>
      <c r="AF159" s="79" t="b">
        <v>0</v>
      </c>
      <c r="AG159" s="79" t="s">
        <v>1176</v>
      </c>
      <c r="AH159" s="79"/>
      <c r="AI159" s="85" t="s">
        <v>1173</v>
      </c>
      <c r="AJ159" s="79" t="b">
        <v>0</v>
      </c>
      <c r="AK159" s="79">
        <v>0</v>
      </c>
      <c r="AL159" s="85" t="s">
        <v>1173</v>
      </c>
      <c r="AM159" s="79" t="s">
        <v>1183</v>
      </c>
      <c r="AN159" s="79" t="b">
        <v>0</v>
      </c>
      <c r="AO159" s="85" t="s">
        <v>1042</v>
      </c>
      <c r="AP159" s="79" t="s">
        <v>176</v>
      </c>
      <c r="AQ159" s="79">
        <v>0</v>
      </c>
      <c r="AR159" s="79">
        <v>0</v>
      </c>
      <c r="AS159" s="79"/>
      <c r="AT159" s="79"/>
      <c r="AU159" s="79"/>
      <c r="AV159" s="79"/>
      <c r="AW159" s="79"/>
      <c r="AX159" s="79"/>
      <c r="AY159" s="79"/>
      <c r="AZ159" s="79"/>
      <c r="BA159">
        <v>6</v>
      </c>
      <c r="BB159" s="78" t="str">
        <f>REPLACE(INDEX(GroupVertices[Group],MATCH(Edges[[#This Row],[Vertex 1]],GroupVertices[Vertex],0)),1,1,"")</f>
        <v>1</v>
      </c>
      <c r="BC159" s="78" t="str">
        <f>REPLACE(INDEX(GroupVertices[Group],MATCH(Edges[[#This Row],[Vertex 2]],GroupVertices[Vertex],0)),1,1,"")</f>
        <v>6</v>
      </c>
      <c r="BD159" s="48"/>
      <c r="BE159" s="49"/>
      <c r="BF159" s="48"/>
      <c r="BG159" s="49"/>
      <c r="BH159" s="48"/>
      <c r="BI159" s="49"/>
      <c r="BJ159" s="48"/>
      <c r="BK159" s="49"/>
      <c r="BL159" s="48"/>
    </row>
    <row r="160" spans="1:64" ht="15">
      <c r="A160" s="64" t="s">
        <v>259</v>
      </c>
      <c r="B160" s="64" t="s">
        <v>316</v>
      </c>
      <c r="C160" s="65" t="s">
        <v>3154</v>
      </c>
      <c r="D160" s="66">
        <v>8</v>
      </c>
      <c r="E160" s="67" t="s">
        <v>136</v>
      </c>
      <c r="F160" s="68">
        <v>18.571428571428573</v>
      </c>
      <c r="G160" s="65"/>
      <c r="H160" s="69"/>
      <c r="I160" s="70"/>
      <c r="J160" s="70"/>
      <c r="K160" s="34" t="s">
        <v>65</v>
      </c>
      <c r="L160" s="77">
        <v>160</v>
      </c>
      <c r="M160" s="77"/>
      <c r="N160" s="72"/>
      <c r="O160" s="79" t="s">
        <v>328</v>
      </c>
      <c r="P160" s="81">
        <v>43738.28836805555</v>
      </c>
      <c r="Q160" s="79" t="s">
        <v>399</v>
      </c>
      <c r="R160" s="82" t="s">
        <v>497</v>
      </c>
      <c r="S160" s="79" t="s">
        <v>527</v>
      </c>
      <c r="T160" s="79" t="s">
        <v>572</v>
      </c>
      <c r="U160" s="79"/>
      <c r="V160" s="82" t="s">
        <v>685</v>
      </c>
      <c r="W160" s="81">
        <v>43738.28836805555</v>
      </c>
      <c r="X160" s="82" t="s">
        <v>813</v>
      </c>
      <c r="Y160" s="79"/>
      <c r="Z160" s="79"/>
      <c r="AA160" s="85" t="s">
        <v>1045</v>
      </c>
      <c r="AB160" s="79"/>
      <c r="AC160" s="79" t="b">
        <v>0</v>
      </c>
      <c r="AD160" s="79">
        <v>0</v>
      </c>
      <c r="AE160" s="85" t="s">
        <v>1173</v>
      </c>
      <c r="AF160" s="79" t="b">
        <v>0</v>
      </c>
      <c r="AG160" s="79" t="s">
        <v>1177</v>
      </c>
      <c r="AH160" s="79"/>
      <c r="AI160" s="85" t="s">
        <v>1173</v>
      </c>
      <c r="AJ160" s="79" t="b">
        <v>0</v>
      </c>
      <c r="AK160" s="79">
        <v>1</v>
      </c>
      <c r="AL160" s="85" t="s">
        <v>1173</v>
      </c>
      <c r="AM160" s="79" t="s">
        <v>1183</v>
      </c>
      <c r="AN160" s="79" t="b">
        <v>0</v>
      </c>
      <c r="AO160" s="85" t="s">
        <v>1045</v>
      </c>
      <c r="AP160" s="79" t="s">
        <v>176</v>
      </c>
      <c r="AQ160" s="79">
        <v>0</v>
      </c>
      <c r="AR160" s="79">
        <v>0</v>
      </c>
      <c r="AS160" s="79"/>
      <c r="AT160" s="79"/>
      <c r="AU160" s="79"/>
      <c r="AV160" s="79"/>
      <c r="AW160" s="79"/>
      <c r="AX160" s="79"/>
      <c r="AY160" s="79"/>
      <c r="AZ160" s="79"/>
      <c r="BA160">
        <v>6</v>
      </c>
      <c r="BB160" s="78" t="str">
        <f>REPLACE(INDEX(GroupVertices[Group],MATCH(Edges[[#This Row],[Vertex 1]],GroupVertices[Vertex],0)),1,1,"")</f>
        <v>1</v>
      </c>
      <c r="BC160" s="78" t="str">
        <f>REPLACE(INDEX(GroupVertices[Group],MATCH(Edges[[#This Row],[Vertex 2]],GroupVertices[Vertex],0)),1,1,"")</f>
        <v>6</v>
      </c>
      <c r="BD160" s="48"/>
      <c r="BE160" s="49"/>
      <c r="BF160" s="48"/>
      <c r="BG160" s="49"/>
      <c r="BH160" s="48"/>
      <c r="BI160" s="49"/>
      <c r="BJ160" s="48"/>
      <c r="BK160" s="49"/>
      <c r="BL160" s="48"/>
    </row>
    <row r="161" spans="1:64" ht="15">
      <c r="A161" s="64" t="s">
        <v>259</v>
      </c>
      <c r="B161" s="64" t="s">
        <v>316</v>
      </c>
      <c r="C161" s="65" t="s">
        <v>3154</v>
      </c>
      <c r="D161" s="66">
        <v>8</v>
      </c>
      <c r="E161" s="67" t="s">
        <v>136</v>
      </c>
      <c r="F161" s="68">
        <v>18.571428571428573</v>
      </c>
      <c r="G161" s="65"/>
      <c r="H161" s="69"/>
      <c r="I161" s="70"/>
      <c r="J161" s="70"/>
      <c r="K161" s="34" t="s">
        <v>65</v>
      </c>
      <c r="L161" s="77">
        <v>161</v>
      </c>
      <c r="M161" s="77"/>
      <c r="N161" s="72"/>
      <c r="O161" s="79" t="s">
        <v>328</v>
      </c>
      <c r="P161" s="81">
        <v>43739.550671296296</v>
      </c>
      <c r="Q161" s="79" t="s">
        <v>381</v>
      </c>
      <c r="R161" s="79"/>
      <c r="S161" s="79"/>
      <c r="T161" s="79"/>
      <c r="U161" s="79"/>
      <c r="V161" s="82" t="s">
        <v>685</v>
      </c>
      <c r="W161" s="81">
        <v>43739.550671296296</v>
      </c>
      <c r="X161" s="82" t="s">
        <v>785</v>
      </c>
      <c r="Y161" s="79"/>
      <c r="Z161" s="79"/>
      <c r="AA161" s="85" t="s">
        <v>1017</v>
      </c>
      <c r="AB161" s="79"/>
      <c r="AC161" s="79" t="b">
        <v>0</v>
      </c>
      <c r="AD161" s="79">
        <v>0</v>
      </c>
      <c r="AE161" s="85" t="s">
        <v>1173</v>
      </c>
      <c r="AF161" s="79" t="b">
        <v>0</v>
      </c>
      <c r="AG161" s="79" t="s">
        <v>1176</v>
      </c>
      <c r="AH161" s="79"/>
      <c r="AI161" s="85" t="s">
        <v>1173</v>
      </c>
      <c r="AJ161" s="79" t="b">
        <v>0</v>
      </c>
      <c r="AK161" s="79">
        <v>3</v>
      </c>
      <c r="AL161" s="85" t="s">
        <v>972</v>
      </c>
      <c r="AM161" s="79" t="s">
        <v>1183</v>
      </c>
      <c r="AN161" s="79" t="b">
        <v>0</v>
      </c>
      <c r="AO161" s="85" t="s">
        <v>972</v>
      </c>
      <c r="AP161" s="79" t="s">
        <v>176</v>
      </c>
      <c r="AQ161" s="79">
        <v>0</v>
      </c>
      <c r="AR161" s="79">
        <v>0</v>
      </c>
      <c r="AS161" s="79"/>
      <c r="AT161" s="79"/>
      <c r="AU161" s="79"/>
      <c r="AV161" s="79"/>
      <c r="AW161" s="79"/>
      <c r="AX161" s="79"/>
      <c r="AY161" s="79"/>
      <c r="AZ161" s="79"/>
      <c r="BA161">
        <v>6</v>
      </c>
      <c r="BB161" s="78" t="str">
        <f>REPLACE(INDEX(GroupVertices[Group],MATCH(Edges[[#This Row],[Vertex 1]],GroupVertices[Vertex],0)),1,1,"")</f>
        <v>1</v>
      </c>
      <c r="BC161" s="78" t="str">
        <f>REPLACE(INDEX(GroupVertices[Group],MATCH(Edges[[#This Row],[Vertex 2]],GroupVertices[Vertex],0)),1,1,"")</f>
        <v>6</v>
      </c>
      <c r="BD161" s="48">
        <v>0</v>
      </c>
      <c r="BE161" s="49">
        <v>0</v>
      </c>
      <c r="BF161" s="48">
        <v>0</v>
      </c>
      <c r="BG161" s="49">
        <v>0</v>
      </c>
      <c r="BH161" s="48">
        <v>0</v>
      </c>
      <c r="BI161" s="49">
        <v>0</v>
      </c>
      <c r="BJ161" s="48">
        <v>18</v>
      </c>
      <c r="BK161" s="49">
        <v>100</v>
      </c>
      <c r="BL161" s="48">
        <v>18</v>
      </c>
    </row>
    <row r="162" spans="1:64" ht="15">
      <c r="A162" s="64" t="s">
        <v>259</v>
      </c>
      <c r="B162" s="64" t="s">
        <v>316</v>
      </c>
      <c r="C162" s="65" t="s">
        <v>3154</v>
      </c>
      <c r="D162" s="66">
        <v>8</v>
      </c>
      <c r="E162" s="67" t="s">
        <v>136</v>
      </c>
      <c r="F162" s="68">
        <v>18.571428571428573</v>
      </c>
      <c r="G162" s="65"/>
      <c r="H162" s="69"/>
      <c r="I162" s="70"/>
      <c r="J162" s="70"/>
      <c r="K162" s="34" t="s">
        <v>65</v>
      </c>
      <c r="L162" s="77">
        <v>162</v>
      </c>
      <c r="M162" s="77"/>
      <c r="N162" s="72"/>
      <c r="O162" s="79" t="s">
        <v>328</v>
      </c>
      <c r="P162" s="81">
        <v>43740.460277777776</v>
      </c>
      <c r="Q162" s="79" t="s">
        <v>400</v>
      </c>
      <c r="R162" s="82" t="s">
        <v>498</v>
      </c>
      <c r="S162" s="79" t="s">
        <v>527</v>
      </c>
      <c r="T162" s="79" t="s">
        <v>573</v>
      </c>
      <c r="U162" s="79"/>
      <c r="V162" s="82" t="s">
        <v>685</v>
      </c>
      <c r="W162" s="81">
        <v>43740.460277777776</v>
      </c>
      <c r="X162" s="82" t="s">
        <v>814</v>
      </c>
      <c r="Y162" s="79"/>
      <c r="Z162" s="79"/>
      <c r="AA162" s="85" t="s">
        <v>1046</v>
      </c>
      <c r="AB162" s="79"/>
      <c r="AC162" s="79" t="b">
        <v>0</v>
      </c>
      <c r="AD162" s="79">
        <v>2</v>
      </c>
      <c r="AE162" s="85" t="s">
        <v>1173</v>
      </c>
      <c r="AF162" s="79" t="b">
        <v>0</v>
      </c>
      <c r="AG162" s="79" t="s">
        <v>1176</v>
      </c>
      <c r="AH162" s="79"/>
      <c r="AI162" s="85" t="s">
        <v>1173</v>
      </c>
      <c r="AJ162" s="79" t="b">
        <v>0</v>
      </c>
      <c r="AK162" s="79">
        <v>0</v>
      </c>
      <c r="AL162" s="85" t="s">
        <v>1173</v>
      </c>
      <c r="AM162" s="79" t="s">
        <v>1183</v>
      </c>
      <c r="AN162" s="79" t="b">
        <v>0</v>
      </c>
      <c r="AO162" s="85" t="s">
        <v>1046</v>
      </c>
      <c r="AP162" s="79" t="s">
        <v>176</v>
      </c>
      <c r="AQ162" s="79">
        <v>0</v>
      </c>
      <c r="AR162" s="79">
        <v>0</v>
      </c>
      <c r="AS162" s="79"/>
      <c r="AT162" s="79"/>
      <c r="AU162" s="79"/>
      <c r="AV162" s="79"/>
      <c r="AW162" s="79"/>
      <c r="AX162" s="79"/>
      <c r="AY162" s="79"/>
      <c r="AZ162" s="79"/>
      <c r="BA162">
        <v>6</v>
      </c>
      <c r="BB162" s="78" t="str">
        <f>REPLACE(INDEX(GroupVertices[Group],MATCH(Edges[[#This Row],[Vertex 1]],GroupVertices[Vertex],0)),1,1,"")</f>
        <v>1</v>
      </c>
      <c r="BC162" s="78" t="str">
        <f>REPLACE(INDEX(GroupVertices[Group],MATCH(Edges[[#This Row],[Vertex 2]],GroupVertices[Vertex],0)),1,1,"")</f>
        <v>6</v>
      </c>
      <c r="BD162" s="48">
        <v>0</v>
      </c>
      <c r="BE162" s="49">
        <v>0</v>
      </c>
      <c r="BF162" s="48">
        <v>0</v>
      </c>
      <c r="BG162" s="49">
        <v>0</v>
      </c>
      <c r="BH162" s="48">
        <v>0</v>
      </c>
      <c r="BI162" s="49">
        <v>0</v>
      </c>
      <c r="BJ162" s="48">
        <v>14</v>
      </c>
      <c r="BK162" s="49">
        <v>100</v>
      </c>
      <c r="BL162" s="48">
        <v>14</v>
      </c>
    </row>
    <row r="163" spans="1:64" ht="15">
      <c r="A163" s="64" t="s">
        <v>259</v>
      </c>
      <c r="B163" s="64" t="s">
        <v>316</v>
      </c>
      <c r="C163" s="65" t="s">
        <v>3154</v>
      </c>
      <c r="D163" s="66">
        <v>8</v>
      </c>
      <c r="E163" s="67" t="s">
        <v>136</v>
      </c>
      <c r="F163" s="68">
        <v>18.571428571428573</v>
      </c>
      <c r="G163" s="65"/>
      <c r="H163" s="69"/>
      <c r="I163" s="70"/>
      <c r="J163" s="70"/>
      <c r="K163" s="34" t="s">
        <v>65</v>
      </c>
      <c r="L163" s="77">
        <v>163</v>
      </c>
      <c r="M163" s="77"/>
      <c r="N163" s="72"/>
      <c r="O163" s="79" t="s">
        <v>328</v>
      </c>
      <c r="P163" s="81">
        <v>43741.27444444445</v>
      </c>
      <c r="Q163" s="79" t="s">
        <v>401</v>
      </c>
      <c r="R163" s="82" t="s">
        <v>499</v>
      </c>
      <c r="S163" s="79" t="s">
        <v>527</v>
      </c>
      <c r="T163" s="79" t="s">
        <v>573</v>
      </c>
      <c r="U163" s="79"/>
      <c r="V163" s="82" t="s">
        <v>685</v>
      </c>
      <c r="W163" s="81">
        <v>43741.27444444445</v>
      </c>
      <c r="X163" s="82" t="s">
        <v>815</v>
      </c>
      <c r="Y163" s="79"/>
      <c r="Z163" s="79"/>
      <c r="AA163" s="85" t="s">
        <v>1047</v>
      </c>
      <c r="AB163" s="79"/>
      <c r="AC163" s="79" t="b">
        <v>0</v>
      </c>
      <c r="AD163" s="79">
        <v>0</v>
      </c>
      <c r="AE163" s="85" t="s">
        <v>1173</v>
      </c>
      <c r="AF163" s="79" t="b">
        <v>0</v>
      </c>
      <c r="AG163" s="79" t="s">
        <v>1176</v>
      </c>
      <c r="AH163" s="79"/>
      <c r="AI163" s="85" t="s">
        <v>1173</v>
      </c>
      <c r="AJ163" s="79" t="b">
        <v>0</v>
      </c>
      <c r="AK163" s="79">
        <v>1</v>
      </c>
      <c r="AL163" s="85" t="s">
        <v>1173</v>
      </c>
      <c r="AM163" s="79" t="s">
        <v>1183</v>
      </c>
      <c r="AN163" s="79" t="b">
        <v>0</v>
      </c>
      <c r="AO163" s="85" t="s">
        <v>1047</v>
      </c>
      <c r="AP163" s="79" t="s">
        <v>176</v>
      </c>
      <c r="AQ163" s="79">
        <v>0</v>
      </c>
      <c r="AR163" s="79">
        <v>0</v>
      </c>
      <c r="AS163" s="79"/>
      <c r="AT163" s="79"/>
      <c r="AU163" s="79"/>
      <c r="AV163" s="79"/>
      <c r="AW163" s="79"/>
      <c r="AX163" s="79"/>
      <c r="AY163" s="79"/>
      <c r="AZ163" s="79"/>
      <c r="BA163">
        <v>6</v>
      </c>
      <c r="BB163" s="78" t="str">
        <f>REPLACE(INDEX(GroupVertices[Group],MATCH(Edges[[#This Row],[Vertex 1]],GroupVertices[Vertex],0)),1,1,"")</f>
        <v>1</v>
      </c>
      <c r="BC163" s="78" t="str">
        <f>REPLACE(INDEX(GroupVertices[Group],MATCH(Edges[[#This Row],[Vertex 2]],GroupVertices[Vertex],0)),1,1,"")</f>
        <v>6</v>
      </c>
      <c r="BD163" s="48">
        <v>0</v>
      </c>
      <c r="BE163" s="49">
        <v>0</v>
      </c>
      <c r="BF163" s="48">
        <v>0</v>
      </c>
      <c r="BG163" s="49">
        <v>0</v>
      </c>
      <c r="BH163" s="48">
        <v>0</v>
      </c>
      <c r="BI163" s="49">
        <v>0</v>
      </c>
      <c r="BJ163" s="48">
        <v>18</v>
      </c>
      <c r="BK163" s="49">
        <v>100</v>
      </c>
      <c r="BL163" s="48">
        <v>18</v>
      </c>
    </row>
    <row r="164" spans="1:64" ht="15">
      <c r="A164" s="64" t="s">
        <v>259</v>
      </c>
      <c r="B164" s="64" t="s">
        <v>316</v>
      </c>
      <c r="C164" s="65" t="s">
        <v>3154</v>
      </c>
      <c r="D164" s="66">
        <v>8</v>
      </c>
      <c r="E164" s="67" t="s">
        <v>136</v>
      </c>
      <c r="F164" s="68">
        <v>18.571428571428573</v>
      </c>
      <c r="G164" s="65"/>
      <c r="H164" s="69"/>
      <c r="I164" s="70"/>
      <c r="J164" s="70"/>
      <c r="K164" s="34" t="s">
        <v>65</v>
      </c>
      <c r="L164" s="77">
        <v>164</v>
      </c>
      <c r="M164" s="77"/>
      <c r="N164" s="72"/>
      <c r="O164" s="79" t="s">
        <v>328</v>
      </c>
      <c r="P164" s="81">
        <v>43745.493946759256</v>
      </c>
      <c r="Q164" s="79" t="s">
        <v>402</v>
      </c>
      <c r="R164" s="79"/>
      <c r="S164" s="79"/>
      <c r="T164" s="79" t="s">
        <v>573</v>
      </c>
      <c r="U164" s="79"/>
      <c r="V164" s="82" t="s">
        <v>685</v>
      </c>
      <c r="W164" s="81">
        <v>43745.493946759256</v>
      </c>
      <c r="X164" s="82" t="s">
        <v>816</v>
      </c>
      <c r="Y164" s="79"/>
      <c r="Z164" s="79"/>
      <c r="AA164" s="85" t="s">
        <v>1048</v>
      </c>
      <c r="AB164" s="85" t="s">
        <v>1047</v>
      </c>
      <c r="AC164" s="79" t="b">
        <v>0</v>
      </c>
      <c r="AD164" s="79">
        <v>0</v>
      </c>
      <c r="AE164" s="85" t="s">
        <v>1174</v>
      </c>
      <c r="AF164" s="79" t="b">
        <v>0</v>
      </c>
      <c r="AG164" s="79" t="s">
        <v>1176</v>
      </c>
      <c r="AH164" s="79"/>
      <c r="AI164" s="85" t="s">
        <v>1173</v>
      </c>
      <c r="AJ164" s="79" t="b">
        <v>0</v>
      </c>
      <c r="AK164" s="79">
        <v>1</v>
      </c>
      <c r="AL164" s="85" t="s">
        <v>1173</v>
      </c>
      <c r="AM164" s="79" t="s">
        <v>1183</v>
      </c>
      <c r="AN164" s="79" t="b">
        <v>0</v>
      </c>
      <c r="AO164" s="85" t="s">
        <v>1047</v>
      </c>
      <c r="AP164" s="79" t="s">
        <v>176</v>
      </c>
      <c r="AQ164" s="79">
        <v>0</v>
      </c>
      <c r="AR164" s="79">
        <v>0</v>
      </c>
      <c r="AS164" s="79"/>
      <c r="AT164" s="79"/>
      <c r="AU164" s="79"/>
      <c r="AV164" s="79"/>
      <c r="AW164" s="79"/>
      <c r="AX164" s="79"/>
      <c r="AY164" s="79"/>
      <c r="AZ164" s="79"/>
      <c r="BA164">
        <v>6</v>
      </c>
      <c r="BB164" s="78" t="str">
        <f>REPLACE(INDEX(GroupVertices[Group],MATCH(Edges[[#This Row],[Vertex 1]],GroupVertices[Vertex],0)),1,1,"")</f>
        <v>1</v>
      </c>
      <c r="BC164" s="78" t="str">
        <f>REPLACE(INDEX(GroupVertices[Group],MATCH(Edges[[#This Row],[Vertex 2]],GroupVertices[Vertex],0)),1,1,"")</f>
        <v>6</v>
      </c>
      <c r="BD164" s="48">
        <v>0</v>
      </c>
      <c r="BE164" s="49">
        <v>0</v>
      </c>
      <c r="BF164" s="48">
        <v>0</v>
      </c>
      <c r="BG164" s="49">
        <v>0</v>
      </c>
      <c r="BH164" s="48">
        <v>0</v>
      </c>
      <c r="BI164" s="49">
        <v>0</v>
      </c>
      <c r="BJ164" s="48">
        <v>19</v>
      </c>
      <c r="BK164" s="49">
        <v>100</v>
      </c>
      <c r="BL164" s="48">
        <v>19</v>
      </c>
    </row>
    <row r="165" spans="1:64" ht="15">
      <c r="A165" s="64" t="s">
        <v>229</v>
      </c>
      <c r="B165" s="64" t="s">
        <v>270</v>
      </c>
      <c r="C165" s="65" t="s">
        <v>3149</v>
      </c>
      <c r="D165" s="66">
        <v>3</v>
      </c>
      <c r="E165" s="67" t="s">
        <v>132</v>
      </c>
      <c r="F165" s="68">
        <v>35</v>
      </c>
      <c r="G165" s="65"/>
      <c r="H165" s="69"/>
      <c r="I165" s="70"/>
      <c r="J165" s="70"/>
      <c r="K165" s="34" t="s">
        <v>66</v>
      </c>
      <c r="L165" s="77">
        <v>165</v>
      </c>
      <c r="M165" s="77"/>
      <c r="N165" s="72"/>
      <c r="O165" s="79" t="s">
        <v>328</v>
      </c>
      <c r="P165" s="81">
        <v>43745.819502314815</v>
      </c>
      <c r="Q165" s="79" t="s">
        <v>403</v>
      </c>
      <c r="R165" s="79"/>
      <c r="S165" s="79"/>
      <c r="T165" s="79" t="s">
        <v>544</v>
      </c>
      <c r="U165" s="82" t="s">
        <v>621</v>
      </c>
      <c r="V165" s="82" t="s">
        <v>621</v>
      </c>
      <c r="W165" s="81">
        <v>43745.819502314815</v>
      </c>
      <c r="X165" s="82" t="s">
        <v>817</v>
      </c>
      <c r="Y165" s="79"/>
      <c r="Z165" s="79"/>
      <c r="AA165" s="85" t="s">
        <v>1049</v>
      </c>
      <c r="AB165" s="79"/>
      <c r="AC165" s="79" t="b">
        <v>0</v>
      </c>
      <c r="AD165" s="79">
        <v>4</v>
      </c>
      <c r="AE165" s="85" t="s">
        <v>1173</v>
      </c>
      <c r="AF165" s="79" t="b">
        <v>0</v>
      </c>
      <c r="AG165" s="79" t="s">
        <v>1177</v>
      </c>
      <c r="AH165" s="79"/>
      <c r="AI165" s="85" t="s">
        <v>1173</v>
      </c>
      <c r="AJ165" s="79" t="b">
        <v>0</v>
      </c>
      <c r="AK165" s="79">
        <v>3</v>
      </c>
      <c r="AL165" s="85" t="s">
        <v>1173</v>
      </c>
      <c r="AM165" s="79" t="s">
        <v>1186</v>
      </c>
      <c r="AN165" s="79" t="b">
        <v>0</v>
      </c>
      <c r="AO165" s="85" t="s">
        <v>1049</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7</v>
      </c>
      <c r="BC165" s="78" t="str">
        <f>REPLACE(INDEX(GroupVertices[Group],MATCH(Edges[[#This Row],[Vertex 2]],GroupVertices[Vertex],0)),1,1,"")</f>
        <v>7</v>
      </c>
      <c r="BD165" s="48">
        <v>4</v>
      </c>
      <c r="BE165" s="49">
        <v>10.81081081081081</v>
      </c>
      <c r="BF165" s="48">
        <v>0</v>
      </c>
      <c r="BG165" s="49">
        <v>0</v>
      </c>
      <c r="BH165" s="48">
        <v>0</v>
      </c>
      <c r="BI165" s="49">
        <v>0</v>
      </c>
      <c r="BJ165" s="48">
        <v>33</v>
      </c>
      <c r="BK165" s="49">
        <v>89.1891891891892</v>
      </c>
      <c r="BL165" s="48">
        <v>37</v>
      </c>
    </row>
    <row r="166" spans="1:64" ht="15">
      <c r="A166" s="64" t="s">
        <v>269</v>
      </c>
      <c r="B166" s="64" t="s">
        <v>270</v>
      </c>
      <c r="C166" s="65" t="s">
        <v>3149</v>
      </c>
      <c r="D166" s="66">
        <v>3</v>
      </c>
      <c r="E166" s="67" t="s">
        <v>132</v>
      </c>
      <c r="F166" s="68">
        <v>35</v>
      </c>
      <c r="G166" s="65"/>
      <c r="H166" s="69"/>
      <c r="I166" s="70"/>
      <c r="J166" s="70"/>
      <c r="K166" s="34" t="s">
        <v>65</v>
      </c>
      <c r="L166" s="77">
        <v>166</v>
      </c>
      <c r="M166" s="77"/>
      <c r="N166" s="72"/>
      <c r="O166" s="79" t="s">
        <v>328</v>
      </c>
      <c r="P166" s="81">
        <v>43745.84491898148</v>
      </c>
      <c r="Q166" s="79" t="s">
        <v>404</v>
      </c>
      <c r="R166" s="79"/>
      <c r="S166" s="79"/>
      <c r="T166" s="79"/>
      <c r="U166" s="79"/>
      <c r="V166" s="82" t="s">
        <v>696</v>
      </c>
      <c r="W166" s="81">
        <v>43745.84491898148</v>
      </c>
      <c r="X166" s="82" t="s">
        <v>818</v>
      </c>
      <c r="Y166" s="79"/>
      <c r="Z166" s="79"/>
      <c r="AA166" s="85" t="s">
        <v>1050</v>
      </c>
      <c r="AB166" s="79"/>
      <c r="AC166" s="79" t="b">
        <v>0</v>
      </c>
      <c r="AD166" s="79">
        <v>0</v>
      </c>
      <c r="AE166" s="85" t="s">
        <v>1173</v>
      </c>
      <c r="AF166" s="79" t="b">
        <v>0</v>
      </c>
      <c r="AG166" s="79" t="s">
        <v>1177</v>
      </c>
      <c r="AH166" s="79"/>
      <c r="AI166" s="85" t="s">
        <v>1173</v>
      </c>
      <c r="AJ166" s="79" t="b">
        <v>0</v>
      </c>
      <c r="AK166" s="79">
        <v>3</v>
      </c>
      <c r="AL166" s="85" t="s">
        <v>1049</v>
      </c>
      <c r="AM166" s="79" t="s">
        <v>1181</v>
      </c>
      <c r="AN166" s="79" t="b">
        <v>0</v>
      </c>
      <c r="AO166" s="85" t="s">
        <v>1049</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7</v>
      </c>
      <c r="BC166" s="78" t="str">
        <f>REPLACE(INDEX(GroupVertices[Group],MATCH(Edges[[#This Row],[Vertex 2]],GroupVertices[Vertex],0)),1,1,"")</f>
        <v>7</v>
      </c>
      <c r="BD166" s="48">
        <v>2</v>
      </c>
      <c r="BE166" s="49">
        <v>12.5</v>
      </c>
      <c r="BF166" s="48">
        <v>0</v>
      </c>
      <c r="BG166" s="49">
        <v>0</v>
      </c>
      <c r="BH166" s="48">
        <v>0</v>
      </c>
      <c r="BI166" s="49">
        <v>0</v>
      </c>
      <c r="BJ166" s="48">
        <v>14</v>
      </c>
      <c r="BK166" s="49">
        <v>87.5</v>
      </c>
      <c r="BL166" s="48">
        <v>16</v>
      </c>
    </row>
    <row r="167" spans="1:64" ht="15">
      <c r="A167" s="64" t="s">
        <v>270</v>
      </c>
      <c r="B167" s="64" t="s">
        <v>259</v>
      </c>
      <c r="C167" s="65" t="s">
        <v>3149</v>
      </c>
      <c r="D167" s="66">
        <v>3</v>
      </c>
      <c r="E167" s="67" t="s">
        <v>132</v>
      </c>
      <c r="F167" s="68">
        <v>35</v>
      </c>
      <c r="G167" s="65"/>
      <c r="H167" s="69"/>
      <c r="I167" s="70"/>
      <c r="J167" s="70"/>
      <c r="K167" s="34" t="s">
        <v>66</v>
      </c>
      <c r="L167" s="77">
        <v>167</v>
      </c>
      <c r="M167" s="77"/>
      <c r="N167" s="72"/>
      <c r="O167" s="79" t="s">
        <v>328</v>
      </c>
      <c r="P167" s="81">
        <v>43745.85273148148</v>
      </c>
      <c r="Q167" s="79" t="s">
        <v>404</v>
      </c>
      <c r="R167" s="79"/>
      <c r="S167" s="79"/>
      <c r="T167" s="79"/>
      <c r="U167" s="79"/>
      <c r="V167" s="82" t="s">
        <v>697</v>
      </c>
      <c r="W167" s="81">
        <v>43745.85273148148</v>
      </c>
      <c r="X167" s="82" t="s">
        <v>819</v>
      </c>
      <c r="Y167" s="79"/>
      <c r="Z167" s="79"/>
      <c r="AA167" s="85" t="s">
        <v>1051</v>
      </c>
      <c r="AB167" s="79"/>
      <c r="AC167" s="79" t="b">
        <v>0</v>
      </c>
      <c r="AD167" s="79">
        <v>0</v>
      </c>
      <c r="AE167" s="85" t="s">
        <v>1173</v>
      </c>
      <c r="AF167" s="79" t="b">
        <v>0</v>
      </c>
      <c r="AG167" s="79" t="s">
        <v>1177</v>
      </c>
      <c r="AH167" s="79"/>
      <c r="AI167" s="85" t="s">
        <v>1173</v>
      </c>
      <c r="AJ167" s="79" t="b">
        <v>0</v>
      </c>
      <c r="AK167" s="79">
        <v>3</v>
      </c>
      <c r="AL167" s="85" t="s">
        <v>1049</v>
      </c>
      <c r="AM167" s="79" t="s">
        <v>1181</v>
      </c>
      <c r="AN167" s="79" t="b">
        <v>0</v>
      </c>
      <c r="AO167" s="85" t="s">
        <v>1049</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7</v>
      </c>
      <c r="BC167" s="78" t="str">
        <f>REPLACE(INDEX(GroupVertices[Group],MATCH(Edges[[#This Row],[Vertex 2]],GroupVertices[Vertex],0)),1,1,"")</f>
        <v>1</v>
      </c>
      <c r="BD167" s="48"/>
      <c r="BE167" s="49"/>
      <c r="BF167" s="48"/>
      <c r="BG167" s="49"/>
      <c r="BH167" s="48"/>
      <c r="BI167" s="49"/>
      <c r="BJ167" s="48"/>
      <c r="BK167" s="49"/>
      <c r="BL167" s="48"/>
    </row>
    <row r="168" spans="1:64" ht="15">
      <c r="A168" s="64" t="s">
        <v>270</v>
      </c>
      <c r="B168" s="64" t="s">
        <v>229</v>
      </c>
      <c r="C168" s="65" t="s">
        <v>3149</v>
      </c>
      <c r="D168" s="66">
        <v>3</v>
      </c>
      <c r="E168" s="67" t="s">
        <v>132</v>
      </c>
      <c r="F168" s="68">
        <v>35</v>
      </c>
      <c r="G168" s="65"/>
      <c r="H168" s="69"/>
      <c r="I168" s="70"/>
      <c r="J168" s="70"/>
      <c r="K168" s="34" t="s">
        <v>66</v>
      </c>
      <c r="L168" s="77">
        <v>168</v>
      </c>
      <c r="M168" s="77"/>
      <c r="N168" s="72"/>
      <c r="O168" s="79" t="s">
        <v>328</v>
      </c>
      <c r="P168" s="81">
        <v>43745.85273148148</v>
      </c>
      <c r="Q168" s="79" t="s">
        <v>404</v>
      </c>
      <c r="R168" s="79"/>
      <c r="S168" s="79"/>
      <c r="T168" s="79"/>
      <c r="U168" s="79"/>
      <c r="V168" s="82" t="s">
        <v>697</v>
      </c>
      <c r="W168" s="81">
        <v>43745.85273148148</v>
      </c>
      <c r="X168" s="82" t="s">
        <v>819</v>
      </c>
      <c r="Y168" s="79"/>
      <c r="Z168" s="79"/>
      <c r="AA168" s="85" t="s">
        <v>1051</v>
      </c>
      <c r="AB168" s="79"/>
      <c r="AC168" s="79" t="b">
        <v>0</v>
      </c>
      <c r="AD168" s="79">
        <v>0</v>
      </c>
      <c r="AE168" s="85" t="s">
        <v>1173</v>
      </c>
      <c r="AF168" s="79" t="b">
        <v>0</v>
      </c>
      <c r="AG168" s="79" t="s">
        <v>1177</v>
      </c>
      <c r="AH168" s="79"/>
      <c r="AI168" s="85" t="s">
        <v>1173</v>
      </c>
      <c r="AJ168" s="79" t="b">
        <v>0</v>
      </c>
      <c r="AK168" s="79">
        <v>3</v>
      </c>
      <c r="AL168" s="85" t="s">
        <v>1049</v>
      </c>
      <c r="AM168" s="79" t="s">
        <v>1181</v>
      </c>
      <c r="AN168" s="79" t="b">
        <v>0</v>
      </c>
      <c r="AO168" s="85" t="s">
        <v>1049</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7</v>
      </c>
      <c r="BC168" s="78" t="str">
        <f>REPLACE(INDEX(GroupVertices[Group],MATCH(Edges[[#This Row],[Vertex 2]],GroupVertices[Vertex],0)),1,1,"")</f>
        <v>7</v>
      </c>
      <c r="BD168" s="48">
        <v>2</v>
      </c>
      <c r="BE168" s="49">
        <v>12.5</v>
      </c>
      <c r="BF168" s="48">
        <v>0</v>
      </c>
      <c r="BG168" s="49">
        <v>0</v>
      </c>
      <c r="BH168" s="48">
        <v>0</v>
      </c>
      <c r="BI168" s="49">
        <v>0</v>
      </c>
      <c r="BJ168" s="48">
        <v>14</v>
      </c>
      <c r="BK168" s="49">
        <v>87.5</v>
      </c>
      <c r="BL168" s="48">
        <v>16</v>
      </c>
    </row>
    <row r="169" spans="1:64" ht="15">
      <c r="A169" s="64" t="s">
        <v>259</v>
      </c>
      <c r="B169" s="64" t="s">
        <v>270</v>
      </c>
      <c r="C169" s="65" t="s">
        <v>3149</v>
      </c>
      <c r="D169" s="66">
        <v>3</v>
      </c>
      <c r="E169" s="67" t="s">
        <v>132</v>
      </c>
      <c r="F169" s="68">
        <v>35</v>
      </c>
      <c r="G169" s="65"/>
      <c r="H169" s="69"/>
      <c r="I169" s="70"/>
      <c r="J169" s="70"/>
      <c r="K169" s="34" t="s">
        <v>66</v>
      </c>
      <c r="L169" s="77">
        <v>169</v>
      </c>
      <c r="M169" s="77"/>
      <c r="N169" s="72"/>
      <c r="O169" s="79" t="s">
        <v>328</v>
      </c>
      <c r="P169" s="81">
        <v>43746.1512037037</v>
      </c>
      <c r="Q169" s="79" t="s">
        <v>404</v>
      </c>
      <c r="R169" s="79"/>
      <c r="S169" s="79"/>
      <c r="T169" s="79"/>
      <c r="U169" s="79"/>
      <c r="V169" s="82" t="s">
        <v>685</v>
      </c>
      <c r="W169" s="81">
        <v>43746.1512037037</v>
      </c>
      <c r="X169" s="82" t="s">
        <v>820</v>
      </c>
      <c r="Y169" s="79"/>
      <c r="Z169" s="79"/>
      <c r="AA169" s="85" t="s">
        <v>1052</v>
      </c>
      <c r="AB169" s="79"/>
      <c r="AC169" s="79" t="b">
        <v>0</v>
      </c>
      <c r="AD169" s="79">
        <v>0</v>
      </c>
      <c r="AE169" s="85" t="s">
        <v>1173</v>
      </c>
      <c r="AF169" s="79" t="b">
        <v>0</v>
      </c>
      <c r="AG169" s="79" t="s">
        <v>1177</v>
      </c>
      <c r="AH169" s="79"/>
      <c r="AI169" s="85" t="s">
        <v>1173</v>
      </c>
      <c r="AJ169" s="79" t="b">
        <v>0</v>
      </c>
      <c r="AK169" s="79">
        <v>3</v>
      </c>
      <c r="AL169" s="85" t="s">
        <v>1049</v>
      </c>
      <c r="AM169" s="79" t="s">
        <v>1184</v>
      </c>
      <c r="AN169" s="79" t="b">
        <v>0</v>
      </c>
      <c r="AO169" s="85" t="s">
        <v>1049</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7</v>
      </c>
      <c r="BD169" s="48">
        <v>2</v>
      </c>
      <c r="BE169" s="49">
        <v>12.5</v>
      </c>
      <c r="BF169" s="48">
        <v>0</v>
      </c>
      <c r="BG169" s="49">
        <v>0</v>
      </c>
      <c r="BH169" s="48">
        <v>0</v>
      </c>
      <c r="BI169" s="49">
        <v>0</v>
      </c>
      <c r="BJ169" s="48">
        <v>14</v>
      </c>
      <c r="BK169" s="49">
        <v>87.5</v>
      </c>
      <c r="BL169" s="48">
        <v>16</v>
      </c>
    </row>
    <row r="170" spans="1:64" ht="15">
      <c r="A170" s="64" t="s">
        <v>229</v>
      </c>
      <c r="B170" s="64" t="s">
        <v>269</v>
      </c>
      <c r="C170" s="65" t="s">
        <v>3149</v>
      </c>
      <c r="D170" s="66">
        <v>3</v>
      </c>
      <c r="E170" s="67" t="s">
        <v>132</v>
      </c>
      <c r="F170" s="68">
        <v>35</v>
      </c>
      <c r="G170" s="65"/>
      <c r="H170" s="69"/>
      <c r="I170" s="70"/>
      <c r="J170" s="70"/>
      <c r="K170" s="34" t="s">
        <v>66</v>
      </c>
      <c r="L170" s="77">
        <v>170</v>
      </c>
      <c r="M170" s="77"/>
      <c r="N170" s="72"/>
      <c r="O170" s="79" t="s">
        <v>328</v>
      </c>
      <c r="P170" s="81">
        <v>43745.802152777775</v>
      </c>
      <c r="Q170" s="79" t="s">
        <v>346</v>
      </c>
      <c r="R170" s="79"/>
      <c r="S170" s="79"/>
      <c r="T170" s="79" t="s">
        <v>545</v>
      </c>
      <c r="U170" s="82" t="s">
        <v>609</v>
      </c>
      <c r="V170" s="82" t="s">
        <v>609</v>
      </c>
      <c r="W170" s="81">
        <v>43745.802152777775</v>
      </c>
      <c r="X170" s="82" t="s">
        <v>726</v>
      </c>
      <c r="Y170" s="79"/>
      <c r="Z170" s="79"/>
      <c r="AA170" s="85" t="s">
        <v>958</v>
      </c>
      <c r="AB170" s="79"/>
      <c r="AC170" s="79" t="b">
        <v>0</v>
      </c>
      <c r="AD170" s="79">
        <v>3</v>
      </c>
      <c r="AE170" s="85" t="s">
        <v>1173</v>
      </c>
      <c r="AF170" s="79" t="b">
        <v>0</v>
      </c>
      <c r="AG170" s="79" t="s">
        <v>1177</v>
      </c>
      <c r="AH170" s="79"/>
      <c r="AI170" s="85" t="s">
        <v>1173</v>
      </c>
      <c r="AJ170" s="79" t="b">
        <v>0</v>
      </c>
      <c r="AK170" s="79">
        <v>3</v>
      </c>
      <c r="AL170" s="85" t="s">
        <v>1173</v>
      </c>
      <c r="AM170" s="79" t="s">
        <v>1186</v>
      </c>
      <c r="AN170" s="79" t="b">
        <v>0</v>
      </c>
      <c r="AO170" s="85" t="s">
        <v>958</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7</v>
      </c>
      <c r="BC170" s="78" t="str">
        <f>REPLACE(INDEX(GroupVertices[Group],MATCH(Edges[[#This Row],[Vertex 2]],GroupVertices[Vertex],0)),1,1,"")</f>
        <v>7</v>
      </c>
      <c r="BD170" s="48"/>
      <c r="BE170" s="49"/>
      <c r="BF170" s="48"/>
      <c r="BG170" s="49"/>
      <c r="BH170" s="48"/>
      <c r="BI170" s="49"/>
      <c r="BJ170" s="48"/>
      <c r="BK170" s="49"/>
      <c r="BL170" s="48"/>
    </row>
    <row r="171" spans="1:64" ht="15">
      <c r="A171" s="64" t="s">
        <v>269</v>
      </c>
      <c r="B171" s="64" t="s">
        <v>229</v>
      </c>
      <c r="C171" s="65" t="s">
        <v>3150</v>
      </c>
      <c r="D171" s="66">
        <v>4</v>
      </c>
      <c r="E171" s="67" t="s">
        <v>136</v>
      </c>
      <c r="F171" s="68">
        <v>31.714285714285715</v>
      </c>
      <c r="G171" s="65"/>
      <c r="H171" s="69"/>
      <c r="I171" s="70"/>
      <c r="J171" s="70"/>
      <c r="K171" s="34" t="s">
        <v>66</v>
      </c>
      <c r="L171" s="77">
        <v>171</v>
      </c>
      <c r="M171" s="77"/>
      <c r="N171" s="72"/>
      <c r="O171" s="79" t="s">
        <v>328</v>
      </c>
      <c r="P171" s="81">
        <v>43745.80295138889</v>
      </c>
      <c r="Q171" s="79" t="s">
        <v>345</v>
      </c>
      <c r="R171" s="79"/>
      <c r="S171" s="79"/>
      <c r="T171" s="79" t="s">
        <v>544</v>
      </c>
      <c r="U171" s="79"/>
      <c r="V171" s="82" t="s">
        <v>696</v>
      </c>
      <c r="W171" s="81">
        <v>43745.80295138889</v>
      </c>
      <c r="X171" s="82" t="s">
        <v>821</v>
      </c>
      <c r="Y171" s="79"/>
      <c r="Z171" s="79"/>
      <c r="AA171" s="85" t="s">
        <v>1053</v>
      </c>
      <c r="AB171" s="79"/>
      <c r="AC171" s="79" t="b">
        <v>0</v>
      </c>
      <c r="AD171" s="79">
        <v>0</v>
      </c>
      <c r="AE171" s="85" t="s">
        <v>1173</v>
      </c>
      <c r="AF171" s="79" t="b">
        <v>0</v>
      </c>
      <c r="AG171" s="79" t="s">
        <v>1177</v>
      </c>
      <c r="AH171" s="79"/>
      <c r="AI171" s="85" t="s">
        <v>1173</v>
      </c>
      <c r="AJ171" s="79" t="b">
        <v>0</v>
      </c>
      <c r="AK171" s="79">
        <v>3</v>
      </c>
      <c r="AL171" s="85" t="s">
        <v>958</v>
      </c>
      <c r="AM171" s="79" t="s">
        <v>1181</v>
      </c>
      <c r="AN171" s="79" t="b">
        <v>0</v>
      </c>
      <c r="AO171" s="85" t="s">
        <v>958</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7</v>
      </c>
      <c r="BC171" s="78" t="str">
        <f>REPLACE(INDEX(GroupVertices[Group],MATCH(Edges[[#This Row],[Vertex 2]],GroupVertices[Vertex],0)),1,1,"")</f>
        <v>7</v>
      </c>
      <c r="BD171" s="48">
        <v>2</v>
      </c>
      <c r="BE171" s="49">
        <v>10.526315789473685</v>
      </c>
      <c r="BF171" s="48">
        <v>0</v>
      </c>
      <c r="BG171" s="49">
        <v>0</v>
      </c>
      <c r="BH171" s="48">
        <v>0</v>
      </c>
      <c r="BI171" s="49">
        <v>0</v>
      </c>
      <c r="BJ171" s="48">
        <v>17</v>
      </c>
      <c r="BK171" s="49">
        <v>89.47368421052632</v>
      </c>
      <c r="BL171" s="48">
        <v>19</v>
      </c>
    </row>
    <row r="172" spans="1:64" ht="15">
      <c r="A172" s="64" t="s">
        <v>269</v>
      </c>
      <c r="B172" s="64" t="s">
        <v>259</v>
      </c>
      <c r="C172" s="65" t="s">
        <v>3149</v>
      </c>
      <c r="D172" s="66">
        <v>3</v>
      </c>
      <c r="E172" s="67" t="s">
        <v>132</v>
      </c>
      <c r="F172" s="68">
        <v>35</v>
      </c>
      <c r="G172" s="65"/>
      <c r="H172" s="69"/>
      <c r="I172" s="70"/>
      <c r="J172" s="70"/>
      <c r="K172" s="34" t="s">
        <v>66</v>
      </c>
      <c r="L172" s="77">
        <v>172</v>
      </c>
      <c r="M172" s="77"/>
      <c r="N172" s="72"/>
      <c r="O172" s="79" t="s">
        <v>328</v>
      </c>
      <c r="P172" s="81">
        <v>43745.84491898148</v>
      </c>
      <c r="Q172" s="79" t="s">
        <v>404</v>
      </c>
      <c r="R172" s="79"/>
      <c r="S172" s="79"/>
      <c r="T172" s="79"/>
      <c r="U172" s="79"/>
      <c r="V172" s="82" t="s">
        <v>696</v>
      </c>
      <c r="W172" s="81">
        <v>43745.84491898148</v>
      </c>
      <c r="X172" s="82" t="s">
        <v>818</v>
      </c>
      <c r="Y172" s="79"/>
      <c r="Z172" s="79"/>
      <c r="AA172" s="85" t="s">
        <v>1050</v>
      </c>
      <c r="AB172" s="79"/>
      <c r="AC172" s="79" t="b">
        <v>0</v>
      </c>
      <c r="AD172" s="79">
        <v>0</v>
      </c>
      <c r="AE172" s="85" t="s">
        <v>1173</v>
      </c>
      <c r="AF172" s="79" t="b">
        <v>0</v>
      </c>
      <c r="AG172" s="79" t="s">
        <v>1177</v>
      </c>
      <c r="AH172" s="79"/>
      <c r="AI172" s="85" t="s">
        <v>1173</v>
      </c>
      <c r="AJ172" s="79" t="b">
        <v>0</v>
      </c>
      <c r="AK172" s="79">
        <v>3</v>
      </c>
      <c r="AL172" s="85" t="s">
        <v>1049</v>
      </c>
      <c r="AM172" s="79" t="s">
        <v>1181</v>
      </c>
      <c r="AN172" s="79" t="b">
        <v>0</v>
      </c>
      <c r="AO172" s="85" t="s">
        <v>1049</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7</v>
      </c>
      <c r="BC172" s="78" t="str">
        <f>REPLACE(INDEX(GroupVertices[Group],MATCH(Edges[[#This Row],[Vertex 2]],GroupVertices[Vertex],0)),1,1,"")</f>
        <v>1</v>
      </c>
      <c r="BD172" s="48"/>
      <c r="BE172" s="49"/>
      <c r="BF172" s="48"/>
      <c r="BG172" s="49"/>
      <c r="BH172" s="48"/>
      <c r="BI172" s="49"/>
      <c r="BJ172" s="48"/>
      <c r="BK172" s="49"/>
      <c r="BL172" s="48"/>
    </row>
    <row r="173" spans="1:64" ht="15">
      <c r="A173" s="64" t="s">
        <v>269</v>
      </c>
      <c r="B173" s="64" t="s">
        <v>229</v>
      </c>
      <c r="C173" s="65" t="s">
        <v>3150</v>
      </c>
      <c r="D173" s="66">
        <v>4</v>
      </c>
      <c r="E173" s="67" t="s">
        <v>136</v>
      </c>
      <c r="F173" s="68">
        <v>31.714285714285715</v>
      </c>
      <c r="G173" s="65"/>
      <c r="H173" s="69"/>
      <c r="I173" s="70"/>
      <c r="J173" s="70"/>
      <c r="K173" s="34" t="s">
        <v>66</v>
      </c>
      <c r="L173" s="77">
        <v>173</v>
      </c>
      <c r="M173" s="77"/>
      <c r="N173" s="72"/>
      <c r="O173" s="79" t="s">
        <v>328</v>
      </c>
      <c r="P173" s="81">
        <v>43745.84491898148</v>
      </c>
      <c r="Q173" s="79" t="s">
        <v>404</v>
      </c>
      <c r="R173" s="79"/>
      <c r="S173" s="79"/>
      <c r="T173" s="79"/>
      <c r="U173" s="79"/>
      <c r="V173" s="82" t="s">
        <v>696</v>
      </c>
      <c r="W173" s="81">
        <v>43745.84491898148</v>
      </c>
      <c r="X173" s="82" t="s">
        <v>818</v>
      </c>
      <c r="Y173" s="79"/>
      <c r="Z173" s="79"/>
      <c r="AA173" s="85" t="s">
        <v>1050</v>
      </c>
      <c r="AB173" s="79"/>
      <c r="AC173" s="79" t="b">
        <v>0</v>
      </c>
      <c r="AD173" s="79">
        <v>0</v>
      </c>
      <c r="AE173" s="85" t="s">
        <v>1173</v>
      </c>
      <c r="AF173" s="79" t="b">
        <v>0</v>
      </c>
      <c r="AG173" s="79" t="s">
        <v>1177</v>
      </c>
      <c r="AH173" s="79"/>
      <c r="AI173" s="85" t="s">
        <v>1173</v>
      </c>
      <c r="AJ173" s="79" t="b">
        <v>0</v>
      </c>
      <c r="AK173" s="79">
        <v>3</v>
      </c>
      <c r="AL173" s="85" t="s">
        <v>1049</v>
      </c>
      <c r="AM173" s="79" t="s">
        <v>1181</v>
      </c>
      <c r="AN173" s="79" t="b">
        <v>0</v>
      </c>
      <c r="AO173" s="85" t="s">
        <v>1049</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7</v>
      </c>
      <c r="BC173" s="78" t="str">
        <f>REPLACE(INDEX(GroupVertices[Group],MATCH(Edges[[#This Row],[Vertex 2]],GroupVertices[Vertex],0)),1,1,"")</f>
        <v>7</v>
      </c>
      <c r="BD173" s="48"/>
      <c r="BE173" s="49"/>
      <c r="BF173" s="48"/>
      <c r="BG173" s="49"/>
      <c r="BH173" s="48"/>
      <c r="BI173" s="49"/>
      <c r="BJ173" s="48"/>
      <c r="BK173" s="49"/>
      <c r="BL173" s="48"/>
    </row>
    <row r="174" spans="1:64" ht="15">
      <c r="A174" s="64" t="s">
        <v>259</v>
      </c>
      <c r="B174" s="64" t="s">
        <v>269</v>
      </c>
      <c r="C174" s="65" t="s">
        <v>3149</v>
      </c>
      <c r="D174" s="66">
        <v>3</v>
      </c>
      <c r="E174" s="67" t="s">
        <v>132</v>
      </c>
      <c r="F174" s="68">
        <v>35</v>
      </c>
      <c r="G174" s="65"/>
      <c r="H174" s="69"/>
      <c r="I174" s="70"/>
      <c r="J174" s="70"/>
      <c r="K174" s="34" t="s">
        <v>66</v>
      </c>
      <c r="L174" s="77">
        <v>174</v>
      </c>
      <c r="M174" s="77"/>
      <c r="N174" s="72"/>
      <c r="O174" s="79" t="s">
        <v>328</v>
      </c>
      <c r="P174" s="81">
        <v>43746.151504629626</v>
      </c>
      <c r="Q174" s="79" t="s">
        <v>345</v>
      </c>
      <c r="R174" s="79"/>
      <c r="S174" s="79"/>
      <c r="T174" s="79" t="s">
        <v>544</v>
      </c>
      <c r="U174" s="79"/>
      <c r="V174" s="82" t="s">
        <v>685</v>
      </c>
      <c r="W174" s="81">
        <v>43746.151504629626</v>
      </c>
      <c r="X174" s="82" t="s">
        <v>822</v>
      </c>
      <c r="Y174" s="79"/>
      <c r="Z174" s="79"/>
      <c r="AA174" s="85" t="s">
        <v>1054</v>
      </c>
      <c r="AB174" s="79"/>
      <c r="AC174" s="79" t="b">
        <v>0</v>
      </c>
      <c r="AD174" s="79">
        <v>0</v>
      </c>
      <c r="AE174" s="85" t="s">
        <v>1173</v>
      </c>
      <c r="AF174" s="79" t="b">
        <v>0</v>
      </c>
      <c r="AG174" s="79" t="s">
        <v>1177</v>
      </c>
      <c r="AH174" s="79"/>
      <c r="AI174" s="85" t="s">
        <v>1173</v>
      </c>
      <c r="AJ174" s="79" t="b">
        <v>0</v>
      </c>
      <c r="AK174" s="79">
        <v>3</v>
      </c>
      <c r="AL174" s="85" t="s">
        <v>958</v>
      </c>
      <c r="AM174" s="79" t="s">
        <v>1184</v>
      </c>
      <c r="AN174" s="79" t="b">
        <v>0</v>
      </c>
      <c r="AO174" s="85" t="s">
        <v>958</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7</v>
      </c>
      <c r="BD174" s="48"/>
      <c r="BE174" s="49"/>
      <c r="BF174" s="48"/>
      <c r="BG174" s="49"/>
      <c r="BH174" s="48"/>
      <c r="BI174" s="49"/>
      <c r="BJ174" s="48"/>
      <c r="BK174" s="49"/>
      <c r="BL174" s="48"/>
    </row>
    <row r="175" spans="1:64" ht="15">
      <c r="A175" s="64" t="s">
        <v>229</v>
      </c>
      <c r="B175" s="64" t="s">
        <v>259</v>
      </c>
      <c r="C175" s="65" t="s">
        <v>3150</v>
      </c>
      <c r="D175" s="66">
        <v>4</v>
      </c>
      <c r="E175" s="67" t="s">
        <v>136</v>
      </c>
      <c r="F175" s="68">
        <v>31.714285714285715</v>
      </c>
      <c r="G175" s="65"/>
      <c r="H175" s="69"/>
      <c r="I175" s="70"/>
      <c r="J175" s="70"/>
      <c r="K175" s="34" t="s">
        <v>66</v>
      </c>
      <c r="L175" s="77">
        <v>175</v>
      </c>
      <c r="M175" s="77"/>
      <c r="N175" s="72"/>
      <c r="O175" s="79" t="s">
        <v>328</v>
      </c>
      <c r="P175" s="81">
        <v>43745.802152777775</v>
      </c>
      <c r="Q175" s="79" t="s">
        <v>346</v>
      </c>
      <c r="R175" s="79"/>
      <c r="S175" s="79"/>
      <c r="T175" s="79" t="s">
        <v>545</v>
      </c>
      <c r="U175" s="82" t="s">
        <v>609</v>
      </c>
      <c r="V175" s="82" t="s">
        <v>609</v>
      </c>
      <c r="W175" s="81">
        <v>43745.802152777775</v>
      </c>
      <c r="X175" s="82" t="s">
        <v>726</v>
      </c>
      <c r="Y175" s="79"/>
      <c r="Z175" s="79"/>
      <c r="AA175" s="85" t="s">
        <v>958</v>
      </c>
      <c r="AB175" s="79"/>
      <c r="AC175" s="79" t="b">
        <v>0</v>
      </c>
      <c r="AD175" s="79">
        <v>3</v>
      </c>
      <c r="AE175" s="85" t="s">
        <v>1173</v>
      </c>
      <c r="AF175" s="79" t="b">
        <v>0</v>
      </c>
      <c r="AG175" s="79" t="s">
        <v>1177</v>
      </c>
      <c r="AH175" s="79"/>
      <c r="AI175" s="85" t="s">
        <v>1173</v>
      </c>
      <c r="AJ175" s="79" t="b">
        <v>0</v>
      </c>
      <c r="AK175" s="79">
        <v>3</v>
      </c>
      <c r="AL175" s="85" t="s">
        <v>1173</v>
      </c>
      <c r="AM175" s="79" t="s">
        <v>1186</v>
      </c>
      <c r="AN175" s="79" t="b">
        <v>0</v>
      </c>
      <c r="AO175" s="85" t="s">
        <v>958</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7</v>
      </c>
      <c r="BC175" s="78" t="str">
        <f>REPLACE(INDEX(GroupVertices[Group],MATCH(Edges[[#This Row],[Vertex 2]],GroupVertices[Vertex],0)),1,1,"")</f>
        <v>1</v>
      </c>
      <c r="BD175" s="48"/>
      <c r="BE175" s="49"/>
      <c r="BF175" s="48"/>
      <c r="BG175" s="49"/>
      <c r="BH175" s="48"/>
      <c r="BI175" s="49"/>
      <c r="BJ175" s="48"/>
      <c r="BK175" s="49"/>
      <c r="BL175" s="48"/>
    </row>
    <row r="176" spans="1:64" ht="15">
      <c r="A176" s="64" t="s">
        <v>229</v>
      </c>
      <c r="B176" s="64" t="s">
        <v>259</v>
      </c>
      <c r="C176" s="65" t="s">
        <v>3150</v>
      </c>
      <c r="D176" s="66">
        <v>4</v>
      </c>
      <c r="E176" s="67" t="s">
        <v>136</v>
      </c>
      <c r="F176" s="68">
        <v>31.714285714285715</v>
      </c>
      <c r="G176" s="65"/>
      <c r="H176" s="69"/>
      <c r="I176" s="70"/>
      <c r="J176" s="70"/>
      <c r="K176" s="34" t="s">
        <v>66</v>
      </c>
      <c r="L176" s="77">
        <v>176</v>
      </c>
      <c r="M176" s="77"/>
      <c r="N176" s="72"/>
      <c r="O176" s="79" t="s">
        <v>328</v>
      </c>
      <c r="P176" s="81">
        <v>43745.819502314815</v>
      </c>
      <c r="Q176" s="79" t="s">
        <v>403</v>
      </c>
      <c r="R176" s="79"/>
      <c r="S176" s="79"/>
      <c r="T176" s="79" t="s">
        <v>544</v>
      </c>
      <c r="U176" s="82" t="s">
        <v>621</v>
      </c>
      <c r="V176" s="82" t="s">
        <v>621</v>
      </c>
      <c r="W176" s="81">
        <v>43745.819502314815</v>
      </c>
      <c r="X176" s="82" t="s">
        <v>817</v>
      </c>
      <c r="Y176" s="79"/>
      <c r="Z176" s="79"/>
      <c r="AA176" s="85" t="s">
        <v>1049</v>
      </c>
      <c r="AB176" s="79"/>
      <c r="AC176" s="79" t="b">
        <v>0</v>
      </c>
      <c r="AD176" s="79">
        <v>4</v>
      </c>
      <c r="AE176" s="85" t="s">
        <v>1173</v>
      </c>
      <c r="AF176" s="79" t="b">
        <v>0</v>
      </c>
      <c r="AG176" s="79" t="s">
        <v>1177</v>
      </c>
      <c r="AH176" s="79"/>
      <c r="AI176" s="85" t="s">
        <v>1173</v>
      </c>
      <c r="AJ176" s="79" t="b">
        <v>0</v>
      </c>
      <c r="AK176" s="79">
        <v>3</v>
      </c>
      <c r="AL176" s="85" t="s">
        <v>1173</v>
      </c>
      <c r="AM176" s="79" t="s">
        <v>1186</v>
      </c>
      <c r="AN176" s="79" t="b">
        <v>0</v>
      </c>
      <c r="AO176" s="85" t="s">
        <v>1049</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7</v>
      </c>
      <c r="BC176" s="78" t="str">
        <f>REPLACE(INDEX(GroupVertices[Group],MATCH(Edges[[#This Row],[Vertex 2]],GroupVertices[Vertex],0)),1,1,"")</f>
        <v>1</v>
      </c>
      <c r="BD176" s="48"/>
      <c r="BE176" s="49"/>
      <c r="BF176" s="48"/>
      <c r="BG176" s="49"/>
      <c r="BH176" s="48"/>
      <c r="BI176" s="49"/>
      <c r="BJ176" s="48"/>
      <c r="BK176" s="49"/>
      <c r="BL176" s="48"/>
    </row>
    <row r="177" spans="1:64" ht="15">
      <c r="A177" s="64" t="s">
        <v>259</v>
      </c>
      <c r="B177" s="64" t="s">
        <v>229</v>
      </c>
      <c r="C177" s="65" t="s">
        <v>3150</v>
      </c>
      <c r="D177" s="66">
        <v>4</v>
      </c>
      <c r="E177" s="67" t="s">
        <v>136</v>
      </c>
      <c r="F177" s="68">
        <v>31.714285714285715</v>
      </c>
      <c r="G177" s="65"/>
      <c r="H177" s="69"/>
      <c r="I177" s="70"/>
      <c r="J177" s="70"/>
      <c r="K177" s="34" t="s">
        <v>66</v>
      </c>
      <c r="L177" s="77">
        <v>177</v>
      </c>
      <c r="M177" s="77"/>
      <c r="N177" s="72"/>
      <c r="O177" s="79" t="s">
        <v>328</v>
      </c>
      <c r="P177" s="81">
        <v>43746.1512037037</v>
      </c>
      <c r="Q177" s="79" t="s">
        <v>404</v>
      </c>
      <c r="R177" s="79"/>
      <c r="S177" s="79"/>
      <c r="T177" s="79"/>
      <c r="U177" s="79"/>
      <c r="V177" s="82" t="s">
        <v>685</v>
      </c>
      <c r="W177" s="81">
        <v>43746.1512037037</v>
      </c>
      <c r="X177" s="82" t="s">
        <v>820</v>
      </c>
      <c r="Y177" s="79"/>
      <c r="Z177" s="79"/>
      <c r="AA177" s="85" t="s">
        <v>1052</v>
      </c>
      <c r="AB177" s="79"/>
      <c r="AC177" s="79" t="b">
        <v>0</v>
      </c>
      <c r="AD177" s="79">
        <v>0</v>
      </c>
      <c r="AE177" s="85" t="s">
        <v>1173</v>
      </c>
      <c r="AF177" s="79" t="b">
        <v>0</v>
      </c>
      <c r="AG177" s="79" t="s">
        <v>1177</v>
      </c>
      <c r="AH177" s="79"/>
      <c r="AI177" s="85" t="s">
        <v>1173</v>
      </c>
      <c r="AJ177" s="79" t="b">
        <v>0</v>
      </c>
      <c r="AK177" s="79">
        <v>3</v>
      </c>
      <c r="AL177" s="85" t="s">
        <v>1049</v>
      </c>
      <c r="AM177" s="79" t="s">
        <v>1184</v>
      </c>
      <c r="AN177" s="79" t="b">
        <v>0</v>
      </c>
      <c r="AO177" s="85" t="s">
        <v>1049</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7</v>
      </c>
      <c r="BD177" s="48"/>
      <c r="BE177" s="49"/>
      <c r="BF177" s="48"/>
      <c r="BG177" s="49"/>
      <c r="BH177" s="48"/>
      <c r="BI177" s="49"/>
      <c r="BJ177" s="48"/>
      <c r="BK177" s="49"/>
      <c r="BL177" s="48"/>
    </row>
    <row r="178" spans="1:64" ht="15">
      <c r="A178" s="64" t="s">
        <v>259</v>
      </c>
      <c r="B178" s="64" t="s">
        <v>229</v>
      </c>
      <c r="C178" s="65" t="s">
        <v>3150</v>
      </c>
      <c r="D178" s="66">
        <v>4</v>
      </c>
      <c r="E178" s="67" t="s">
        <v>136</v>
      </c>
      <c r="F178" s="68">
        <v>31.714285714285715</v>
      </c>
      <c r="G178" s="65"/>
      <c r="H178" s="69"/>
      <c r="I178" s="70"/>
      <c r="J178" s="70"/>
      <c r="K178" s="34" t="s">
        <v>66</v>
      </c>
      <c r="L178" s="77">
        <v>178</v>
      </c>
      <c r="M178" s="77"/>
      <c r="N178" s="72"/>
      <c r="O178" s="79" t="s">
        <v>328</v>
      </c>
      <c r="P178" s="81">
        <v>43746.151504629626</v>
      </c>
      <c r="Q178" s="79" t="s">
        <v>345</v>
      </c>
      <c r="R178" s="79"/>
      <c r="S178" s="79"/>
      <c r="T178" s="79" t="s">
        <v>544</v>
      </c>
      <c r="U178" s="79"/>
      <c r="V178" s="82" t="s">
        <v>685</v>
      </c>
      <c r="W178" s="81">
        <v>43746.151504629626</v>
      </c>
      <c r="X178" s="82" t="s">
        <v>822</v>
      </c>
      <c r="Y178" s="79"/>
      <c r="Z178" s="79"/>
      <c r="AA178" s="85" t="s">
        <v>1054</v>
      </c>
      <c r="AB178" s="79"/>
      <c r="AC178" s="79" t="b">
        <v>0</v>
      </c>
      <c r="AD178" s="79">
        <v>0</v>
      </c>
      <c r="AE178" s="85" t="s">
        <v>1173</v>
      </c>
      <c r="AF178" s="79" t="b">
        <v>0</v>
      </c>
      <c r="AG178" s="79" t="s">
        <v>1177</v>
      </c>
      <c r="AH178" s="79"/>
      <c r="AI178" s="85" t="s">
        <v>1173</v>
      </c>
      <c r="AJ178" s="79" t="b">
        <v>0</v>
      </c>
      <c r="AK178" s="79">
        <v>3</v>
      </c>
      <c r="AL178" s="85" t="s">
        <v>958</v>
      </c>
      <c r="AM178" s="79" t="s">
        <v>1184</v>
      </c>
      <c r="AN178" s="79" t="b">
        <v>0</v>
      </c>
      <c r="AO178" s="85" t="s">
        <v>958</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1</v>
      </c>
      <c r="BC178" s="78" t="str">
        <f>REPLACE(INDEX(GroupVertices[Group],MATCH(Edges[[#This Row],[Vertex 2]],GroupVertices[Vertex],0)),1,1,"")</f>
        <v>7</v>
      </c>
      <c r="BD178" s="48">
        <v>2</v>
      </c>
      <c r="BE178" s="49">
        <v>10.526315789473685</v>
      </c>
      <c r="BF178" s="48">
        <v>0</v>
      </c>
      <c r="BG178" s="49">
        <v>0</v>
      </c>
      <c r="BH178" s="48">
        <v>0</v>
      </c>
      <c r="BI178" s="49">
        <v>0</v>
      </c>
      <c r="BJ178" s="48">
        <v>17</v>
      </c>
      <c r="BK178" s="49">
        <v>89.47368421052632</v>
      </c>
      <c r="BL178" s="48">
        <v>19</v>
      </c>
    </row>
    <row r="179" spans="1:64" ht="15">
      <c r="A179" s="64" t="s">
        <v>250</v>
      </c>
      <c r="B179" s="64" t="s">
        <v>280</v>
      </c>
      <c r="C179" s="65" t="s">
        <v>3149</v>
      </c>
      <c r="D179" s="66">
        <v>3</v>
      </c>
      <c r="E179" s="67" t="s">
        <v>132</v>
      </c>
      <c r="F179" s="68">
        <v>35</v>
      </c>
      <c r="G179" s="65"/>
      <c r="H179" s="69"/>
      <c r="I179" s="70"/>
      <c r="J179" s="70"/>
      <c r="K179" s="34" t="s">
        <v>65</v>
      </c>
      <c r="L179" s="77">
        <v>179</v>
      </c>
      <c r="M179" s="77"/>
      <c r="N179" s="72"/>
      <c r="O179" s="79" t="s">
        <v>328</v>
      </c>
      <c r="P179" s="81">
        <v>43742.50633101852</v>
      </c>
      <c r="Q179" s="79" t="s">
        <v>341</v>
      </c>
      <c r="R179" s="79"/>
      <c r="S179" s="79"/>
      <c r="T179" s="79"/>
      <c r="U179" s="79"/>
      <c r="V179" s="82" t="s">
        <v>676</v>
      </c>
      <c r="W179" s="81">
        <v>43742.50633101852</v>
      </c>
      <c r="X179" s="82" t="s">
        <v>823</v>
      </c>
      <c r="Y179" s="79"/>
      <c r="Z179" s="79"/>
      <c r="AA179" s="85" t="s">
        <v>1055</v>
      </c>
      <c r="AB179" s="79"/>
      <c r="AC179" s="79" t="b">
        <v>0</v>
      </c>
      <c r="AD179" s="79">
        <v>0</v>
      </c>
      <c r="AE179" s="85" t="s">
        <v>1173</v>
      </c>
      <c r="AF179" s="79" t="b">
        <v>0</v>
      </c>
      <c r="AG179" s="79" t="s">
        <v>1176</v>
      </c>
      <c r="AH179" s="79"/>
      <c r="AI179" s="85" t="s">
        <v>1173</v>
      </c>
      <c r="AJ179" s="79" t="b">
        <v>0</v>
      </c>
      <c r="AK179" s="79">
        <v>4</v>
      </c>
      <c r="AL179" s="85" t="s">
        <v>1043</v>
      </c>
      <c r="AM179" s="79" t="s">
        <v>1183</v>
      </c>
      <c r="AN179" s="79" t="b">
        <v>0</v>
      </c>
      <c r="AO179" s="85" t="s">
        <v>1043</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3</v>
      </c>
      <c r="BD179" s="48"/>
      <c r="BE179" s="49"/>
      <c r="BF179" s="48"/>
      <c r="BG179" s="49"/>
      <c r="BH179" s="48"/>
      <c r="BI179" s="49"/>
      <c r="BJ179" s="48"/>
      <c r="BK179" s="49"/>
      <c r="BL179" s="48"/>
    </row>
    <row r="180" spans="1:64" ht="15">
      <c r="A180" s="64" t="s">
        <v>250</v>
      </c>
      <c r="B180" s="64" t="s">
        <v>259</v>
      </c>
      <c r="C180" s="65" t="s">
        <v>3149</v>
      </c>
      <c r="D180" s="66">
        <v>3</v>
      </c>
      <c r="E180" s="67" t="s">
        <v>132</v>
      </c>
      <c r="F180" s="68">
        <v>35</v>
      </c>
      <c r="G180" s="65"/>
      <c r="H180" s="69"/>
      <c r="I180" s="70"/>
      <c r="J180" s="70"/>
      <c r="K180" s="34" t="s">
        <v>66</v>
      </c>
      <c r="L180" s="77">
        <v>180</v>
      </c>
      <c r="M180" s="77"/>
      <c r="N180" s="72"/>
      <c r="O180" s="79" t="s">
        <v>328</v>
      </c>
      <c r="P180" s="81">
        <v>43742.50633101852</v>
      </c>
      <c r="Q180" s="79" t="s">
        <v>341</v>
      </c>
      <c r="R180" s="79"/>
      <c r="S180" s="79"/>
      <c r="T180" s="79"/>
      <c r="U180" s="79"/>
      <c r="V180" s="82" t="s">
        <v>676</v>
      </c>
      <c r="W180" s="81">
        <v>43742.50633101852</v>
      </c>
      <c r="X180" s="82" t="s">
        <v>823</v>
      </c>
      <c r="Y180" s="79"/>
      <c r="Z180" s="79"/>
      <c r="AA180" s="85" t="s">
        <v>1055</v>
      </c>
      <c r="AB180" s="79"/>
      <c r="AC180" s="79" t="b">
        <v>0</v>
      </c>
      <c r="AD180" s="79">
        <v>0</v>
      </c>
      <c r="AE180" s="85" t="s">
        <v>1173</v>
      </c>
      <c r="AF180" s="79" t="b">
        <v>0</v>
      </c>
      <c r="AG180" s="79" t="s">
        <v>1176</v>
      </c>
      <c r="AH180" s="79"/>
      <c r="AI180" s="85" t="s">
        <v>1173</v>
      </c>
      <c r="AJ180" s="79" t="b">
        <v>0</v>
      </c>
      <c r="AK180" s="79">
        <v>4</v>
      </c>
      <c r="AL180" s="85" t="s">
        <v>1043</v>
      </c>
      <c r="AM180" s="79" t="s">
        <v>1183</v>
      </c>
      <c r="AN180" s="79" t="b">
        <v>0</v>
      </c>
      <c r="AO180" s="85" t="s">
        <v>1043</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1</v>
      </c>
      <c r="BD180" s="48">
        <v>0</v>
      </c>
      <c r="BE180" s="49">
        <v>0</v>
      </c>
      <c r="BF180" s="48">
        <v>0</v>
      </c>
      <c r="BG180" s="49">
        <v>0</v>
      </c>
      <c r="BH180" s="48">
        <v>0</v>
      </c>
      <c r="BI180" s="49">
        <v>0</v>
      </c>
      <c r="BJ180" s="48">
        <v>13</v>
      </c>
      <c r="BK180" s="49">
        <v>100</v>
      </c>
      <c r="BL180" s="48">
        <v>13</v>
      </c>
    </row>
    <row r="181" spans="1:64" ht="15">
      <c r="A181" s="64" t="s">
        <v>250</v>
      </c>
      <c r="B181" s="64" t="s">
        <v>246</v>
      </c>
      <c r="C181" s="65" t="s">
        <v>3149</v>
      </c>
      <c r="D181" s="66">
        <v>3</v>
      </c>
      <c r="E181" s="67" t="s">
        <v>132</v>
      </c>
      <c r="F181" s="68">
        <v>35</v>
      </c>
      <c r="G181" s="65"/>
      <c r="H181" s="69"/>
      <c r="I181" s="70"/>
      <c r="J181" s="70"/>
      <c r="K181" s="34" t="s">
        <v>65</v>
      </c>
      <c r="L181" s="77">
        <v>181</v>
      </c>
      <c r="M181" s="77"/>
      <c r="N181" s="72"/>
      <c r="O181" s="79" t="s">
        <v>328</v>
      </c>
      <c r="P181" s="81">
        <v>43748.45275462963</v>
      </c>
      <c r="Q181" s="79" t="s">
        <v>368</v>
      </c>
      <c r="R181" s="79"/>
      <c r="S181" s="79"/>
      <c r="T181" s="79"/>
      <c r="U181" s="79"/>
      <c r="V181" s="82" t="s">
        <v>676</v>
      </c>
      <c r="W181" s="81">
        <v>43748.45275462963</v>
      </c>
      <c r="X181" s="82" t="s">
        <v>761</v>
      </c>
      <c r="Y181" s="79"/>
      <c r="Z181" s="79"/>
      <c r="AA181" s="85" t="s">
        <v>993</v>
      </c>
      <c r="AB181" s="79"/>
      <c r="AC181" s="79" t="b">
        <v>0</v>
      </c>
      <c r="AD181" s="79">
        <v>0</v>
      </c>
      <c r="AE181" s="85" t="s">
        <v>1173</v>
      </c>
      <c r="AF181" s="79" t="b">
        <v>0</v>
      </c>
      <c r="AG181" s="79" t="s">
        <v>1177</v>
      </c>
      <c r="AH181" s="79"/>
      <c r="AI181" s="85" t="s">
        <v>1173</v>
      </c>
      <c r="AJ181" s="79" t="b">
        <v>0</v>
      </c>
      <c r="AK181" s="79">
        <v>2</v>
      </c>
      <c r="AL181" s="85" t="s">
        <v>986</v>
      </c>
      <c r="AM181" s="79" t="s">
        <v>1181</v>
      </c>
      <c r="AN181" s="79" t="b">
        <v>0</v>
      </c>
      <c r="AO181" s="85" t="s">
        <v>986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0</v>
      </c>
      <c r="BE181" s="49">
        <v>0</v>
      </c>
      <c r="BF181" s="48">
        <v>0</v>
      </c>
      <c r="BG181" s="49">
        <v>0</v>
      </c>
      <c r="BH181" s="48">
        <v>0</v>
      </c>
      <c r="BI181" s="49">
        <v>0</v>
      </c>
      <c r="BJ181" s="48">
        <v>20</v>
      </c>
      <c r="BK181" s="49">
        <v>100</v>
      </c>
      <c r="BL181" s="48">
        <v>20</v>
      </c>
    </row>
    <row r="182" spans="1:64" ht="15">
      <c r="A182" s="64" t="s">
        <v>259</v>
      </c>
      <c r="B182" s="64" t="s">
        <v>250</v>
      </c>
      <c r="C182" s="65" t="s">
        <v>3150</v>
      </c>
      <c r="D182" s="66">
        <v>4</v>
      </c>
      <c r="E182" s="67" t="s">
        <v>136</v>
      </c>
      <c r="F182" s="68">
        <v>31.714285714285715</v>
      </c>
      <c r="G182" s="65"/>
      <c r="H182" s="69"/>
      <c r="I182" s="70"/>
      <c r="J182" s="70"/>
      <c r="K182" s="34" t="s">
        <v>66</v>
      </c>
      <c r="L182" s="77">
        <v>182</v>
      </c>
      <c r="M182" s="77"/>
      <c r="N182" s="72"/>
      <c r="O182" s="79" t="s">
        <v>328</v>
      </c>
      <c r="P182" s="81">
        <v>43742.493101851855</v>
      </c>
      <c r="Q182" s="79" t="s">
        <v>397</v>
      </c>
      <c r="R182" s="82" t="s">
        <v>496</v>
      </c>
      <c r="S182" s="79" t="s">
        <v>527</v>
      </c>
      <c r="T182" s="79" t="s">
        <v>259</v>
      </c>
      <c r="U182" s="79"/>
      <c r="V182" s="82" t="s">
        <v>685</v>
      </c>
      <c r="W182" s="81">
        <v>43742.493101851855</v>
      </c>
      <c r="X182" s="82" t="s">
        <v>811</v>
      </c>
      <c r="Y182" s="79"/>
      <c r="Z182" s="79"/>
      <c r="AA182" s="85" t="s">
        <v>1043</v>
      </c>
      <c r="AB182" s="79"/>
      <c r="AC182" s="79" t="b">
        <v>0</v>
      </c>
      <c r="AD182" s="79">
        <v>3</v>
      </c>
      <c r="AE182" s="85" t="s">
        <v>1173</v>
      </c>
      <c r="AF182" s="79" t="b">
        <v>0</v>
      </c>
      <c r="AG182" s="79" t="s">
        <v>1176</v>
      </c>
      <c r="AH182" s="79"/>
      <c r="AI182" s="85" t="s">
        <v>1173</v>
      </c>
      <c r="AJ182" s="79" t="b">
        <v>0</v>
      </c>
      <c r="AK182" s="79">
        <v>4</v>
      </c>
      <c r="AL182" s="85" t="s">
        <v>1173</v>
      </c>
      <c r="AM182" s="79" t="s">
        <v>1183</v>
      </c>
      <c r="AN182" s="79" t="b">
        <v>0</v>
      </c>
      <c r="AO182" s="85" t="s">
        <v>1043</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1</v>
      </c>
      <c r="BC182" s="78" t="str">
        <f>REPLACE(INDEX(GroupVertices[Group],MATCH(Edges[[#This Row],[Vertex 2]],GroupVertices[Vertex],0)),1,1,"")</f>
        <v>2</v>
      </c>
      <c r="BD182" s="48"/>
      <c r="BE182" s="49"/>
      <c r="BF182" s="48"/>
      <c r="BG182" s="49"/>
      <c r="BH182" s="48"/>
      <c r="BI182" s="49"/>
      <c r="BJ182" s="48"/>
      <c r="BK182" s="49"/>
      <c r="BL182" s="48"/>
    </row>
    <row r="183" spans="1:64" ht="15">
      <c r="A183" s="64" t="s">
        <v>259</v>
      </c>
      <c r="B183" s="64" t="s">
        <v>250</v>
      </c>
      <c r="C183" s="65" t="s">
        <v>3150</v>
      </c>
      <c r="D183" s="66">
        <v>4</v>
      </c>
      <c r="E183" s="67" t="s">
        <v>136</v>
      </c>
      <c r="F183" s="68">
        <v>31.714285714285715</v>
      </c>
      <c r="G183" s="65"/>
      <c r="H183" s="69"/>
      <c r="I183" s="70"/>
      <c r="J183" s="70"/>
      <c r="K183" s="34" t="s">
        <v>66</v>
      </c>
      <c r="L183" s="77">
        <v>183</v>
      </c>
      <c r="M183" s="77"/>
      <c r="N183" s="72"/>
      <c r="O183" s="79" t="s">
        <v>328</v>
      </c>
      <c r="P183" s="81">
        <v>43746.30726851852</v>
      </c>
      <c r="Q183" s="79" t="s">
        <v>405</v>
      </c>
      <c r="R183" s="82" t="s">
        <v>500</v>
      </c>
      <c r="S183" s="79" t="s">
        <v>527</v>
      </c>
      <c r="T183" s="79" t="s">
        <v>574</v>
      </c>
      <c r="U183" s="79"/>
      <c r="V183" s="82" t="s">
        <v>685</v>
      </c>
      <c r="W183" s="81">
        <v>43746.30726851852</v>
      </c>
      <c r="X183" s="82" t="s">
        <v>824</v>
      </c>
      <c r="Y183" s="79"/>
      <c r="Z183" s="79"/>
      <c r="AA183" s="85" t="s">
        <v>1056</v>
      </c>
      <c r="AB183" s="79"/>
      <c r="AC183" s="79" t="b">
        <v>0</v>
      </c>
      <c r="AD183" s="79">
        <v>0</v>
      </c>
      <c r="AE183" s="85" t="s">
        <v>1173</v>
      </c>
      <c r="AF183" s="79" t="b">
        <v>0</v>
      </c>
      <c r="AG183" s="79" t="s">
        <v>1176</v>
      </c>
      <c r="AH183" s="79"/>
      <c r="AI183" s="85" t="s">
        <v>1173</v>
      </c>
      <c r="AJ183" s="79" t="b">
        <v>0</v>
      </c>
      <c r="AK183" s="79">
        <v>0</v>
      </c>
      <c r="AL183" s="85" t="s">
        <v>1173</v>
      </c>
      <c r="AM183" s="79" t="s">
        <v>1183</v>
      </c>
      <c r="AN183" s="79" t="b">
        <v>0</v>
      </c>
      <c r="AO183" s="85" t="s">
        <v>1056</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1</v>
      </c>
      <c r="BC183" s="78" t="str">
        <f>REPLACE(INDEX(GroupVertices[Group],MATCH(Edges[[#This Row],[Vertex 2]],GroupVertices[Vertex],0)),1,1,"")</f>
        <v>2</v>
      </c>
      <c r="BD183" s="48">
        <v>0</v>
      </c>
      <c r="BE183" s="49">
        <v>0</v>
      </c>
      <c r="BF183" s="48">
        <v>0</v>
      </c>
      <c r="BG183" s="49">
        <v>0</v>
      </c>
      <c r="BH183" s="48">
        <v>0</v>
      </c>
      <c r="BI183" s="49">
        <v>0</v>
      </c>
      <c r="BJ183" s="48">
        <v>13</v>
      </c>
      <c r="BK183" s="49">
        <v>100</v>
      </c>
      <c r="BL183" s="48">
        <v>13</v>
      </c>
    </row>
    <row r="184" spans="1:64" ht="15">
      <c r="A184" s="64" t="s">
        <v>259</v>
      </c>
      <c r="B184" s="64" t="s">
        <v>318</v>
      </c>
      <c r="C184" s="65" t="s">
        <v>3149</v>
      </c>
      <c r="D184" s="66">
        <v>3</v>
      </c>
      <c r="E184" s="67" t="s">
        <v>132</v>
      </c>
      <c r="F184" s="68">
        <v>35</v>
      </c>
      <c r="G184" s="65"/>
      <c r="H184" s="69"/>
      <c r="I184" s="70"/>
      <c r="J184" s="70"/>
      <c r="K184" s="34" t="s">
        <v>65</v>
      </c>
      <c r="L184" s="77">
        <v>184</v>
      </c>
      <c r="M184" s="77"/>
      <c r="N184" s="72"/>
      <c r="O184" s="79" t="s">
        <v>328</v>
      </c>
      <c r="P184" s="81">
        <v>43746.39865740741</v>
      </c>
      <c r="Q184" s="79" t="s">
        <v>406</v>
      </c>
      <c r="R184" s="79"/>
      <c r="S184" s="79"/>
      <c r="T184" s="79" t="s">
        <v>259</v>
      </c>
      <c r="U184" s="82" t="s">
        <v>622</v>
      </c>
      <c r="V184" s="82" t="s">
        <v>622</v>
      </c>
      <c r="W184" s="81">
        <v>43746.39865740741</v>
      </c>
      <c r="X184" s="82" t="s">
        <v>825</v>
      </c>
      <c r="Y184" s="79"/>
      <c r="Z184" s="79"/>
      <c r="AA184" s="85" t="s">
        <v>1057</v>
      </c>
      <c r="AB184" s="79"/>
      <c r="AC184" s="79" t="b">
        <v>0</v>
      </c>
      <c r="AD184" s="79">
        <v>1</v>
      </c>
      <c r="AE184" s="85" t="s">
        <v>1173</v>
      </c>
      <c r="AF184" s="79" t="b">
        <v>0</v>
      </c>
      <c r="AG184" s="79" t="s">
        <v>1176</v>
      </c>
      <c r="AH184" s="79"/>
      <c r="AI184" s="85" t="s">
        <v>1173</v>
      </c>
      <c r="AJ184" s="79" t="b">
        <v>0</v>
      </c>
      <c r="AK184" s="79">
        <v>0</v>
      </c>
      <c r="AL184" s="85" t="s">
        <v>1173</v>
      </c>
      <c r="AM184" s="79" t="s">
        <v>1184</v>
      </c>
      <c r="AN184" s="79" t="b">
        <v>0</v>
      </c>
      <c r="AO184" s="85" t="s">
        <v>1057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31</v>
      </c>
      <c r="BK184" s="49">
        <v>100</v>
      </c>
      <c r="BL184" s="48">
        <v>31</v>
      </c>
    </row>
    <row r="185" spans="1:64" ht="15">
      <c r="A185" s="64" t="s">
        <v>259</v>
      </c>
      <c r="B185" s="64" t="s">
        <v>319</v>
      </c>
      <c r="C185" s="65" t="s">
        <v>3149</v>
      </c>
      <c r="D185" s="66">
        <v>3</v>
      </c>
      <c r="E185" s="67" t="s">
        <v>132</v>
      </c>
      <c r="F185" s="68">
        <v>35</v>
      </c>
      <c r="G185" s="65"/>
      <c r="H185" s="69"/>
      <c r="I185" s="70"/>
      <c r="J185" s="70"/>
      <c r="K185" s="34" t="s">
        <v>65</v>
      </c>
      <c r="L185" s="77">
        <v>185</v>
      </c>
      <c r="M185" s="77"/>
      <c r="N185" s="72"/>
      <c r="O185" s="79" t="s">
        <v>328</v>
      </c>
      <c r="P185" s="81">
        <v>43746.5050462963</v>
      </c>
      <c r="Q185" s="79" t="s">
        <v>407</v>
      </c>
      <c r="R185" s="79"/>
      <c r="S185" s="79"/>
      <c r="T185" s="79" t="s">
        <v>575</v>
      </c>
      <c r="U185" s="82" t="s">
        <v>623</v>
      </c>
      <c r="V185" s="82" t="s">
        <v>623</v>
      </c>
      <c r="W185" s="81">
        <v>43746.5050462963</v>
      </c>
      <c r="X185" s="82" t="s">
        <v>826</v>
      </c>
      <c r="Y185" s="79"/>
      <c r="Z185" s="79"/>
      <c r="AA185" s="85" t="s">
        <v>1058</v>
      </c>
      <c r="AB185" s="79"/>
      <c r="AC185" s="79" t="b">
        <v>0</v>
      </c>
      <c r="AD185" s="79">
        <v>5</v>
      </c>
      <c r="AE185" s="85" t="s">
        <v>1173</v>
      </c>
      <c r="AF185" s="79" t="b">
        <v>0</v>
      </c>
      <c r="AG185" s="79" t="s">
        <v>1176</v>
      </c>
      <c r="AH185" s="79"/>
      <c r="AI185" s="85" t="s">
        <v>1173</v>
      </c>
      <c r="AJ185" s="79" t="b">
        <v>0</v>
      </c>
      <c r="AK185" s="79">
        <v>0</v>
      </c>
      <c r="AL185" s="85" t="s">
        <v>1173</v>
      </c>
      <c r="AM185" s="79" t="s">
        <v>1184</v>
      </c>
      <c r="AN185" s="79" t="b">
        <v>0</v>
      </c>
      <c r="AO185" s="85" t="s">
        <v>1058</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v>1</v>
      </c>
      <c r="BE185" s="49">
        <v>5</v>
      </c>
      <c r="BF185" s="48">
        <v>0</v>
      </c>
      <c r="BG185" s="49">
        <v>0</v>
      </c>
      <c r="BH185" s="48">
        <v>0</v>
      </c>
      <c r="BI185" s="49">
        <v>0</v>
      </c>
      <c r="BJ185" s="48">
        <v>19</v>
      </c>
      <c r="BK185" s="49">
        <v>95</v>
      </c>
      <c r="BL185" s="48">
        <v>20</v>
      </c>
    </row>
    <row r="186" spans="1:64" ht="15">
      <c r="A186" s="64" t="s">
        <v>271</v>
      </c>
      <c r="B186" s="64" t="s">
        <v>291</v>
      </c>
      <c r="C186" s="65" t="s">
        <v>3149</v>
      </c>
      <c r="D186" s="66">
        <v>3</v>
      </c>
      <c r="E186" s="67" t="s">
        <v>132</v>
      </c>
      <c r="F186" s="68">
        <v>35</v>
      </c>
      <c r="G186" s="65"/>
      <c r="H186" s="69"/>
      <c r="I186" s="70"/>
      <c r="J186" s="70"/>
      <c r="K186" s="34" t="s">
        <v>65</v>
      </c>
      <c r="L186" s="77">
        <v>186</v>
      </c>
      <c r="M186" s="77"/>
      <c r="N186" s="72"/>
      <c r="O186" s="79" t="s">
        <v>328</v>
      </c>
      <c r="P186" s="81">
        <v>43746.53662037037</v>
      </c>
      <c r="Q186" s="79" t="s">
        <v>408</v>
      </c>
      <c r="R186" s="82" t="s">
        <v>501</v>
      </c>
      <c r="S186" s="79" t="s">
        <v>526</v>
      </c>
      <c r="T186" s="79" t="s">
        <v>576</v>
      </c>
      <c r="U186" s="79"/>
      <c r="V186" s="82" t="s">
        <v>698</v>
      </c>
      <c r="W186" s="81">
        <v>43746.53662037037</v>
      </c>
      <c r="X186" s="82" t="s">
        <v>827</v>
      </c>
      <c r="Y186" s="79"/>
      <c r="Z186" s="79"/>
      <c r="AA186" s="85" t="s">
        <v>1059</v>
      </c>
      <c r="AB186" s="79"/>
      <c r="AC186" s="79" t="b">
        <v>0</v>
      </c>
      <c r="AD186" s="79">
        <v>3</v>
      </c>
      <c r="AE186" s="85" t="s">
        <v>1173</v>
      </c>
      <c r="AF186" s="79" t="b">
        <v>1</v>
      </c>
      <c r="AG186" s="79" t="s">
        <v>1177</v>
      </c>
      <c r="AH186" s="79"/>
      <c r="AI186" s="85" t="s">
        <v>1179</v>
      </c>
      <c r="AJ186" s="79" t="b">
        <v>0</v>
      </c>
      <c r="AK186" s="79">
        <v>3</v>
      </c>
      <c r="AL186" s="85" t="s">
        <v>1173</v>
      </c>
      <c r="AM186" s="79" t="s">
        <v>1183</v>
      </c>
      <c r="AN186" s="79" t="b">
        <v>0</v>
      </c>
      <c r="AO186" s="85" t="s">
        <v>1059</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259</v>
      </c>
      <c r="B187" s="64" t="s">
        <v>291</v>
      </c>
      <c r="C187" s="65" t="s">
        <v>3149</v>
      </c>
      <c r="D187" s="66">
        <v>3</v>
      </c>
      <c r="E187" s="67" t="s">
        <v>132</v>
      </c>
      <c r="F187" s="68">
        <v>35</v>
      </c>
      <c r="G187" s="65"/>
      <c r="H187" s="69"/>
      <c r="I187" s="70"/>
      <c r="J187" s="70"/>
      <c r="K187" s="34" t="s">
        <v>65</v>
      </c>
      <c r="L187" s="77">
        <v>187</v>
      </c>
      <c r="M187" s="77"/>
      <c r="N187" s="72"/>
      <c r="O187" s="79" t="s">
        <v>328</v>
      </c>
      <c r="P187" s="81">
        <v>43746.54305555556</v>
      </c>
      <c r="Q187" s="79" t="s">
        <v>349</v>
      </c>
      <c r="R187" s="79"/>
      <c r="S187" s="79"/>
      <c r="T187" s="79"/>
      <c r="U187" s="79"/>
      <c r="V187" s="82" t="s">
        <v>685</v>
      </c>
      <c r="W187" s="81">
        <v>43746.54305555556</v>
      </c>
      <c r="X187" s="82" t="s">
        <v>828</v>
      </c>
      <c r="Y187" s="79"/>
      <c r="Z187" s="79"/>
      <c r="AA187" s="85" t="s">
        <v>1060</v>
      </c>
      <c r="AB187" s="79"/>
      <c r="AC187" s="79" t="b">
        <v>0</v>
      </c>
      <c r="AD187" s="79">
        <v>0</v>
      </c>
      <c r="AE187" s="85" t="s">
        <v>1173</v>
      </c>
      <c r="AF187" s="79" t="b">
        <v>1</v>
      </c>
      <c r="AG187" s="79" t="s">
        <v>1177</v>
      </c>
      <c r="AH187" s="79"/>
      <c r="AI187" s="85" t="s">
        <v>1179</v>
      </c>
      <c r="AJ187" s="79" t="b">
        <v>0</v>
      </c>
      <c r="AK187" s="79">
        <v>3</v>
      </c>
      <c r="AL187" s="85" t="s">
        <v>1059</v>
      </c>
      <c r="AM187" s="79" t="s">
        <v>1184</v>
      </c>
      <c r="AN187" s="79" t="b">
        <v>0</v>
      </c>
      <c r="AO187" s="85" t="s">
        <v>1059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272</v>
      </c>
      <c r="B188" s="64" t="s">
        <v>271</v>
      </c>
      <c r="C188" s="65" t="s">
        <v>3149</v>
      </c>
      <c r="D188" s="66">
        <v>3</v>
      </c>
      <c r="E188" s="67" t="s">
        <v>132</v>
      </c>
      <c r="F188" s="68">
        <v>35</v>
      </c>
      <c r="G188" s="65"/>
      <c r="H188" s="69"/>
      <c r="I188" s="70"/>
      <c r="J188" s="70"/>
      <c r="K188" s="34" t="s">
        <v>65</v>
      </c>
      <c r="L188" s="77">
        <v>188</v>
      </c>
      <c r="M188" s="77"/>
      <c r="N188" s="72"/>
      <c r="O188" s="79" t="s">
        <v>328</v>
      </c>
      <c r="P188" s="81">
        <v>43746.407534722224</v>
      </c>
      <c r="Q188" s="79" t="s">
        <v>409</v>
      </c>
      <c r="R188" s="79"/>
      <c r="S188" s="79"/>
      <c r="T188" s="79" t="s">
        <v>577</v>
      </c>
      <c r="U188" s="82" t="s">
        <v>624</v>
      </c>
      <c r="V188" s="82" t="s">
        <v>624</v>
      </c>
      <c r="W188" s="81">
        <v>43746.407534722224</v>
      </c>
      <c r="X188" s="82" t="s">
        <v>829</v>
      </c>
      <c r="Y188" s="79"/>
      <c r="Z188" s="79"/>
      <c r="AA188" s="85" t="s">
        <v>1061</v>
      </c>
      <c r="AB188" s="79"/>
      <c r="AC188" s="79" t="b">
        <v>0</v>
      </c>
      <c r="AD188" s="79">
        <v>3</v>
      </c>
      <c r="AE188" s="85" t="s">
        <v>1173</v>
      </c>
      <c r="AF188" s="79" t="b">
        <v>0</v>
      </c>
      <c r="AG188" s="79" t="s">
        <v>1176</v>
      </c>
      <c r="AH188" s="79"/>
      <c r="AI188" s="85" t="s">
        <v>1173</v>
      </c>
      <c r="AJ188" s="79" t="b">
        <v>0</v>
      </c>
      <c r="AK188" s="79">
        <v>1</v>
      </c>
      <c r="AL188" s="85" t="s">
        <v>1173</v>
      </c>
      <c r="AM188" s="79" t="s">
        <v>1184</v>
      </c>
      <c r="AN188" s="79" t="b">
        <v>0</v>
      </c>
      <c r="AO188" s="85" t="s">
        <v>1061</v>
      </c>
      <c r="AP188" s="79" t="s">
        <v>176</v>
      </c>
      <c r="AQ188" s="79">
        <v>0</v>
      </c>
      <c r="AR188" s="79">
        <v>0</v>
      </c>
      <c r="AS188" s="79" t="s">
        <v>1194</v>
      </c>
      <c r="AT188" s="79" t="s">
        <v>1196</v>
      </c>
      <c r="AU188" s="79" t="s">
        <v>1197</v>
      </c>
      <c r="AV188" s="79" t="s">
        <v>1200</v>
      </c>
      <c r="AW188" s="79" t="s">
        <v>1204</v>
      </c>
      <c r="AX188" s="79" t="s">
        <v>1200</v>
      </c>
      <c r="AY188" s="79" t="s">
        <v>1208</v>
      </c>
      <c r="AZ188" s="82" t="s">
        <v>1211</v>
      </c>
      <c r="BA188">
        <v>1</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17</v>
      </c>
      <c r="BK188" s="49">
        <v>100</v>
      </c>
      <c r="BL188" s="48">
        <v>17</v>
      </c>
    </row>
    <row r="189" spans="1:64" ht="15">
      <c r="A189" s="64" t="s">
        <v>271</v>
      </c>
      <c r="B189" s="64" t="s">
        <v>259</v>
      </c>
      <c r="C189" s="65" t="s">
        <v>3150</v>
      </c>
      <c r="D189" s="66">
        <v>4</v>
      </c>
      <c r="E189" s="67" t="s">
        <v>136</v>
      </c>
      <c r="F189" s="68">
        <v>31.714285714285715</v>
      </c>
      <c r="G189" s="65"/>
      <c r="H189" s="69"/>
      <c r="I189" s="70"/>
      <c r="J189" s="70"/>
      <c r="K189" s="34" t="s">
        <v>66</v>
      </c>
      <c r="L189" s="77">
        <v>189</v>
      </c>
      <c r="M189" s="77"/>
      <c r="N189" s="72"/>
      <c r="O189" s="79" t="s">
        <v>328</v>
      </c>
      <c r="P189" s="81">
        <v>43746.53662037037</v>
      </c>
      <c r="Q189" s="79" t="s">
        <v>408</v>
      </c>
      <c r="R189" s="82" t="s">
        <v>501</v>
      </c>
      <c r="S189" s="79" t="s">
        <v>526</v>
      </c>
      <c r="T189" s="79" t="s">
        <v>576</v>
      </c>
      <c r="U189" s="79"/>
      <c r="V189" s="82" t="s">
        <v>698</v>
      </c>
      <c r="W189" s="81">
        <v>43746.53662037037</v>
      </c>
      <c r="X189" s="82" t="s">
        <v>827</v>
      </c>
      <c r="Y189" s="79"/>
      <c r="Z189" s="79"/>
      <c r="AA189" s="85" t="s">
        <v>1059</v>
      </c>
      <c r="AB189" s="79"/>
      <c r="AC189" s="79" t="b">
        <v>0</v>
      </c>
      <c r="AD189" s="79">
        <v>3</v>
      </c>
      <c r="AE189" s="85" t="s">
        <v>1173</v>
      </c>
      <c r="AF189" s="79" t="b">
        <v>1</v>
      </c>
      <c r="AG189" s="79" t="s">
        <v>1177</v>
      </c>
      <c r="AH189" s="79"/>
      <c r="AI189" s="85" t="s">
        <v>1179</v>
      </c>
      <c r="AJ189" s="79" t="b">
        <v>0</v>
      </c>
      <c r="AK189" s="79">
        <v>3</v>
      </c>
      <c r="AL189" s="85" t="s">
        <v>1173</v>
      </c>
      <c r="AM189" s="79" t="s">
        <v>1183</v>
      </c>
      <c r="AN189" s="79" t="b">
        <v>0</v>
      </c>
      <c r="AO189" s="85" t="s">
        <v>1059</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v>2</v>
      </c>
      <c r="BE189" s="49">
        <v>5.128205128205129</v>
      </c>
      <c r="BF189" s="48">
        <v>0</v>
      </c>
      <c r="BG189" s="49">
        <v>0</v>
      </c>
      <c r="BH189" s="48">
        <v>0</v>
      </c>
      <c r="BI189" s="49">
        <v>0</v>
      </c>
      <c r="BJ189" s="48">
        <v>37</v>
      </c>
      <c r="BK189" s="49">
        <v>94.87179487179488</v>
      </c>
      <c r="BL189" s="48">
        <v>39</v>
      </c>
    </row>
    <row r="190" spans="1:64" ht="15">
      <c r="A190" s="64" t="s">
        <v>271</v>
      </c>
      <c r="B190" s="64" t="s">
        <v>287</v>
      </c>
      <c r="C190" s="65" t="s">
        <v>3149</v>
      </c>
      <c r="D190" s="66">
        <v>3</v>
      </c>
      <c r="E190" s="67" t="s">
        <v>132</v>
      </c>
      <c r="F190" s="68">
        <v>35</v>
      </c>
      <c r="G190" s="65"/>
      <c r="H190" s="69"/>
      <c r="I190" s="70"/>
      <c r="J190" s="70"/>
      <c r="K190" s="34" t="s">
        <v>65</v>
      </c>
      <c r="L190" s="77">
        <v>190</v>
      </c>
      <c r="M190" s="77"/>
      <c r="N190" s="72"/>
      <c r="O190" s="79" t="s">
        <v>328</v>
      </c>
      <c r="P190" s="81">
        <v>43746.54042824074</v>
      </c>
      <c r="Q190" s="79" t="s">
        <v>344</v>
      </c>
      <c r="R190" s="79"/>
      <c r="S190" s="79"/>
      <c r="T190" s="79" t="s">
        <v>543</v>
      </c>
      <c r="U190" s="79"/>
      <c r="V190" s="82" t="s">
        <v>698</v>
      </c>
      <c r="W190" s="81">
        <v>43746.54042824074</v>
      </c>
      <c r="X190" s="82" t="s">
        <v>830</v>
      </c>
      <c r="Y190" s="79"/>
      <c r="Z190" s="79"/>
      <c r="AA190" s="85" t="s">
        <v>1062</v>
      </c>
      <c r="AB190" s="79"/>
      <c r="AC190" s="79" t="b">
        <v>0</v>
      </c>
      <c r="AD190" s="79">
        <v>0</v>
      </c>
      <c r="AE190" s="85" t="s">
        <v>1173</v>
      </c>
      <c r="AF190" s="79" t="b">
        <v>0</v>
      </c>
      <c r="AG190" s="79" t="s">
        <v>1177</v>
      </c>
      <c r="AH190" s="79"/>
      <c r="AI190" s="85" t="s">
        <v>1173</v>
      </c>
      <c r="AJ190" s="79" t="b">
        <v>0</v>
      </c>
      <c r="AK190" s="79">
        <v>6</v>
      </c>
      <c r="AL190" s="85" t="s">
        <v>1063</v>
      </c>
      <c r="AM190" s="79" t="s">
        <v>1183</v>
      </c>
      <c r="AN190" s="79" t="b">
        <v>0</v>
      </c>
      <c r="AO190" s="85" t="s">
        <v>1063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271</v>
      </c>
      <c r="B191" s="64" t="s">
        <v>259</v>
      </c>
      <c r="C191" s="65" t="s">
        <v>3150</v>
      </c>
      <c r="D191" s="66">
        <v>4</v>
      </c>
      <c r="E191" s="67" t="s">
        <v>136</v>
      </c>
      <c r="F191" s="68">
        <v>31.714285714285715</v>
      </c>
      <c r="G191" s="65"/>
      <c r="H191" s="69"/>
      <c r="I191" s="70"/>
      <c r="J191" s="70"/>
      <c r="K191" s="34" t="s">
        <v>66</v>
      </c>
      <c r="L191" s="77">
        <v>191</v>
      </c>
      <c r="M191" s="77"/>
      <c r="N191" s="72"/>
      <c r="O191" s="79" t="s">
        <v>328</v>
      </c>
      <c r="P191" s="81">
        <v>43746.54042824074</v>
      </c>
      <c r="Q191" s="79" t="s">
        <v>344</v>
      </c>
      <c r="R191" s="79"/>
      <c r="S191" s="79"/>
      <c r="T191" s="79" t="s">
        <v>543</v>
      </c>
      <c r="U191" s="79"/>
      <c r="V191" s="82" t="s">
        <v>698</v>
      </c>
      <c r="W191" s="81">
        <v>43746.54042824074</v>
      </c>
      <c r="X191" s="82" t="s">
        <v>830</v>
      </c>
      <c r="Y191" s="79"/>
      <c r="Z191" s="79"/>
      <c r="AA191" s="85" t="s">
        <v>1062</v>
      </c>
      <c r="AB191" s="79"/>
      <c r="AC191" s="79" t="b">
        <v>0</v>
      </c>
      <c r="AD191" s="79">
        <v>0</v>
      </c>
      <c r="AE191" s="85" t="s">
        <v>1173</v>
      </c>
      <c r="AF191" s="79" t="b">
        <v>0</v>
      </c>
      <c r="AG191" s="79" t="s">
        <v>1177</v>
      </c>
      <c r="AH191" s="79"/>
      <c r="AI191" s="85" t="s">
        <v>1173</v>
      </c>
      <c r="AJ191" s="79" t="b">
        <v>0</v>
      </c>
      <c r="AK191" s="79">
        <v>6</v>
      </c>
      <c r="AL191" s="85" t="s">
        <v>1063</v>
      </c>
      <c r="AM191" s="79" t="s">
        <v>1183</v>
      </c>
      <c r="AN191" s="79" t="b">
        <v>0</v>
      </c>
      <c r="AO191" s="85" t="s">
        <v>1063</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1</v>
      </c>
      <c r="BC191" s="78" t="str">
        <f>REPLACE(INDEX(GroupVertices[Group],MATCH(Edges[[#This Row],[Vertex 2]],GroupVertices[Vertex],0)),1,1,"")</f>
        <v>1</v>
      </c>
      <c r="BD191" s="48">
        <v>1</v>
      </c>
      <c r="BE191" s="49">
        <v>5.555555555555555</v>
      </c>
      <c r="BF191" s="48">
        <v>0</v>
      </c>
      <c r="BG191" s="49">
        <v>0</v>
      </c>
      <c r="BH191" s="48">
        <v>0</v>
      </c>
      <c r="BI191" s="49">
        <v>0</v>
      </c>
      <c r="BJ191" s="48">
        <v>17</v>
      </c>
      <c r="BK191" s="49">
        <v>94.44444444444444</v>
      </c>
      <c r="BL191" s="48">
        <v>18</v>
      </c>
    </row>
    <row r="192" spans="1:64" ht="15">
      <c r="A192" s="64" t="s">
        <v>259</v>
      </c>
      <c r="B192" s="64" t="s">
        <v>271</v>
      </c>
      <c r="C192" s="65" t="s">
        <v>3150</v>
      </c>
      <c r="D192" s="66">
        <v>4</v>
      </c>
      <c r="E192" s="67" t="s">
        <v>136</v>
      </c>
      <c r="F192" s="68">
        <v>31.714285714285715</v>
      </c>
      <c r="G192" s="65"/>
      <c r="H192" s="69"/>
      <c r="I192" s="70"/>
      <c r="J192" s="70"/>
      <c r="K192" s="34" t="s">
        <v>66</v>
      </c>
      <c r="L192" s="77">
        <v>192</v>
      </c>
      <c r="M192" s="77"/>
      <c r="N192" s="72"/>
      <c r="O192" s="79" t="s">
        <v>328</v>
      </c>
      <c r="P192" s="81">
        <v>43745.312256944446</v>
      </c>
      <c r="Q192" s="79" t="s">
        <v>410</v>
      </c>
      <c r="R192" s="82" t="s">
        <v>502</v>
      </c>
      <c r="S192" s="79" t="s">
        <v>527</v>
      </c>
      <c r="T192" s="79" t="s">
        <v>578</v>
      </c>
      <c r="U192" s="79"/>
      <c r="V192" s="82" t="s">
        <v>685</v>
      </c>
      <c r="W192" s="81">
        <v>43745.312256944446</v>
      </c>
      <c r="X192" s="82" t="s">
        <v>831</v>
      </c>
      <c r="Y192" s="79"/>
      <c r="Z192" s="79"/>
      <c r="AA192" s="85" t="s">
        <v>1063</v>
      </c>
      <c r="AB192" s="79"/>
      <c r="AC192" s="79" t="b">
        <v>0</v>
      </c>
      <c r="AD192" s="79">
        <v>4</v>
      </c>
      <c r="AE192" s="85" t="s">
        <v>1173</v>
      </c>
      <c r="AF192" s="79" t="b">
        <v>0</v>
      </c>
      <c r="AG192" s="79" t="s">
        <v>1177</v>
      </c>
      <c r="AH192" s="79"/>
      <c r="AI192" s="85" t="s">
        <v>1173</v>
      </c>
      <c r="AJ192" s="79" t="b">
        <v>0</v>
      </c>
      <c r="AK192" s="79">
        <v>2</v>
      </c>
      <c r="AL192" s="85" t="s">
        <v>1173</v>
      </c>
      <c r="AM192" s="79" t="s">
        <v>1183</v>
      </c>
      <c r="AN192" s="79" t="b">
        <v>0</v>
      </c>
      <c r="AO192" s="85" t="s">
        <v>1063</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259</v>
      </c>
      <c r="B193" s="64" t="s">
        <v>271</v>
      </c>
      <c r="C193" s="65" t="s">
        <v>3150</v>
      </c>
      <c r="D193" s="66">
        <v>4</v>
      </c>
      <c r="E193" s="67" t="s">
        <v>136</v>
      </c>
      <c r="F193" s="68">
        <v>31.714285714285715</v>
      </c>
      <c r="G193" s="65"/>
      <c r="H193" s="69"/>
      <c r="I193" s="70"/>
      <c r="J193" s="70"/>
      <c r="K193" s="34" t="s">
        <v>66</v>
      </c>
      <c r="L193" s="77">
        <v>193</v>
      </c>
      <c r="M193" s="77"/>
      <c r="N193" s="72"/>
      <c r="O193" s="79" t="s">
        <v>328</v>
      </c>
      <c r="P193" s="81">
        <v>43746.54305555556</v>
      </c>
      <c r="Q193" s="79" t="s">
        <v>349</v>
      </c>
      <c r="R193" s="79"/>
      <c r="S193" s="79"/>
      <c r="T193" s="79"/>
      <c r="U193" s="79"/>
      <c r="V193" s="82" t="s">
        <v>685</v>
      </c>
      <c r="W193" s="81">
        <v>43746.54305555556</v>
      </c>
      <c r="X193" s="82" t="s">
        <v>828</v>
      </c>
      <c r="Y193" s="79"/>
      <c r="Z193" s="79"/>
      <c r="AA193" s="85" t="s">
        <v>1060</v>
      </c>
      <c r="AB193" s="79"/>
      <c r="AC193" s="79" t="b">
        <v>0</v>
      </c>
      <c r="AD193" s="79">
        <v>0</v>
      </c>
      <c r="AE193" s="85" t="s">
        <v>1173</v>
      </c>
      <c r="AF193" s="79" t="b">
        <v>1</v>
      </c>
      <c r="AG193" s="79" t="s">
        <v>1177</v>
      </c>
      <c r="AH193" s="79"/>
      <c r="AI193" s="85" t="s">
        <v>1179</v>
      </c>
      <c r="AJ193" s="79" t="b">
        <v>0</v>
      </c>
      <c r="AK193" s="79">
        <v>3</v>
      </c>
      <c r="AL193" s="85" t="s">
        <v>1059</v>
      </c>
      <c r="AM193" s="79" t="s">
        <v>1184</v>
      </c>
      <c r="AN193" s="79" t="b">
        <v>0</v>
      </c>
      <c r="AO193" s="85" t="s">
        <v>1059</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19</v>
      </c>
      <c r="BK193" s="49">
        <v>100</v>
      </c>
      <c r="BL193" s="48">
        <v>19</v>
      </c>
    </row>
    <row r="194" spans="1:64" ht="15">
      <c r="A194" s="64" t="s">
        <v>246</v>
      </c>
      <c r="B194" s="64" t="s">
        <v>257</v>
      </c>
      <c r="C194" s="65" t="s">
        <v>3152</v>
      </c>
      <c r="D194" s="66">
        <v>7</v>
      </c>
      <c r="E194" s="67" t="s">
        <v>136</v>
      </c>
      <c r="F194" s="68">
        <v>21.857142857142858</v>
      </c>
      <c r="G194" s="65"/>
      <c r="H194" s="69"/>
      <c r="I194" s="70"/>
      <c r="J194" s="70"/>
      <c r="K194" s="34" t="s">
        <v>66</v>
      </c>
      <c r="L194" s="77">
        <v>194</v>
      </c>
      <c r="M194" s="77"/>
      <c r="N194" s="72"/>
      <c r="O194" s="79" t="s">
        <v>328</v>
      </c>
      <c r="P194" s="81">
        <v>43742.384664351855</v>
      </c>
      <c r="Q194" s="79" t="s">
        <v>361</v>
      </c>
      <c r="R194" s="82" t="s">
        <v>484</v>
      </c>
      <c r="S194" s="79" t="s">
        <v>523</v>
      </c>
      <c r="T194" s="79" t="s">
        <v>541</v>
      </c>
      <c r="U194" s="79"/>
      <c r="V194" s="82" t="s">
        <v>672</v>
      </c>
      <c r="W194" s="81">
        <v>43742.384664351855</v>
      </c>
      <c r="X194" s="82" t="s">
        <v>747</v>
      </c>
      <c r="Y194" s="79"/>
      <c r="Z194" s="79"/>
      <c r="AA194" s="85" t="s">
        <v>979</v>
      </c>
      <c r="AB194" s="79"/>
      <c r="AC194" s="79" t="b">
        <v>0</v>
      </c>
      <c r="AD194" s="79">
        <v>6</v>
      </c>
      <c r="AE194" s="85" t="s">
        <v>1173</v>
      </c>
      <c r="AF194" s="79" t="b">
        <v>0</v>
      </c>
      <c r="AG194" s="79" t="s">
        <v>1176</v>
      </c>
      <c r="AH194" s="79"/>
      <c r="AI194" s="85" t="s">
        <v>1173</v>
      </c>
      <c r="AJ194" s="79" t="b">
        <v>0</v>
      </c>
      <c r="AK194" s="79">
        <v>3</v>
      </c>
      <c r="AL194" s="85" t="s">
        <v>1173</v>
      </c>
      <c r="AM194" s="79" t="s">
        <v>1183</v>
      </c>
      <c r="AN194" s="79" t="b">
        <v>0</v>
      </c>
      <c r="AO194" s="85" t="s">
        <v>979</v>
      </c>
      <c r="AP194" s="79" t="s">
        <v>176</v>
      </c>
      <c r="AQ194" s="79">
        <v>0</v>
      </c>
      <c r="AR194" s="79">
        <v>0</v>
      </c>
      <c r="AS194" s="79"/>
      <c r="AT194" s="79"/>
      <c r="AU194" s="79"/>
      <c r="AV194" s="79"/>
      <c r="AW194" s="79"/>
      <c r="AX194" s="79"/>
      <c r="AY194" s="79"/>
      <c r="AZ194" s="79"/>
      <c r="BA194">
        <v>5</v>
      </c>
      <c r="BB194" s="78" t="str">
        <f>REPLACE(INDEX(GroupVertices[Group],MATCH(Edges[[#This Row],[Vertex 1]],GroupVertices[Vertex],0)),1,1,"")</f>
        <v>2</v>
      </c>
      <c r="BC194" s="78" t="str">
        <f>REPLACE(INDEX(GroupVertices[Group],MATCH(Edges[[#This Row],[Vertex 2]],GroupVertices[Vertex],0)),1,1,"")</f>
        <v>6</v>
      </c>
      <c r="BD194" s="48"/>
      <c r="BE194" s="49"/>
      <c r="BF194" s="48"/>
      <c r="BG194" s="49"/>
      <c r="BH194" s="48"/>
      <c r="BI194" s="49"/>
      <c r="BJ194" s="48"/>
      <c r="BK194" s="49"/>
      <c r="BL194" s="48"/>
    </row>
    <row r="195" spans="1:64" ht="15">
      <c r="A195" s="64" t="s">
        <v>246</v>
      </c>
      <c r="B195" s="64" t="s">
        <v>259</v>
      </c>
      <c r="C195" s="65" t="s">
        <v>3154</v>
      </c>
      <c r="D195" s="66">
        <v>8</v>
      </c>
      <c r="E195" s="67" t="s">
        <v>136</v>
      </c>
      <c r="F195" s="68">
        <v>18.571428571428573</v>
      </c>
      <c r="G195" s="65"/>
      <c r="H195" s="69"/>
      <c r="I195" s="70"/>
      <c r="J195" s="70"/>
      <c r="K195" s="34" t="s">
        <v>66</v>
      </c>
      <c r="L195" s="77">
        <v>195</v>
      </c>
      <c r="M195" s="77"/>
      <c r="N195" s="72"/>
      <c r="O195" s="79" t="s">
        <v>328</v>
      </c>
      <c r="P195" s="81">
        <v>43742.384664351855</v>
      </c>
      <c r="Q195" s="79" t="s">
        <v>361</v>
      </c>
      <c r="R195" s="82" t="s">
        <v>484</v>
      </c>
      <c r="S195" s="79" t="s">
        <v>523</v>
      </c>
      <c r="T195" s="79" t="s">
        <v>541</v>
      </c>
      <c r="U195" s="79"/>
      <c r="V195" s="82" t="s">
        <v>672</v>
      </c>
      <c r="W195" s="81">
        <v>43742.384664351855</v>
      </c>
      <c r="X195" s="82" t="s">
        <v>747</v>
      </c>
      <c r="Y195" s="79"/>
      <c r="Z195" s="79"/>
      <c r="AA195" s="85" t="s">
        <v>979</v>
      </c>
      <c r="AB195" s="79"/>
      <c r="AC195" s="79" t="b">
        <v>0</v>
      </c>
      <c r="AD195" s="79">
        <v>6</v>
      </c>
      <c r="AE195" s="85" t="s">
        <v>1173</v>
      </c>
      <c r="AF195" s="79" t="b">
        <v>0</v>
      </c>
      <c r="AG195" s="79" t="s">
        <v>1176</v>
      </c>
      <c r="AH195" s="79"/>
      <c r="AI195" s="85" t="s">
        <v>1173</v>
      </c>
      <c r="AJ195" s="79" t="b">
        <v>0</v>
      </c>
      <c r="AK195" s="79">
        <v>3</v>
      </c>
      <c r="AL195" s="85" t="s">
        <v>1173</v>
      </c>
      <c r="AM195" s="79" t="s">
        <v>1183</v>
      </c>
      <c r="AN195" s="79" t="b">
        <v>0</v>
      </c>
      <c r="AO195" s="85" t="s">
        <v>979</v>
      </c>
      <c r="AP195" s="79" t="s">
        <v>176</v>
      </c>
      <c r="AQ195" s="79">
        <v>0</v>
      </c>
      <c r="AR195" s="79">
        <v>0</v>
      </c>
      <c r="AS195" s="79"/>
      <c r="AT195" s="79"/>
      <c r="AU195" s="79"/>
      <c r="AV195" s="79"/>
      <c r="AW195" s="79"/>
      <c r="AX195" s="79"/>
      <c r="AY195" s="79"/>
      <c r="AZ195" s="79"/>
      <c r="BA195">
        <v>6</v>
      </c>
      <c r="BB195" s="78" t="str">
        <f>REPLACE(INDEX(GroupVertices[Group],MATCH(Edges[[#This Row],[Vertex 1]],GroupVertices[Vertex],0)),1,1,"")</f>
        <v>2</v>
      </c>
      <c r="BC195" s="78" t="str">
        <f>REPLACE(INDEX(GroupVertices[Group],MATCH(Edges[[#This Row],[Vertex 2]],GroupVertices[Vertex],0)),1,1,"")</f>
        <v>1</v>
      </c>
      <c r="BD195" s="48"/>
      <c r="BE195" s="49"/>
      <c r="BF195" s="48"/>
      <c r="BG195" s="49"/>
      <c r="BH195" s="48"/>
      <c r="BI195" s="49"/>
      <c r="BJ195" s="48"/>
      <c r="BK195" s="49"/>
      <c r="BL195" s="48"/>
    </row>
    <row r="196" spans="1:64" ht="15">
      <c r="A196" s="64" t="s">
        <v>246</v>
      </c>
      <c r="B196" s="64" t="s">
        <v>314</v>
      </c>
      <c r="C196" s="65" t="s">
        <v>3155</v>
      </c>
      <c r="D196" s="66">
        <v>6</v>
      </c>
      <c r="E196" s="67" t="s">
        <v>136</v>
      </c>
      <c r="F196" s="68">
        <v>25.142857142857142</v>
      </c>
      <c r="G196" s="65"/>
      <c r="H196" s="69"/>
      <c r="I196" s="70"/>
      <c r="J196" s="70"/>
      <c r="K196" s="34" t="s">
        <v>65</v>
      </c>
      <c r="L196" s="77">
        <v>196</v>
      </c>
      <c r="M196" s="77"/>
      <c r="N196" s="72"/>
      <c r="O196" s="79" t="s">
        <v>328</v>
      </c>
      <c r="P196" s="81">
        <v>43742.384664351855</v>
      </c>
      <c r="Q196" s="79" t="s">
        <v>361</v>
      </c>
      <c r="R196" s="82" t="s">
        <v>484</v>
      </c>
      <c r="S196" s="79" t="s">
        <v>523</v>
      </c>
      <c r="T196" s="79" t="s">
        <v>541</v>
      </c>
      <c r="U196" s="79"/>
      <c r="V196" s="82" t="s">
        <v>672</v>
      </c>
      <c r="W196" s="81">
        <v>43742.384664351855</v>
      </c>
      <c r="X196" s="82" t="s">
        <v>747</v>
      </c>
      <c r="Y196" s="79"/>
      <c r="Z196" s="79"/>
      <c r="AA196" s="85" t="s">
        <v>979</v>
      </c>
      <c r="AB196" s="79"/>
      <c r="AC196" s="79" t="b">
        <v>0</v>
      </c>
      <c r="AD196" s="79">
        <v>6</v>
      </c>
      <c r="AE196" s="85" t="s">
        <v>1173</v>
      </c>
      <c r="AF196" s="79" t="b">
        <v>0</v>
      </c>
      <c r="AG196" s="79" t="s">
        <v>1176</v>
      </c>
      <c r="AH196" s="79"/>
      <c r="AI196" s="85" t="s">
        <v>1173</v>
      </c>
      <c r="AJ196" s="79" t="b">
        <v>0</v>
      </c>
      <c r="AK196" s="79">
        <v>3</v>
      </c>
      <c r="AL196" s="85" t="s">
        <v>1173</v>
      </c>
      <c r="AM196" s="79" t="s">
        <v>1183</v>
      </c>
      <c r="AN196" s="79" t="b">
        <v>0</v>
      </c>
      <c r="AO196" s="85" t="s">
        <v>979</v>
      </c>
      <c r="AP196" s="79" t="s">
        <v>176</v>
      </c>
      <c r="AQ196" s="79">
        <v>0</v>
      </c>
      <c r="AR196" s="79">
        <v>0</v>
      </c>
      <c r="AS196" s="79"/>
      <c r="AT196" s="79"/>
      <c r="AU196" s="79"/>
      <c r="AV196" s="79"/>
      <c r="AW196" s="79"/>
      <c r="AX196" s="79"/>
      <c r="AY196" s="79"/>
      <c r="AZ196" s="79"/>
      <c r="BA196">
        <v>4</v>
      </c>
      <c r="BB196" s="78" t="str">
        <f>REPLACE(INDEX(GroupVertices[Group],MATCH(Edges[[#This Row],[Vertex 1]],GroupVertices[Vertex],0)),1,1,"")</f>
        <v>2</v>
      </c>
      <c r="BC196" s="78" t="str">
        <f>REPLACE(INDEX(GroupVertices[Group],MATCH(Edges[[#This Row],[Vertex 2]],GroupVertices[Vertex],0)),1,1,"")</f>
        <v>5</v>
      </c>
      <c r="BD196" s="48"/>
      <c r="BE196" s="49"/>
      <c r="BF196" s="48"/>
      <c r="BG196" s="49"/>
      <c r="BH196" s="48"/>
      <c r="BI196" s="49"/>
      <c r="BJ196" s="48"/>
      <c r="BK196" s="49"/>
      <c r="BL196" s="48"/>
    </row>
    <row r="197" spans="1:64" ht="15">
      <c r="A197" s="64" t="s">
        <v>246</v>
      </c>
      <c r="B197" s="64" t="s">
        <v>314</v>
      </c>
      <c r="C197" s="65" t="s">
        <v>3155</v>
      </c>
      <c r="D197" s="66">
        <v>6</v>
      </c>
      <c r="E197" s="67" t="s">
        <v>136</v>
      </c>
      <c r="F197" s="68">
        <v>25.142857142857142</v>
      </c>
      <c r="G197" s="65"/>
      <c r="H197" s="69"/>
      <c r="I197" s="70"/>
      <c r="J197" s="70"/>
      <c r="K197" s="34" t="s">
        <v>65</v>
      </c>
      <c r="L197" s="77">
        <v>197</v>
      </c>
      <c r="M197" s="77"/>
      <c r="N197" s="72"/>
      <c r="O197" s="79" t="s">
        <v>328</v>
      </c>
      <c r="P197" s="81">
        <v>43745.31041666667</v>
      </c>
      <c r="Q197" s="79" t="s">
        <v>363</v>
      </c>
      <c r="R197" s="82" t="s">
        <v>484</v>
      </c>
      <c r="S197" s="79" t="s">
        <v>523</v>
      </c>
      <c r="T197" s="79" t="s">
        <v>542</v>
      </c>
      <c r="U197" s="82" t="s">
        <v>614</v>
      </c>
      <c r="V197" s="82" t="s">
        <v>614</v>
      </c>
      <c r="W197" s="81">
        <v>43745.31041666667</v>
      </c>
      <c r="X197" s="82" t="s">
        <v>750</v>
      </c>
      <c r="Y197" s="79"/>
      <c r="Z197" s="79"/>
      <c r="AA197" s="85" t="s">
        <v>982</v>
      </c>
      <c r="AB197" s="79"/>
      <c r="AC197" s="79" t="b">
        <v>0</v>
      </c>
      <c r="AD197" s="79">
        <v>2</v>
      </c>
      <c r="AE197" s="85" t="s">
        <v>1173</v>
      </c>
      <c r="AF197" s="79" t="b">
        <v>0</v>
      </c>
      <c r="AG197" s="79" t="s">
        <v>1176</v>
      </c>
      <c r="AH197" s="79"/>
      <c r="AI197" s="85" t="s">
        <v>1173</v>
      </c>
      <c r="AJ197" s="79" t="b">
        <v>0</v>
      </c>
      <c r="AK197" s="79">
        <v>2</v>
      </c>
      <c r="AL197" s="85" t="s">
        <v>1173</v>
      </c>
      <c r="AM197" s="79" t="s">
        <v>1184</v>
      </c>
      <c r="AN197" s="79" t="b">
        <v>0</v>
      </c>
      <c r="AO197" s="85" t="s">
        <v>982</v>
      </c>
      <c r="AP197" s="79" t="s">
        <v>176</v>
      </c>
      <c r="AQ197" s="79">
        <v>0</v>
      </c>
      <c r="AR197" s="79">
        <v>0</v>
      </c>
      <c r="AS197" s="79"/>
      <c r="AT197" s="79"/>
      <c r="AU197" s="79"/>
      <c r="AV197" s="79"/>
      <c r="AW197" s="79"/>
      <c r="AX197" s="79"/>
      <c r="AY197" s="79"/>
      <c r="AZ197" s="79"/>
      <c r="BA197">
        <v>4</v>
      </c>
      <c r="BB197" s="78" t="str">
        <f>REPLACE(INDEX(GroupVertices[Group],MATCH(Edges[[#This Row],[Vertex 1]],GroupVertices[Vertex],0)),1,1,"")</f>
        <v>2</v>
      </c>
      <c r="BC197" s="78" t="str">
        <f>REPLACE(INDEX(GroupVertices[Group],MATCH(Edges[[#This Row],[Vertex 2]],GroupVertices[Vertex],0)),1,1,"")</f>
        <v>5</v>
      </c>
      <c r="BD197" s="48"/>
      <c r="BE197" s="49"/>
      <c r="BF197" s="48"/>
      <c r="BG197" s="49"/>
      <c r="BH197" s="48"/>
      <c r="BI197" s="49"/>
      <c r="BJ197" s="48"/>
      <c r="BK197" s="49"/>
      <c r="BL197" s="48"/>
    </row>
    <row r="198" spans="1:64" ht="15">
      <c r="A198" s="64" t="s">
        <v>246</v>
      </c>
      <c r="B198" s="64" t="s">
        <v>259</v>
      </c>
      <c r="C198" s="65" t="s">
        <v>3154</v>
      </c>
      <c r="D198" s="66">
        <v>8</v>
      </c>
      <c r="E198" s="67" t="s">
        <v>136</v>
      </c>
      <c r="F198" s="68">
        <v>18.571428571428573</v>
      </c>
      <c r="G198" s="65"/>
      <c r="H198" s="69"/>
      <c r="I198" s="70"/>
      <c r="J198" s="70"/>
      <c r="K198" s="34" t="s">
        <v>66</v>
      </c>
      <c r="L198" s="77">
        <v>198</v>
      </c>
      <c r="M198" s="77"/>
      <c r="N198" s="72"/>
      <c r="O198" s="79" t="s">
        <v>328</v>
      </c>
      <c r="P198" s="81">
        <v>43745.31041666667</v>
      </c>
      <c r="Q198" s="79" t="s">
        <v>363</v>
      </c>
      <c r="R198" s="82" t="s">
        <v>484</v>
      </c>
      <c r="S198" s="79" t="s">
        <v>523</v>
      </c>
      <c r="T198" s="79" t="s">
        <v>542</v>
      </c>
      <c r="U198" s="82" t="s">
        <v>614</v>
      </c>
      <c r="V198" s="82" t="s">
        <v>614</v>
      </c>
      <c r="W198" s="81">
        <v>43745.31041666667</v>
      </c>
      <c r="X198" s="82" t="s">
        <v>750</v>
      </c>
      <c r="Y198" s="79"/>
      <c r="Z198" s="79"/>
      <c r="AA198" s="85" t="s">
        <v>982</v>
      </c>
      <c r="AB198" s="79"/>
      <c r="AC198" s="79" t="b">
        <v>0</v>
      </c>
      <c r="AD198" s="79">
        <v>2</v>
      </c>
      <c r="AE198" s="85" t="s">
        <v>1173</v>
      </c>
      <c r="AF198" s="79" t="b">
        <v>0</v>
      </c>
      <c r="AG198" s="79" t="s">
        <v>1176</v>
      </c>
      <c r="AH198" s="79"/>
      <c r="AI198" s="85" t="s">
        <v>1173</v>
      </c>
      <c r="AJ198" s="79" t="b">
        <v>0</v>
      </c>
      <c r="AK198" s="79">
        <v>2</v>
      </c>
      <c r="AL198" s="85" t="s">
        <v>1173</v>
      </c>
      <c r="AM198" s="79" t="s">
        <v>1184</v>
      </c>
      <c r="AN198" s="79" t="b">
        <v>0</v>
      </c>
      <c r="AO198" s="85" t="s">
        <v>982</v>
      </c>
      <c r="AP198" s="79" t="s">
        <v>176</v>
      </c>
      <c r="AQ198" s="79">
        <v>0</v>
      </c>
      <c r="AR198" s="79">
        <v>0</v>
      </c>
      <c r="AS198" s="79"/>
      <c r="AT198" s="79"/>
      <c r="AU198" s="79"/>
      <c r="AV198" s="79"/>
      <c r="AW198" s="79"/>
      <c r="AX198" s="79"/>
      <c r="AY198" s="79"/>
      <c r="AZ198" s="79"/>
      <c r="BA198">
        <v>6</v>
      </c>
      <c r="BB198" s="78" t="str">
        <f>REPLACE(INDEX(GroupVertices[Group],MATCH(Edges[[#This Row],[Vertex 1]],GroupVertices[Vertex],0)),1,1,"")</f>
        <v>2</v>
      </c>
      <c r="BC198" s="78" t="str">
        <f>REPLACE(INDEX(GroupVertices[Group],MATCH(Edges[[#This Row],[Vertex 2]],GroupVertices[Vertex],0)),1,1,"")</f>
        <v>1</v>
      </c>
      <c r="BD198" s="48"/>
      <c r="BE198" s="49"/>
      <c r="BF198" s="48"/>
      <c r="BG198" s="49"/>
      <c r="BH198" s="48"/>
      <c r="BI198" s="49"/>
      <c r="BJ198" s="48"/>
      <c r="BK198" s="49"/>
      <c r="BL198" s="48"/>
    </row>
    <row r="199" spans="1:64" ht="15">
      <c r="A199" s="64" t="s">
        <v>246</v>
      </c>
      <c r="B199" s="64" t="s">
        <v>257</v>
      </c>
      <c r="C199" s="65" t="s">
        <v>3152</v>
      </c>
      <c r="D199" s="66">
        <v>7</v>
      </c>
      <c r="E199" s="67" t="s">
        <v>136</v>
      </c>
      <c r="F199" s="68">
        <v>21.857142857142858</v>
      </c>
      <c r="G199" s="65"/>
      <c r="H199" s="69"/>
      <c r="I199" s="70"/>
      <c r="J199" s="70"/>
      <c r="K199" s="34" t="s">
        <v>66</v>
      </c>
      <c r="L199" s="77">
        <v>199</v>
      </c>
      <c r="M199" s="77"/>
      <c r="N199" s="72"/>
      <c r="O199" s="79" t="s">
        <v>328</v>
      </c>
      <c r="P199" s="81">
        <v>43745.31041666667</v>
      </c>
      <c r="Q199" s="79" t="s">
        <v>363</v>
      </c>
      <c r="R199" s="82" t="s">
        <v>484</v>
      </c>
      <c r="S199" s="79" t="s">
        <v>523</v>
      </c>
      <c r="T199" s="79" t="s">
        <v>542</v>
      </c>
      <c r="U199" s="82" t="s">
        <v>614</v>
      </c>
      <c r="V199" s="82" t="s">
        <v>614</v>
      </c>
      <c r="W199" s="81">
        <v>43745.31041666667</v>
      </c>
      <c r="X199" s="82" t="s">
        <v>750</v>
      </c>
      <c r="Y199" s="79"/>
      <c r="Z199" s="79"/>
      <c r="AA199" s="85" t="s">
        <v>982</v>
      </c>
      <c r="AB199" s="79"/>
      <c r="AC199" s="79" t="b">
        <v>0</v>
      </c>
      <c r="AD199" s="79">
        <v>2</v>
      </c>
      <c r="AE199" s="85" t="s">
        <v>1173</v>
      </c>
      <c r="AF199" s="79" t="b">
        <v>0</v>
      </c>
      <c r="AG199" s="79" t="s">
        <v>1176</v>
      </c>
      <c r="AH199" s="79"/>
      <c r="AI199" s="85" t="s">
        <v>1173</v>
      </c>
      <c r="AJ199" s="79" t="b">
        <v>0</v>
      </c>
      <c r="AK199" s="79">
        <v>2</v>
      </c>
      <c r="AL199" s="85" t="s">
        <v>1173</v>
      </c>
      <c r="AM199" s="79" t="s">
        <v>1184</v>
      </c>
      <c r="AN199" s="79" t="b">
        <v>0</v>
      </c>
      <c r="AO199" s="85" t="s">
        <v>982</v>
      </c>
      <c r="AP199" s="79" t="s">
        <v>176</v>
      </c>
      <c r="AQ199" s="79">
        <v>0</v>
      </c>
      <c r="AR199" s="79">
        <v>0</v>
      </c>
      <c r="AS199" s="79"/>
      <c r="AT199" s="79"/>
      <c r="AU199" s="79"/>
      <c r="AV199" s="79"/>
      <c r="AW199" s="79"/>
      <c r="AX199" s="79"/>
      <c r="AY199" s="79"/>
      <c r="AZ199" s="79"/>
      <c r="BA199">
        <v>5</v>
      </c>
      <c r="BB199" s="78" t="str">
        <f>REPLACE(INDEX(GroupVertices[Group],MATCH(Edges[[#This Row],[Vertex 1]],GroupVertices[Vertex],0)),1,1,"")</f>
        <v>2</v>
      </c>
      <c r="BC199" s="78" t="str">
        <f>REPLACE(INDEX(GroupVertices[Group],MATCH(Edges[[#This Row],[Vertex 2]],GroupVertices[Vertex],0)),1,1,"")</f>
        <v>6</v>
      </c>
      <c r="BD199" s="48"/>
      <c r="BE199" s="49"/>
      <c r="BF199" s="48"/>
      <c r="BG199" s="49"/>
      <c r="BH199" s="48"/>
      <c r="BI199" s="49"/>
      <c r="BJ199" s="48"/>
      <c r="BK199" s="49"/>
      <c r="BL199" s="48"/>
    </row>
    <row r="200" spans="1:64" ht="15">
      <c r="A200" s="64" t="s">
        <v>246</v>
      </c>
      <c r="B200" s="64" t="s">
        <v>257</v>
      </c>
      <c r="C200" s="65" t="s">
        <v>3152</v>
      </c>
      <c r="D200" s="66">
        <v>7</v>
      </c>
      <c r="E200" s="67" t="s">
        <v>136</v>
      </c>
      <c r="F200" s="68">
        <v>21.857142857142858</v>
      </c>
      <c r="G200" s="65"/>
      <c r="H200" s="69"/>
      <c r="I200" s="70"/>
      <c r="J200" s="70"/>
      <c r="K200" s="34" t="s">
        <v>66</v>
      </c>
      <c r="L200" s="77">
        <v>200</v>
      </c>
      <c r="M200" s="77"/>
      <c r="N200" s="72"/>
      <c r="O200" s="79" t="s">
        <v>328</v>
      </c>
      <c r="P200" s="81">
        <v>43745.36578703704</v>
      </c>
      <c r="Q200" s="79" t="s">
        <v>362</v>
      </c>
      <c r="R200" s="82" t="s">
        <v>484</v>
      </c>
      <c r="S200" s="79" t="s">
        <v>523</v>
      </c>
      <c r="T200" s="79" t="s">
        <v>551</v>
      </c>
      <c r="U200" s="82" t="s">
        <v>613</v>
      </c>
      <c r="V200" s="82" t="s">
        <v>613</v>
      </c>
      <c r="W200" s="81">
        <v>43745.36578703704</v>
      </c>
      <c r="X200" s="82" t="s">
        <v>748</v>
      </c>
      <c r="Y200" s="79"/>
      <c r="Z200" s="79"/>
      <c r="AA200" s="85" t="s">
        <v>980</v>
      </c>
      <c r="AB200" s="79"/>
      <c r="AC200" s="79" t="b">
        <v>0</v>
      </c>
      <c r="AD200" s="79">
        <v>3</v>
      </c>
      <c r="AE200" s="85" t="s">
        <v>1173</v>
      </c>
      <c r="AF200" s="79" t="b">
        <v>0</v>
      </c>
      <c r="AG200" s="79" t="s">
        <v>1176</v>
      </c>
      <c r="AH200" s="79"/>
      <c r="AI200" s="85" t="s">
        <v>1173</v>
      </c>
      <c r="AJ200" s="79" t="b">
        <v>0</v>
      </c>
      <c r="AK200" s="79">
        <v>1</v>
      </c>
      <c r="AL200" s="85" t="s">
        <v>1173</v>
      </c>
      <c r="AM200" s="79" t="s">
        <v>1184</v>
      </c>
      <c r="AN200" s="79" t="b">
        <v>0</v>
      </c>
      <c r="AO200" s="85" t="s">
        <v>980</v>
      </c>
      <c r="AP200" s="79" t="s">
        <v>176</v>
      </c>
      <c r="AQ200" s="79">
        <v>0</v>
      </c>
      <c r="AR200" s="79">
        <v>0</v>
      </c>
      <c r="AS200" s="79"/>
      <c r="AT200" s="79"/>
      <c r="AU200" s="79"/>
      <c r="AV200" s="79"/>
      <c r="AW200" s="79"/>
      <c r="AX200" s="79"/>
      <c r="AY200" s="79"/>
      <c r="AZ200" s="79"/>
      <c r="BA200">
        <v>5</v>
      </c>
      <c r="BB200" s="78" t="str">
        <f>REPLACE(INDEX(GroupVertices[Group],MATCH(Edges[[#This Row],[Vertex 1]],GroupVertices[Vertex],0)),1,1,"")</f>
        <v>2</v>
      </c>
      <c r="BC200" s="78" t="str">
        <f>REPLACE(INDEX(GroupVertices[Group],MATCH(Edges[[#This Row],[Vertex 2]],GroupVertices[Vertex],0)),1,1,"")</f>
        <v>6</v>
      </c>
      <c r="BD200" s="48"/>
      <c r="BE200" s="49"/>
      <c r="BF200" s="48"/>
      <c r="BG200" s="49"/>
      <c r="BH200" s="48"/>
      <c r="BI200" s="49"/>
      <c r="BJ200" s="48"/>
      <c r="BK200" s="49"/>
      <c r="BL200" s="48"/>
    </row>
    <row r="201" spans="1:64" ht="15">
      <c r="A201" s="64" t="s">
        <v>246</v>
      </c>
      <c r="B201" s="64" t="s">
        <v>314</v>
      </c>
      <c r="C201" s="65" t="s">
        <v>3155</v>
      </c>
      <c r="D201" s="66">
        <v>6</v>
      </c>
      <c r="E201" s="67" t="s">
        <v>136</v>
      </c>
      <c r="F201" s="68">
        <v>25.142857142857142</v>
      </c>
      <c r="G201" s="65"/>
      <c r="H201" s="69"/>
      <c r="I201" s="70"/>
      <c r="J201" s="70"/>
      <c r="K201" s="34" t="s">
        <v>65</v>
      </c>
      <c r="L201" s="77">
        <v>201</v>
      </c>
      <c r="M201" s="77"/>
      <c r="N201" s="72"/>
      <c r="O201" s="79" t="s">
        <v>328</v>
      </c>
      <c r="P201" s="81">
        <v>43745.36578703704</v>
      </c>
      <c r="Q201" s="79" t="s">
        <v>362</v>
      </c>
      <c r="R201" s="82" t="s">
        <v>484</v>
      </c>
      <c r="S201" s="79" t="s">
        <v>523</v>
      </c>
      <c r="T201" s="79" t="s">
        <v>551</v>
      </c>
      <c r="U201" s="82" t="s">
        <v>613</v>
      </c>
      <c r="V201" s="82" t="s">
        <v>613</v>
      </c>
      <c r="W201" s="81">
        <v>43745.36578703704</v>
      </c>
      <c r="X201" s="82" t="s">
        <v>748</v>
      </c>
      <c r="Y201" s="79"/>
      <c r="Z201" s="79"/>
      <c r="AA201" s="85" t="s">
        <v>980</v>
      </c>
      <c r="AB201" s="79"/>
      <c r="AC201" s="79" t="b">
        <v>0</v>
      </c>
      <c r="AD201" s="79">
        <v>3</v>
      </c>
      <c r="AE201" s="85" t="s">
        <v>1173</v>
      </c>
      <c r="AF201" s="79" t="b">
        <v>0</v>
      </c>
      <c r="AG201" s="79" t="s">
        <v>1176</v>
      </c>
      <c r="AH201" s="79"/>
      <c r="AI201" s="85" t="s">
        <v>1173</v>
      </c>
      <c r="AJ201" s="79" t="b">
        <v>0</v>
      </c>
      <c r="AK201" s="79">
        <v>1</v>
      </c>
      <c r="AL201" s="85" t="s">
        <v>1173</v>
      </c>
      <c r="AM201" s="79" t="s">
        <v>1184</v>
      </c>
      <c r="AN201" s="79" t="b">
        <v>0</v>
      </c>
      <c r="AO201" s="85" t="s">
        <v>980</v>
      </c>
      <c r="AP201" s="79" t="s">
        <v>176</v>
      </c>
      <c r="AQ201" s="79">
        <v>0</v>
      </c>
      <c r="AR201" s="79">
        <v>0</v>
      </c>
      <c r="AS201" s="79"/>
      <c r="AT201" s="79"/>
      <c r="AU201" s="79"/>
      <c r="AV201" s="79"/>
      <c r="AW201" s="79"/>
      <c r="AX201" s="79"/>
      <c r="AY201" s="79"/>
      <c r="AZ201" s="79"/>
      <c r="BA201">
        <v>4</v>
      </c>
      <c r="BB201" s="78" t="str">
        <f>REPLACE(INDEX(GroupVertices[Group],MATCH(Edges[[#This Row],[Vertex 1]],GroupVertices[Vertex],0)),1,1,"")</f>
        <v>2</v>
      </c>
      <c r="BC201" s="78" t="str">
        <f>REPLACE(INDEX(GroupVertices[Group],MATCH(Edges[[#This Row],[Vertex 2]],GroupVertices[Vertex],0)),1,1,"")</f>
        <v>5</v>
      </c>
      <c r="BD201" s="48"/>
      <c r="BE201" s="49"/>
      <c r="BF201" s="48"/>
      <c r="BG201" s="49"/>
      <c r="BH201" s="48"/>
      <c r="BI201" s="49"/>
      <c r="BJ201" s="48"/>
      <c r="BK201" s="49"/>
      <c r="BL201" s="48"/>
    </row>
    <row r="202" spans="1:64" ht="15">
      <c r="A202" s="64" t="s">
        <v>246</v>
      </c>
      <c r="B202" s="64" t="s">
        <v>259</v>
      </c>
      <c r="C202" s="65" t="s">
        <v>3154</v>
      </c>
      <c r="D202" s="66">
        <v>8</v>
      </c>
      <c r="E202" s="67" t="s">
        <v>136</v>
      </c>
      <c r="F202" s="68">
        <v>18.571428571428573</v>
      </c>
      <c r="G202" s="65"/>
      <c r="H202" s="69"/>
      <c r="I202" s="70"/>
      <c r="J202" s="70"/>
      <c r="K202" s="34" t="s">
        <v>66</v>
      </c>
      <c r="L202" s="77">
        <v>202</v>
      </c>
      <c r="M202" s="77"/>
      <c r="N202" s="72"/>
      <c r="O202" s="79" t="s">
        <v>328</v>
      </c>
      <c r="P202" s="81">
        <v>43745.36578703704</v>
      </c>
      <c r="Q202" s="79" t="s">
        <v>362</v>
      </c>
      <c r="R202" s="82" t="s">
        <v>484</v>
      </c>
      <c r="S202" s="79" t="s">
        <v>523</v>
      </c>
      <c r="T202" s="79" t="s">
        <v>551</v>
      </c>
      <c r="U202" s="82" t="s">
        <v>613</v>
      </c>
      <c r="V202" s="82" t="s">
        <v>613</v>
      </c>
      <c r="W202" s="81">
        <v>43745.36578703704</v>
      </c>
      <c r="X202" s="82" t="s">
        <v>748</v>
      </c>
      <c r="Y202" s="79"/>
      <c r="Z202" s="79"/>
      <c r="AA202" s="85" t="s">
        <v>980</v>
      </c>
      <c r="AB202" s="79"/>
      <c r="AC202" s="79" t="b">
        <v>0</v>
      </c>
      <c r="AD202" s="79">
        <v>3</v>
      </c>
      <c r="AE202" s="85" t="s">
        <v>1173</v>
      </c>
      <c r="AF202" s="79" t="b">
        <v>0</v>
      </c>
      <c r="AG202" s="79" t="s">
        <v>1176</v>
      </c>
      <c r="AH202" s="79"/>
      <c r="AI202" s="85" t="s">
        <v>1173</v>
      </c>
      <c r="AJ202" s="79" t="b">
        <v>0</v>
      </c>
      <c r="AK202" s="79">
        <v>1</v>
      </c>
      <c r="AL202" s="85" t="s">
        <v>1173</v>
      </c>
      <c r="AM202" s="79" t="s">
        <v>1184</v>
      </c>
      <c r="AN202" s="79" t="b">
        <v>0</v>
      </c>
      <c r="AO202" s="85" t="s">
        <v>980</v>
      </c>
      <c r="AP202" s="79" t="s">
        <v>176</v>
      </c>
      <c r="AQ202" s="79">
        <v>0</v>
      </c>
      <c r="AR202" s="79">
        <v>0</v>
      </c>
      <c r="AS202" s="79"/>
      <c r="AT202" s="79"/>
      <c r="AU202" s="79"/>
      <c r="AV202" s="79"/>
      <c r="AW202" s="79"/>
      <c r="AX202" s="79"/>
      <c r="AY202" s="79"/>
      <c r="AZ202" s="79"/>
      <c r="BA202">
        <v>6</v>
      </c>
      <c r="BB202" s="78" t="str">
        <f>REPLACE(INDEX(GroupVertices[Group],MATCH(Edges[[#This Row],[Vertex 1]],GroupVertices[Vertex],0)),1,1,"")</f>
        <v>2</v>
      </c>
      <c r="BC202" s="78" t="str">
        <f>REPLACE(INDEX(GroupVertices[Group],MATCH(Edges[[#This Row],[Vertex 2]],GroupVertices[Vertex],0)),1,1,"")</f>
        <v>1</v>
      </c>
      <c r="BD202" s="48"/>
      <c r="BE202" s="49"/>
      <c r="BF202" s="48"/>
      <c r="BG202" s="49"/>
      <c r="BH202" s="48"/>
      <c r="BI202" s="49"/>
      <c r="BJ202" s="48"/>
      <c r="BK202" s="49"/>
      <c r="BL202" s="48"/>
    </row>
    <row r="203" spans="1:64" ht="15">
      <c r="A203" s="64" t="s">
        <v>246</v>
      </c>
      <c r="B203" s="64" t="s">
        <v>259</v>
      </c>
      <c r="C203" s="65" t="s">
        <v>3154</v>
      </c>
      <c r="D203" s="66">
        <v>8</v>
      </c>
      <c r="E203" s="67" t="s">
        <v>136</v>
      </c>
      <c r="F203" s="68">
        <v>18.571428571428573</v>
      </c>
      <c r="G203" s="65"/>
      <c r="H203" s="69"/>
      <c r="I203" s="70"/>
      <c r="J203" s="70"/>
      <c r="K203" s="34" t="s">
        <v>66</v>
      </c>
      <c r="L203" s="77">
        <v>203</v>
      </c>
      <c r="M203" s="77"/>
      <c r="N203" s="72"/>
      <c r="O203" s="79" t="s">
        <v>328</v>
      </c>
      <c r="P203" s="81">
        <v>43746.3894212963</v>
      </c>
      <c r="Q203" s="79" t="s">
        <v>364</v>
      </c>
      <c r="R203" s="79"/>
      <c r="S203" s="79"/>
      <c r="T203" s="79"/>
      <c r="U203" s="82" t="s">
        <v>615</v>
      </c>
      <c r="V203" s="82" t="s">
        <v>615</v>
      </c>
      <c r="W203" s="81">
        <v>43746.3894212963</v>
      </c>
      <c r="X203" s="82" t="s">
        <v>751</v>
      </c>
      <c r="Y203" s="79"/>
      <c r="Z203" s="79"/>
      <c r="AA203" s="85" t="s">
        <v>983</v>
      </c>
      <c r="AB203" s="79"/>
      <c r="AC203" s="79" t="b">
        <v>0</v>
      </c>
      <c r="AD203" s="79">
        <v>7</v>
      </c>
      <c r="AE203" s="85" t="s">
        <v>1173</v>
      </c>
      <c r="AF203" s="79" t="b">
        <v>0</v>
      </c>
      <c r="AG203" s="79" t="s">
        <v>1177</v>
      </c>
      <c r="AH203" s="79"/>
      <c r="AI203" s="85" t="s">
        <v>1173</v>
      </c>
      <c r="AJ203" s="79" t="b">
        <v>0</v>
      </c>
      <c r="AK203" s="79">
        <v>2</v>
      </c>
      <c r="AL203" s="85" t="s">
        <v>1173</v>
      </c>
      <c r="AM203" s="79" t="s">
        <v>1184</v>
      </c>
      <c r="AN203" s="79" t="b">
        <v>0</v>
      </c>
      <c r="AO203" s="85" t="s">
        <v>983</v>
      </c>
      <c r="AP203" s="79" t="s">
        <v>176</v>
      </c>
      <c r="AQ203" s="79">
        <v>0</v>
      </c>
      <c r="AR203" s="79">
        <v>0</v>
      </c>
      <c r="AS203" s="79"/>
      <c r="AT203" s="79"/>
      <c r="AU203" s="79"/>
      <c r="AV203" s="79"/>
      <c r="AW203" s="79"/>
      <c r="AX203" s="79"/>
      <c r="AY203" s="79"/>
      <c r="AZ203" s="79"/>
      <c r="BA203">
        <v>6</v>
      </c>
      <c r="BB203" s="78" t="str">
        <f>REPLACE(INDEX(GroupVertices[Group],MATCH(Edges[[#This Row],[Vertex 1]],GroupVertices[Vertex],0)),1,1,"")</f>
        <v>2</v>
      </c>
      <c r="BC203" s="78" t="str">
        <f>REPLACE(INDEX(GroupVertices[Group],MATCH(Edges[[#This Row],[Vertex 2]],GroupVertices[Vertex],0)),1,1,"")</f>
        <v>1</v>
      </c>
      <c r="BD203" s="48"/>
      <c r="BE203" s="49"/>
      <c r="BF203" s="48"/>
      <c r="BG203" s="49"/>
      <c r="BH203" s="48"/>
      <c r="BI203" s="49"/>
      <c r="BJ203" s="48"/>
      <c r="BK203" s="49"/>
      <c r="BL203" s="48"/>
    </row>
    <row r="204" spans="1:64" ht="15">
      <c r="A204" s="64" t="s">
        <v>246</v>
      </c>
      <c r="B204" s="64" t="s">
        <v>314</v>
      </c>
      <c r="C204" s="65" t="s">
        <v>3155</v>
      </c>
      <c r="D204" s="66">
        <v>6</v>
      </c>
      <c r="E204" s="67" t="s">
        <v>136</v>
      </c>
      <c r="F204" s="68">
        <v>25.142857142857142</v>
      </c>
      <c r="G204" s="65"/>
      <c r="H204" s="69"/>
      <c r="I204" s="70"/>
      <c r="J204" s="70"/>
      <c r="K204" s="34" t="s">
        <v>65</v>
      </c>
      <c r="L204" s="77">
        <v>204</v>
      </c>
      <c r="M204" s="77"/>
      <c r="N204" s="72"/>
      <c r="O204" s="79" t="s">
        <v>328</v>
      </c>
      <c r="P204" s="81">
        <v>43746.3894212963</v>
      </c>
      <c r="Q204" s="79" t="s">
        <v>364</v>
      </c>
      <c r="R204" s="79"/>
      <c r="S204" s="79"/>
      <c r="T204" s="79"/>
      <c r="U204" s="82" t="s">
        <v>615</v>
      </c>
      <c r="V204" s="82" t="s">
        <v>615</v>
      </c>
      <c r="W204" s="81">
        <v>43746.3894212963</v>
      </c>
      <c r="X204" s="82" t="s">
        <v>751</v>
      </c>
      <c r="Y204" s="79"/>
      <c r="Z204" s="79"/>
      <c r="AA204" s="85" t="s">
        <v>983</v>
      </c>
      <c r="AB204" s="79"/>
      <c r="AC204" s="79" t="b">
        <v>0</v>
      </c>
      <c r="AD204" s="79">
        <v>7</v>
      </c>
      <c r="AE204" s="85" t="s">
        <v>1173</v>
      </c>
      <c r="AF204" s="79" t="b">
        <v>0</v>
      </c>
      <c r="AG204" s="79" t="s">
        <v>1177</v>
      </c>
      <c r="AH204" s="79"/>
      <c r="AI204" s="85" t="s">
        <v>1173</v>
      </c>
      <c r="AJ204" s="79" t="b">
        <v>0</v>
      </c>
      <c r="AK204" s="79">
        <v>2</v>
      </c>
      <c r="AL204" s="85" t="s">
        <v>1173</v>
      </c>
      <c r="AM204" s="79" t="s">
        <v>1184</v>
      </c>
      <c r="AN204" s="79" t="b">
        <v>0</v>
      </c>
      <c r="AO204" s="85" t="s">
        <v>983</v>
      </c>
      <c r="AP204" s="79" t="s">
        <v>176</v>
      </c>
      <c r="AQ204" s="79">
        <v>0</v>
      </c>
      <c r="AR204" s="79">
        <v>0</v>
      </c>
      <c r="AS204" s="79"/>
      <c r="AT204" s="79"/>
      <c r="AU204" s="79"/>
      <c r="AV204" s="79"/>
      <c r="AW204" s="79"/>
      <c r="AX204" s="79"/>
      <c r="AY204" s="79"/>
      <c r="AZ204" s="79"/>
      <c r="BA204">
        <v>4</v>
      </c>
      <c r="BB204" s="78" t="str">
        <f>REPLACE(INDEX(GroupVertices[Group],MATCH(Edges[[#This Row],[Vertex 1]],GroupVertices[Vertex],0)),1,1,"")</f>
        <v>2</v>
      </c>
      <c r="BC204" s="78" t="str">
        <f>REPLACE(INDEX(GroupVertices[Group],MATCH(Edges[[#This Row],[Vertex 2]],GroupVertices[Vertex],0)),1,1,"")</f>
        <v>5</v>
      </c>
      <c r="BD204" s="48">
        <v>0</v>
      </c>
      <c r="BE204" s="49">
        <v>0</v>
      </c>
      <c r="BF204" s="48">
        <v>0</v>
      </c>
      <c r="BG204" s="49">
        <v>0</v>
      </c>
      <c r="BH204" s="48">
        <v>0</v>
      </c>
      <c r="BI204" s="49">
        <v>0</v>
      </c>
      <c r="BJ204" s="48">
        <v>34</v>
      </c>
      <c r="BK204" s="49">
        <v>100</v>
      </c>
      <c r="BL204" s="48">
        <v>34</v>
      </c>
    </row>
    <row r="205" spans="1:64" ht="15">
      <c r="A205" s="64" t="s">
        <v>246</v>
      </c>
      <c r="B205" s="64" t="s">
        <v>259</v>
      </c>
      <c r="C205" s="65" t="s">
        <v>3154</v>
      </c>
      <c r="D205" s="66">
        <v>8</v>
      </c>
      <c r="E205" s="67" t="s">
        <v>136</v>
      </c>
      <c r="F205" s="68">
        <v>18.571428571428573</v>
      </c>
      <c r="G205" s="65"/>
      <c r="H205" s="69"/>
      <c r="I205" s="70"/>
      <c r="J205" s="70"/>
      <c r="K205" s="34" t="s">
        <v>66</v>
      </c>
      <c r="L205" s="77">
        <v>205</v>
      </c>
      <c r="M205" s="77"/>
      <c r="N205" s="72"/>
      <c r="O205" s="79" t="s">
        <v>328</v>
      </c>
      <c r="P205" s="81">
        <v>43746.62008101852</v>
      </c>
      <c r="Q205" s="79" t="s">
        <v>365</v>
      </c>
      <c r="R205" s="79"/>
      <c r="S205" s="79"/>
      <c r="T205" s="79"/>
      <c r="U205" s="82" t="s">
        <v>616</v>
      </c>
      <c r="V205" s="82" t="s">
        <v>616</v>
      </c>
      <c r="W205" s="81">
        <v>43746.62008101852</v>
      </c>
      <c r="X205" s="82" t="s">
        <v>753</v>
      </c>
      <c r="Y205" s="79"/>
      <c r="Z205" s="79"/>
      <c r="AA205" s="85" t="s">
        <v>985</v>
      </c>
      <c r="AB205" s="79"/>
      <c r="AC205" s="79" t="b">
        <v>0</v>
      </c>
      <c r="AD205" s="79">
        <v>11</v>
      </c>
      <c r="AE205" s="85" t="s">
        <v>1173</v>
      </c>
      <c r="AF205" s="79" t="b">
        <v>0</v>
      </c>
      <c r="AG205" s="79" t="s">
        <v>1177</v>
      </c>
      <c r="AH205" s="79"/>
      <c r="AI205" s="85" t="s">
        <v>1173</v>
      </c>
      <c r="AJ205" s="79" t="b">
        <v>0</v>
      </c>
      <c r="AK205" s="79">
        <v>4</v>
      </c>
      <c r="AL205" s="85" t="s">
        <v>1173</v>
      </c>
      <c r="AM205" s="79" t="s">
        <v>1184</v>
      </c>
      <c r="AN205" s="79" t="b">
        <v>0</v>
      </c>
      <c r="AO205" s="85" t="s">
        <v>985</v>
      </c>
      <c r="AP205" s="79" t="s">
        <v>176</v>
      </c>
      <c r="AQ205" s="79">
        <v>0</v>
      </c>
      <c r="AR205" s="79">
        <v>0</v>
      </c>
      <c r="AS205" s="79"/>
      <c r="AT205" s="79"/>
      <c r="AU205" s="79"/>
      <c r="AV205" s="79"/>
      <c r="AW205" s="79"/>
      <c r="AX205" s="79"/>
      <c r="AY205" s="79"/>
      <c r="AZ205" s="79"/>
      <c r="BA205">
        <v>6</v>
      </c>
      <c r="BB205" s="78" t="str">
        <f>REPLACE(INDEX(GroupVertices[Group],MATCH(Edges[[#This Row],[Vertex 1]],GroupVertices[Vertex],0)),1,1,"")</f>
        <v>2</v>
      </c>
      <c r="BC205" s="78" t="str">
        <f>REPLACE(INDEX(GroupVertices[Group],MATCH(Edges[[#This Row],[Vertex 2]],GroupVertices[Vertex],0)),1,1,"")</f>
        <v>1</v>
      </c>
      <c r="BD205" s="48"/>
      <c r="BE205" s="49"/>
      <c r="BF205" s="48"/>
      <c r="BG205" s="49"/>
      <c r="BH205" s="48"/>
      <c r="BI205" s="49"/>
      <c r="BJ205" s="48"/>
      <c r="BK205" s="49"/>
      <c r="BL205" s="48"/>
    </row>
    <row r="206" spans="1:64" ht="15">
      <c r="A206" s="64" t="s">
        <v>246</v>
      </c>
      <c r="B206" s="64" t="s">
        <v>257</v>
      </c>
      <c r="C206" s="65" t="s">
        <v>3152</v>
      </c>
      <c r="D206" s="66">
        <v>7</v>
      </c>
      <c r="E206" s="67" t="s">
        <v>136</v>
      </c>
      <c r="F206" s="68">
        <v>21.857142857142858</v>
      </c>
      <c r="G206" s="65"/>
      <c r="H206" s="69"/>
      <c r="I206" s="70"/>
      <c r="J206" s="70"/>
      <c r="K206" s="34" t="s">
        <v>66</v>
      </c>
      <c r="L206" s="77">
        <v>206</v>
      </c>
      <c r="M206" s="77"/>
      <c r="N206" s="72"/>
      <c r="O206" s="79" t="s">
        <v>328</v>
      </c>
      <c r="P206" s="81">
        <v>43746.62008101852</v>
      </c>
      <c r="Q206" s="79" t="s">
        <v>365</v>
      </c>
      <c r="R206" s="79"/>
      <c r="S206" s="79"/>
      <c r="T206" s="79"/>
      <c r="U206" s="82" t="s">
        <v>616</v>
      </c>
      <c r="V206" s="82" t="s">
        <v>616</v>
      </c>
      <c r="W206" s="81">
        <v>43746.62008101852</v>
      </c>
      <c r="X206" s="82" t="s">
        <v>753</v>
      </c>
      <c r="Y206" s="79"/>
      <c r="Z206" s="79"/>
      <c r="AA206" s="85" t="s">
        <v>985</v>
      </c>
      <c r="AB206" s="79"/>
      <c r="AC206" s="79" t="b">
        <v>0</v>
      </c>
      <c r="AD206" s="79">
        <v>11</v>
      </c>
      <c r="AE206" s="85" t="s">
        <v>1173</v>
      </c>
      <c r="AF206" s="79" t="b">
        <v>0</v>
      </c>
      <c r="AG206" s="79" t="s">
        <v>1177</v>
      </c>
      <c r="AH206" s="79"/>
      <c r="AI206" s="85" t="s">
        <v>1173</v>
      </c>
      <c r="AJ206" s="79" t="b">
        <v>0</v>
      </c>
      <c r="AK206" s="79">
        <v>4</v>
      </c>
      <c r="AL206" s="85" t="s">
        <v>1173</v>
      </c>
      <c r="AM206" s="79" t="s">
        <v>1184</v>
      </c>
      <c r="AN206" s="79" t="b">
        <v>0</v>
      </c>
      <c r="AO206" s="85" t="s">
        <v>985</v>
      </c>
      <c r="AP206" s="79" t="s">
        <v>176</v>
      </c>
      <c r="AQ206" s="79">
        <v>0</v>
      </c>
      <c r="AR206" s="79">
        <v>0</v>
      </c>
      <c r="AS206" s="79"/>
      <c r="AT206" s="79"/>
      <c r="AU206" s="79"/>
      <c r="AV206" s="79"/>
      <c r="AW206" s="79"/>
      <c r="AX206" s="79"/>
      <c r="AY206" s="79"/>
      <c r="AZ206" s="79"/>
      <c r="BA206">
        <v>5</v>
      </c>
      <c r="BB206" s="78" t="str">
        <f>REPLACE(INDEX(GroupVertices[Group],MATCH(Edges[[#This Row],[Vertex 1]],GroupVertices[Vertex],0)),1,1,"")</f>
        <v>2</v>
      </c>
      <c r="BC206" s="78" t="str">
        <f>REPLACE(INDEX(GroupVertices[Group],MATCH(Edges[[#This Row],[Vertex 2]],GroupVertices[Vertex],0)),1,1,"")</f>
        <v>6</v>
      </c>
      <c r="BD206" s="48">
        <v>1</v>
      </c>
      <c r="BE206" s="49">
        <v>3.0303030303030303</v>
      </c>
      <c r="BF206" s="48">
        <v>0</v>
      </c>
      <c r="BG206" s="49">
        <v>0</v>
      </c>
      <c r="BH206" s="48">
        <v>0</v>
      </c>
      <c r="BI206" s="49">
        <v>0</v>
      </c>
      <c r="BJ206" s="48">
        <v>32</v>
      </c>
      <c r="BK206" s="49">
        <v>96.96969696969697</v>
      </c>
      <c r="BL206" s="48">
        <v>33</v>
      </c>
    </row>
    <row r="207" spans="1:64" ht="15">
      <c r="A207" s="64" t="s">
        <v>246</v>
      </c>
      <c r="B207" s="64" t="s">
        <v>259</v>
      </c>
      <c r="C207" s="65" t="s">
        <v>3154</v>
      </c>
      <c r="D207" s="66">
        <v>8</v>
      </c>
      <c r="E207" s="67" t="s">
        <v>136</v>
      </c>
      <c r="F207" s="68">
        <v>18.571428571428573</v>
      </c>
      <c r="G207" s="65"/>
      <c r="H207" s="69"/>
      <c r="I207" s="70"/>
      <c r="J207" s="70"/>
      <c r="K207" s="34" t="s">
        <v>66</v>
      </c>
      <c r="L207" s="77">
        <v>207</v>
      </c>
      <c r="M207" s="77"/>
      <c r="N207" s="72"/>
      <c r="O207" s="79" t="s">
        <v>328</v>
      </c>
      <c r="P207" s="81">
        <v>43748.43355324074</v>
      </c>
      <c r="Q207" s="79" t="s">
        <v>366</v>
      </c>
      <c r="R207" s="79"/>
      <c r="S207" s="79"/>
      <c r="T207" s="79" t="s">
        <v>552</v>
      </c>
      <c r="U207" s="82" t="s">
        <v>617</v>
      </c>
      <c r="V207" s="82" t="s">
        <v>617</v>
      </c>
      <c r="W207" s="81">
        <v>43748.43355324074</v>
      </c>
      <c r="X207" s="82" t="s">
        <v>754</v>
      </c>
      <c r="Y207" s="79"/>
      <c r="Z207" s="79"/>
      <c r="AA207" s="85" t="s">
        <v>986</v>
      </c>
      <c r="AB207" s="79"/>
      <c r="AC207" s="79" t="b">
        <v>0</v>
      </c>
      <c r="AD207" s="79">
        <v>4</v>
      </c>
      <c r="AE207" s="85" t="s">
        <v>1173</v>
      </c>
      <c r="AF207" s="79" t="b">
        <v>0</v>
      </c>
      <c r="AG207" s="79" t="s">
        <v>1177</v>
      </c>
      <c r="AH207" s="79"/>
      <c r="AI207" s="85" t="s">
        <v>1173</v>
      </c>
      <c r="AJ207" s="79" t="b">
        <v>0</v>
      </c>
      <c r="AK207" s="79">
        <v>2</v>
      </c>
      <c r="AL207" s="85" t="s">
        <v>1173</v>
      </c>
      <c r="AM207" s="79" t="s">
        <v>1184</v>
      </c>
      <c r="AN207" s="79" t="b">
        <v>0</v>
      </c>
      <c r="AO207" s="85" t="s">
        <v>986</v>
      </c>
      <c r="AP207" s="79" t="s">
        <v>176</v>
      </c>
      <c r="AQ207" s="79">
        <v>0</v>
      </c>
      <c r="AR207" s="79">
        <v>0</v>
      </c>
      <c r="AS207" s="79"/>
      <c r="AT207" s="79"/>
      <c r="AU207" s="79"/>
      <c r="AV207" s="79"/>
      <c r="AW207" s="79"/>
      <c r="AX207" s="79"/>
      <c r="AY207" s="79"/>
      <c r="AZ207" s="79"/>
      <c r="BA207">
        <v>6</v>
      </c>
      <c r="BB207" s="78" t="str">
        <f>REPLACE(INDEX(GroupVertices[Group],MATCH(Edges[[#This Row],[Vertex 1]],GroupVertices[Vertex],0)),1,1,"")</f>
        <v>2</v>
      </c>
      <c r="BC207" s="78" t="str">
        <f>REPLACE(INDEX(GroupVertices[Group],MATCH(Edges[[#This Row],[Vertex 2]],GroupVertices[Vertex],0)),1,1,"")</f>
        <v>1</v>
      </c>
      <c r="BD207" s="48"/>
      <c r="BE207" s="49"/>
      <c r="BF207" s="48"/>
      <c r="BG207" s="49"/>
      <c r="BH207" s="48"/>
      <c r="BI207" s="49"/>
      <c r="BJ207" s="48"/>
      <c r="BK207" s="49"/>
      <c r="BL207" s="48"/>
    </row>
    <row r="208" spans="1:64" ht="15">
      <c r="A208" s="64" t="s">
        <v>246</v>
      </c>
      <c r="B208" s="64" t="s">
        <v>257</v>
      </c>
      <c r="C208" s="65" t="s">
        <v>3152</v>
      </c>
      <c r="D208" s="66">
        <v>7</v>
      </c>
      <c r="E208" s="67" t="s">
        <v>136</v>
      </c>
      <c r="F208" s="68">
        <v>21.857142857142858</v>
      </c>
      <c r="G208" s="65"/>
      <c r="H208" s="69"/>
      <c r="I208" s="70"/>
      <c r="J208" s="70"/>
      <c r="K208" s="34" t="s">
        <v>66</v>
      </c>
      <c r="L208" s="77">
        <v>208</v>
      </c>
      <c r="M208" s="77"/>
      <c r="N208" s="72"/>
      <c r="O208" s="79" t="s">
        <v>328</v>
      </c>
      <c r="P208" s="81">
        <v>43748.43355324074</v>
      </c>
      <c r="Q208" s="79" t="s">
        <v>366</v>
      </c>
      <c r="R208" s="79"/>
      <c r="S208" s="79"/>
      <c r="T208" s="79" t="s">
        <v>552</v>
      </c>
      <c r="U208" s="82" t="s">
        <v>617</v>
      </c>
      <c r="V208" s="82" t="s">
        <v>617</v>
      </c>
      <c r="W208" s="81">
        <v>43748.43355324074</v>
      </c>
      <c r="X208" s="82" t="s">
        <v>754</v>
      </c>
      <c r="Y208" s="79"/>
      <c r="Z208" s="79"/>
      <c r="AA208" s="85" t="s">
        <v>986</v>
      </c>
      <c r="AB208" s="79"/>
      <c r="AC208" s="79" t="b">
        <v>0</v>
      </c>
      <c r="AD208" s="79">
        <v>4</v>
      </c>
      <c r="AE208" s="85" t="s">
        <v>1173</v>
      </c>
      <c r="AF208" s="79" t="b">
        <v>0</v>
      </c>
      <c r="AG208" s="79" t="s">
        <v>1177</v>
      </c>
      <c r="AH208" s="79"/>
      <c r="AI208" s="85" t="s">
        <v>1173</v>
      </c>
      <c r="AJ208" s="79" t="b">
        <v>0</v>
      </c>
      <c r="AK208" s="79">
        <v>2</v>
      </c>
      <c r="AL208" s="85" t="s">
        <v>1173</v>
      </c>
      <c r="AM208" s="79" t="s">
        <v>1184</v>
      </c>
      <c r="AN208" s="79" t="b">
        <v>0</v>
      </c>
      <c r="AO208" s="85" t="s">
        <v>986</v>
      </c>
      <c r="AP208" s="79" t="s">
        <v>176</v>
      </c>
      <c r="AQ208" s="79">
        <v>0</v>
      </c>
      <c r="AR208" s="79">
        <v>0</v>
      </c>
      <c r="AS208" s="79"/>
      <c r="AT208" s="79"/>
      <c r="AU208" s="79"/>
      <c r="AV208" s="79"/>
      <c r="AW208" s="79"/>
      <c r="AX208" s="79"/>
      <c r="AY208" s="79"/>
      <c r="AZ208" s="79"/>
      <c r="BA208">
        <v>5</v>
      </c>
      <c r="BB208" s="78" t="str">
        <f>REPLACE(INDEX(GroupVertices[Group],MATCH(Edges[[#This Row],[Vertex 1]],GroupVertices[Vertex],0)),1,1,"")</f>
        <v>2</v>
      </c>
      <c r="BC208" s="78" t="str">
        <f>REPLACE(INDEX(GroupVertices[Group],MATCH(Edges[[#This Row],[Vertex 2]],GroupVertices[Vertex],0)),1,1,"")</f>
        <v>6</v>
      </c>
      <c r="BD208" s="48">
        <v>1</v>
      </c>
      <c r="BE208" s="49">
        <v>2.857142857142857</v>
      </c>
      <c r="BF208" s="48">
        <v>0</v>
      </c>
      <c r="BG208" s="49">
        <v>0</v>
      </c>
      <c r="BH208" s="48">
        <v>0</v>
      </c>
      <c r="BI208" s="49">
        <v>0</v>
      </c>
      <c r="BJ208" s="48">
        <v>34</v>
      </c>
      <c r="BK208" s="49">
        <v>97.14285714285714</v>
      </c>
      <c r="BL208" s="48">
        <v>35</v>
      </c>
    </row>
    <row r="209" spans="1:64" ht="15">
      <c r="A209" s="64" t="s">
        <v>257</v>
      </c>
      <c r="B209" s="64" t="s">
        <v>246</v>
      </c>
      <c r="C209" s="65" t="s">
        <v>3149</v>
      </c>
      <c r="D209" s="66">
        <v>3</v>
      </c>
      <c r="E209" s="67" t="s">
        <v>132</v>
      </c>
      <c r="F209" s="68">
        <v>35</v>
      </c>
      <c r="G209" s="65"/>
      <c r="H209" s="69"/>
      <c r="I209" s="70"/>
      <c r="J209" s="70"/>
      <c r="K209" s="34" t="s">
        <v>66</v>
      </c>
      <c r="L209" s="77">
        <v>209</v>
      </c>
      <c r="M209" s="77"/>
      <c r="N209" s="72"/>
      <c r="O209" s="79" t="s">
        <v>328</v>
      </c>
      <c r="P209" s="81">
        <v>43747.32475694444</v>
      </c>
      <c r="Q209" s="79" t="s">
        <v>350</v>
      </c>
      <c r="R209" s="79"/>
      <c r="S209" s="79"/>
      <c r="T209" s="79"/>
      <c r="U209" s="79"/>
      <c r="V209" s="82" t="s">
        <v>683</v>
      </c>
      <c r="W209" s="81">
        <v>43747.32475694444</v>
      </c>
      <c r="X209" s="82" t="s">
        <v>832</v>
      </c>
      <c r="Y209" s="79"/>
      <c r="Z209" s="79"/>
      <c r="AA209" s="85" t="s">
        <v>1064</v>
      </c>
      <c r="AB209" s="79"/>
      <c r="AC209" s="79" t="b">
        <v>0</v>
      </c>
      <c r="AD209" s="79">
        <v>0</v>
      </c>
      <c r="AE209" s="85" t="s">
        <v>1173</v>
      </c>
      <c r="AF209" s="79" t="b">
        <v>0</v>
      </c>
      <c r="AG209" s="79" t="s">
        <v>1177</v>
      </c>
      <c r="AH209" s="79"/>
      <c r="AI209" s="85" t="s">
        <v>1173</v>
      </c>
      <c r="AJ209" s="79" t="b">
        <v>0</v>
      </c>
      <c r="AK209" s="79">
        <v>4</v>
      </c>
      <c r="AL209" s="85" t="s">
        <v>985</v>
      </c>
      <c r="AM209" s="79" t="s">
        <v>1188</v>
      </c>
      <c r="AN209" s="79" t="b">
        <v>0</v>
      </c>
      <c r="AO209" s="85" t="s">
        <v>985</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6</v>
      </c>
      <c r="BC209" s="78" t="str">
        <f>REPLACE(INDEX(GroupVertices[Group],MATCH(Edges[[#This Row],[Vertex 2]],GroupVertices[Vertex],0)),1,1,"")</f>
        <v>2</v>
      </c>
      <c r="BD209" s="48">
        <v>0</v>
      </c>
      <c r="BE209" s="49">
        <v>0</v>
      </c>
      <c r="BF209" s="48">
        <v>0</v>
      </c>
      <c r="BG209" s="49">
        <v>0</v>
      </c>
      <c r="BH209" s="48">
        <v>0</v>
      </c>
      <c r="BI209" s="49">
        <v>0</v>
      </c>
      <c r="BJ209" s="48">
        <v>24</v>
      </c>
      <c r="BK209" s="49">
        <v>100</v>
      </c>
      <c r="BL209" s="48">
        <v>24</v>
      </c>
    </row>
    <row r="210" spans="1:64" ht="15">
      <c r="A210" s="64" t="s">
        <v>259</v>
      </c>
      <c r="B210" s="64" t="s">
        <v>246</v>
      </c>
      <c r="C210" s="65" t="s">
        <v>3151</v>
      </c>
      <c r="D210" s="66">
        <v>5</v>
      </c>
      <c r="E210" s="67" t="s">
        <v>136</v>
      </c>
      <c r="F210" s="68">
        <v>28.42857142857143</v>
      </c>
      <c r="G210" s="65"/>
      <c r="H210" s="69"/>
      <c r="I210" s="70"/>
      <c r="J210" s="70"/>
      <c r="K210" s="34" t="s">
        <v>66</v>
      </c>
      <c r="L210" s="77">
        <v>210</v>
      </c>
      <c r="M210" s="77"/>
      <c r="N210" s="72"/>
      <c r="O210" s="79" t="s">
        <v>328</v>
      </c>
      <c r="P210" s="81">
        <v>43742.397048611114</v>
      </c>
      <c r="Q210" s="79" t="s">
        <v>340</v>
      </c>
      <c r="R210" s="79"/>
      <c r="S210" s="79"/>
      <c r="T210" s="79" t="s">
        <v>541</v>
      </c>
      <c r="U210" s="79"/>
      <c r="V210" s="82" t="s">
        <v>685</v>
      </c>
      <c r="W210" s="81">
        <v>43742.397048611114</v>
      </c>
      <c r="X210" s="82" t="s">
        <v>833</v>
      </c>
      <c r="Y210" s="79"/>
      <c r="Z210" s="79"/>
      <c r="AA210" s="85" t="s">
        <v>1065</v>
      </c>
      <c r="AB210" s="79"/>
      <c r="AC210" s="79" t="b">
        <v>0</v>
      </c>
      <c r="AD210" s="79">
        <v>0</v>
      </c>
      <c r="AE210" s="85" t="s">
        <v>1173</v>
      </c>
      <c r="AF210" s="79" t="b">
        <v>0</v>
      </c>
      <c r="AG210" s="79" t="s">
        <v>1176</v>
      </c>
      <c r="AH210" s="79"/>
      <c r="AI210" s="85" t="s">
        <v>1173</v>
      </c>
      <c r="AJ210" s="79" t="b">
        <v>0</v>
      </c>
      <c r="AK210" s="79">
        <v>3</v>
      </c>
      <c r="AL210" s="85" t="s">
        <v>979</v>
      </c>
      <c r="AM210" s="79" t="s">
        <v>1183</v>
      </c>
      <c r="AN210" s="79" t="b">
        <v>0</v>
      </c>
      <c r="AO210" s="85" t="s">
        <v>979</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1</v>
      </c>
      <c r="BC210" s="78" t="str">
        <f>REPLACE(INDEX(GroupVertices[Group],MATCH(Edges[[#This Row],[Vertex 2]],GroupVertices[Vertex],0)),1,1,"")</f>
        <v>2</v>
      </c>
      <c r="BD210" s="48">
        <v>0</v>
      </c>
      <c r="BE210" s="49">
        <v>0</v>
      </c>
      <c r="BF210" s="48">
        <v>0</v>
      </c>
      <c r="BG210" s="49">
        <v>0</v>
      </c>
      <c r="BH210" s="48">
        <v>0</v>
      </c>
      <c r="BI210" s="49">
        <v>0</v>
      </c>
      <c r="BJ210" s="48">
        <v>18</v>
      </c>
      <c r="BK210" s="49">
        <v>100</v>
      </c>
      <c r="BL210" s="48">
        <v>18</v>
      </c>
    </row>
    <row r="211" spans="1:64" ht="15">
      <c r="A211" s="64" t="s">
        <v>259</v>
      </c>
      <c r="B211" s="64" t="s">
        <v>246</v>
      </c>
      <c r="C211" s="65" t="s">
        <v>3151</v>
      </c>
      <c r="D211" s="66">
        <v>5</v>
      </c>
      <c r="E211" s="67" t="s">
        <v>136</v>
      </c>
      <c r="F211" s="68">
        <v>28.42857142857143</v>
      </c>
      <c r="G211" s="65"/>
      <c r="H211" s="69"/>
      <c r="I211" s="70"/>
      <c r="J211" s="70"/>
      <c r="K211" s="34" t="s">
        <v>66</v>
      </c>
      <c r="L211" s="77">
        <v>211</v>
      </c>
      <c r="M211" s="77"/>
      <c r="N211" s="72"/>
      <c r="O211" s="79" t="s">
        <v>328</v>
      </c>
      <c r="P211" s="81">
        <v>43745.31270833333</v>
      </c>
      <c r="Q211" s="79" t="s">
        <v>367</v>
      </c>
      <c r="R211" s="82" t="s">
        <v>484</v>
      </c>
      <c r="S211" s="79" t="s">
        <v>523</v>
      </c>
      <c r="T211" s="79" t="s">
        <v>542</v>
      </c>
      <c r="U211" s="79"/>
      <c r="V211" s="82" t="s">
        <v>685</v>
      </c>
      <c r="W211" s="81">
        <v>43745.31270833333</v>
      </c>
      <c r="X211" s="82" t="s">
        <v>834</v>
      </c>
      <c r="Y211" s="79"/>
      <c r="Z211" s="79"/>
      <c r="AA211" s="85" t="s">
        <v>1066</v>
      </c>
      <c r="AB211" s="79"/>
      <c r="AC211" s="79" t="b">
        <v>0</v>
      </c>
      <c r="AD211" s="79">
        <v>0</v>
      </c>
      <c r="AE211" s="85" t="s">
        <v>1173</v>
      </c>
      <c r="AF211" s="79" t="b">
        <v>0</v>
      </c>
      <c r="AG211" s="79" t="s">
        <v>1176</v>
      </c>
      <c r="AH211" s="79"/>
      <c r="AI211" s="85" t="s">
        <v>1173</v>
      </c>
      <c r="AJ211" s="79" t="b">
        <v>0</v>
      </c>
      <c r="AK211" s="79">
        <v>2</v>
      </c>
      <c r="AL211" s="85" t="s">
        <v>982</v>
      </c>
      <c r="AM211" s="79" t="s">
        <v>1183</v>
      </c>
      <c r="AN211" s="79" t="b">
        <v>0</v>
      </c>
      <c r="AO211" s="85" t="s">
        <v>982</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1</v>
      </c>
      <c r="BC211" s="78" t="str">
        <f>REPLACE(INDEX(GroupVertices[Group],MATCH(Edges[[#This Row],[Vertex 2]],GroupVertices[Vertex],0)),1,1,"")</f>
        <v>2</v>
      </c>
      <c r="BD211" s="48">
        <v>0</v>
      </c>
      <c r="BE211" s="49">
        <v>0</v>
      </c>
      <c r="BF211" s="48">
        <v>0</v>
      </c>
      <c r="BG211" s="49">
        <v>0</v>
      </c>
      <c r="BH211" s="48">
        <v>0</v>
      </c>
      <c r="BI211" s="49">
        <v>0</v>
      </c>
      <c r="BJ211" s="48">
        <v>12</v>
      </c>
      <c r="BK211" s="49">
        <v>100</v>
      </c>
      <c r="BL211" s="48">
        <v>12</v>
      </c>
    </row>
    <row r="212" spans="1:64" ht="15">
      <c r="A212" s="64" t="s">
        <v>259</v>
      </c>
      <c r="B212" s="64" t="s">
        <v>246</v>
      </c>
      <c r="C212" s="65" t="s">
        <v>3151</v>
      </c>
      <c r="D212" s="66">
        <v>5</v>
      </c>
      <c r="E212" s="67" t="s">
        <v>136</v>
      </c>
      <c r="F212" s="68">
        <v>28.42857142857143</v>
      </c>
      <c r="G212" s="65"/>
      <c r="H212" s="69"/>
      <c r="I212" s="70"/>
      <c r="J212" s="70"/>
      <c r="K212" s="34" t="s">
        <v>66</v>
      </c>
      <c r="L212" s="77">
        <v>212</v>
      </c>
      <c r="M212" s="77"/>
      <c r="N212" s="72"/>
      <c r="O212" s="79" t="s">
        <v>328</v>
      </c>
      <c r="P212" s="81">
        <v>43746.62365740741</v>
      </c>
      <c r="Q212" s="79" t="s">
        <v>350</v>
      </c>
      <c r="R212" s="79"/>
      <c r="S212" s="79"/>
      <c r="T212" s="79"/>
      <c r="U212" s="79"/>
      <c r="V212" s="82" t="s">
        <v>685</v>
      </c>
      <c r="W212" s="81">
        <v>43746.62365740741</v>
      </c>
      <c r="X212" s="82" t="s">
        <v>835</v>
      </c>
      <c r="Y212" s="79"/>
      <c r="Z212" s="79"/>
      <c r="AA212" s="85" t="s">
        <v>1067</v>
      </c>
      <c r="AB212" s="79"/>
      <c r="AC212" s="79" t="b">
        <v>0</v>
      </c>
      <c r="AD212" s="79">
        <v>0</v>
      </c>
      <c r="AE212" s="85" t="s">
        <v>1173</v>
      </c>
      <c r="AF212" s="79" t="b">
        <v>0</v>
      </c>
      <c r="AG212" s="79" t="s">
        <v>1177</v>
      </c>
      <c r="AH212" s="79"/>
      <c r="AI212" s="85" t="s">
        <v>1173</v>
      </c>
      <c r="AJ212" s="79" t="b">
        <v>0</v>
      </c>
      <c r="AK212" s="79">
        <v>4</v>
      </c>
      <c r="AL212" s="85" t="s">
        <v>985</v>
      </c>
      <c r="AM212" s="79" t="s">
        <v>1184</v>
      </c>
      <c r="AN212" s="79" t="b">
        <v>0</v>
      </c>
      <c r="AO212" s="85" t="s">
        <v>985</v>
      </c>
      <c r="AP212" s="79" t="s">
        <v>176</v>
      </c>
      <c r="AQ212" s="79">
        <v>0</v>
      </c>
      <c r="AR212" s="79">
        <v>0</v>
      </c>
      <c r="AS212" s="79"/>
      <c r="AT212" s="79"/>
      <c r="AU212" s="79"/>
      <c r="AV212" s="79"/>
      <c r="AW212" s="79"/>
      <c r="AX212" s="79"/>
      <c r="AY212" s="79"/>
      <c r="AZ212" s="79"/>
      <c r="BA212">
        <v>3</v>
      </c>
      <c r="BB212" s="78" t="str">
        <f>REPLACE(INDEX(GroupVertices[Group],MATCH(Edges[[#This Row],[Vertex 1]],GroupVertices[Vertex],0)),1,1,"")</f>
        <v>1</v>
      </c>
      <c r="BC212" s="78" t="str">
        <f>REPLACE(INDEX(GroupVertices[Group],MATCH(Edges[[#This Row],[Vertex 2]],GroupVertices[Vertex],0)),1,1,"")</f>
        <v>2</v>
      </c>
      <c r="BD212" s="48">
        <v>0</v>
      </c>
      <c r="BE212" s="49">
        <v>0</v>
      </c>
      <c r="BF212" s="48">
        <v>0</v>
      </c>
      <c r="BG212" s="49">
        <v>0</v>
      </c>
      <c r="BH212" s="48">
        <v>0</v>
      </c>
      <c r="BI212" s="49">
        <v>0</v>
      </c>
      <c r="BJ212" s="48">
        <v>24</v>
      </c>
      <c r="BK212" s="49">
        <v>100</v>
      </c>
      <c r="BL212" s="48">
        <v>24</v>
      </c>
    </row>
    <row r="213" spans="1:64" ht="15">
      <c r="A213" s="64" t="s">
        <v>273</v>
      </c>
      <c r="B213" s="64" t="s">
        <v>273</v>
      </c>
      <c r="C213" s="65" t="s">
        <v>3149</v>
      </c>
      <c r="D213" s="66">
        <v>3</v>
      </c>
      <c r="E213" s="67" t="s">
        <v>132</v>
      </c>
      <c r="F213" s="68">
        <v>35</v>
      </c>
      <c r="G213" s="65"/>
      <c r="H213" s="69"/>
      <c r="I213" s="70"/>
      <c r="J213" s="70"/>
      <c r="K213" s="34" t="s">
        <v>65</v>
      </c>
      <c r="L213" s="77">
        <v>213</v>
      </c>
      <c r="M213" s="77"/>
      <c r="N213" s="72"/>
      <c r="O213" s="79" t="s">
        <v>176</v>
      </c>
      <c r="P213" s="81">
        <v>43747.25597222222</v>
      </c>
      <c r="Q213" s="79" t="s">
        <v>411</v>
      </c>
      <c r="R213" s="79"/>
      <c r="S213" s="79"/>
      <c r="T213" s="79" t="s">
        <v>548</v>
      </c>
      <c r="U213" s="82" t="s">
        <v>611</v>
      </c>
      <c r="V213" s="82" t="s">
        <v>611</v>
      </c>
      <c r="W213" s="81">
        <v>43747.25597222222</v>
      </c>
      <c r="X213" s="82" t="s">
        <v>836</v>
      </c>
      <c r="Y213" s="79"/>
      <c r="Z213" s="79"/>
      <c r="AA213" s="85" t="s">
        <v>1068</v>
      </c>
      <c r="AB213" s="79"/>
      <c r="AC213" s="79" t="b">
        <v>0</v>
      </c>
      <c r="AD213" s="79">
        <v>14</v>
      </c>
      <c r="AE213" s="85" t="s">
        <v>1173</v>
      </c>
      <c r="AF213" s="79" t="b">
        <v>0</v>
      </c>
      <c r="AG213" s="79" t="s">
        <v>1176</v>
      </c>
      <c r="AH213" s="79"/>
      <c r="AI213" s="85" t="s">
        <v>1173</v>
      </c>
      <c r="AJ213" s="79" t="b">
        <v>0</v>
      </c>
      <c r="AK213" s="79">
        <v>4</v>
      </c>
      <c r="AL213" s="85" t="s">
        <v>1173</v>
      </c>
      <c r="AM213" s="79" t="s">
        <v>1181</v>
      </c>
      <c r="AN213" s="79" t="b">
        <v>0</v>
      </c>
      <c r="AO213" s="85" t="s">
        <v>1068</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3</v>
      </c>
      <c r="BD213" s="48">
        <v>0</v>
      </c>
      <c r="BE213" s="49">
        <v>0</v>
      </c>
      <c r="BF213" s="48">
        <v>0</v>
      </c>
      <c r="BG213" s="49">
        <v>0</v>
      </c>
      <c r="BH213" s="48">
        <v>0</v>
      </c>
      <c r="BI213" s="49">
        <v>0</v>
      </c>
      <c r="BJ213" s="48">
        <v>8</v>
      </c>
      <c r="BK213" s="49">
        <v>100</v>
      </c>
      <c r="BL213" s="48">
        <v>8</v>
      </c>
    </row>
    <row r="214" spans="1:64" ht="15">
      <c r="A214" s="64" t="s">
        <v>259</v>
      </c>
      <c r="B214" s="64" t="s">
        <v>273</v>
      </c>
      <c r="C214" s="65" t="s">
        <v>3149</v>
      </c>
      <c r="D214" s="66">
        <v>3</v>
      </c>
      <c r="E214" s="67" t="s">
        <v>132</v>
      </c>
      <c r="F214" s="68">
        <v>35</v>
      </c>
      <c r="G214" s="65"/>
      <c r="H214" s="69"/>
      <c r="I214" s="70"/>
      <c r="J214" s="70"/>
      <c r="K214" s="34" t="s">
        <v>65</v>
      </c>
      <c r="L214" s="77">
        <v>214</v>
      </c>
      <c r="M214" s="77"/>
      <c r="N214" s="72"/>
      <c r="O214" s="79" t="s">
        <v>328</v>
      </c>
      <c r="P214" s="81">
        <v>43747.26642361111</v>
      </c>
      <c r="Q214" s="79" t="s">
        <v>353</v>
      </c>
      <c r="R214" s="79"/>
      <c r="S214" s="79"/>
      <c r="T214" s="79" t="s">
        <v>548</v>
      </c>
      <c r="U214" s="82" t="s">
        <v>611</v>
      </c>
      <c r="V214" s="82" t="s">
        <v>611</v>
      </c>
      <c r="W214" s="81">
        <v>43747.26642361111</v>
      </c>
      <c r="X214" s="82" t="s">
        <v>837</v>
      </c>
      <c r="Y214" s="79"/>
      <c r="Z214" s="79"/>
      <c r="AA214" s="85" t="s">
        <v>1069</v>
      </c>
      <c r="AB214" s="79"/>
      <c r="AC214" s="79" t="b">
        <v>0</v>
      </c>
      <c r="AD214" s="79">
        <v>0</v>
      </c>
      <c r="AE214" s="85" t="s">
        <v>1173</v>
      </c>
      <c r="AF214" s="79" t="b">
        <v>0</v>
      </c>
      <c r="AG214" s="79" t="s">
        <v>1176</v>
      </c>
      <c r="AH214" s="79"/>
      <c r="AI214" s="85" t="s">
        <v>1173</v>
      </c>
      <c r="AJ214" s="79" t="b">
        <v>0</v>
      </c>
      <c r="AK214" s="79">
        <v>4</v>
      </c>
      <c r="AL214" s="85" t="s">
        <v>1068</v>
      </c>
      <c r="AM214" s="79" t="s">
        <v>1183</v>
      </c>
      <c r="AN214" s="79" t="b">
        <v>0</v>
      </c>
      <c r="AO214" s="85" t="s">
        <v>1068</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3</v>
      </c>
      <c r="BD214" s="48">
        <v>0</v>
      </c>
      <c r="BE214" s="49">
        <v>0</v>
      </c>
      <c r="BF214" s="48">
        <v>0</v>
      </c>
      <c r="BG214" s="49">
        <v>0</v>
      </c>
      <c r="BH214" s="48">
        <v>0</v>
      </c>
      <c r="BI214" s="49">
        <v>0</v>
      </c>
      <c r="BJ214" s="48">
        <v>10</v>
      </c>
      <c r="BK214" s="49">
        <v>100</v>
      </c>
      <c r="BL214" s="48">
        <v>10</v>
      </c>
    </row>
    <row r="215" spans="1:64" ht="15">
      <c r="A215" s="64" t="s">
        <v>274</v>
      </c>
      <c r="B215" s="64" t="s">
        <v>287</v>
      </c>
      <c r="C215" s="65" t="s">
        <v>3149</v>
      </c>
      <c r="D215" s="66">
        <v>3</v>
      </c>
      <c r="E215" s="67" t="s">
        <v>132</v>
      </c>
      <c r="F215" s="68">
        <v>35</v>
      </c>
      <c r="G215" s="65"/>
      <c r="H215" s="69"/>
      <c r="I215" s="70"/>
      <c r="J215" s="70"/>
      <c r="K215" s="34" t="s">
        <v>65</v>
      </c>
      <c r="L215" s="77">
        <v>215</v>
      </c>
      <c r="M215" s="77"/>
      <c r="N215" s="72"/>
      <c r="O215" s="79" t="s">
        <v>328</v>
      </c>
      <c r="P215" s="81">
        <v>43745.37173611111</v>
      </c>
      <c r="Q215" s="79" t="s">
        <v>344</v>
      </c>
      <c r="R215" s="79"/>
      <c r="S215" s="79"/>
      <c r="T215" s="79" t="s">
        <v>543</v>
      </c>
      <c r="U215" s="79"/>
      <c r="V215" s="82" t="s">
        <v>699</v>
      </c>
      <c r="W215" s="81">
        <v>43745.37173611111</v>
      </c>
      <c r="X215" s="82" t="s">
        <v>838</v>
      </c>
      <c r="Y215" s="79"/>
      <c r="Z215" s="79"/>
      <c r="AA215" s="85" t="s">
        <v>1070</v>
      </c>
      <c r="AB215" s="79"/>
      <c r="AC215" s="79" t="b">
        <v>0</v>
      </c>
      <c r="AD215" s="79">
        <v>0</v>
      </c>
      <c r="AE215" s="85" t="s">
        <v>1173</v>
      </c>
      <c r="AF215" s="79" t="b">
        <v>0</v>
      </c>
      <c r="AG215" s="79" t="s">
        <v>1177</v>
      </c>
      <c r="AH215" s="79"/>
      <c r="AI215" s="85" t="s">
        <v>1173</v>
      </c>
      <c r="AJ215" s="79" t="b">
        <v>0</v>
      </c>
      <c r="AK215" s="79">
        <v>2</v>
      </c>
      <c r="AL215" s="85" t="s">
        <v>1063</v>
      </c>
      <c r="AM215" s="79" t="s">
        <v>1184</v>
      </c>
      <c r="AN215" s="79" t="b">
        <v>0</v>
      </c>
      <c r="AO215" s="85" t="s">
        <v>1063</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274</v>
      </c>
      <c r="B216" s="64" t="s">
        <v>259</v>
      </c>
      <c r="C216" s="65" t="s">
        <v>3149</v>
      </c>
      <c r="D216" s="66">
        <v>3</v>
      </c>
      <c r="E216" s="67" t="s">
        <v>132</v>
      </c>
      <c r="F216" s="68">
        <v>35</v>
      </c>
      <c r="G216" s="65"/>
      <c r="H216" s="69"/>
      <c r="I216" s="70"/>
      <c r="J216" s="70"/>
      <c r="K216" s="34" t="s">
        <v>66</v>
      </c>
      <c r="L216" s="77">
        <v>216</v>
      </c>
      <c r="M216" s="77"/>
      <c r="N216" s="72"/>
      <c r="O216" s="79" t="s">
        <v>328</v>
      </c>
      <c r="P216" s="81">
        <v>43745.37173611111</v>
      </c>
      <c r="Q216" s="79" t="s">
        <v>344</v>
      </c>
      <c r="R216" s="79"/>
      <c r="S216" s="79"/>
      <c r="T216" s="79" t="s">
        <v>543</v>
      </c>
      <c r="U216" s="79"/>
      <c r="V216" s="82" t="s">
        <v>699</v>
      </c>
      <c r="W216" s="81">
        <v>43745.37173611111</v>
      </c>
      <c r="X216" s="82" t="s">
        <v>838</v>
      </c>
      <c r="Y216" s="79"/>
      <c r="Z216" s="79"/>
      <c r="AA216" s="85" t="s">
        <v>1070</v>
      </c>
      <c r="AB216" s="79"/>
      <c r="AC216" s="79" t="b">
        <v>0</v>
      </c>
      <c r="AD216" s="79">
        <v>0</v>
      </c>
      <c r="AE216" s="85" t="s">
        <v>1173</v>
      </c>
      <c r="AF216" s="79" t="b">
        <v>0</v>
      </c>
      <c r="AG216" s="79" t="s">
        <v>1177</v>
      </c>
      <c r="AH216" s="79"/>
      <c r="AI216" s="85" t="s">
        <v>1173</v>
      </c>
      <c r="AJ216" s="79" t="b">
        <v>0</v>
      </c>
      <c r="AK216" s="79">
        <v>2</v>
      </c>
      <c r="AL216" s="85" t="s">
        <v>1063</v>
      </c>
      <c r="AM216" s="79" t="s">
        <v>1184</v>
      </c>
      <c r="AN216" s="79" t="b">
        <v>0</v>
      </c>
      <c r="AO216" s="85" t="s">
        <v>1063</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1</v>
      </c>
      <c r="BE216" s="49">
        <v>5.555555555555555</v>
      </c>
      <c r="BF216" s="48">
        <v>0</v>
      </c>
      <c r="BG216" s="49">
        <v>0</v>
      </c>
      <c r="BH216" s="48">
        <v>0</v>
      </c>
      <c r="BI216" s="49">
        <v>0</v>
      </c>
      <c r="BJ216" s="48">
        <v>17</v>
      </c>
      <c r="BK216" s="49">
        <v>94.44444444444444</v>
      </c>
      <c r="BL216" s="48">
        <v>18</v>
      </c>
    </row>
    <row r="217" spans="1:64" ht="15">
      <c r="A217" s="64" t="s">
        <v>259</v>
      </c>
      <c r="B217" s="64" t="s">
        <v>274</v>
      </c>
      <c r="C217" s="65" t="s">
        <v>3150</v>
      </c>
      <c r="D217" s="66">
        <v>4</v>
      </c>
      <c r="E217" s="67" t="s">
        <v>136</v>
      </c>
      <c r="F217" s="68">
        <v>31.714285714285715</v>
      </c>
      <c r="G217" s="65"/>
      <c r="H217" s="69"/>
      <c r="I217" s="70"/>
      <c r="J217" s="70"/>
      <c r="K217" s="34" t="s">
        <v>66</v>
      </c>
      <c r="L217" s="77">
        <v>217</v>
      </c>
      <c r="M217" s="77"/>
      <c r="N217" s="72"/>
      <c r="O217" s="79" t="s">
        <v>328</v>
      </c>
      <c r="P217" s="81">
        <v>43745.312256944446</v>
      </c>
      <c r="Q217" s="79" t="s">
        <v>410</v>
      </c>
      <c r="R217" s="82" t="s">
        <v>502</v>
      </c>
      <c r="S217" s="79" t="s">
        <v>527</v>
      </c>
      <c r="T217" s="79" t="s">
        <v>578</v>
      </c>
      <c r="U217" s="79"/>
      <c r="V217" s="82" t="s">
        <v>685</v>
      </c>
      <c r="W217" s="81">
        <v>43745.312256944446</v>
      </c>
      <c r="X217" s="82" t="s">
        <v>831</v>
      </c>
      <c r="Y217" s="79"/>
      <c r="Z217" s="79"/>
      <c r="AA217" s="85" t="s">
        <v>1063</v>
      </c>
      <c r="AB217" s="79"/>
      <c r="AC217" s="79" t="b">
        <v>0</v>
      </c>
      <c r="AD217" s="79">
        <v>4</v>
      </c>
      <c r="AE217" s="85" t="s">
        <v>1173</v>
      </c>
      <c r="AF217" s="79" t="b">
        <v>0</v>
      </c>
      <c r="AG217" s="79" t="s">
        <v>1177</v>
      </c>
      <c r="AH217" s="79"/>
      <c r="AI217" s="85" t="s">
        <v>1173</v>
      </c>
      <c r="AJ217" s="79" t="b">
        <v>0</v>
      </c>
      <c r="AK217" s="79">
        <v>2</v>
      </c>
      <c r="AL217" s="85" t="s">
        <v>1173</v>
      </c>
      <c r="AM217" s="79" t="s">
        <v>1183</v>
      </c>
      <c r="AN217" s="79" t="b">
        <v>0</v>
      </c>
      <c r="AO217" s="85" t="s">
        <v>1063</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259</v>
      </c>
      <c r="B218" s="64" t="s">
        <v>274</v>
      </c>
      <c r="C218" s="65" t="s">
        <v>3150</v>
      </c>
      <c r="D218" s="66">
        <v>4</v>
      </c>
      <c r="E218" s="67" t="s">
        <v>136</v>
      </c>
      <c r="F218" s="68">
        <v>31.714285714285715</v>
      </c>
      <c r="G218" s="65"/>
      <c r="H218" s="69"/>
      <c r="I218" s="70"/>
      <c r="J218" s="70"/>
      <c r="K218" s="34" t="s">
        <v>66</v>
      </c>
      <c r="L218" s="77">
        <v>218</v>
      </c>
      <c r="M218" s="77"/>
      <c r="N218" s="72"/>
      <c r="O218" s="79" t="s">
        <v>328</v>
      </c>
      <c r="P218" s="81">
        <v>43747.26844907407</v>
      </c>
      <c r="Q218" s="79" t="s">
        <v>412</v>
      </c>
      <c r="R218" s="82" t="s">
        <v>503</v>
      </c>
      <c r="S218" s="79" t="s">
        <v>527</v>
      </c>
      <c r="T218" s="79" t="s">
        <v>579</v>
      </c>
      <c r="U218" s="79"/>
      <c r="V218" s="82" t="s">
        <v>685</v>
      </c>
      <c r="W218" s="81">
        <v>43747.26844907407</v>
      </c>
      <c r="X218" s="82" t="s">
        <v>839</v>
      </c>
      <c r="Y218" s="79"/>
      <c r="Z218" s="79"/>
      <c r="AA218" s="85" t="s">
        <v>1071</v>
      </c>
      <c r="AB218" s="79"/>
      <c r="AC218" s="79" t="b">
        <v>0</v>
      </c>
      <c r="AD218" s="79">
        <v>1</v>
      </c>
      <c r="AE218" s="85" t="s">
        <v>1173</v>
      </c>
      <c r="AF218" s="79" t="b">
        <v>0</v>
      </c>
      <c r="AG218" s="79" t="s">
        <v>1176</v>
      </c>
      <c r="AH218" s="79"/>
      <c r="AI218" s="85" t="s">
        <v>1173</v>
      </c>
      <c r="AJ218" s="79" t="b">
        <v>0</v>
      </c>
      <c r="AK218" s="79">
        <v>4</v>
      </c>
      <c r="AL218" s="85" t="s">
        <v>1173</v>
      </c>
      <c r="AM218" s="79" t="s">
        <v>1183</v>
      </c>
      <c r="AN218" s="79" t="b">
        <v>0</v>
      </c>
      <c r="AO218" s="85" t="s">
        <v>1071</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259</v>
      </c>
      <c r="B219" s="64" t="s">
        <v>320</v>
      </c>
      <c r="C219" s="65" t="s">
        <v>3152</v>
      </c>
      <c r="D219" s="66">
        <v>7</v>
      </c>
      <c r="E219" s="67" t="s">
        <v>136</v>
      </c>
      <c r="F219" s="68">
        <v>21.857142857142858</v>
      </c>
      <c r="G219" s="65"/>
      <c r="H219" s="69"/>
      <c r="I219" s="70"/>
      <c r="J219" s="70"/>
      <c r="K219" s="34" t="s">
        <v>65</v>
      </c>
      <c r="L219" s="77">
        <v>219</v>
      </c>
      <c r="M219" s="77"/>
      <c r="N219" s="72"/>
      <c r="O219" s="79" t="s">
        <v>328</v>
      </c>
      <c r="P219" s="81">
        <v>43738.28792824074</v>
      </c>
      <c r="Q219" s="79" t="s">
        <v>396</v>
      </c>
      <c r="R219" s="82" t="s">
        <v>495</v>
      </c>
      <c r="S219" s="79" t="s">
        <v>527</v>
      </c>
      <c r="T219" s="79" t="s">
        <v>571</v>
      </c>
      <c r="U219" s="79"/>
      <c r="V219" s="82" t="s">
        <v>685</v>
      </c>
      <c r="W219" s="81">
        <v>43738.28792824074</v>
      </c>
      <c r="X219" s="82" t="s">
        <v>810</v>
      </c>
      <c r="Y219" s="79"/>
      <c r="Z219" s="79"/>
      <c r="AA219" s="85" t="s">
        <v>1042</v>
      </c>
      <c r="AB219" s="79"/>
      <c r="AC219" s="79" t="b">
        <v>0</v>
      </c>
      <c r="AD219" s="79">
        <v>1</v>
      </c>
      <c r="AE219" s="85" t="s">
        <v>1173</v>
      </c>
      <c r="AF219" s="79" t="b">
        <v>0</v>
      </c>
      <c r="AG219" s="79" t="s">
        <v>1176</v>
      </c>
      <c r="AH219" s="79"/>
      <c r="AI219" s="85" t="s">
        <v>1173</v>
      </c>
      <c r="AJ219" s="79" t="b">
        <v>0</v>
      </c>
      <c r="AK219" s="79">
        <v>0</v>
      </c>
      <c r="AL219" s="85" t="s">
        <v>1173</v>
      </c>
      <c r="AM219" s="79" t="s">
        <v>1183</v>
      </c>
      <c r="AN219" s="79" t="b">
        <v>0</v>
      </c>
      <c r="AO219" s="85" t="s">
        <v>1042</v>
      </c>
      <c r="AP219" s="79" t="s">
        <v>176</v>
      </c>
      <c r="AQ219" s="79">
        <v>0</v>
      </c>
      <c r="AR219" s="79">
        <v>0</v>
      </c>
      <c r="AS219" s="79"/>
      <c r="AT219" s="79"/>
      <c r="AU219" s="79"/>
      <c r="AV219" s="79"/>
      <c r="AW219" s="79"/>
      <c r="AX219" s="79"/>
      <c r="AY219" s="79"/>
      <c r="AZ219" s="79"/>
      <c r="BA219">
        <v>5</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259</v>
      </c>
      <c r="B220" s="64" t="s">
        <v>320</v>
      </c>
      <c r="C220" s="65" t="s">
        <v>3152</v>
      </c>
      <c r="D220" s="66">
        <v>7</v>
      </c>
      <c r="E220" s="67" t="s">
        <v>136</v>
      </c>
      <c r="F220" s="68">
        <v>21.857142857142858</v>
      </c>
      <c r="G220" s="65"/>
      <c r="H220" s="69"/>
      <c r="I220" s="70"/>
      <c r="J220" s="70"/>
      <c r="K220" s="34" t="s">
        <v>65</v>
      </c>
      <c r="L220" s="77">
        <v>220</v>
      </c>
      <c r="M220" s="77"/>
      <c r="N220" s="72"/>
      <c r="O220" s="79" t="s">
        <v>328</v>
      </c>
      <c r="P220" s="81">
        <v>43738.28836805555</v>
      </c>
      <c r="Q220" s="79" t="s">
        <v>399</v>
      </c>
      <c r="R220" s="82" t="s">
        <v>497</v>
      </c>
      <c r="S220" s="79" t="s">
        <v>527</v>
      </c>
      <c r="T220" s="79" t="s">
        <v>572</v>
      </c>
      <c r="U220" s="79"/>
      <c r="V220" s="82" t="s">
        <v>685</v>
      </c>
      <c r="W220" s="81">
        <v>43738.28836805555</v>
      </c>
      <c r="X220" s="82" t="s">
        <v>813</v>
      </c>
      <c r="Y220" s="79"/>
      <c r="Z220" s="79"/>
      <c r="AA220" s="85" t="s">
        <v>1045</v>
      </c>
      <c r="AB220" s="79"/>
      <c r="AC220" s="79" t="b">
        <v>0</v>
      </c>
      <c r="AD220" s="79">
        <v>0</v>
      </c>
      <c r="AE220" s="85" t="s">
        <v>1173</v>
      </c>
      <c r="AF220" s="79" t="b">
        <v>0</v>
      </c>
      <c r="AG220" s="79" t="s">
        <v>1177</v>
      </c>
      <c r="AH220" s="79"/>
      <c r="AI220" s="85" t="s">
        <v>1173</v>
      </c>
      <c r="AJ220" s="79" t="b">
        <v>0</v>
      </c>
      <c r="AK220" s="79">
        <v>1</v>
      </c>
      <c r="AL220" s="85" t="s">
        <v>1173</v>
      </c>
      <c r="AM220" s="79" t="s">
        <v>1183</v>
      </c>
      <c r="AN220" s="79" t="b">
        <v>0</v>
      </c>
      <c r="AO220" s="85" t="s">
        <v>1045</v>
      </c>
      <c r="AP220" s="79" t="s">
        <v>176</v>
      </c>
      <c r="AQ220" s="79">
        <v>0</v>
      </c>
      <c r="AR220" s="79">
        <v>0</v>
      </c>
      <c r="AS220" s="79"/>
      <c r="AT220" s="79"/>
      <c r="AU220" s="79"/>
      <c r="AV220" s="79"/>
      <c r="AW220" s="79"/>
      <c r="AX220" s="79"/>
      <c r="AY220" s="79"/>
      <c r="AZ220" s="79"/>
      <c r="BA220">
        <v>5</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259</v>
      </c>
      <c r="B221" s="64" t="s">
        <v>320</v>
      </c>
      <c r="C221" s="65" t="s">
        <v>3152</v>
      </c>
      <c r="D221" s="66">
        <v>7</v>
      </c>
      <c r="E221" s="67" t="s">
        <v>136</v>
      </c>
      <c r="F221" s="68">
        <v>21.857142857142858</v>
      </c>
      <c r="G221" s="65"/>
      <c r="H221" s="69"/>
      <c r="I221" s="70"/>
      <c r="J221" s="70"/>
      <c r="K221" s="34" t="s">
        <v>65</v>
      </c>
      <c r="L221" s="77">
        <v>221</v>
      </c>
      <c r="M221" s="77"/>
      <c r="N221" s="72"/>
      <c r="O221" s="79" t="s">
        <v>328</v>
      </c>
      <c r="P221" s="81">
        <v>43742.493101851855</v>
      </c>
      <c r="Q221" s="79" t="s">
        <v>397</v>
      </c>
      <c r="R221" s="82" t="s">
        <v>496</v>
      </c>
      <c r="S221" s="79" t="s">
        <v>527</v>
      </c>
      <c r="T221" s="79" t="s">
        <v>259</v>
      </c>
      <c r="U221" s="79"/>
      <c r="V221" s="82" t="s">
        <v>685</v>
      </c>
      <c r="W221" s="81">
        <v>43742.493101851855</v>
      </c>
      <c r="X221" s="82" t="s">
        <v>811</v>
      </c>
      <c r="Y221" s="79"/>
      <c r="Z221" s="79"/>
      <c r="AA221" s="85" t="s">
        <v>1043</v>
      </c>
      <c r="AB221" s="79"/>
      <c r="AC221" s="79" t="b">
        <v>0</v>
      </c>
      <c r="AD221" s="79">
        <v>3</v>
      </c>
      <c r="AE221" s="85" t="s">
        <v>1173</v>
      </c>
      <c r="AF221" s="79" t="b">
        <v>0</v>
      </c>
      <c r="AG221" s="79" t="s">
        <v>1176</v>
      </c>
      <c r="AH221" s="79"/>
      <c r="AI221" s="85" t="s">
        <v>1173</v>
      </c>
      <c r="AJ221" s="79" t="b">
        <v>0</v>
      </c>
      <c r="AK221" s="79">
        <v>4</v>
      </c>
      <c r="AL221" s="85" t="s">
        <v>1173</v>
      </c>
      <c r="AM221" s="79" t="s">
        <v>1183</v>
      </c>
      <c r="AN221" s="79" t="b">
        <v>0</v>
      </c>
      <c r="AO221" s="85" t="s">
        <v>1043</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22</v>
      </c>
      <c r="BK221" s="49">
        <v>100</v>
      </c>
      <c r="BL221" s="48">
        <v>22</v>
      </c>
    </row>
    <row r="222" spans="1:64" ht="15">
      <c r="A222" s="64" t="s">
        <v>259</v>
      </c>
      <c r="B222" s="64" t="s">
        <v>320</v>
      </c>
      <c r="C222" s="65" t="s">
        <v>3152</v>
      </c>
      <c r="D222" s="66">
        <v>7</v>
      </c>
      <c r="E222" s="67" t="s">
        <v>136</v>
      </c>
      <c r="F222" s="68">
        <v>21.857142857142858</v>
      </c>
      <c r="G222" s="65"/>
      <c r="H222" s="69"/>
      <c r="I222" s="70"/>
      <c r="J222" s="70"/>
      <c r="K222" s="34" t="s">
        <v>65</v>
      </c>
      <c r="L222" s="77">
        <v>222</v>
      </c>
      <c r="M222" s="77"/>
      <c r="N222" s="72"/>
      <c r="O222" s="79" t="s">
        <v>328</v>
      </c>
      <c r="P222" s="81">
        <v>43745.312256944446</v>
      </c>
      <c r="Q222" s="79" t="s">
        <v>410</v>
      </c>
      <c r="R222" s="82" t="s">
        <v>502</v>
      </c>
      <c r="S222" s="79" t="s">
        <v>527</v>
      </c>
      <c r="T222" s="79" t="s">
        <v>578</v>
      </c>
      <c r="U222" s="79"/>
      <c r="V222" s="82" t="s">
        <v>685</v>
      </c>
      <c r="W222" s="81">
        <v>43745.312256944446</v>
      </c>
      <c r="X222" s="82" t="s">
        <v>831</v>
      </c>
      <c r="Y222" s="79"/>
      <c r="Z222" s="79"/>
      <c r="AA222" s="85" t="s">
        <v>1063</v>
      </c>
      <c r="AB222" s="79"/>
      <c r="AC222" s="79" t="b">
        <v>0</v>
      </c>
      <c r="AD222" s="79">
        <v>4</v>
      </c>
      <c r="AE222" s="85" t="s">
        <v>1173</v>
      </c>
      <c r="AF222" s="79" t="b">
        <v>0</v>
      </c>
      <c r="AG222" s="79" t="s">
        <v>1177</v>
      </c>
      <c r="AH222" s="79"/>
      <c r="AI222" s="85" t="s">
        <v>1173</v>
      </c>
      <c r="AJ222" s="79" t="b">
        <v>0</v>
      </c>
      <c r="AK222" s="79">
        <v>2</v>
      </c>
      <c r="AL222" s="85" t="s">
        <v>1173</v>
      </c>
      <c r="AM222" s="79" t="s">
        <v>1183</v>
      </c>
      <c r="AN222" s="79" t="b">
        <v>0</v>
      </c>
      <c r="AO222" s="85" t="s">
        <v>1063</v>
      </c>
      <c r="AP222" s="79" t="s">
        <v>176</v>
      </c>
      <c r="AQ222" s="79">
        <v>0</v>
      </c>
      <c r="AR222" s="79">
        <v>0</v>
      </c>
      <c r="AS222" s="79"/>
      <c r="AT222" s="79"/>
      <c r="AU222" s="79"/>
      <c r="AV222" s="79"/>
      <c r="AW222" s="79"/>
      <c r="AX222" s="79"/>
      <c r="AY222" s="79"/>
      <c r="AZ222" s="79"/>
      <c r="BA222">
        <v>5</v>
      </c>
      <c r="BB222" s="78" t="str">
        <f>REPLACE(INDEX(GroupVertices[Group],MATCH(Edges[[#This Row],[Vertex 1]],GroupVertices[Vertex],0)),1,1,"")</f>
        <v>1</v>
      </c>
      <c r="BC222" s="78" t="str">
        <f>REPLACE(INDEX(GroupVertices[Group],MATCH(Edges[[#This Row],[Vertex 2]],GroupVertices[Vertex],0)),1,1,"")</f>
        <v>1</v>
      </c>
      <c r="BD222" s="48">
        <v>3</v>
      </c>
      <c r="BE222" s="49">
        <v>8.571428571428571</v>
      </c>
      <c r="BF222" s="48">
        <v>0</v>
      </c>
      <c r="BG222" s="49">
        <v>0</v>
      </c>
      <c r="BH222" s="48">
        <v>0</v>
      </c>
      <c r="BI222" s="49">
        <v>0</v>
      </c>
      <c r="BJ222" s="48">
        <v>32</v>
      </c>
      <c r="BK222" s="49">
        <v>91.42857142857143</v>
      </c>
      <c r="BL222" s="48">
        <v>35</v>
      </c>
    </row>
    <row r="223" spans="1:64" ht="15">
      <c r="A223" s="64" t="s">
        <v>259</v>
      </c>
      <c r="B223" s="64" t="s">
        <v>320</v>
      </c>
      <c r="C223" s="65" t="s">
        <v>3152</v>
      </c>
      <c r="D223" s="66">
        <v>7</v>
      </c>
      <c r="E223" s="67" t="s">
        <v>136</v>
      </c>
      <c r="F223" s="68">
        <v>21.857142857142858</v>
      </c>
      <c r="G223" s="65"/>
      <c r="H223" s="69"/>
      <c r="I223" s="70"/>
      <c r="J223" s="70"/>
      <c r="K223" s="34" t="s">
        <v>65</v>
      </c>
      <c r="L223" s="77">
        <v>223</v>
      </c>
      <c r="M223" s="77"/>
      <c r="N223" s="72"/>
      <c r="O223" s="79" t="s">
        <v>328</v>
      </c>
      <c r="P223" s="81">
        <v>43747.26844907407</v>
      </c>
      <c r="Q223" s="79" t="s">
        <v>412</v>
      </c>
      <c r="R223" s="82" t="s">
        <v>503</v>
      </c>
      <c r="S223" s="79" t="s">
        <v>527</v>
      </c>
      <c r="T223" s="79" t="s">
        <v>579</v>
      </c>
      <c r="U223" s="79"/>
      <c r="V223" s="82" t="s">
        <v>685</v>
      </c>
      <c r="W223" s="81">
        <v>43747.26844907407</v>
      </c>
      <c r="X223" s="82" t="s">
        <v>839</v>
      </c>
      <c r="Y223" s="79"/>
      <c r="Z223" s="79"/>
      <c r="AA223" s="85" t="s">
        <v>1071</v>
      </c>
      <c r="AB223" s="79"/>
      <c r="AC223" s="79" t="b">
        <v>0</v>
      </c>
      <c r="AD223" s="79">
        <v>1</v>
      </c>
      <c r="AE223" s="85" t="s">
        <v>1173</v>
      </c>
      <c r="AF223" s="79" t="b">
        <v>0</v>
      </c>
      <c r="AG223" s="79" t="s">
        <v>1176</v>
      </c>
      <c r="AH223" s="79"/>
      <c r="AI223" s="85" t="s">
        <v>1173</v>
      </c>
      <c r="AJ223" s="79" t="b">
        <v>0</v>
      </c>
      <c r="AK223" s="79">
        <v>4</v>
      </c>
      <c r="AL223" s="85" t="s">
        <v>1173</v>
      </c>
      <c r="AM223" s="79" t="s">
        <v>1183</v>
      </c>
      <c r="AN223" s="79" t="b">
        <v>0</v>
      </c>
      <c r="AO223" s="85" t="s">
        <v>1071</v>
      </c>
      <c r="AP223" s="79" t="s">
        <v>176</v>
      </c>
      <c r="AQ223" s="79">
        <v>0</v>
      </c>
      <c r="AR223" s="79">
        <v>0</v>
      </c>
      <c r="AS223" s="79"/>
      <c r="AT223" s="79"/>
      <c r="AU223" s="79"/>
      <c r="AV223" s="79"/>
      <c r="AW223" s="79"/>
      <c r="AX223" s="79"/>
      <c r="AY223" s="79"/>
      <c r="AZ223" s="79"/>
      <c r="BA223">
        <v>5</v>
      </c>
      <c r="BB223" s="78" t="str">
        <f>REPLACE(INDEX(GroupVertices[Group],MATCH(Edges[[#This Row],[Vertex 1]],GroupVertices[Vertex],0)),1,1,"")</f>
        <v>1</v>
      </c>
      <c r="BC223" s="78" t="str">
        <f>REPLACE(INDEX(GroupVertices[Group],MATCH(Edges[[#This Row],[Vertex 2]],GroupVertices[Vertex],0)),1,1,"")</f>
        <v>1</v>
      </c>
      <c r="BD223" s="48">
        <v>1</v>
      </c>
      <c r="BE223" s="49">
        <v>4.761904761904762</v>
      </c>
      <c r="BF223" s="48">
        <v>0</v>
      </c>
      <c r="BG223" s="49">
        <v>0</v>
      </c>
      <c r="BH223" s="48">
        <v>0</v>
      </c>
      <c r="BI223" s="49">
        <v>0</v>
      </c>
      <c r="BJ223" s="48">
        <v>20</v>
      </c>
      <c r="BK223" s="49">
        <v>95.23809523809524</v>
      </c>
      <c r="BL223" s="48">
        <v>21</v>
      </c>
    </row>
    <row r="224" spans="1:64" ht="15">
      <c r="A224" s="64" t="s">
        <v>236</v>
      </c>
      <c r="B224" s="64" t="s">
        <v>257</v>
      </c>
      <c r="C224" s="65" t="s">
        <v>3149</v>
      </c>
      <c r="D224" s="66">
        <v>3</v>
      </c>
      <c r="E224" s="67" t="s">
        <v>132</v>
      </c>
      <c r="F224" s="68">
        <v>35</v>
      </c>
      <c r="G224" s="65"/>
      <c r="H224" s="69"/>
      <c r="I224" s="70"/>
      <c r="J224" s="70"/>
      <c r="K224" s="34" t="s">
        <v>65</v>
      </c>
      <c r="L224" s="77">
        <v>224</v>
      </c>
      <c r="M224" s="77"/>
      <c r="N224" s="72"/>
      <c r="O224" s="79" t="s">
        <v>328</v>
      </c>
      <c r="P224" s="81">
        <v>43742.43314814815</v>
      </c>
      <c r="Q224" s="79" t="s">
        <v>413</v>
      </c>
      <c r="R224" s="79"/>
      <c r="S224" s="79"/>
      <c r="T224" s="79" t="s">
        <v>580</v>
      </c>
      <c r="U224" s="82" t="s">
        <v>625</v>
      </c>
      <c r="V224" s="82" t="s">
        <v>625</v>
      </c>
      <c r="W224" s="81">
        <v>43742.43314814815</v>
      </c>
      <c r="X224" s="82" t="s">
        <v>840</v>
      </c>
      <c r="Y224" s="79"/>
      <c r="Z224" s="79"/>
      <c r="AA224" s="85" t="s">
        <v>1072</v>
      </c>
      <c r="AB224" s="79"/>
      <c r="AC224" s="79" t="b">
        <v>0</v>
      </c>
      <c r="AD224" s="79">
        <v>6</v>
      </c>
      <c r="AE224" s="85" t="s">
        <v>1173</v>
      </c>
      <c r="AF224" s="79" t="b">
        <v>0</v>
      </c>
      <c r="AG224" s="79" t="s">
        <v>1177</v>
      </c>
      <c r="AH224" s="79"/>
      <c r="AI224" s="85" t="s">
        <v>1173</v>
      </c>
      <c r="AJ224" s="79" t="b">
        <v>0</v>
      </c>
      <c r="AK224" s="79">
        <v>3</v>
      </c>
      <c r="AL224" s="85" t="s">
        <v>1173</v>
      </c>
      <c r="AM224" s="79" t="s">
        <v>1187</v>
      </c>
      <c r="AN224" s="79" t="b">
        <v>0</v>
      </c>
      <c r="AO224" s="85" t="s">
        <v>1072</v>
      </c>
      <c r="AP224" s="79" t="s">
        <v>1191</v>
      </c>
      <c r="AQ224" s="79">
        <v>0</v>
      </c>
      <c r="AR224" s="79">
        <v>0</v>
      </c>
      <c r="AS224" s="79"/>
      <c r="AT224" s="79"/>
      <c r="AU224" s="79"/>
      <c r="AV224" s="79"/>
      <c r="AW224" s="79"/>
      <c r="AX224" s="79"/>
      <c r="AY224" s="79"/>
      <c r="AZ224" s="79"/>
      <c r="BA224">
        <v>1</v>
      </c>
      <c r="BB224" s="78" t="str">
        <f>REPLACE(INDEX(GroupVertices[Group],MATCH(Edges[[#This Row],[Vertex 1]],GroupVertices[Vertex],0)),1,1,"")</f>
        <v>4</v>
      </c>
      <c r="BC224" s="78" t="str">
        <f>REPLACE(INDEX(GroupVertices[Group],MATCH(Edges[[#This Row],[Vertex 2]],GroupVertices[Vertex],0)),1,1,"")</f>
        <v>6</v>
      </c>
      <c r="BD224" s="48">
        <v>1</v>
      </c>
      <c r="BE224" s="49">
        <v>2.4390243902439024</v>
      </c>
      <c r="BF224" s="48">
        <v>0</v>
      </c>
      <c r="BG224" s="49">
        <v>0</v>
      </c>
      <c r="BH224" s="48">
        <v>0</v>
      </c>
      <c r="BI224" s="49">
        <v>0</v>
      </c>
      <c r="BJ224" s="48">
        <v>40</v>
      </c>
      <c r="BK224" s="49">
        <v>97.5609756097561</v>
      </c>
      <c r="BL224" s="48">
        <v>41</v>
      </c>
    </row>
    <row r="225" spans="1:64" ht="15">
      <c r="A225" s="64" t="s">
        <v>257</v>
      </c>
      <c r="B225" s="64" t="s">
        <v>257</v>
      </c>
      <c r="C225" s="65" t="s">
        <v>3149</v>
      </c>
      <c r="D225" s="66">
        <v>3</v>
      </c>
      <c r="E225" s="67" t="s">
        <v>132</v>
      </c>
      <c r="F225" s="68">
        <v>35</v>
      </c>
      <c r="G225" s="65"/>
      <c r="H225" s="69"/>
      <c r="I225" s="70"/>
      <c r="J225" s="70"/>
      <c r="K225" s="34" t="s">
        <v>65</v>
      </c>
      <c r="L225" s="77">
        <v>225</v>
      </c>
      <c r="M225" s="77"/>
      <c r="N225" s="72"/>
      <c r="O225" s="79" t="s">
        <v>176</v>
      </c>
      <c r="P225" s="81">
        <v>43741.55850694444</v>
      </c>
      <c r="Q225" s="79" t="s">
        <v>414</v>
      </c>
      <c r="R225" s="82" t="s">
        <v>504</v>
      </c>
      <c r="S225" s="79" t="s">
        <v>531</v>
      </c>
      <c r="T225" s="79" t="s">
        <v>581</v>
      </c>
      <c r="U225" s="79"/>
      <c r="V225" s="82" t="s">
        <v>683</v>
      </c>
      <c r="W225" s="81">
        <v>43741.55850694444</v>
      </c>
      <c r="X225" s="82" t="s">
        <v>841</v>
      </c>
      <c r="Y225" s="79"/>
      <c r="Z225" s="79"/>
      <c r="AA225" s="85" t="s">
        <v>1073</v>
      </c>
      <c r="AB225" s="79"/>
      <c r="AC225" s="79" t="b">
        <v>0</v>
      </c>
      <c r="AD225" s="79">
        <v>1</v>
      </c>
      <c r="AE225" s="85" t="s">
        <v>1173</v>
      </c>
      <c r="AF225" s="79" t="b">
        <v>0</v>
      </c>
      <c r="AG225" s="79" t="s">
        <v>1176</v>
      </c>
      <c r="AH225" s="79"/>
      <c r="AI225" s="85" t="s">
        <v>1173</v>
      </c>
      <c r="AJ225" s="79" t="b">
        <v>0</v>
      </c>
      <c r="AK225" s="79">
        <v>1</v>
      </c>
      <c r="AL225" s="85" t="s">
        <v>1173</v>
      </c>
      <c r="AM225" s="79" t="s">
        <v>1188</v>
      </c>
      <c r="AN225" s="79" t="b">
        <v>0</v>
      </c>
      <c r="AO225" s="85" t="s">
        <v>1073</v>
      </c>
      <c r="AP225" s="79" t="s">
        <v>1191</v>
      </c>
      <c r="AQ225" s="79">
        <v>0</v>
      </c>
      <c r="AR225" s="79">
        <v>0</v>
      </c>
      <c r="AS225" s="79"/>
      <c r="AT225" s="79"/>
      <c r="AU225" s="79"/>
      <c r="AV225" s="79"/>
      <c r="AW225" s="79"/>
      <c r="AX225" s="79"/>
      <c r="AY225" s="79"/>
      <c r="AZ225" s="79"/>
      <c r="BA225">
        <v>1</v>
      </c>
      <c r="BB225" s="78" t="str">
        <f>REPLACE(INDEX(GroupVertices[Group],MATCH(Edges[[#This Row],[Vertex 1]],GroupVertices[Vertex],0)),1,1,"")</f>
        <v>6</v>
      </c>
      <c r="BC225" s="78" t="str">
        <f>REPLACE(INDEX(GroupVertices[Group],MATCH(Edges[[#This Row],[Vertex 2]],GroupVertices[Vertex],0)),1,1,"")</f>
        <v>6</v>
      </c>
      <c r="BD225" s="48">
        <v>0</v>
      </c>
      <c r="BE225" s="49">
        <v>0</v>
      </c>
      <c r="BF225" s="48">
        <v>0</v>
      </c>
      <c r="BG225" s="49">
        <v>0</v>
      </c>
      <c r="BH225" s="48">
        <v>0</v>
      </c>
      <c r="BI225" s="49">
        <v>0</v>
      </c>
      <c r="BJ225" s="48">
        <v>24</v>
      </c>
      <c r="BK225" s="49">
        <v>100</v>
      </c>
      <c r="BL225" s="48">
        <v>24</v>
      </c>
    </row>
    <row r="226" spans="1:64" ht="15">
      <c r="A226" s="64" t="s">
        <v>257</v>
      </c>
      <c r="B226" s="64" t="s">
        <v>259</v>
      </c>
      <c r="C226" s="65" t="s">
        <v>3156</v>
      </c>
      <c r="D226" s="66">
        <v>10</v>
      </c>
      <c r="E226" s="67" t="s">
        <v>136</v>
      </c>
      <c r="F226" s="68">
        <v>12</v>
      </c>
      <c r="G226" s="65"/>
      <c r="H226" s="69"/>
      <c r="I226" s="70"/>
      <c r="J226" s="70"/>
      <c r="K226" s="34" t="s">
        <v>66</v>
      </c>
      <c r="L226" s="77">
        <v>226</v>
      </c>
      <c r="M226" s="77"/>
      <c r="N226" s="72"/>
      <c r="O226" s="79" t="s">
        <v>328</v>
      </c>
      <c r="P226" s="81">
        <v>43738.544803240744</v>
      </c>
      <c r="Q226" s="79" t="s">
        <v>330</v>
      </c>
      <c r="R226" s="79"/>
      <c r="S226" s="79"/>
      <c r="T226" s="79"/>
      <c r="U226" s="79"/>
      <c r="V226" s="82" t="s">
        <v>683</v>
      </c>
      <c r="W226" s="81">
        <v>43738.544803240744</v>
      </c>
      <c r="X226" s="82" t="s">
        <v>842</v>
      </c>
      <c r="Y226" s="79"/>
      <c r="Z226" s="79"/>
      <c r="AA226" s="85" t="s">
        <v>1074</v>
      </c>
      <c r="AB226" s="79"/>
      <c r="AC226" s="79" t="b">
        <v>0</v>
      </c>
      <c r="AD226" s="79">
        <v>0</v>
      </c>
      <c r="AE226" s="85" t="s">
        <v>1173</v>
      </c>
      <c r="AF226" s="79" t="b">
        <v>0</v>
      </c>
      <c r="AG226" s="79" t="s">
        <v>1176</v>
      </c>
      <c r="AH226" s="79"/>
      <c r="AI226" s="85" t="s">
        <v>1173</v>
      </c>
      <c r="AJ226" s="79" t="b">
        <v>0</v>
      </c>
      <c r="AK226" s="79">
        <v>4</v>
      </c>
      <c r="AL226" s="85" t="s">
        <v>1132</v>
      </c>
      <c r="AM226" s="79" t="s">
        <v>1188</v>
      </c>
      <c r="AN226" s="79" t="b">
        <v>0</v>
      </c>
      <c r="AO226" s="85" t="s">
        <v>1132</v>
      </c>
      <c r="AP226" s="79" t="s">
        <v>176</v>
      </c>
      <c r="AQ226" s="79">
        <v>0</v>
      </c>
      <c r="AR226" s="79">
        <v>0</v>
      </c>
      <c r="AS226" s="79"/>
      <c r="AT226" s="79"/>
      <c r="AU226" s="79"/>
      <c r="AV226" s="79"/>
      <c r="AW226" s="79"/>
      <c r="AX226" s="79"/>
      <c r="AY226" s="79"/>
      <c r="AZ226" s="79"/>
      <c r="BA226">
        <v>11</v>
      </c>
      <c r="BB226" s="78" t="str">
        <f>REPLACE(INDEX(GroupVertices[Group],MATCH(Edges[[#This Row],[Vertex 1]],GroupVertices[Vertex],0)),1,1,"")</f>
        <v>6</v>
      </c>
      <c r="BC226" s="78" t="str">
        <f>REPLACE(INDEX(GroupVertices[Group],MATCH(Edges[[#This Row],[Vertex 2]],GroupVertices[Vertex],0)),1,1,"")</f>
        <v>1</v>
      </c>
      <c r="BD226" s="48">
        <v>0</v>
      </c>
      <c r="BE226" s="49">
        <v>0</v>
      </c>
      <c r="BF226" s="48">
        <v>0</v>
      </c>
      <c r="BG226" s="49">
        <v>0</v>
      </c>
      <c r="BH226" s="48">
        <v>0</v>
      </c>
      <c r="BI226" s="49">
        <v>0</v>
      </c>
      <c r="BJ226" s="48">
        <v>20</v>
      </c>
      <c r="BK226" s="49">
        <v>100</v>
      </c>
      <c r="BL226" s="48">
        <v>20</v>
      </c>
    </row>
    <row r="227" spans="1:64" ht="15">
      <c r="A227" s="64" t="s">
        <v>257</v>
      </c>
      <c r="B227" s="64" t="s">
        <v>259</v>
      </c>
      <c r="C227" s="65" t="s">
        <v>3156</v>
      </c>
      <c r="D227" s="66">
        <v>10</v>
      </c>
      <c r="E227" s="67" t="s">
        <v>136</v>
      </c>
      <c r="F227" s="68">
        <v>12</v>
      </c>
      <c r="G227" s="65"/>
      <c r="H227" s="69"/>
      <c r="I227" s="70"/>
      <c r="J227" s="70"/>
      <c r="K227" s="34" t="s">
        <v>66</v>
      </c>
      <c r="L227" s="77">
        <v>227</v>
      </c>
      <c r="M227" s="77"/>
      <c r="N227" s="72"/>
      <c r="O227" s="79" t="s">
        <v>328</v>
      </c>
      <c r="P227" s="81">
        <v>43739.31239583333</v>
      </c>
      <c r="Q227" s="79" t="s">
        <v>393</v>
      </c>
      <c r="R227" s="79"/>
      <c r="S227" s="79"/>
      <c r="T227" s="79" t="s">
        <v>570</v>
      </c>
      <c r="U227" s="79"/>
      <c r="V227" s="82" t="s">
        <v>683</v>
      </c>
      <c r="W227" s="81">
        <v>43739.31239583333</v>
      </c>
      <c r="X227" s="82" t="s">
        <v>843</v>
      </c>
      <c r="Y227" s="79"/>
      <c r="Z227" s="79"/>
      <c r="AA227" s="85" t="s">
        <v>1075</v>
      </c>
      <c r="AB227" s="79"/>
      <c r="AC227" s="79" t="b">
        <v>0</v>
      </c>
      <c r="AD227" s="79">
        <v>0</v>
      </c>
      <c r="AE227" s="85" t="s">
        <v>1173</v>
      </c>
      <c r="AF227" s="79" t="b">
        <v>0</v>
      </c>
      <c r="AG227" s="79" t="s">
        <v>1176</v>
      </c>
      <c r="AH227" s="79"/>
      <c r="AI227" s="85" t="s">
        <v>1173</v>
      </c>
      <c r="AJ227" s="79" t="b">
        <v>0</v>
      </c>
      <c r="AK227" s="79">
        <v>1</v>
      </c>
      <c r="AL227" s="85" t="s">
        <v>1133</v>
      </c>
      <c r="AM227" s="79" t="s">
        <v>1188</v>
      </c>
      <c r="AN227" s="79" t="b">
        <v>0</v>
      </c>
      <c r="AO227" s="85" t="s">
        <v>1133</v>
      </c>
      <c r="AP227" s="79" t="s">
        <v>176</v>
      </c>
      <c r="AQ227" s="79">
        <v>0</v>
      </c>
      <c r="AR227" s="79">
        <v>0</v>
      </c>
      <c r="AS227" s="79"/>
      <c r="AT227" s="79"/>
      <c r="AU227" s="79"/>
      <c r="AV227" s="79"/>
      <c r="AW227" s="79"/>
      <c r="AX227" s="79"/>
      <c r="AY227" s="79"/>
      <c r="AZ227" s="79"/>
      <c r="BA227">
        <v>11</v>
      </c>
      <c r="BB227" s="78" t="str">
        <f>REPLACE(INDEX(GroupVertices[Group],MATCH(Edges[[#This Row],[Vertex 1]],GroupVertices[Vertex],0)),1,1,"")</f>
        <v>6</v>
      </c>
      <c r="BC227" s="78" t="str">
        <f>REPLACE(INDEX(GroupVertices[Group],MATCH(Edges[[#This Row],[Vertex 2]],GroupVertices[Vertex],0)),1,1,"")</f>
        <v>1</v>
      </c>
      <c r="BD227" s="48">
        <v>0</v>
      </c>
      <c r="BE227" s="49">
        <v>0</v>
      </c>
      <c r="BF227" s="48">
        <v>0</v>
      </c>
      <c r="BG227" s="49">
        <v>0</v>
      </c>
      <c r="BH227" s="48">
        <v>0</v>
      </c>
      <c r="BI227" s="49">
        <v>0</v>
      </c>
      <c r="BJ227" s="48">
        <v>17</v>
      </c>
      <c r="BK227" s="49">
        <v>100</v>
      </c>
      <c r="BL227" s="48">
        <v>17</v>
      </c>
    </row>
    <row r="228" spans="1:64" ht="15">
      <c r="A228" s="64" t="s">
        <v>257</v>
      </c>
      <c r="B228" s="64" t="s">
        <v>259</v>
      </c>
      <c r="C228" s="65" t="s">
        <v>3156</v>
      </c>
      <c r="D228" s="66">
        <v>10</v>
      </c>
      <c r="E228" s="67" t="s">
        <v>136</v>
      </c>
      <c r="F228" s="68">
        <v>12</v>
      </c>
      <c r="G228" s="65"/>
      <c r="H228" s="69"/>
      <c r="I228" s="70"/>
      <c r="J228" s="70"/>
      <c r="K228" s="34" t="s">
        <v>66</v>
      </c>
      <c r="L228" s="77">
        <v>228</v>
      </c>
      <c r="M228" s="77"/>
      <c r="N228" s="72"/>
      <c r="O228" s="79" t="s">
        <v>328</v>
      </c>
      <c r="P228" s="81">
        <v>43740.395</v>
      </c>
      <c r="Q228" s="79" t="s">
        <v>335</v>
      </c>
      <c r="R228" s="79"/>
      <c r="S228" s="79"/>
      <c r="T228" s="79"/>
      <c r="U228" s="79"/>
      <c r="V228" s="82" t="s">
        <v>683</v>
      </c>
      <c r="W228" s="81">
        <v>43740.395</v>
      </c>
      <c r="X228" s="82" t="s">
        <v>844</v>
      </c>
      <c r="Y228" s="79"/>
      <c r="Z228" s="79"/>
      <c r="AA228" s="85" t="s">
        <v>1076</v>
      </c>
      <c r="AB228" s="79"/>
      <c r="AC228" s="79" t="b">
        <v>0</v>
      </c>
      <c r="AD228" s="79">
        <v>0</v>
      </c>
      <c r="AE228" s="85" t="s">
        <v>1173</v>
      </c>
      <c r="AF228" s="79" t="b">
        <v>0</v>
      </c>
      <c r="AG228" s="79" t="s">
        <v>1176</v>
      </c>
      <c r="AH228" s="79"/>
      <c r="AI228" s="85" t="s">
        <v>1173</v>
      </c>
      <c r="AJ228" s="79" t="b">
        <v>0</v>
      </c>
      <c r="AK228" s="79">
        <v>5</v>
      </c>
      <c r="AL228" s="85" t="s">
        <v>1134</v>
      </c>
      <c r="AM228" s="79" t="s">
        <v>1188</v>
      </c>
      <c r="AN228" s="79" t="b">
        <v>0</v>
      </c>
      <c r="AO228" s="85" t="s">
        <v>1134</v>
      </c>
      <c r="AP228" s="79" t="s">
        <v>176</v>
      </c>
      <c r="AQ228" s="79">
        <v>0</v>
      </c>
      <c r="AR228" s="79">
        <v>0</v>
      </c>
      <c r="AS228" s="79"/>
      <c r="AT228" s="79"/>
      <c r="AU228" s="79"/>
      <c r="AV228" s="79"/>
      <c r="AW228" s="79"/>
      <c r="AX228" s="79"/>
      <c r="AY228" s="79"/>
      <c r="AZ228" s="79"/>
      <c r="BA228">
        <v>11</v>
      </c>
      <c r="BB228" s="78" t="str">
        <f>REPLACE(INDEX(GroupVertices[Group],MATCH(Edges[[#This Row],[Vertex 1]],GroupVertices[Vertex],0)),1,1,"")</f>
        <v>6</v>
      </c>
      <c r="BC228" s="78" t="str">
        <f>REPLACE(INDEX(GroupVertices[Group],MATCH(Edges[[#This Row],[Vertex 2]],GroupVertices[Vertex],0)),1,1,"")</f>
        <v>1</v>
      </c>
      <c r="BD228" s="48">
        <v>0</v>
      </c>
      <c r="BE228" s="49">
        <v>0</v>
      </c>
      <c r="BF228" s="48">
        <v>0</v>
      </c>
      <c r="BG228" s="49">
        <v>0</v>
      </c>
      <c r="BH228" s="48">
        <v>0</v>
      </c>
      <c r="BI228" s="49">
        <v>0</v>
      </c>
      <c r="BJ228" s="48">
        <v>19</v>
      </c>
      <c r="BK228" s="49">
        <v>100</v>
      </c>
      <c r="BL228" s="48">
        <v>19</v>
      </c>
    </row>
    <row r="229" spans="1:64" ht="15">
      <c r="A229" s="64" t="s">
        <v>257</v>
      </c>
      <c r="B229" s="64" t="s">
        <v>259</v>
      </c>
      <c r="C229" s="65" t="s">
        <v>3156</v>
      </c>
      <c r="D229" s="66">
        <v>10</v>
      </c>
      <c r="E229" s="67" t="s">
        <v>136</v>
      </c>
      <c r="F229" s="68">
        <v>12</v>
      </c>
      <c r="G229" s="65"/>
      <c r="H229" s="69"/>
      <c r="I229" s="70"/>
      <c r="J229" s="70"/>
      <c r="K229" s="34" t="s">
        <v>66</v>
      </c>
      <c r="L229" s="77">
        <v>229</v>
      </c>
      <c r="M229" s="77"/>
      <c r="N229" s="72"/>
      <c r="O229" s="79" t="s">
        <v>328</v>
      </c>
      <c r="P229" s="81">
        <v>43741.46878472222</v>
      </c>
      <c r="Q229" s="79" t="s">
        <v>394</v>
      </c>
      <c r="R229" s="79"/>
      <c r="S229" s="79"/>
      <c r="T229" s="79"/>
      <c r="U229" s="79"/>
      <c r="V229" s="82" t="s">
        <v>683</v>
      </c>
      <c r="W229" s="81">
        <v>43741.46878472222</v>
      </c>
      <c r="X229" s="82" t="s">
        <v>845</v>
      </c>
      <c r="Y229" s="79"/>
      <c r="Z229" s="79"/>
      <c r="AA229" s="85" t="s">
        <v>1077</v>
      </c>
      <c r="AB229" s="79"/>
      <c r="AC229" s="79" t="b">
        <v>0</v>
      </c>
      <c r="AD229" s="79">
        <v>0</v>
      </c>
      <c r="AE229" s="85" t="s">
        <v>1173</v>
      </c>
      <c r="AF229" s="79" t="b">
        <v>0</v>
      </c>
      <c r="AG229" s="79" t="s">
        <v>1176</v>
      </c>
      <c r="AH229" s="79"/>
      <c r="AI229" s="85" t="s">
        <v>1173</v>
      </c>
      <c r="AJ229" s="79" t="b">
        <v>0</v>
      </c>
      <c r="AK229" s="79">
        <v>3</v>
      </c>
      <c r="AL229" s="85" t="s">
        <v>1047</v>
      </c>
      <c r="AM229" s="79" t="s">
        <v>1188</v>
      </c>
      <c r="AN229" s="79" t="b">
        <v>0</v>
      </c>
      <c r="AO229" s="85" t="s">
        <v>1047</v>
      </c>
      <c r="AP229" s="79" t="s">
        <v>176</v>
      </c>
      <c r="AQ229" s="79">
        <v>0</v>
      </c>
      <c r="AR229" s="79">
        <v>0</v>
      </c>
      <c r="AS229" s="79"/>
      <c r="AT229" s="79"/>
      <c r="AU229" s="79"/>
      <c r="AV229" s="79"/>
      <c r="AW229" s="79"/>
      <c r="AX229" s="79"/>
      <c r="AY229" s="79"/>
      <c r="AZ229" s="79"/>
      <c r="BA229">
        <v>11</v>
      </c>
      <c r="BB229" s="78" t="str">
        <f>REPLACE(INDEX(GroupVertices[Group],MATCH(Edges[[#This Row],[Vertex 1]],GroupVertices[Vertex],0)),1,1,"")</f>
        <v>6</v>
      </c>
      <c r="BC229" s="78" t="str">
        <f>REPLACE(INDEX(GroupVertices[Group],MATCH(Edges[[#This Row],[Vertex 2]],GroupVertices[Vertex],0)),1,1,"")</f>
        <v>1</v>
      </c>
      <c r="BD229" s="48">
        <v>0</v>
      </c>
      <c r="BE229" s="49">
        <v>0</v>
      </c>
      <c r="BF229" s="48">
        <v>0</v>
      </c>
      <c r="BG229" s="49">
        <v>0</v>
      </c>
      <c r="BH229" s="48">
        <v>0</v>
      </c>
      <c r="BI229" s="49">
        <v>0</v>
      </c>
      <c r="BJ229" s="48">
        <v>14</v>
      </c>
      <c r="BK229" s="49">
        <v>100</v>
      </c>
      <c r="BL229" s="48">
        <v>14</v>
      </c>
    </row>
    <row r="230" spans="1:64" ht="15">
      <c r="A230" s="64" t="s">
        <v>257</v>
      </c>
      <c r="B230" s="64" t="s">
        <v>259</v>
      </c>
      <c r="C230" s="65" t="s">
        <v>3156</v>
      </c>
      <c r="D230" s="66">
        <v>10</v>
      </c>
      <c r="E230" s="67" t="s">
        <v>136</v>
      </c>
      <c r="F230" s="68">
        <v>12</v>
      </c>
      <c r="G230" s="65"/>
      <c r="H230" s="69"/>
      <c r="I230" s="70"/>
      <c r="J230" s="70"/>
      <c r="K230" s="34" t="s">
        <v>66</v>
      </c>
      <c r="L230" s="77">
        <v>230</v>
      </c>
      <c r="M230" s="77"/>
      <c r="N230" s="72"/>
      <c r="O230" s="79" t="s">
        <v>328</v>
      </c>
      <c r="P230" s="81">
        <v>43742.453888888886</v>
      </c>
      <c r="Q230" s="79" t="s">
        <v>415</v>
      </c>
      <c r="R230" s="79"/>
      <c r="S230" s="79"/>
      <c r="T230" s="79"/>
      <c r="U230" s="79"/>
      <c r="V230" s="82" t="s">
        <v>683</v>
      </c>
      <c r="W230" s="81">
        <v>43742.453888888886</v>
      </c>
      <c r="X230" s="82" t="s">
        <v>846</v>
      </c>
      <c r="Y230" s="79"/>
      <c r="Z230" s="79"/>
      <c r="AA230" s="85" t="s">
        <v>1078</v>
      </c>
      <c r="AB230" s="79"/>
      <c r="AC230" s="79" t="b">
        <v>0</v>
      </c>
      <c r="AD230" s="79">
        <v>0</v>
      </c>
      <c r="AE230" s="85" t="s">
        <v>1173</v>
      </c>
      <c r="AF230" s="79" t="b">
        <v>0</v>
      </c>
      <c r="AG230" s="79" t="s">
        <v>1176</v>
      </c>
      <c r="AH230" s="79"/>
      <c r="AI230" s="85" t="s">
        <v>1173</v>
      </c>
      <c r="AJ230" s="79" t="b">
        <v>0</v>
      </c>
      <c r="AK230" s="79">
        <v>1</v>
      </c>
      <c r="AL230" s="85" t="s">
        <v>1138</v>
      </c>
      <c r="AM230" s="79" t="s">
        <v>1188</v>
      </c>
      <c r="AN230" s="79" t="b">
        <v>0</v>
      </c>
      <c r="AO230" s="85" t="s">
        <v>1138</v>
      </c>
      <c r="AP230" s="79" t="s">
        <v>176</v>
      </c>
      <c r="AQ230" s="79">
        <v>0</v>
      </c>
      <c r="AR230" s="79">
        <v>0</v>
      </c>
      <c r="AS230" s="79"/>
      <c r="AT230" s="79"/>
      <c r="AU230" s="79"/>
      <c r="AV230" s="79"/>
      <c r="AW230" s="79"/>
      <c r="AX230" s="79"/>
      <c r="AY230" s="79"/>
      <c r="AZ230" s="79"/>
      <c r="BA230">
        <v>11</v>
      </c>
      <c r="BB230" s="78" t="str">
        <f>REPLACE(INDEX(GroupVertices[Group],MATCH(Edges[[#This Row],[Vertex 1]],GroupVertices[Vertex],0)),1,1,"")</f>
        <v>6</v>
      </c>
      <c r="BC230" s="78" t="str">
        <f>REPLACE(INDEX(GroupVertices[Group],MATCH(Edges[[#This Row],[Vertex 2]],GroupVertices[Vertex],0)),1,1,"")</f>
        <v>1</v>
      </c>
      <c r="BD230" s="48">
        <v>0</v>
      </c>
      <c r="BE230" s="49">
        <v>0</v>
      </c>
      <c r="BF230" s="48">
        <v>0</v>
      </c>
      <c r="BG230" s="49">
        <v>0</v>
      </c>
      <c r="BH230" s="48">
        <v>0</v>
      </c>
      <c r="BI230" s="49">
        <v>0</v>
      </c>
      <c r="BJ230" s="48">
        <v>17</v>
      </c>
      <c r="BK230" s="49">
        <v>100</v>
      </c>
      <c r="BL230" s="48">
        <v>17</v>
      </c>
    </row>
    <row r="231" spans="1:64" ht="15">
      <c r="A231" s="64" t="s">
        <v>257</v>
      </c>
      <c r="B231" s="64" t="s">
        <v>287</v>
      </c>
      <c r="C231" s="65" t="s">
        <v>3149</v>
      </c>
      <c r="D231" s="66">
        <v>3</v>
      </c>
      <c r="E231" s="67" t="s">
        <v>132</v>
      </c>
      <c r="F231" s="68">
        <v>35</v>
      </c>
      <c r="G231" s="65"/>
      <c r="H231" s="69"/>
      <c r="I231" s="70"/>
      <c r="J231" s="70"/>
      <c r="K231" s="34" t="s">
        <v>65</v>
      </c>
      <c r="L231" s="77">
        <v>231</v>
      </c>
      <c r="M231" s="77"/>
      <c r="N231" s="72"/>
      <c r="O231" s="79" t="s">
        <v>328</v>
      </c>
      <c r="P231" s="81">
        <v>43745.36185185185</v>
      </c>
      <c r="Q231" s="79" t="s">
        <v>344</v>
      </c>
      <c r="R231" s="79"/>
      <c r="S231" s="79"/>
      <c r="T231" s="79" t="s">
        <v>543</v>
      </c>
      <c r="U231" s="79"/>
      <c r="V231" s="82" t="s">
        <v>683</v>
      </c>
      <c r="W231" s="81">
        <v>43745.36185185185</v>
      </c>
      <c r="X231" s="82" t="s">
        <v>847</v>
      </c>
      <c r="Y231" s="79"/>
      <c r="Z231" s="79"/>
      <c r="AA231" s="85" t="s">
        <v>1079</v>
      </c>
      <c r="AB231" s="79"/>
      <c r="AC231" s="79" t="b">
        <v>0</v>
      </c>
      <c r="AD231" s="79">
        <v>0</v>
      </c>
      <c r="AE231" s="85" t="s">
        <v>1173</v>
      </c>
      <c r="AF231" s="79" t="b">
        <v>0</v>
      </c>
      <c r="AG231" s="79" t="s">
        <v>1177</v>
      </c>
      <c r="AH231" s="79"/>
      <c r="AI231" s="85" t="s">
        <v>1173</v>
      </c>
      <c r="AJ231" s="79" t="b">
        <v>0</v>
      </c>
      <c r="AK231" s="79">
        <v>2</v>
      </c>
      <c r="AL231" s="85" t="s">
        <v>1063</v>
      </c>
      <c r="AM231" s="79" t="s">
        <v>1188</v>
      </c>
      <c r="AN231" s="79" t="b">
        <v>0</v>
      </c>
      <c r="AO231" s="85" t="s">
        <v>1063</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6</v>
      </c>
      <c r="BC231" s="78" t="str">
        <f>REPLACE(INDEX(GroupVertices[Group],MATCH(Edges[[#This Row],[Vertex 2]],GroupVertices[Vertex],0)),1,1,"")</f>
        <v>1</v>
      </c>
      <c r="BD231" s="48"/>
      <c r="BE231" s="49"/>
      <c r="BF231" s="48"/>
      <c r="BG231" s="49"/>
      <c r="BH231" s="48"/>
      <c r="BI231" s="49"/>
      <c r="BJ231" s="48"/>
      <c r="BK231" s="49"/>
      <c r="BL231" s="48"/>
    </row>
    <row r="232" spans="1:64" ht="15">
      <c r="A232" s="64" t="s">
        <v>257</v>
      </c>
      <c r="B232" s="64" t="s">
        <v>259</v>
      </c>
      <c r="C232" s="65" t="s">
        <v>3156</v>
      </c>
      <c r="D232" s="66">
        <v>10</v>
      </c>
      <c r="E232" s="67" t="s">
        <v>136</v>
      </c>
      <c r="F232" s="68">
        <v>12</v>
      </c>
      <c r="G232" s="65"/>
      <c r="H232" s="69"/>
      <c r="I232" s="70"/>
      <c r="J232" s="70"/>
      <c r="K232" s="34" t="s">
        <v>66</v>
      </c>
      <c r="L232" s="77">
        <v>232</v>
      </c>
      <c r="M232" s="77"/>
      <c r="N232" s="72"/>
      <c r="O232" s="79" t="s">
        <v>328</v>
      </c>
      <c r="P232" s="81">
        <v>43745.36185185185</v>
      </c>
      <c r="Q232" s="79" t="s">
        <v>344</v>
      </c>
      <c r="R232" s="79"/>
      <c r="S232" s="79"/>
      <c r="T232" s="79" t="s">
        <v>543</v>
      </c>
      <c r="U232" s="79"/>
      <c r="V232" s="82" t="s">
        <v>683</v>
      </c>
      <c r="W232" s="81">
        <v>43745.36185185185</v>
      </c>
      <c r="X232" s="82" t="s">
        <v>847</v>
      </c>
      <c r="Y232" s="79"/>
      <c r="Z232" s="79"/>
      <c r="AA232" s="85" t="s">
        <v>1079</v>
      </c>
      <c r="AB232" s="79"/>
      <c r="AC232" s="79" t="b">
        <v>0</v>
      </c>
      <c r="AD232" s="79">
        <v>0</v>
      </c>
      <c r="AE232" s="85" t="s">
        <v>1173</v>
      </c>
      <c r="AF232" s="79" t="b">
        <v>0</v>
      </c>
      <c r="AG232" s="79" t="s">
        <v>1177</v>
      </c>
      <c r="AH232" s="79"/>
      <c r="AI232" s="85" t="s">
        <v>1173</v>
      </c>
      <c r="AJ232" s="79" t="b">
        <v>0</v>
      </c>
      <c r="AK232" s="79">
        <v>2</v>
      </c>
      <c r="AL232" s="85" t="s">
        <v>1063</v>
      </c>
      <c r="AM232" s="79" t="s">
        <v>1188</v>
      </c>
      <c r="AN232" s="79" t="b">
        <v>0</v>
      </c>
      <c r="AO232" s="85" t="s">
        <v>1063</v>
      </c>
      <c r="AP232" s="79" t="s">
        <v>176</v>
      </c>
      <c r="AQ232" s="79">
        <v>0</v>
      </c>
      <c r="AR232" s="79">
        <v>0</v>
      </c>
      <c r="AS232" s="79"/>
      <c r="AT232" s="79"/>
      <c r="AU232" s="79"/>
      <c r="AV232" s="79"/>
      <c r="AW232" s="79"/>
      <c r="AX232" s="79"/>
      <c r="AY232" s="79"/>
      <c r="AZ232" s="79"/>
      <c r="BA232">
        <v>11</v>
      </c>
      <c r="BB232" s="78" t="str">
        <f>REPLACE(INDEX(GroupVertices[Group],MATCH(Edges[[#This Row],[Vertex 1]],GroupVertices[Vertex],0)),1,1,"")</f>
        <v>6</v>
      </c>
      <c r="BC232" s="78" t="str">
        <f>REPLACE(INDEX(GroupVertices[Group],MATCH(Edges[[#This Row],[Vertex 2]],GroupVertices[Vertex],0)),1,1,"")</f>
        <v>1</v>
      </c>
      <c r="BD232" s="48">
        <v>1</v>
      </c>
      <c r="BE232" s="49">
        <v>5.555555555555555</v>
      </c>
      <c r="BF232" s="48">
        <v>0</v>
      </c>
      <c r="BG232" s="49">
        <v>0</v>
      </c>
      <c r="BH232" s="48">
        <v>0</v>
      </c>
      <c r="BI232" s="49">
        <v>0</v>
      </c>
      <c r="BJ232" s="48">
        <v>17</v>
      </c>
      <c r="BK232" s="49">
        <v>94.44444444444444</v>
      </c>
      <c r="BL232" s="48">
        <v>18</v>
      </c>
    </row>
    <row r="233" spans="1:64" ht="15">
      <c r="A233" s="64" t="s">
        <v>257</v>
      </c>
      <c r="B233" s="64" t="s">
        <v>259</v>
      </c>
      <c r="C233" s="65" t="s">
        <v>3156</v>
      </c>
      <c r="D233" s="66">
        <v>10</v>
      </c>
      <c r="E233" s="67" t="s">
        <v>136</v>
      </c>
      <c r="F233" s="68">
        <v>12</v>
      </c>
      <c r="G233" s="65"/>
      <c r="H233" s="69"/>
      <c r="I233" s="70"/>
      <c r="J233" s="70"/>
      <c r="K233" s="34" t="s">
        <v>66</v>
      </c>
      <c r="L233" s="77">
        <v>233</v>
      </c>
      <c r="M233" s="77"/>
      <c r="N233" s="72"/>
      <c r="O233" s="79" t="s">
        <v>328</v>
      </c>
      <c r="P233" s="81">
        <v>43746.34732638889</v>
      </c>
      <c r="Q233" s="79" t="s">
        <v>398</v>
      </c>
      <c r="R233" s="79"/>
      <c r="S233" s="79"/>
      <c r="T233" s="79"/>
      <c r="U233" s="79"/>
      <c r="V233" s="82" t="s">
        <v>683</v>
      </c>
      <c r="W233" s="81">
        <v>43746.34732638889</v>
      </c>
      <c r="X233" s="82" t="s">
        <v>812</v>
      </c>
      <c r="Y233" s="79"/>
      <c r="Z233" s="79"/>
      <c r="AA233" s="85" t="s">
        <v>1044</v>
      </c>
      <c r="AB233" s="79"/>
      <c r="AC233" s="79" t="b">
        <v>0</v>
      </c>
      <c r="AD233" s="79">
        <v>0</v>
      </c>
      <c r="AE233" s="85" t="s">
        <v>1173</v>
      </c>
      <c r="AF233" s="79" t="b">
        <v>0</v>
      </c>
      <c r="AG233" s="79" t="s">
        <v>1176</v>
      </c>
      <c r="AH233" s="79"/>
      <c r="AI233" s="85" t="s">
        <v>1173</v>
      </c>
      <c r="AJ233" s="79" t="b">
        <v>0</v>
      </c>
      <c r="AK233" s="79">
        <v>1</v>
      </c>
      <c r="AL233" s="85" t="s">
        <v>1048</v>
      </c>
      <c r="AM233" s="79" t="s">
        <v>1188</v>
      </c>
      <c r="AN233" s="79" t="b">
        <v>0</v>
      </c>
      <c r="AO233" s="85" t="s">
        <v>1048</v>
      </c>
      <c r="AP233" s="79" t="s">
        <v>176</v>
      </c>
      <c r="AQ233" s="79">
        <v>0</v>
      </c>
      <c r="AR233" s="79">
        <v>0</v>
      </c>
      <c r="AS233" s="79"/>
      <c r="AT233" s="79"/>
      <c r="AU233" s="79"/>
      <c r="AV233" s="79"/>
      <c r="AW233" s="79"/>
      <c r="AX233" s="79"/>
      <c r="AY233" s="79"/>
      <c r="AZ233" s="79"/>
      <c r="BA233">
        <v>11</v>
      </c>
      <c r="BB233" s="78" t="str">
        <f>REPLACE(INDEX(GroupVertices[Group],MATCH(Edges[[#This Row],[Vertex 1]],GroupVertices[Vertex],0)),1,1,"")</f>
        <v>6</v>
      </c>
      <c r="BC233" s="78" t="str">
        <f>REPLACE(INDEX(GroupVertices[Group],MATCH(Edges[[#This Row],[Vertex 2]],GroupVertices[Vertex],0)),1,1,"")</f>
        <v>1</v>
      </c>
      <c r="BD233" s="48"/>
      <c r="BE233" s="49"/>
      <c r="BF233" s="48"/>
      <c r="BG233" s="49"/>
      <c r="BH233" s="48"/>
      <c r="BI233" s="49"/>
      <c r="BJ233" s="48"/>
      <c r="BK233" s="49"/>
      <c r="BL233" s="48"/>
    </row>
    <row r="234" spans="1:64" ht="15">
      <c r="A234" s="64" t="s">
        <v>257</v>
      </c>
      <c r="B234" s="64" t="s">
        <v>259</v>
      </c>
      <c r="C234" s="65" t="s">
        <v>3156</v>
      </c>
      <c r="D234" s="66">
        <v>10</v>
      </c>
      <c r="E234" s="67" t="s">
        <v>136</v>
      </c>
      <c r="F234" s="68">
        <v>12</v>
      </c>
      <c r="G234" s="65"/>
      <c r="H234" s="69"/>
      <c r="I234" s="70"/>
      <c r="J234" s="70"/>
      <c r="K234" s="34" t="s">
        <v>66</v>
      </c>
      <c r="L234" s="77">
        <v>234</v>
      </c>
      <c r="M234" s="77"/>
      <c r="N234" s="72"/>
      <c r="O234" s="79" t="s">
        <v>328</v>
      </c>
      <c r="P234" s="81">
        <v>43746.547060185185</v>
      </c>
      <c r="Q234" s="79" t="s">
        <v>416</v>
      </c>
      <c r="R234" s="79"/>
      <c r="S234" s="79"/>
      <c r="T234" s="79" t="s">
        <v>259</v>
      </c>
      <c r="U234" s="79"/>
      <c r="V234" s="82" t="s">
        <v>683</v>
      </c>
      <c r="W234" s="81">
        <v>43746.547060185185</v>
      </c>
      <c r="X234" s="82" t="s">
        <v>848</v>
      </c>
      <c r="Y234" s="79"/>
      <c r="Z234" s="79"/>
      <c r="AA234" s="85" t="s">
        <v>1080</v>
      </c>
      <c r="AB234" s="79"/>
      <c r="AC234" s="79" t="b">
        <v>0</v>
      </c>
      <c r="AD234" s="79">
        <v>0</v>
      </c>
      <c r="AE234" s="85" t="s">
        <v>1173</v>
      </c>
      <c r="AF234" s="79" t="b">
        <v>0</v>
      </c>
      <c r="AG234" s="79" t="s">
        <v>1176</v>
      </c>
      <c r="AH234" s="79"/>
      <c r="AI234" s="85" t="s">
        <v>1173</v>
      </c>
      <c r="AJ234" s="79" t="b">
        <v>0</v>
      </c>
      <c r="AK234" s="79">
        <v>1</v>
      </c>
      <c r="AL234" s="85" t="s">
        <v>1056</v>
      </c>
      <c r="AM234" s="79" t="s">
        <v>1188</v>
      </c>
      <c r="AN234" s="79" t="b">
        <v>0</v>
      </c>
      <c r="AO234" s="85" t="s">
        <v>1056</v>
      </c>
      <c r="AP234" s="79" t="s">
        <v>176</v>
      </c>
      <c r="AQ234" s="79">
        <v>0</v>
      </c>
      <c r="AR234" s="79">
        <v>0</v>
      </c>
      <c r="AS234" s="79"/>
      <c r="AT234" s="79"/>
      <c r="AU234" s="79"/>
      <c r="AV234" s="79"/>
      <c r="AW234" s="79"/>
      <c r="AX234" s="79"/>
      <c r="AY234" s="79"/>
      <c r="AZ234" s="79"/>
      <c r="BA234">
        <v>11</v>
      </c>
      <c r="BB234" s="78" t="str">
        <f>REPLACE(INDEX(GroupVertices[Group],MATCH(Edges[[#This Row],[Vertex 1]],GroupVertices[Vertex],0)),1,1,"")</f>
        <v>6</v>
      </c>
      <c r="BC234" s="78" t="str">
        <f>REPLACE(INDEX(GroupVertices[Group],MATCH(Edges[[#This Row],[Vertex 2]],GroupVertices[Vertex],0)),1,1,"")</f>
        <v>1</v>
      </c>
      <c r="BD234" s="48">
        <v>0</v>
      </c>
      <c r="BE234" s="49">
        <v>0</v>
      </c>
      <c r="BF234" s="48">
        <v>0</v>
      </c>
      <c r="BG234" s="49">
        <v>0</v>
      </c>
      <c r="BH234" s="48">
        <v>0</v>
      </c>
      <c r="BI234" s="49">
        <v>0</v>
      </c>
      <c r="BJ234" s="48">
        <v>14</v>
      </c>
      <c r="BK234" s="49">
        <v>100</v>
      </c>
      <c r="BL234" s="48">
        <v>14</v>
      </c>
    </row>
    <row r="235" spans="1:64" ht="15">
      <c r="A235" s="64" t="s">
        <v>257</v>
      </c>
      <c r="B235" s="64" t="s">
        <v>259</v>
      </c>
      <c r="C235" s="65" t="s">
        <v>3156</v>
      </c>
      <c r="D235" s="66">
        <v>10</v>
      </c>
      <c r="E235" s="67" t="s">
        <v>136</v>
      </c>
      <c r="F235" s="68">
        <v>12</v>
      </c>
      <c r="G235" s="65"/>
      <c r="H235" s="69"/>
      <c r="I235" s="70"/>
      <c r="J235" s="70"/>
      <c r="K235" s="34" t="s">
        <v>66</v>
      </c>
      <c r="L235" s="77">
        <v>235</v>
      </c>
      <c r="M235" s="77"/>
      <c r="N235" s="72"/>
      <c r="O235" s="79" t="s">
        <v>328</v>
      </c>
      <c r="P235" s="81">
        <v>43747.322592592594</v>
      </c>
      <c r="Q235" s="79" t="s">
        <v>354</v>
      </c>
      <c r="R235" s="79"/>
      <c r="S235" s="79"/>
      <c r="T235" s="79"/>
      <c r="U235" s="79"/>
      <c r="V235" s="82" t="s">
        <v>683</v>
      </c>
      <c r="W235" s="81">
        <v>43747.322592592594</v>
      </c>
      <c r="X235" s="82" t="s">
        <v>849</v>
      </c>
      <c r="Y235" s="79"/>
      <c r="Z235" s="79"/>
      <c r="AA235" s="85" t="s">
        <v>1081</v>
      </c>
      <c r="AB235" s="79"/>
      <c r="AC235" s="79" t="b">
        <v>0</v>
      </c>
      <c r="AD235" s="79">
        <v>0</v>
      </c>
      <c r="AE235" s="85" t="s">
        <v>1173</v>
      </c>
      <c r="AF235" s="79" t="b">
        <v>0</v>
      </c>
      <c r="AG235" s="79" t="s">
        <v>1176</v>
      </c>
      <c r="AH235" s="79"/>
      <c r="AI235" s="85" t="s">
        <v>1173</v>
      </c>
      <c r="AJ235" s="79" t="b">
        <v>0</v>
      </c>
      <c r="AK235" s="79">
        <v>4</v>
      </c>
      <c r="AL235" s="85" t="s">
        <v>1071</v>
      </c>
      <c r="AM235" s="79" t="s">
        <v>1188</v>
      </c>
      <c r="AN235" s="79" t="b">
        <v>0</v>
      </c>
      <c r="AO235" s="85" t="s">
        <v>1071</v>
      </c>
      <c r="AP235" s="79" t="s">
        <v>176</v>
      </c>
      <c r="AQ235" s="79">
        <v>0</v>
      </c>
      <c r="AR235" s="79">
        <v>0</v>
      </c>
      <c r="AS235" s="79"/>
      <c r="AT235" s="79"/>
      <c r="AU235" s="79"/>
      <c r="AV235" s="79"/>
      <c r="AW235" s="79"/>
      <c r="AX235" s="79"/>
      <c r="AY235" s="79"/>
      <c r="AZ235" s="79"/>
      <c r="BA235">
        <v>11</v>
      </c>
      <c r="BB235" s="78" t="str">
        <f>REPLACE(INDEX(GroupVertices[Group],MATCH(Edges[[#This Row],[Vertex 1]],GroupVertices[Vertex],0)),1,1,"")</f>
        <v>6</v>
      </c>
      <c r="BC235" s="78" t="str">
        <f>REPLACE(INDEX(GroupVertices[Group],MATCH(Edges[[#This Row],[Vertex 2]],GroupVertices[Vertex],0)),1,1,"")</f>
        <v>1</v>
      </c>
      <c r="BD235" s="48">
        <v>1</v>
      </c>
      <c r="BE235" s="49">
        <v>5.555555555555555</v>
      </c>
      <c r="BF235" s="48">
        <v>0</v>
      </c>
      <c r="BG235" s="49">
        <v>0</v>
      </c>
      <c r="BH235" s="48">
        <v>0</v>
      </c>
      <c r="BI235" s="49">
        <v>0</v>
      </c>
      <c r="BJ235" s="48">
        <v>17</v>
      </c>
      <c r="BK235" s="49">
        <v>94.44444444444444</v>
      </c>
      <c r="BL235" s="48">
        <v>18</v>
      </c>
    </row>
    <row r="236" spans="1:64" ht="15">
      <c r="A236" s="64" t="s">
        <v>257</v>
      </c>
      <c r="B236" s="64" t="s">
        <v>259</v>
      </c>
      <c r="C236" s="65" t="s">
        <v>3156</v>
      </c>
      <c r="D236" s="66">
        <v>10</v>
      </c>
      <c r="E236" s="67" t="s">
        <v>136</v>
      </c>
      <c r="F236" s="68">
        <v>12</v>
      </c>
      <c r="G236" s="65"/>
      <c r="H236" s="69"/>
      <c r="I236" s="70"/>
      <c r="J236" s="70"/>
      <c r="K236" s="34" t="s">
        <v>66</v>
      </c>
      <c r="L236" s="77">
        <v>236</v>
      </c>
      <c r="M236" s="77"/>
      <c r="N236" s="72"/>
      <c r="O236" s="79" t="s">
        <v>328</v>
      </c>
      <c r="P236" s="81">
        <v>43749.33584490741</v>
      </c>
      <c r="Q236" s="79" t="s">
        <v>417</v>
      </c>
      <c r="R236" s="79"/>
      <c r="S236" s="79"/>
      <c r="T236" s="79" t="s">
        <v>259</v>
      </c>
      <c r="U236" s="79"/>
      <c r="V236" s="82" t="s">
        <v>683</v>
      </c>
      <c r="W236" s="81">
        <v>43749.33584490741</v>
      </c>
      <c r="X236" s="82" t="s">
        <v>850</v>
      </c>
      <c r="Y236" s="79"/>
      <c r="Z236" s="79"/>
      <c r="AA236" s="85" t="s">
        <v>1082</v>
      </c>
      <c r="AB236" s="79"/>
      <c r="AC236" s="79" t="b">
        <v>0</v>
      </c>
      <c r="AD236" s="79">
        <v>0</v>
      </c>
      <c r="AE236" s="85" t="s">
        <v>1173</v>
      </c>
      <c r="AF236" s="79" t="b">
        <v>0</v>
      </c>
      <c r="AG236" s="79" t="s">
        <v>1176</v>
      </c>
      <c r="AH236" s="79"/>
      <c r="AI236" s="85" t="s">
        <v>1173</v>
      </c>
      <c r="AJ236" s="79" t="b">
        <v>0</v>
      </c>
      <c r="AK236" s="79">
        <v>1</v>
      </c>
      <c r="AL236" s="85" t="s">
        <v>1153</v>
      </c>
      <c r="AM236" s="79" t="s">
        <v>1188</v>
      </c>
      <c r="AN236" s="79" t="b">
        <v>0</v>
      </c>
      <c r="AO236" s="85" t="s">
        <v>1153</v>
      </c>
      <c r="AP236" s="79" t="s">
        <v>176</v>
      </c>
      <c r="AQ236" s="79">
        <v>0</v>
      </c>
      <c r="AR236" s="79">
        <v>0</v>
      </c>
      <c r="AS236" s="79"/>
      <c r="AT236" s="79"/>
      <c r="AU236" s="79"/>
      <c r="AV236" s="79"/>
      <c r="AW236" s="79"/>
      <c r="AX236" s="79"/>
      <c r="AY236" s="79"/>
      <c r="AZ236" s="79"/>
      <c r="BA236">
        <v>11</v>
      </c>
      <c r="BB236" s="78" t="str">
        <f>REPLACE(INDEX(GroupVertices[Group],MATCH(Edges[[#This Row],[Vertex 1]],GroupVertices[Vertex],0)),1,1,"")</f>
        <v>6</v>
      </c>
      <c r="BC236" s="78" t="str">
        <f>REPLACE(INDEX(GroupVertices[Group],MATCH(Edges[[#This Row],[Vertex 2]],GroupVertices[Vertex],0)),1,1,"")</f>
        <v>1</v>
      </c>
      <c r="BD236" s="48">
        <v>0</v>
      </c>
      <c r="BE236" s="49">
        <v>0</v>
      </c>
      <c r="BF236" s="48">
        <v>0</v>
      </c>
      <c r="BG236" s="49">
        <v>0</v>
      </c>
      <c r="BH236" s="48">
        <v>0</v>
      </c>
      <c r="BI236" s="49">
        <v>0</v>
      </c>
      <c r="BJ236" s="48">
        <v>13</v>
      </c>
      <c r="BK236" s="49">
        <v>100</v>
      </c>
      <c r="BL236" s="48">
        <v>13</v>
      </c>
    </row>
    <row r="237" spans="1:64" ht="15">
      <c r="A237" s="64" t="s">
        <v>257</v>
      </c>
      <c r="B237" s="64" t="s">
        <v>259</v>
      </c>
      <c r="C237" s="65" t="s">
        <v>3156</v>
      </c>
      <c r="D237" s="66">
        <v>10</v>
      </c>
      <c r="E237" s="67" t="s">
        <v>136</v>
      </c>
      <c r="F237" s="68">
        <v>12</v>
      </c>
      <c r="G237" s="65"/>
      <c r="H237" s="69"/>
      <c r="I237" s="70"/>
      <c r="J237" s="70"/>
      <c r="K237" s="34" t="s">
        <v>66</v>
      </c>
      <c r="L237" s="77">
        <v>237</v>
      </c>
      <c r="M237" s="77"/>
      <c r="N237" s="72"/>
      <c r="O237" s="79" t="s">
        <v>328</v>
      </c>
      <c r="P237" s="81">
        <v>43749.336863425924</v>
      </c>
      <c r="Q237" s="79" t="s">
        <v>372</v>
      </c>
      <c r="R237" s="79"/>
      <c r="S237" s="79"/>
      <c r="T237" s="79"/>
      <c r="U237" s="79"/>
      <c r="V237" s="82" t="s">
        <v>683</v>
      </c>
      <c r="W237" s="81">
        <v>43749.336863425924</v>
      </c>
      <c r="X237" s="82" t="s">
        <v>851</v>
      </c>
      <c r="Y237" s="79"/>
      <c r="Z237" s="79"/>
      <c r="AA237" s="85" t="s">
        <v>1083</v>
      </c>
      <c r="AB237" s="79"/>
      <c r="AC237" s="79" t="b">
        <v>0</v>
      </c>
      <c r="AD237" s="79">
        <v>0</v>
      </c>
      <c r="AE237" s="85" t="s">
        <v>1173</v>
      </c>
      <c r="AF237" s="79" t="b">
        <v>0</v>
      </c>
      <c r="AG237" s="79" t="s">
        <v>1176</v>
      </c>
      <c r="AH237" s="79"/>
      <c r="AI237" s="85" t="s">
        <v>1173</v>
      </c>
      <c r="AJ237" s="79" t="b">
        <v>0</v>
      </c>
      <c r="AK237" s="79">
        <v>2</v>
      </c>
      <c r="AL237" s="85" t="s">
        <v>1141</v>
      </c>
      <c r="AM237" s="79" t="s">
        <v>1188</v>
      </c>
      <c r="AN237" s="79" t="b">
        <v>0</v>
      </c>
      <c r="AO237" s="85" t="s">
        <v>1141</v>
      </c>
      <c r="AP237" s="79" t="s">
        <v>176</v>
      </c>
      <c r="AQ237" s="79">
        <v>0</v>
      </c>
      <c r="AR237" s="79">
        <v>0</v>
      </c>
      <c r="AS237" s="79"/>
      <c r="AT237" s="79"/>
      <c r="AU237" s="79"/>
      <c r="AV237" s="79"/>
      <c r="AW237" s="79"/>
      <c r="AX237" s="79"/>
      <c r="AY237" s="79"/>
      <c r="AZ237" s="79"/>
      <c r="BA237">
        <v>11</v>
      </c>
      <c r="BB237" s="78" t="str">
        <f>REPLACE(INDEX(GroupVertices[Group],MATCH(Edges[[#This Row],[Vertex 1]],GroupVertices[Vertex],0)),1,1,"")</f>
        <v>6</v>
      </c>
      <c r="BC237" s="78" t="str">
        <f>REPLACE(INDEX(GroupVertices[Group],MATCH(Edges[[#This Row],[Vertex 2]],GroupVertices[Vertex],0)),1,1,"")</f>
        <v>1</v>
      </c>
      <c r="BD237" s="48">
        <v>0</v>
      </c>
      <c r="BE237" s="49">
        <v>0</v>
      </c>
      <c r="BF237" s="48">
        <v>0</v>
      </c>
      <c r="BG237" s="49">
        <v>0</v>
      </c>
      <c r="BH237" s="48">
        <v>0</v>
      </c>
      <c r="BI237" s="49">
        <v>0</v>
      </c>
      <c r="BJ237" s="48">
        <v>17</v>
      </c>
      <c r="BK237" s="49">
        <v>100</v>
      </c>
      <c r="BL237" s="48">
        <v>17</v>
      </c>
    </row>
    <row r="238" spans="1:64" ht="15">
      <c r="A238" s="64" t="s">
        <v>259</v>
      </c>
      <c r="B238" s="64" t="s">
        <v>257</v>
      </c>
      <c r="C238" s="65" t="s">
        <v>3155</v>
      </c>
      <c r="D238" s="66">
        <v>6</v>
      </c>
      <c r="E238" s="67" t="s">
        <v>136</v>
      </c>
      <c r="F238" s="68">
        <v>25.142857142857142</v>
      </c>
      <c r="G238" s="65"/>
      <c r="H238" s="69"/>
      <c r="I238" s="70"/>
      <c r="J238" s="70"/>
      <c r="K238" s="34" t="s">
        <v>66</v>
      </c>
      <c r="L238" s="77">
        <v>238</v>
      </c>
      <c r="M238" s="77"/>
      <c r="N238" s="72"/>
      <c r="O238" s="79" t="s">
        <v>328</v>
      </c>
      <c r="P238" s="81">
        <v>43741.27444444445</v>
      </c>
      <c r="Q238" s="79" t="s">
        <v>401</v>
      </c>
      <c r="R238" s="82" t="s">
        <v>499</v>
      </c>
      <c r="S238" s="79" t="s">
        <v>527</v>
      </c>
      <c r="T238" s="79" t="s">
        <v>573</v>
      </c>
      <c r="U238" s="79"/>
      <c r="V238" s="82" t="s">
        <v>685</v>
      </c>
      <c r="W238" s="81">
        <v>43741.27444444445</v>
      </c>
      <c r="X238" s="82" t="s">
        <v>815</v>
      </c>
      <c r="Y238" s="79"/>
      <c r="Z238" s="79"/>
      <c r="AA238" s="85" t="s">
        <v>1047</v>
      </c>
      <c r="AB238" s="79"/>
      <c r="AC238" s="79" t="b">
        <v>0</v>
      </c>
      <c r="AD238" s="79">
        <v>0</v>
      </c>
      <c r="AE238" s="85" t="s">
        <v>1173</v>
      </c>
      <c r="AF238" s="79" t="b">
        <v>0</v>
      </c>
      <c r="AG238" s="79" t="s">
        <v>1176</v>
      </c>
      <c r="AH238" s="79"/>
      <c r="AI238" s="85" t="s">
        <v>1173</v>
      </c>
      <c r="AJ238" s="79" t="b">
        <v>0</v>
      </c>
      <c r="AK238" s="79">
        <v>1</v>
      </c>
      <c r="AL238" s="85" t="s">
        <v>1173</v>
      </c>
      <c r="AM238" s="79" t="s">
        <v>1183</v>
      </c>
      <c r="AN238" s="79" t="b">
        <v>0</v>
      </c>
      <c r="AO238" s="85" t="s">
        <v>1047</v>
      </c>
      <c r="AP238" s="79" t="s">
        <v>176</v>
      </c>
      <c r="AQ238" s="79">
        <v>0</v>
      </c>
      <c r="AR238" s="79">
        <v>0</v>
      </c>
      <c r="AS238" s="79"/>
      <c r="AT238" s="79"/>
      <c r="AU238" s="79"/>
      <c r="AV238" s="79"/>
      <c r="AW238" s="79"/>
      <c r="AX238" s="79"/>
      <c r="AY238" s="79"/>
      <c r="AZ238" s="79"/>
      <c r="BA238">
        <v>4</v>
      </c>
      <c r="BB238" s="78" t="str">
        <f>REPLACE(INDEX(GroupVertices[Group],MATCH(Edges[[#This Row],[Vertex 1]],GroupVertices[Vertex],0)),1,1,"")</f>
        <v>1</v>
      </c>
      <c r="BC238" s="78" t="str">
        <f>REPLACE(INDEX(GroupVertices[Group],MATCH(Edges[[#This Row],[Vertex 2]],GroupVertices[Vertex],0)),1,1,"")</f>
        <v>6</v>
      </c>
      <c r="BD238" s="48"/>
      <c r="BE238" s="49"/>
      <c r="BF238" s="48"/>
      <c r="BG238" s="49"/>
      <c r="BH238" s="48"/>
      <c r="BI238" s="49"/>
      <c r="BJ238" s="48"/>
      <c r="BK238" s="49"/>
      <c r="BL238" s="48"/>
    </row>
    <row r="239" spans="1:64" ht="15">
      <c r="A239" s="64" t="s">
        <v>259</v>
      </c>
      <c r="B239" s="64" t="s">
        <v>257</v>
      </c>
      <c r="C239" s="65" t="s">
        <v>3155</v>
      </c>
      <c r="D239" s="66">
        <v>6</v>
      </c>
      <c r="E239" s="67" t="s">
        <v>136</v>
      </c>
      <c r="F239" s="68">
        <v>25.142857142857142</v>
      </c>
      <c r="G239" s="65"/>
      <c r="H239" s="69"/>
      <c r="I239" s="70"/>
      <c r="J239" s="70"/>
      <c r="K239" s="34" t="s">
        <v>66</v>
      </c>
      <c r="L239" s="77">
        <v>239</v>
      </c>
      <c r="M239" s="77"/>
      <c r="N239" s="72"/>
      <c r="O239" s="79" t="s">
        <v>328</v>
      </c>
      <c r="P239" s="81">
        <v>43742.441342592596</v>
      </c>
      <c r="Q239" s="79" t="s">
        <v>418</v>
      </c>
      <c r="R239" s="79"/>
      <c r="S239" s="79"/>
      <c r="T239" s="79"/>
      <c r="U239" s="79"/>
      <c r="V239" s="82" t="s">
        <v>685</v>
      </c>
      <c r="W239" s="81">
        <v>43742.441342592596</v>
      </c>
      <c r="X239" s="82" t="s">
        <v>852</v>
      </c>
      <c r="Y239" s="79"/>
      <c r="Z239" s="79"/>
      <c r="AA239" s="85" t="s">
        <v>1084</v>
      </c>
      <c r="AB239" s="79"/>
      <c r="AC239" s="79" t="b">
        <v>0</v>
      </c>
      <c r="AD239" s="79">
        <v>0</v>
      </c>
      <c r="AE239" s="85" t="s">
        <v>1173</v>
      </c>
      <c r="AF239" s="79" t="b">
        <v>0</v>
      </c>
      <c r="AG239" s="79" t="s">
        <v>1176</v>
      </c>
      <c r="AH239" s="79"/>
      <c r="AI239" s="85" t="s">
        <v>1173</v>
      </c>
      <c r="AJ239" s="79" t="b">
        <v>0</v>
      </c>
      <c r="AK239" s="79">
        <v>1</v>
      </c>
      <c r="AL239" s="85" t="s">
        <v>1073</v>
      </c>
      <c r="AM239" s="79" t="s">
        <v>1183</v>
      </c>
      <c r="AN239" s="79" t="b">
        <v>0</v>
      </c>
      <c r="AO239" s="85" t="s">
        <v>1073</v>
      </c>
      <c r="AP239" s="79" t="s">
        <v>176</v>
      </c>
      <c r="AQ239" s="79">
        <v>0</v>
      </c>
      <c r="AR239" s="79">
        <v>0</v>
      </c>
      <c r="AS239" s="79"/>
      <c r="AT239" s="79"/>
      <c r="AU239" s="79"/>
      <c r="AV239" s="79"/>
      <c r="AW239" s="79"/>
      <c r="AX239" s="79"/>
      <c r="AY239" s="79"/>
      <c r="AZ239" s="79"/>
      <c r="BA239">
        <v>4</v>
      </c>
      <c r="BB239" s="78" t="str">
        <f>REPLACE(INDEX(GroupVertices[Group],MATCH(Edges[[#This Row],[Vertex 1]],GroupVertices[Vertex],0)),1,1,"")</f>
        <v>1</v>
      </c>
      <c r="BC239" s="78" t="str">
        <f>REPLACE(INDEX(GroupVertices[Group],MATCH(Edges[[#This Row],[Vertex 2]],GroupVertices[Vertex],0)),1,1,"")</f>
        <v>6</v>
      </c>
      <c r="BD239" s="48">
        <v>0</v>
      </c>
      <c r="BE239" s="49">
        <v>0</v>
      </c>
      <c r="BF239" s="48">
        <v>0</v>
      </c>
      <c r="BG239" s="49">
        <v>0</v>
      </c>
      <c r="BH239" s="48">
        <v>0</v>
      </c>
      <c r="BI239" s="49">
        <v>0</v>
      </c>
      <c r="BJ239" s="48">
        <v>18</v>
      </c>
      <c r="BK239" s="49">
        <v>100</v>
      </c>
      <c r="BL239" s="48">
        <v>18</v>
      </c>
    </row>
    <row r="240" spans="1:64" ht="15">
      <c r="A240" s="64" t="s">
        <v>259</v>
      </c>
      <c r="B240" s="64" t="s">
        <v>257</v>
      </c>
      <c r="C240" s="65" t="s">
        <v>3149</v>
      </c>
      <c r="D240" s="66">
        <v>3</v>
      </c>
      <c r="E240" s="67" t="s">
        <v>132</v>
      </c>
      <c r="F240" s="68">
        <v>35</v>
      </c>
      <c r="G240" s="65"/>
      <c r="H240" s="69"/>
      <c r="I240" s="70"/>
      <c r="J240" s="70"/>
      <c r="K240" s="34" t="s">
        <v>66</v>
      </c>
      <c r="L240" s="77">
        <v>240</v>
      </c>
      <c r="M240" s="77"/>
      <c r="N240" s="72"/>
      <c r="O240" s="79" t="s">
        <v>329</v>
      </c>
      <c r="P240" s="81">
        <v>43745.493946759256</v>
      </c>
      <c r="Q240" s="79" t="s">
        <v>402</v>
      </c>
      <c r="R240" s="79"/>
      <c r="S240" s="79"/>
      <c r="T240" s="79" t="s">
        <v>573</v>
      </c>
      <c r="U240" s="79"/>
      <c r="V240" s="82" t="s">
        <v>685</v>
      </c>
      <c r="W240" s="81">
        <v>43745.493946759256</v>
      </c>
      <c r="X240" s="82" t="s">
        <v>816</v>
      </c>
      <c r="Y240" s="79"/>
      <c r="Z240" s="79"/>
      <c r="AA240" s="85" t="s">
        <v>1048</v>
      </c>
      <c r="AB240" s="85" t="s">
        <v>1047</v>
      </c>
      <c r="AC240" s="79" t="b">
        <v>0</v>
      </c>
      <c r="AD240" s="79">
        <v>0</v>
      </c>
      <c r="AE240" s="85" t="s">
        <v>1174</v>
      </c>
      <c r="AF240" s="79" t="b">
        <v>0</v>
      </c>
      <c r="AG240" s="79" t="s">
        <v>1176</v>
      </c>
      <c r="AH240" s="79"/>
      <c r="AI240" s="85" t="s">
        <v>1173</v>
      </c>
      <c r="AJ240" s="79" t="b">
        <v>0</v>
      </c>
      <c r="AK240" s="79">
        <v>1</v>
      </c>
      <c r="AL240" s="85" t="s">
        <v>1173</v>
      </c>
      <c r="AM240" s="79" t="s">
        <v>1183</v>
      </c>
      <c r="AN240" s="79" t="b">
        <v>0</v>
      </c>
      <c r="AO240" s="85" t="s">
        <v>1047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6</v>
      </c>
      <c r="BD240" s="48"/>
      <c r="BE240" s="49"/>
      <c r="BF240" s="48"/>
      <c r="BG240" s="49"/>
      <c r="BH240" s="48"/>
      <c r="BI240" s="49"/>
      <c r="BJ240" s="48"/>
      <c r="BK240" s="49"/>
      <c r="BL240" s="48"/>
    </row>
    <row r="241" spans="1:64" ht="15">
      <c r="A241" s="64" t="s">
        <v>259</v>
      </c>
      <c r="B241" s="64" t="s">
        <v>257</v>
      </c>
      <c r="C241" s="65" t="s">
        <v>3155</v>
      </c>
      <c r="D241" s="66">
        <v>6</v>
      </c>
      <c r="E241" s="67" t="s">
        <v>136</v>
      </c>
      <c r="F241" s="68">
        <v>25.142857142857142</v>
      </c>
      <c r="G241" s="65"/>
      <c r="H241" s="69"/>
      <c r="I241" s="70"/>
      <c r="J241" s="70"/>
      <c r="K241" s="34" t="s">
        <v>66</v>
      </c>
      <c r="L241" s="77">
        <v>241</v>
      </c>
      <c r="M241" s="77"/>
      <c r="N241" s="72"/>
      <c r="O241" s="79" t="s">
        <v>328</v>
      </c>
      <c r="P241" s="81">
        <v>43746.39865740741</v>
      </c>
      <c r="Q241" s="79" t="s">
        <v>406</v>
      </c>
      <c r="R241" s="79"/>
      <c r="S241" s="79"/>
      <c r="T241" s="79" t="s">
        <v>259</v>
      </c>
      <c r="U241" s="82" t="s">
        <v>622</v>
      </c>
      <c r="V241" s="82" t="s">
        <v>622</v>
      </c>
      <c r="W241" s="81">
        <v>43746.39865740741</v>
      </c>
      <c r="X241" s="82" t="s">
        <v>825</v>
      </c>
      <c r="Y241" s="79"/>
      <c r="Z241" s="79"/>
      <c r="AA241" s="85" t="s">
        <v>1057</v>
      </c>
      <c r="AB241" s="79"/>
      <c r="AC241" s="79" t="b">
        <v>0</v>
      </c>
      <c r="AD241" s="79">
        <v>1</v>
      </c>
      <c r="AE241" s="85" t="s">
        <v>1173</v>
      </c>
      <c r="AF241" s="79" t="b">
        <v>0</v>
      </c>
      <c r="AG241" s="79" t="s">
        <v>1176</v>
      </c>
      <c r="AH241" s="79"/>
      <c r="AI241" s="85" t="s">
        <v>1173</v>
      </c>
      <c r="AJ241" s="79" t="b">
        <v>0</v>
      </c>
      <c r="AK241" s="79">
        <v>0</v>
      </c>
      <c r="AL241" s="85" t="s">
        <v>1173</v>
      </c>
      <c r="AM241" s="79" t="s">
        <v>1184</v>
      </c>
      <c r="AN241" s="79" t="b">
        <v>0</v>
      </c>
      <c r="AO241" s="85" t="s">
        <v>1057</v>
      </c>
      <c r="AP241" s="79" t="s">
        <v>176</v>
      </c>
      <c r="AQ241" s="79">
        <v>0</v>
      </c>
      <c r="AR241" s="79">
        <v>0</v>
      </c>
      <c r="AS241" s="79"/>
      <c r="AT241" s="79"/>
      <c r="AU241" s="79"/>
      <c r="AV241" s="79"/>
      <c r="AW241" s="79"/>
      <c r="AX241" s="79"/>
      <c r="AY241" s="79"/>
      <c r="AZ241" s="79"/>
      <c r="BA241">
        <v>4</v>
      </c>
      <c r="BB241" s="78" t="str">
        <f>REPLACE(INDEX(GroupVertices[Group],MATCH(Edges[[#This Row],[Vertex 1]],GroupVertices[Vertex],0)),1,1,"")</f>
        <v>1</v>
      </c>
      <c r="BC241" s="78" t="str">
        <f>REPLACE(INDEX(GroupVertices[Group],MATCH(Edges[[#This Row],[Vertex 2]],GroupVertices[Vertex],0)),1,1,"")</f>
        <v>6</v>
      </c>
      <c r="BD241" s="48"/>
      <c r="BE241" s="49"/>
      <c r="BF241" s="48"/>
      <c r="BG241" s="49"/>
      <c r="BH241" s="48"/>
      <c r="BI241" s="49"/>
      <c r="BJ241" s="48"/>
      <c r="BK241" s="49"/>
      <c r="BL241" s="48"/>
    </row>
    <row r="242" spans="1:64" ht="15">
      <c r="A242" s="64" t="s">
        <v>259</v>
      </c>
      <c r="B242" s="64" t="s">
        <v>257</v>
      </c>
      <c r="C242" s="65" t="s">
        <v>3155</v>
      </c>
      <c r="D242" s="66">
        <v>6</v>
      </c>
      <c r="E242" s="67" t="s">
        <v>136</v>
      </c>
      <c r="F242" s="68">
        <v>25.142857142857142</v>
      </c>
      <c r="G242" s="65"/>
      <c r="H242" s="69"/>
      <c r="I242" s="70"/>
      <c r="J242" s="70"/>
      <c r="K242" s="34" t="s">
        <v>66</v>
      </c>
      <c r="L242" s="77">
        <v>242</v>
      </c>
      <c r="M242" s="77"/>
      <c r="N242" s="72"/>
      <c r="O242" s="79" t="s">
        <v>328</v>
      </c>
      <c r="P242" s="81">
        <v>43747.26844907407</v>
      </c>
      <c r="Q242" s="79" t="s">
        <v>412</v>
      </c>
      <c r="R242" s="82" t="s">
        <v>503</v>
      </c>
      <c r="S242" s="79" t="s">
        <v>527</v>
      </c>
      <c r="T242" s="79" t="s">
        <v>579</v>
      </c>
      <c r="U242" s="79"/>
      <c r="V242" s="82" t="s">
        <v>685</v>
      </c>
      <c r="W242" s="81">
        <v>43747.26844907407</v>
      </c>
      <c r="X242" s="82" t="s">
        <v>839</v>
      </c>
      <c r="Y242" s="79"/>
      <c r="Z242" s="79"/>
      <c r="AA242" s="85" t="s">
        <v>1071</v>
      </c>
      <c r="AB242" s="79"/>
      <c r="AC242" s="79" t="b">
        <v>0</v>
      </c>
      <c r="AD242" s="79">
        <v>1</v>
      </c>
      <c r="AE242" s="85" t="s">
        <v>1173</v>
      </c>
      <c r="AF242" s="79" t="b">
        <v>0</v>
      </c>
      <c r="AG242" s="79" t="s">
        <v>1176</v>
      </c>
      <c r="AH242" s="79"/>
      <c r="AI242" s="85" t="s">
        <v>1173</v>
      </c>
      <c r="AJ242" s="79" t="b">
        <v>0</v>
      </c>
      <c r="AK242" s="79">
        <v>4</v>
      </c>
      <c r="AL242" s="85" t="s">
        <v>1173</v>
      </c>
      <c r="AM242" s="79" t="s">
        <v>1183</v>
      </c>
      <c r="AN242" s="79" t="b">
        <v>0</v>
      </c>
      <c r="AO242" s="85" t="s">
        <v>1071</v>
      </c>
      <c r="AP242" s="79" t="s">
        <v>176</v>
      </c>
      <c r="AQ242" s="79">
        <v>0</v>
      </c>
      <c r="AR242" s="79">
        <v>0</v>
      </c>
      <c r="AS242" s="79"/>
      <c r="AT242" s="79"/>
      <c r="AU242" s="79"/>
      <c r="AV242" s="79"/>
      <c r="AW242" s="79"/>
      <c r="AX242" s="79"/>
      <c r="AY242" s="79"/>
      <c r="AZ242" s="79"/>
      <c r="BA242">
        <v>4</v>
      </c>
      <c r="BB242" s="78" t="str">
        <f>REPLACE(INDEX(GroupVertices[Group],MATCH(Edges[[#This Row],[Vertex 1]],GroupVertices[Vertex],0)),1,1,"")</f>
        <v>1</v>
      </c>
      <c r="BC242" s="78" t="str">
        <f>REPLACE(INDEX(GroupVertices[Group],MATCH(Edges[[#This Row],[Vertex 2]],GroupVertices[Vertex],0)),1,1,"")</f>
        <v>6</v>
      </c>
      <c r="BD242" s="48"/>
      <c r="BE242" s="49"/>
      <c r="BF242" s="48"/>
      <c r="BG242" s="49"/>
      <c r="BH242" s="48"/>
      <c r="BI242" s="49"/>
      <c r="BJ242" s="48"/>
      <c r="BK242" s="49"/>
      <c r="BL242" s="48"/>
    </row>
    <row r="243" spans="1:64" ht="15">
      <c r="A243" s="64" t="s">
        <v>236</v>
      </c>
      <c r="B243" s="64" t="s">
        <v>321</v>
      </c>
      <c r="C243" s="65" t="s">
        <v>3149</v>
      </c>
      <c r="D243" s="66">
        <v>3</v>
      </c>
      <c r="E243" s="67" t="s">
        <v>132</v>
      </c>
      <c r="F243" s="68">
        <v>35</v>
      </c>
      <c r="G243" s="65"/>
      <c r="H243" s="69"/>
      <c r="I243" s="70"/>
      <c r="J243" s="70"/>
      <c r="K243" s="34" t="s">
        <v>65</v>
      </c>
      <c r="L243" s="77">
        <v>243</v>
      </c>
      <c r="M243" s="77"/>
      <c r="N243" s="72"/>
      <c r="O243" s="79" t="s">
        <v>328</v>
      </c>
      <c r="P243" s="81">
        <v>43741.53917824074</v>
      </c>
      <c r="Q243" s="79" t="s">
        <v>352</v>
      </c>
      <c r="R243" s="82" t="s">
        <v>485</v>
      </c>
      <c r="S243" s="79" t="s">
        <v>524</v>
      </c>
      <c r="T243" s="79" t="s">
        <v>547</v>
      </c>
      <c r="U243" s="82" t="s">
        <v>610</v>
      </c>
      <c r="V243" s="82" t="s">
        <v>610</v>
      </c>
      <c r="W243" s="81">
        <v>43741.53917824074</v>
      </c>
      <c r="X243" s="82" t="s">
        <v>733</v>
      </c>
      <c r="Y243" s="79"/>
      <c r="Z243" s="79"/>
      <c r="AA243" s="85" t="s">
        <v>965</v>
      </c>
      <c r="AB243" s="79"/>
      <c r="AC243" s="79" t="b">
        <v>0</v>
      </c>
      <c r="AD243" s="79">
        <v>5</v>
      </c>
      <c r="AE243" s="85" t="s">
        <v>1173</v>
      </c>
      <c r="AF243" s="79" t="b">
        <v>0</v>
      </c>
      <c r="AG243" s="79" t="s">
        <v>1177</v>
      </c>
      <c r="AH243" s="79"/>
      <c r="AI243" s="85" t="s">
        <v>1173</v>
      </c>
      <c r="AJ243" s="79" t="b">
        <v>0</v>
      </c>
      <c r="AK243" s="79">
        <v>3</v>
      </c>
      <c r="AL243" s="85" t="s">
        <v>1173</v>
      </c>
      <c r="AM243" s="79" t="s">
        <v>1187</v>
      </c>
      <c r="AN243" s="79" t="b">
        <v>0</v>
      </c>
      <c r="AO243" s="85" t="s">
        <v>965</v>
      </c>
      <c r="AP243" s="79" t="s">
        <v>1191</v>
      </c>
      <c r="AQ243" s="79">
        <v>0</v>
      </c>
      <c r="AR243" s="79">
        <v>0</v>
      </c>
      <c r="AS243" s="79"/>
      <c r="AT243" s="79"/>
      <c r="AU243" s="79"/>
      <c r="AV243" s="79"/>
      <c r="AW243" s="79"/>
      <c r="AX243" s="79"/>
      <c r="AY243" s="79"/>
      <c r="AZ243" s="79"/>
      <c r="BA243">
        <v>1</v>
      </c>
      <c r="BB243" s="78" t="str">
        <f>REPLACE(INDEX(GroupVertices[Group],MATCH(Edges[[#This Row],[Vertex 1]],GroupVertices[Vertex],0)),1,1,"")</f>
        <v>4</v>
      </c>
      <c r="BC243" s="78" t="str">
        <f>REPLACE(INDEX(GroupVertices[Group],MATCH(Edges[[#This Row],[Vertex 2]],GroupVertices[Vertex],0)),1,1,"")</f>
        <v>4</v>
      </c>
      <c r="BD243" s="48"/>
      <c r="BE243" s="49"/>
      <c r="BF243" s="48"/>
      <c r="BG243" s="49"/>
      <c r="BH243" s="48"/>
      <c r="BI243" s="49"/>
      <c r="BJ243" s="48"/>
      <c r="BK243" s="49"/>
      <c r="BL243" s="48"/>
    </row>
    <row r="244" spans="1:64" ht="15">
      <c r="A244" s="64" t="s">
        <v>259</v>
      </c>
      <c r="B244" s="64" t="s">
        <v>321</v>
      </c>
      <c r="C244" s="65" t="s">
        <v>3149</v>
      </c>
      <c r="D244" s="66">
        <v>3</v>
      </c>
      <c r="E244" s="67" t="s">
        <v>132</v>
      </c>
      <c r="F244" s="68">
        <v>35</v>
      </c>
      <c r="G244" s="65"/>
      <c r="H244" s="69"/>
      <c r="I244" s="70"/>
      <c r="J244" s="70"/>
      <c r="K244" s="34" t="s">
        <v>65</v>
      </c>
      <c r="L244" s="77">
        <v>244</v>
      </c>
      <c r="M244" s="77"/>
      <c r="N244" s="72"/>
      <c r="O244" s="79" t="s">
        <v>328</v>
      </c>
      <c r="P244" s="81">
        <v>43747.2778587963</v>
      </c>
      <c r="Q244" s="79" t="s">
        <v>419</v>
      </c>
      <c r="R244" s="79"/>
      <c r="S244" s="79"/>
      <c r="T244" s="79" t="s">
        <v>582</v>
      </c>
      <c r="U244" s="79"/>
      <c r="V244" s="82" t="s">
        <v>685</v>
      </c>
      <c r="W244" s="81">
        <v>43747.2778587963</v>
      </c>
      <c r="X244" s="82" t="s">
        <v>853</v>
      </c>
      <c r="Y244" s="79"/>
      <c r="Z244" s="79"/>
      <c r="AA244" s="85" t="s">
        <v>1085</v>
      </c>
      <c r="AB244" s="79"/>
      <c r="AC244" s="79" t="b">
        <v>0</v>
      </c>
      <c r="AD244" s="79">
        <v>0</v>
      </c>
      <c r="AE244" s="85" t="s">
        <v>1173</v>
      </c>
      <c r="AF244" s="79" t="b">
        <v>0</v>
      </c>
      <c r="AG244" s="79" t="s">
        <v>1177</v>
      </c>
      <c r="AH244" s="79"/>
      <c r="AI244" s="85" t="s">
        <v>1173</v>
      </c>
      <c r="AJ244" s="79" t="b">
        <v>0</v>
      </c>
      <c r="AK244" s="79">
        <v>3</v>
      </c>
      <c r="AL244" s="85" t="s">
        <v>965</v>
      </c>
      <c r="AM244" s="79" t="s">
        <v>1183</v>
      </c>
      <c r="AN244" s="79" t="b">
        <v>0</v>
      </c>
      <c r="AO244" s="85" t="s">
        <v>965</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4</v>
      </c>
      <c r="BD244" s="48"/>
      <c r="BE244" s="49"/>
      <c r="BF244" s="48"/>
      <c r="BG244" s="49"/>
      <c r="BH244" s="48"/>
      <c r="BI244" s="49"/>
      <c r="BJ244" s="48"/>
      <c r="BK244" s="49"/>
      <c r="BL244" s="48"/>
    </row>
    <row r="245" spans="1:64" ht="15">
      <c r="A245" s="64" t="s">
        <v>236</v>
      </c>
      <c r="B245" s="64" t="s">
        <v>322</v>
      </c>
      <c r="C245" s="65" t="s">
        <v>3149</v>
      </c>
      <c r="D245" s="66">
        <v>3</v>
      </c>
      <c r="E245" s="67" t="s">
        <v>132</v>
      </c>
      <c r="F245" s="68">
        <v>35</v>
      </c>
      <c r="G245" s="65"/>
      <c r="H245" s="69"/>
      <c r="I245" s="70"/>
      <c r="J245" s="70"/>
      <c r="K245" s="34" t="s">
        <v>65</v>
      </c>
      <c r="L245" s="77">
        <v>245</v>
      </c>
      <c r="M245" s="77"/>
      <c r="N245" s="72"/>
      <c r="O245" s="79" t="s">
        <v>328</v>
      </c>
      <c r="P245" s="81">
        <v>43741.53917824074</v>
      </c>
      <c r="Q245" s="79" t="s">
        <v>352</v>
      </c>
      <c r="R245" s="82" t="s">
        <v>485</v>
      </c>
      <c r="S245" s="79" t="s">
        <v>524</v>
      </c>
      <c r="T245" s="79" t="s">
        <v>547</v>
      </c>
      <c r="U245" s="82" t="s">
        <v>610</v>
      </c>
      <c r="V245" s="82" t="s">
        <v>610</v>
      </c>
      <c r="W245" s="81">
        <v>43741.53917824074</v>
      </c>
      <c r="X245" s="82" t="s">
        <v>733</v>
      </c>
      <c r="Y245" s="79"/>
      <c r="Z245" s="79"/>
      <c r="AA245" s="85" t="s">
        <v>965</v>
      </c>
      <c r="AB245" s="79"/>
      <c r="AC245" s="79" t="b">
        <v>0</v>
      </c>
      <c r="AD245" s="79">
        <v>5</v>
      </c>
      <c r="AE245" s="85" t="s">
        <v>1173</v>
      </c>
      <c r="AF245" s="79" t="b">
        <v>0</v>
      </c>
      <c r="AG245" s="79" t="s">
        <v>1177</v>
      </c>
      <c r="AH245" s="79"/>
      <c r="AI245" s="85" t="s">
        <v>1173</v>
      </c>
      <c r="AJ245" s="79" t="b">
        <v>0</v>
      </c>
      <c r="AK245" s="79">
        <v>3</v>
      </c>
      <c r="AL245" s="85" t="s">
        <v>1173</v>
      </c>
      <c r="AM245" s="79" t="s">
        <v>1187</v>
      </c>
      <c r="AN245" s="79" t="b">
        <v>0</v>
      </c>
      <c r="AO245" s="85" t="s">
        <v>965</v>
      </c>
      <c r="AP245" s="79" t="s">
        <v>1191</v>
      </c>
      <c r="AQ245" s="79">
        <v>0</v>
      </c>
      <c r="AR245" s="79">
        <v>0</v>
      </c>
      <c r="AS245" s="79"/>
      <c r="AT245" s="79"/>
      <c r="AU245" s="79"/>
      <c r="AV245" s="79"/>
      <c r="AW245" s="79"/>
      <c r="AX245" s="79"/>
      <c r="AY245" s="79"/>
      <c r="AZ245" s="79"/>
      <c r="BA245">
        <v>1</v>
      </c>
      <c r="BB245" s="78" t="str">
        <f>REPLACE(INDEX(GroupVertices[Group],MATCH(Edges[[#This Row],[Vertex 1]],GroupVertices[Vertex],0)),1,1,"")</f>
        <v>4</v>
      </c>
      <c r="BC245" s="78" t="str">
        <f>REPLACE(INDEX(GroupVertices[Group],MATCH(Edges[[#This Row],[Vertex 2]],GroupVertices[Vertex],0)),1,1,"")</f>
        <v>4</v>
      </c>
      <c r="BD245" s="48"/>
      <c r="BE245" s="49"/>
      <c r="BF245" s="48"/>
      <c r="BG245" s="49"/>
      <c r="BH245" s="48"/>
      <c r="BI245" s="49"/>
      <c r="BJ245" s="48"/>
      <c r="BK245" s="49"/>
      <c r="BL245" s="48"/>
    </row>
    <row r="246" spans="1:64" ht="15">
      <c r="A246" s="64" t="s">
        <v>259</v>
      </c>
      <c r="B246" s="64" t="s">
        <v>322</v>
      </c>
      <c r="C246" s="65" t="s">
        <v>3149</v>
      </c>
      <c r="D246" s="66">
        <v>3</v>
      </c>
      <c r="E246" s="67" t="s">
        <v>132</v>
      </c>
      <c r="F246" s="68">
        <v>35</v>
      </c>
      <c r="G246" s="65"/>
      <c r="H246" s="69"/>
      <c r="I246" s="70"/>
      <c r="J246" s="70"/>
      <c r="K246" s="34" t="s">
        <v>65</v>
      </c>
      <c r="L246" s="77">
        <v>246</v>
      </c>
      <c r="M246" s="77"/>
      <c r="N246" s="72"/>
      <c r="O246" s="79" t="s">
        <v>328</v>
      </c>
      <c r="P246" s="81">
        <v>43747.2778587963</v>
      </c>
      <c r="Q246" s="79" t="s">
        <v>419</v>
      </c>
      <c r="R246" s="79"/>
      <c r="S246" s="79"/>
      <c r="T246" s="79" t="s">
        <v>582</v>
      </c>
      <c r="U246" s="79"/>
      <c r="V246" s="82" t="s">
        <v>685</v>
      </c>
      <c r="W246" s="81">
        <v>43747.2778587963</v>
      </c>
      <c r="X246" s="82" t="s">
        <v>853</v>
      </c>
      <c r="Y246" s="79"/>
      <c r="Z246" s="79"/>
      <c r="AA246" s="85" t="s">
        <v>1085</v>
      </c>
      <c r="AB246" s="79"/>
      <c r="AC246" s="79" t="b">
        <v>0</v>
      </c>
      <c r="AD246" s="79">
        <v>0</v>
      </c>
      <c r="AE246" s="85" t="s">
        <v>1173</v>
      </c>
      <c r="AF246" s="79" t="b">
        <v>0</v>
      </c>
      <c r="AG246" s="79" t="s">
        <v>1177</v>
      </c>
      <c r="AH246" s="79"/>
      <c r="AI246" s="85" t="s">
        <v>1173</v>
      </c>
      <c r="AJ246" s="79" t="b">
        <v>0</v>
      </c>
      <c r="AK246" s="79">
        <v>3</v>
      </c>
      <c r="AL246" s="85" t="s">
        <v>965</v>
      </c>
      <c r="AM246" s="79" t="s">
        <v>1183</v>
      </c>
      <c r="AN246" s="79" t="b">
        <v>0</v>
      </c>
      <c r="AO246" s="85" t="s">
        <v>965</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4</v>
      </c>
      <c r="BD246" s="48"/>
      <c r="BE246" s="49"/>
      <c r="BF246" s="48"/>
      <c r="BG246" s="49"/>
      <c r="BH246" s="48"/>
      <c r="BI246" s="49"/>
      <c r="BJ246" s="48"/>
      <c r="BK246" s="49"/>
      <c r="BL246" s="48"/>
    </row>
    <row r="247" spans="1:64" ht="15">
      <c r="A247" s="64" t="s">
        <v>236</v>
      </c>
      <c r="B247" s="64" t="s">
        <v>323</v>
      </c>
      <c r="C247" s="65" t="s">
        <v>3149</v>
      </c>
      <c r="D247" s="66">
        <v>3</v>
      </c>
      <c r="E247" s="67" t="s">
        <v>132</v>
      </c>
      <c r="F247" s="68">
        <v>35</v>
      </c>
      <c r="G247" s="65"/>
      <c r="H247" s="69"/>
      <c r="I247" s="70"/>
      <c r="J247" s="70"/>
      <c r="K247" s="34" t="s">
        <v>65</v>
      </c>
      <c r="L247" s="77">
        <v>247</v>
      </c>
      <c r="M247" s="77"/>
      <c r="N247" s="72"/>
      <c r="O247" s="79" t="s">
        <v>328</v>
      </c>
      <c r="P247" s="81">
        <v>43741.53917824074</v>
      </c>
      <c r="Q247" s="79" t="s">
        <v>352</v>
      </c>
      <c r="R247" s="82" t="s">
        <v>485</v>
      </c>
      <c r="S247" s="79" t="s">
        <v>524</v>
      </c>
      <c r="T247" s="79" t="s">
        <v>547</v>
      </c>
      <c r="U247" s="82" t="s">
        <v>610</v>
      </c>
      <c r="V247" s="82" t="s">
        <v>610</v>
      </c>
      <c r="W247" s="81">
        <v>43741.53917824074</v>
      </c>
      <c r="X247" s="82" t="s">
        <v>733</v>
      </c>
      <c r="Y247" s="79"/>
      <c r="Z247" s="79"/>
      <c r="AA247" s="85" t="s">
        <v>965</v>
      </c>
      <c r="AB247" s="79"/>
      <c r="AC247" s="79" t="b">
        <v>0</v>
      </c>
      <c r="AD247" s="79">
        <v>5</v>
      </c>
      <c r="AE247" s="85" t="s">
        <v>1173</v>
      </c>
      <c r="AF247" s="79" t="b">
        <v>0</v>
      </c>
      <c r="AG247" s="79" t="s">
        <v>1177</v>
      </c>
      <c r="AH247" s="79"/>
      <c r="AI247" s="85" t="s">
        <v>1173</v>
      </c>
      <c r="AJ247" s="79" t="b">
        <v>0</v>
      </c>
      <c r="AK247" s="79">
        <v>3</v>
      </c>
      <c r="AL247" s="85" t="s">
        <v>1173</v>
      </c>
      <c r="AM247" s="79" t="s">
        <v>1187</v>
      </c>
      <c r="AN247" s="79" t="b">
        <v>0</v>
      </c>
      <c r="AO247" s="85" t="s">
        <v>965</v>
      </c>
      <c r="AP247" s="79" t="s">
        <v>1191</v>
      </c>
      <c r="AQ247" s="79">
        <v>0</v>
      </c>
      <c r="AR247" s="79">
        <v>0</v>
      </c>
      <c r="AS247" s="79"/>
      <c r="AT247" s="79"/>
      <c r="AU247" s="79"/>
      <c r="AV247" s="79"/>
      <c r="AW247" s="79"/>
      <c r="AX247" s="79"/>
      <c r="AY247" s="79"/>
      <c r="AZ247" s="79"/>
      <c r="BA247">
        <v>1</v>
      </c>
      <c r="BB247" s="78" t="str">
        <f>REPLACE(INDEX(GroupVertices[Group],MATCH(Edges[[#This Row],[Vertex 1]],GroupVertices[Vertex],0)),1,1,"")</f>
        <v>4</v>
      </c>
      <c r="BC247" s="78" t="str">
        <f>REPLACE(INDEX(GroupVertices[Group],MATCH(Edges[[#This Row],[Vertex 2]],GroupVertices[Vertex],0)),1,1,"")</f>
        <v>4</v>
      </c>
      <c r="BD247" s="48">
        <v>2</v>
      </c>
      <c r="BE247" s="49">
        <v>6.666666666666667</v>
      </c>
      <c r="BF247" s="48">
        <v>1</v>
      </c>
      <c r="BG247" s="49">
        <v>3.3333333333333335</v>
      </c>
      <c r="BH247" s="48">
        <v>0</v>
      </c>
      <c r="BI247" s="49">
        <v>0</v>
      </c>
      <c r="BJ247" s="48">
        <v>27</v>
      </c>
      <c r="BK247" s="49">
        <v>90</v>
      </c>
      <c r="BL247" s="48">
        <v>30</v>
      </c>
    </row>
    <row r="248" spans="1:64" ht="15">
      <c r="A248" s="64" t="s">
        <v>259</v>
      </c>
      <c r="B248" s="64" t="s">
        <v>323</v>
      </c>
      <c r="C248" s="65" t="s">
        <v>3149</v>
      </c>
      <c r="D248" s="66">
        <v>3</v>
      </c>
      <c r="E248" s="67" t="s">
        <v>132</v>
      </c>
      <c r="F248" s="68">
        <v>35</v>
      </c>
      <c r="G248" s="65"/>
      <c r="H248" s="69"/>
      <c r="I248" s="70"/>
      <c r="J248" s="70"/>
      <c r="K248" s="34" t="s">
        <v>65</v>
      </c>
      <c r="L248" s="77">
        <v>248</v>
      </c>
      <c r="M248" s="77"/>
      <c r="N248" s="72"/>
      <c r="O248" s="79" t="s">
        <v>328</v>
      </c>
      <c r="P248" s="81">
        <v>43747.2778587963</v>
      </c>
      <c r="Q248" s="79" t="s">
        <v>419</v>
      </c>
      <c r="R248" s="79"/>
      <c r="S248" s="79"/>
      <c r="T248" s="79" t="s">
        <v>582</v>
      </c>
      <c r="U248" s="79"/>
      <c r="V248" s="82" t="s">
        <v>685</v>
      </c>
      <c r="W248" s="81">
        <v>43747.2778587963</v>
      </c>
      <c r="X248" s="82" t="s">
        <v>853</v>
      </c>
      <c r="Y248" s="79"/>
      <c r="Z248" s="79"/>
      <c r="AA248" s="85" t="s">
        <v>1085</v>
      </c>
      <c r="AB248" s="79"/>
      <c r="AC248" s="79" t="b">
        <v>0</v>
      </c>
      <c r="AD248" s="79">
        <v>0</v>
      </c>
      <c r="AE248" s="85" t="s">
        <v>1173</v>
      </c>
      <c r="AF248" s="79" t="b">
        <v>0</v>
      </c>
      <c r="AG248" s="79" t="s">
        <v>1177</v>
      </c>
      <c r="AH248" s="79"/>
      <c r="AI248" s="85" t="s">
        <v>1173</v>
      </c>
      <c r="AJ248" s="79" t="b">
        <v>0</v>
      </c>
      <c r="AK248" s="79">
        <v>3</v>
      </c>
      <c r="AL248" s="85" t="s">
        <v>965</v>
      </c>
      <c r="AM248" s="79" t="s">
        <v>1183</v>
      </c>
      <c r="AN248" s="79" t="b">
        <v>0</v>
      </c>
      <c r="AO248" s="85" t="s">
        <v>965</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4</v>
      </c>
      <c r="BD248" s="48">
        <v>1</v>
      </c>
      <c r="BE248" s="49">
        <v>6.666666666666667</v>
      </c>
      <c r="BF248" s="48">
        <v>0</v>
      </c>
      <c r="BG248" s="49">
        <v>0</v>
      </c>
      <c r="BH248" s="48">
        <v>0</v>
      </c>
      <c r="BI248" s="49">
        <v>0</v>
      </c>
      <c r="BJ248" s="48">
        <v>14</v>
      </c>
      <c r="BK248" s="49">
        <v>93.33333333333333</v>
      </c>
      <c r="BL248" s="48">
        <v>15</v>
      </c>
    </row>
    <row r="249" spans="1:64" ht="15">
      <c r="A249" s="64" t="s">
        <v>275</v>
      </c>
      <c r="B249" s="64" t="s">
        <v>259</v>
      </c>
      <c r="C249" s="65" t="s">
        <v>3149</v>
      </c>
      <c r="D249" s="66">
        <v>3</v>
      </c>
      <c r="E249" s="67" t="s">
        <v>132</v>
      </c>
      <c r="F249" s="68">
        <v>35</v>
      </c>
      <c r="G249" s="65"/>
      <c r="H249" s="69"/>
      <c r="I249" s="70"/>
      <c r="J249" s="70"/>
      <c r="K249" s="34" t="s">
        <v>66</v>
      </c>
      <c r="L249" s="77">
        <v>249</v>
      </c>
      <c r="M249" s="77"/>
      <c r="N249" s="72"/>
      <c r="O249" s="79" t="s">
        <v>328</v>
      </c>
      <c r="P249" s="81">
        <v>43747.80351851852</v>
      </c>
      <c r="Q249" s="79" t="s">
        <v>420</v>
      </c>
      <c r="R249" s="79"/>
      <c r="S249" s="79"/>
      <c r="T249" s="79"/>
      <c r="U249" s="79"/>
      <c r="V249" s="82" t="s">
        <v>700</v>
      </c>
      <c r="W249" s="81">
        <v>43747.80351851852</v>
      </c>
      <c r="X249" s="82" t="s">
        <v>854</v>
      </c>
      <c r="Y249" s="79"/>
      <c r="Z249" s="79"/>
      <c r="AA249" s="85" t="s">
        <v>1086</v>
      </c>
      <c r="AB249" s="79"/>
      <c r="AC249" s="79" t="b">
        <v>0</v>
      </c>
      <c r="AD249" s="79">
        <v>0</v>
      </c>
      <c r="AE249" s="85" t="s">
        <v>1173</v>
      </c>
      <c r="AF249" s="79" t="b">
        <v>0</v>
      </c>
      <c r="AG249" s="79" t="s">
        <v>1177</v>
      </c>
      <c r="AH249" s="79"/>
      <c r="AI249" s="85" t="s">
        <v>1173</v>
      </c>
      <c r="AJ249" s="79" t="b">
        <v>0</v>
      </c>
      <c r="AK249" s="79">
        <v>1</v>
      </c>
      <c r="AL249" s="85" t="s">
        <v>1087</v>
      </c>
      <c r="AM249" s="79" t="s">
        <v>1181</v>
      </c>
      <c r="AN249" s="79" t="b">
        <v>0</v>
      </c>
      <c r="AO249" s="85" t="s">
        <v>1087</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v>2</v>
      </c>
      <c r="BE249" s="49">
        <v>9.523809523809524</v>
      </c>
      <c r="BF249" s="48">
        <v>0</v>
      </c>
      <c r="BG249" s="49">
        <v>0</v>
      </c>
      <c r="BH249" s="48">
        <v>0</v>
      </c>
      <c r="BI249" s="49">
        <v>0</v>
      </c>
      <c r="BJ249" s="48">
        <v>19</v>
      </c>
      <c r="BK249" s="49">
        <v>90.47619047619048</v>
      </c>
      <c r="BL249" s="48">
        <v>21</v>
      </c>
    </row>
    <row r="250" spans="1:64" ht="15">
      <c r="A250" s="64" t="s">
        <v>259</v>
      </c>
      <c r="B250" s="64" t="s">
        <v>275</v>
      </c>
      <c r="C250" s="65" t="s">
        <v>3149</v>
      </c>
      <c r="D250" s="66">
        <v>3</v>
      </c>
      <c r="E250" s="67" t="s">
        <v>132</v>
      </c>
      <c r="F250" s="68">
        <v>35</v>
      </c>
      <c r="G250" s="65"/>
      <c r="H250" s="69"/>
      <c r="I250" s="70"/>
      <c r="J250" s="70"/>
      <c r="K250" s="34" t="s">
        <v>66</v>
      </c>
      <c r="L250" s="77">
        <v>250</v>
      </c>
      <c r="M250" s="77"/>
      <c r="N250" s="72"/>
      <c r="O250" s="79" t="s">
        <v>328</v>
      </c>
      <c r="P250" s="81">
        <v>43747.47484953704</v>
      </c>
      <c r="Q250" s="79" t="s">
        <v>421</v>
      </c>
      <c r="R250" s="79"/>
      <c r="S250" s="79"/>
      <c r="T250" s="79" t="s">
        <v>259</v>
      </c>
      <c r="U250" s="79"/>
      <c r="V250" s="82" t="s">
        <v>685</v>
      </c>
      <c r="W250" s="81">
        <v>43747.47484953704</v>
      </c>
      <c r="X250" s="82" t="s">
        <v>855</v>
      </c>
      <c r="Y250" s="79"/>
      <c r="Z250" s="79"/>
      <c r="AA250" s="85" t="s">
        <v>1087</v>
      </c>
      <c r="AB250" s="79"/>
      <c r="AC250" s="79" t="b">
        <v>0</v>
      </c>
      <c r="AD250" s="79">
        <v>4</v>
      </c>
      <c r="AE250" s="85" t="s">
        <v>1173</v>
      </c>
      <c r="AF250" s="79" t="b">
        <v>0</v>
      </c>
      <c r="AG250" s="79" t="s">
        <v>1177</v>
      </c>
      <c r="AH250" s="79"/>
      <c r="AI250" s="85" t="s">
        <v>1173</v>
      </c>
      <c r="AJ250" s="79" t="b">
        <v>0</v>
      </c>
      <c r="AK250" s="79">
        <v>1</v>
      </c>
      <c r="AL250" s="85" t="s">
        <v>1173</v>
      </c>
      <c r="AM250" s="79" t="s">
        <v>1181</v>
      </c>
      <c r="AN250" s="79" t="b">
        <v>0</v>
      </c>
      <c r="AO250" s="85" t="s">
        <v>1087</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3</v>
      </c>
      <c r="BE250" s="49">
        <v>10.714285714285714</v>
      </c>
      <c r="BF250" s="48">
        <v>0</v>
      </c>
      <c r="BG250" s="49">
        <v>0</v>
      </c>
      <c r="BH250" s="48">
        <v>0</v>
      </c>
      <c r="BI250" s="49">
        <v>0</v>
      </c>
      <c r="BJ250" s="48">
        <v>25</v>
      </c>
      <c r="BK250" s="49">
        <v>89.28571428571429</v>
      </c>
      <c r="BL250" s="48">
        <v>28</v>
      </c>
    </row>
    <row r="251" spans="1:64" ht="15">
      <c r="A251" s="64" t="s">
        <v>236</v>
      </c>
      <c r="B251" s="64" t="s">
        <v>263</v>
      </c>
      <c r="C251" s="65" t="s">
        <v>3149</v>
      </c>
      <c r="D251" s="66">
        <v>3</v>
      </c>
      <c r="E251" s="67" t="s">
        <v>132</v>
      </c>
      <c r="F251" s="68">
        <v>35</v>
      </c>
      <c r="G251" s="65"/>
      <c r="H251" s="69"/>
      <c r="I251" s="70"/>
      <c r="J251" s="70"/>
      <c r="K251" s="34" t="s">
        <v>65</v>
      </c>
      <c r="L251" s="77">
        <v>251</v>
      </c>
      <c r="M251" s="77"/>
      <c r="N251" s="72"/>
      <c r="O251" s="79" t="s">
        <v>328</v>
      </c>
      <c r="P251" s="81">
        <v>43741.4852662037</v>
      </c>
      <c r="Q251" s="79" t="s">
        <v>422</v>
      </c>
      <c r="R251" s="79"/>
      <c r="S251" s="79"/>
      <c r="T251" s="79" t="s">
        <v>583</v>
      </c>
      <c r="U251" s="82" t="s">
        <v>626</v>
      </c>
      <c r="V251" s="82" t="s">
        <v>626</v>
      </c>
      <c r="W251" s="81">
        <v>43741.4852662037</v>
      </c>
      <c r="X251" s="82" t="s">
        <v>856</v>
      </c>
      <c r="Y251" s="79"/>
      <c r="Z251" s="79"/>
      <c r="AA251" s="85" t="s">
        <v>1088</v>
      </c>
      <c r="AB251" s="79"/>
      <c r="AC251" s="79" t="b">
        <v>0</v>
      </c>
      <c r="AD251" s="79">
        <v>0</v>
      </c>
      <c r="AE251" s="85" t="s">
        <v>1173</v>
      </c>
      <c r="AF251" s="79" t="b">
        <v>0</v>
      </c>
      <c r="AG251" s="79" t="s">
        <v>1177</v>
      </c>
      <c r="AH251" s="79"/>
      <c r="AI251" s="85" t="s">
        <v>1173</v>
      </c>
      <c r="AJ251" s="79" t="b">
        <v>0</v>
      </c>
      <c r="AK251" s="79">
        <v>2</v>
      </c>
      <c r="AL251" s="85" t="s">
        <v>1096</v>
      </c>
      <c r="AM251" s="79" t="s">
        <v>1183</v>
      </c>
      <c r="AN251" s="79" t="b">
        <v>0</v>
      </c>
      <c r="AO251" s="85" t="s">
        <v>1096</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4</v>
      </c>
      <c r="BC251" s="78" t="str">
        <f>REPLACE(INDEX(GroupVertices[Group],MATCH(Edges[[#This Row],[Vertex 2]],GroupVertices[Vertex],0)),1,1,"")</f>
        <v>4</v>
      </c>
      <c r="BD251" s="48">
        <v>0</v>
      </c>
      <c r="BE251" s="49">
        <v>0</v>
      </c>
      <c r="BF251" s="48">
        <v>0</v>
      </c>
      <c r="BG251" s="49">
        <v>0</v>
      </c>
      <c r="BH251" s="48">
        <v>0</v>
      </c>
      <c r="BI251" s="49">
        <v>0</v>
      </c>
      <c r="BJ251" s="48">
        <v>9</v>
      </c>
      <c r="BK251" s="49">
        <v>100</v>
      </c>
      <c r="BL251" s="48">
        <v>9</v>
      </c>
    </row>
    <row r="252" spans="1:64" ht="15">
      <c r="A252" s="64" t="s">
        <v>236</v>
      </c>
      <c r="B252" s="64" t="s">
        <v>259</v>
      </c>
      <c r="C252" s="65" t="s">
        <v>3149</v>
      </c>
      <c r="D252" s="66">
        <v>3</v>
      </c>
      <c r="E252" s="67" t="s">
        <v>132</v>
      </c>
      <c r="F252" s="68">
        <v>35</v>
      </c>
      <c r="G252" s="65"/>
      <c r="H252" s="69"/>
      <c r="I252" s="70"/>
      <c r="J252" s="70"/>
      <c r="K252" s="34" t="s">
        <v>66</v>
      </c>
      <c r="L252" s="77">
        <v>252</v>
      </c>
      <c r="M252" s="77"/>
      <c r="N252" s="72"/>
      <c r="O252" s="79" t="s">
        <v>328</v>
      </c>
      <c r="P252" s="81">
        <v>43747.249247685184</v>
      </c>
      <c r="Q252" s="79" t="s">
        <v>351</v>
      </c>
      <c r="R252" s="79"/>
      <c r="S252" s="79"/>
      <c r="T252" s="79" t="s">
        <v>546</v>
      </c>
      <c r="U252" s="79"/>
      <c r="V252" s="82" t="s">
        <v>688</v>
      </c>
      <c r="W252" s="81">
        <v>43747.249247685184</v>
      </c>
      <c r="X252" s="82" t="s">
        <v>857</v>
      </c>
      <c r="Y252" s="79"/>
      <c r="Z252" s="79"/>
      <c r="AA252" s="85" t="s">
        <v>1089</v>
      </c>
      <c r="AB252" s="79"/>
      <c r="AC252" s="79" t="b">
        <v>0</v>
      </c>
      <c r="AD252" s="79">
        <v>0</v>
      </c>
      <c r="AE252" s="85" t="s">
        <v>1173</v>
      </c>
      <c r="AF252" s="79" t="b">
        <v>0</v>
      </c>
      <c r="AG252" s="79" t="s">
        <v>1177</v>
      </c>
      <c r="AH252" s="79"/>
      <c r="AI252" s="85" t="s">
        <v>1173</v>
      </c>
      <c r="AJ252" s="79" t="b">
        <v>0</v>
      </c>
      <c r="AK252" s="79">
        <v>3</v>
      </c>
      <c r="AL252" s="85" t="s">
        <v>1140</v>
      </c>
      <c r="AM252" s="79" t="s">
        <v>1183</v>
      </c>
      <c r="AN252" s="79" t="b">
        <v>0</v>
      </c>
      <c r="AO252" s="85" t="s">
        <v>1140</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4</v>
      </c>
      <c r="BC252" s="78" t="str">
        <f>REPLACE(INDEX(GroupVertices[Group],MATCH(Edges[[#This Row],[Vertex 2]],GroupVertices[Vertex],0)),1,1,"")</f>
        <v>1</v>
      </c>
      <c r="BD252" s="48">
        <v>0</v>
      </c>
      <c r="BE252" s="49">
        <v>0</v>
      </c>
      <c r="BF252" s="48">
        <v>0</v>
      </c>
      <c r="BG252" s="49">
        <v>0</v>
      </c>
      <c r="BH252" s="48">
        <v>0</v>
      </c>
      <c r="BI252" s="49">
        <v>0</v>
      </c>
      <c r="BJ252" s="48">
        <v>23</v>
      </c>
      <c r="BK252" s="49">
        <v>100</v>
      </c>
      <c r="BL252" s="48">
        <v>23</v>
      </c>
    </row>
    <row r="253" spans="1:64" ht="15">
      <c r="A253" s="64" t="s">
        <v>259</v>
      </c>
      <c r="B253" s="64" t="s">
        <v>236</v>
      </c>
      <c r="C253" s="65" t="s">
        <v>3155</v>
      </c>
      <c r="D253" s="66">
        <v>6</v>
      </c>
      <c r="E253" s="67" t="s">
        <v>136</v>
      </c>
      <c r="F253" s="68">
        <v>25.142857142857142</v>
      </c>
      <c r="G253" s="65"/>
      <c r="H253" s="69"/>
      <c r="I253" s="70"/>
      <c r="J253" s="70"/>
      <c r="K253" s="34" t="s">
        <v>66</v>
      </c>
      <c r="L253" s="77">
        <v>253</v>
      </c>
      <c r="M253" s="77"/>
      <c r="N253" s="72"/>
      <c r="O253" s="79" t="s">
        <v>328</v>
      </c>
      <c r="P253" s="81">
        <v>43738.28836805555</v>
      </c>
      <c r="Q253" s="79" t="s">
        <v>399</v>
      </c>
      <c r="R253" s="82" t="s">
        <v>497</v>
      </c>
      <c r="S253" s="79" t="s">
        <v>527</v>
      </c>
      <c r="T253" s="79" t="s">
        <v>572</v>
      </c>
      <c r="U253" s="79"/>
      <c r="V253" s="82" t="s">
        <v>685</v>
      </c>
      <c r="W253" s="81">
        <v>43738.28836805555</v>
      </c>
      <c r="X253" s="82" t="s">
        <v>813</v>
      </c>
      <c r="Y253" s="79"/>
      <c r="Z253" s="79"/>
      <c r="AA253" s="85" t="s">
        <v>1045</v>
      </c>
      <c r="AB253" s="79"/>
      <c r="AC253" s="79" t="b">
        <v>0</v>
      </c>
      <c r="AD253" s="79">
        <v>0</v>
      </c>
      <c r="AE253" s="85" t="s">
        <v>1173</v>
      </c>
      <c r="AF253" s="79" t="b">
        <v>0</v>
      </c>
      <c r="AG253" s="79" t="s">
        <v>1177</v>
      </c>
      <c r="AH253" s="79"/>
      <c r="AI253" s="85" t="s">
        <v>1173</v>
      </c>
      <c r="AJ253" s="79" t="b">
        <v>0</v>
      </c>
      <c r="AK253" s="79">
        <v>1</v>
      </c>
      <c r="AL253" s="85" t="s">
        <v>1173</v>
      </c>
      <c r="AM253" s="79" t="s">
        <v>1183</v>
      </c>
      <c r="AN253" s="79" t="b">
        <v>0</v>
      </c>
      <c r="AO253" s="85" t="s">
        <v>1045</v>
      </c>
      <c r="AP253" s="79" t="s">
        <v>176</v>
      </c>
      <c r="AQ253" s="79">
        <v>0</v>
      </c>
      <c r="AR253" s="79">
        <v>0</v>
      </c>
      <c r="AS253" s="79"/>
      <c r="AT253" s="79"/>
      <c r="AU253" s="79"/>
      <c r="AV253" s="79"/>
      <c r="AW253" s="79"/>
      <c r="AX253" s="79"/>
      <c r="AY253" s="79"/>
      <c r="AZ253" s="79"/>
      <c r="BA253">
        <v>4</v>
      </c>
      <c r="BB253" s="78" t="str">
        <f>REPLACE(INDEX(GroupVertices[Group],MATCH(Edges[[#This Row],[Vertex 1]],GroupVertices[Vertex],0)),1,1,"")</f>
        <v>1</v>
      </c>
      <c r="BC253" s="78" t="str">
        <f>REPLACE(INDEX(GroupVertices[Group],MATCH(Edges[[#This Row],[Vertex 2]],GroupVertices[Vertex],0)),1,1,"")</f>
        <v>4</v>
      </c>
      <c r="BD253" s="48"/>
      <c r="BE253" s="49"/>
      <c r="BF253" s="48"/>
      <c r="BG253" s="49"/>
      <c r="BH253" s="48"/>
      <c r="BI253" s="49"/>
      <c r="BJ253" s="48"/>
      <c r="BK253" s="49"/>
      <c r="BL253" s="48"/>
    </row>
    <row r="254" spans="1:64" ht="15">
      <c r="A254" s="64" t="s">
        <v>259</v>
      </c>
      <c r="B254" s="64" t="s">
        <v>236</v>
      </c>
      <c r="C254" s="65" t="s">
        <v>3155</v>
      </c>
      <c r="D254" s="66">
        <v>6</v>
      </c>
      <c r="E254" s="67" t="s">
        <v>136</v>
      </c>
      <c r="F254" s="68">
        <v>25.142857142857142</v>
      </c>
      <c r="G254" s="65"/>
      <c r="H254" s="69"/>
      <c r="I254" s="70"/>
      <c r="J254" s="70"/>
      <c r="K254" s="34" t="s">
        <v>66</v>
      </c>
      <c r="L254" s="77">
        <v>254</v>
      </c>
      <c r="M254" s="77"/>
      <c r="N254" s="72"/>
      <c r="O254" s="79" t="s">
        <v>328</v>
      </c>
      <c r="P254" s="81">
        <v>43742.44215277778</v>
      </c>
      <c r="Q254" s="79" t="s">
        <v>423</v>
      </c>
      <c r="R254" s="79"/>
      <c r="S254" s="79"/>
      <c r="T254" s="79" t="s">
        <v>584</v>
      </c>
      <c r="U254" s="79"/>
      <c r="V254" s="82" t="s">
        <v>685</v>
      </c>
      <c r="W254" s="81">
        <v>43742.44215277778</v>
      </c>
      <c r="X254" s="82" t="s">
        <v>858</v>
      </c>
      <c r="Y254" s="79"/>
      <c r="Z254" s="79"/>
      <c r="AA254" s="85" t="s">
        <v>1090</v>
      </c>
      <c r="AB254" s="79"/>
      <c r="AC254" s="79" t="b">
        <v>0</v>
      </c>
      <c r="AD254" s="79">
        <v>0</v>
      </c>
      <c r="AE254" s="85" t="s">
        <v>1173</v>
      </c>
      <c r="AF254" s="79" t="b">
        <v>0</v>
      </c>
      <c r="AG254" s="79" t="s">
        <v>1177</v>
      </c>
      <c r="AH254" s="79"/>
      <c r="AI254" s="85" t="s">
        <v>1173</v>
      </c>
      <c r="AJ254" s="79" t="b">
        <v>0</v>
      </c>
      <c r="AK254" s="79">
        <v>3</v>
      </c>
      <c r="AL254" s="85" t="s">
        <v>1072</v>
      </c>
      <c r="AM254" s="79" t="s">
        <v>1183</v>
      </c>
      <c r="AN254" s="79" t="b">
        <v>0</v>
      </c>
      <c r="AO254" s="85" t="s">
        <v>1072</v>
      </c>
      <c r="AP254" s="79" t="s">
        <v>176</v>
      </c>
      <c r="AQ254" s="79">
        <v>0</v>
      </c>
      <c r="AR254" s="79">
        <v>0</v>
      </c>
      <c r="AS254" s="79"/>
      <c r="AT254" s="79"/>
      <c r="AU254" s="79"/>
      <c r="AV254" s="79"/>
      <c r="AW254" s="79"/>
      <c r="AX254" s="79"/>
      <c r="AY254" s="79"/>
      <c r="AZ254" s="79"/>
      <c r="BA254">
        <v>4</v>
      </c>
      <c r="BB254" s="78" t="str">
        <f>REPLACE(INDEX(GroupVertices[Group],MATCH(Edges[[#This Row],[Vertex 1]],GroupVertices[Vertex],0)),1,1,"")</f>
        <v>1</v>
      </c>
      <c r="BC254" s="78" t="str">
        <f>REPLACE(INDEX(GroupVertices[Group],MATCH(Edges[[#This Row],[Vertex 2]],GroupVertices[Vertex],0)),1,1,"")</f>
        <v>4</v>
      </c>
      <c r="BD254" s="48">
        <v>1</v>
      </c>
      <c r="BE254" s="49">
        <v>4.545454545454546</v>
      </c>
      <c r="BF254" s="48">
        <v>0</v>
      </c>
      <c r="BG254" s="49">
        <v>0</v>
      </c>
      <c r="BH254" s="48">
        <v>0</v>
      </c>
      <c r="BI254" s="49">
        <v>0</v>
      </c>
      <c r="BJ254" s="48">
        <v>21</v>
      </c>
      <c r="BK254" s="49">
        <v>95.45454545454545</v>
      </c>
      <c r="BL254" s="48">
        <v>22</v>
      </c>
    </row>
    <row r="255" spans="1:64" ht="15">
      <c r="A255" s="64" t="s">
        <v>259</v>
      </c>
      <c r="B255" s="64" t="s">
        <v>236</v>
      </c>
      <c r="C255" s="65" t="s">
        <v>3155</v>
      </c>
      <c r="D255" s="66">
        <v>6</v>
      </c>
      <c r="E255" s="67" t="s">
        <v>136</v>
      </c>
      <c r="F255" s="68">
        <v>25.142857142857142</v>
      </c>
      <c r="G255" s="65"/>
      <c r="H255" s="69"/>
      <c r="I255" s="70"/>
      <c r="J255" s="70"/>
      <c r="K255" s="34" t="s">
        <v>66</v>
      </c>
      <c r="L255" s="77">
        <v>255</v>
      </c>
      <c r="M255" s="77"/>
      <c r="N255" s="72"/>
      <c r="O255" s="79" t="s">
        <v>328</v>
      </c>
      <c r="P255" s="81">
        <v>43747.2778587963</v>
      </c>
      <c r="Q255" s="79" t="s">
        <v>419</v>
      </c>
      <c r="R255" s="79"/>
      <c r="S255" s="79"/>
      <c r="T255" s="79" t="s">
        <v>582</v>
      </c>
      <c r="U255" s="79"/>
      <c r="V255" s="82" t="s">
        <v>685</v>
      </c>
      <c r="W255" s="81">
        <v>43747.2778587963</v>
      </c>
      <c r="X255" s="82" t="s">
        <v>853</v>
      </c>
      <c r="Y255" s="79"/>
      <c r="Z255" s="79"/>
      <c r="AA255" s="85" t="s">
        <v>1085</v>
      </c>
      <c r="AB255" s="79"/>
      <c r="AC255" s="79" t="b">
        <v>0</v>
      </c>
      <c r="AD255" s="79">
        <v>0</v>
      </c>
      <c r="AE255" s="85" t="s">
        <v>1173</v>
      </c>
      <c r="AF255" s="79" t="b">
        <v>0</v>
      </c>
      <c r="AG255" s="79" t="s">
        <v>1177</v>
      </c>
      <c r="AH255" s="79"/>
      <c r="AI255" s="85" t="s">
        <v>1173</v>
      </c>
      <c r="AJ255" s="79" t="b">
        <v>0</v>
      </c>
      <c r="AK255" s="79">
        <v>3</v>
      </c>
      <c r="AL255" s="85" t="s">
        <v>965</v>
      </c>
      <c r="AM255" s="79" t="s">
        <v>1183</v>
      </c>
      <c r="AN255" s="79" t="b">
        <v>0</v>
      </c>
      <c r="AO255" s="85" t="s">
        <v>965</v>
      </c>
      <c r="AP255" s="79" t="s">
        <v>176</v>
      </c>
      <c r="AQ255" s="79">
        <v>0</v>
      </c>
      <c r="AR255" s="79">
        <v>0</v>
      </c>
      <c r="AS255" s="79"/>
      <c r="AT255" s="79"/>
      <c r="AU255" s="79"/>
      <c r="AV255" s="79"/>
      <c r="AW255" s="79"/>
      <c r="AX255" s="79"/>
      <c r="AY255" s="79"/>
      <c r="AZ255" s="79"/>
      <c r="BA255">
        <v>4</v>
      </c>
      <c r="BB255" s="78" t="str">
        <f>REPLACE(INDEX(GroupVertices[Group],MATCH(Edges[[#This Row],[Vertex 1]],GroupVertices[Vertex],0)),1,1,"")</f>
        <v>1</v>
      </c>
      <c r="BC255" s="78" t="str">
        <f>REPLACE(INDEX(GroupVertices[Group],MATCH(Edges[[#This Row],[Vertex 2]],GroupVertices[Vertex],0)),1,1,"")</f>
        <v>4</v>
      </c>
      <c r="BD255" s="48"/>
      <c r="BE255" s="49"/>
      <c r="BF255" s="48"/>
      <c r="BG255" s="49"/>
      <c r="BH255" s="48"/>
      <c r="BI255" s="49"/>
      <c r="BJ255" s="48"/>
      <c r="BK255" s="49"/>
      <c r="BL255" s="48"/>
    </row>
    <row r="256" spans="1:64" ht="15">
      <c r="A256" s="64" t="s">
        <v>259</v>
      </c>
      <c r="B256" s="64" t="s">
        <v>236</v>
      </c>
      <c r="C256" s="65" t="s">
        <v>3155</v>
      </c>
      <c r="D256" s="66">
        <v>6</v>
      </c>
      <c r="E256" s="67" t="s">
        <v>136</v>
      </c>
      <c r="F256" s="68">
        <v>25.142857142857142</v>
      </c>
      <c r="G256" s="65"/>
      <c r="H256" s="69"/>
      <c r="I256" s="70"/>
      <c r="J256" s="70"/>
      <c r="K256" s="34" t="s">
        <v>66</v>
      </c>
      <c r="L256" s="77">
        <v>256</v>
      </c>
      <c r="M256" s="77"/>
      <c r="N256" s="72"/>
      <c r="O256" s="79" t="s">
        <v>328</v>
      </c>
      <c r="P256" s="81">
        <v>43748.30337962963</v>
      </c>
      <c r="Q256" s="79" t="s">
        <v>424</v>
      </c>
      <c r="R256" s="79"/>
      <c r="S256" s="79"/>
      <c r="T256" s="79" t="s">
        <v>259</v>
      </c>
      <c r="U256" s="82" t="s">
        <v>627</v>
      </c>
      <c r="V256" s="82" t="s">
        <v>627</v>
      </c>
      <c r="W256" s="81">
        <v>43748.30337962963</v>
      </c>
      <c r="X256" s="82" t="s">
        <v>859</v>
      </c>
      <c r="Y256" s="79"/>
      <c r="Z256" s="79"/>
      <c r="AA256" s="85" t="s">
        <v>1091</v>
      </c>
      <c r="AB256" s="79"/>
      <c r="AC256" s="79" t="b">
        <v>0</v>
      </c>
      <c r="AD256" s="79">
        <v>7</v>
      </c>
      <c r="AE256" s="85" t="s">
        <v>1173</v>
      </c>
      <c r="AF256" s="79" t="b">
        <v>0</v>
      </c>
      <c r="AG256" s="79" t="s">
        <v>1177</v>
      </c>
      <c r="AH256" s="79"/>
      <c r="AI256" s="85" t="s">
        <v>1173</v>
      </c>
      <c r="AJ256" s="79" t="b">
        <v>0</v>
      </c>
      <c r="AK256" s="79">
        <v>0</v>
      </c>
      <c r="AL256" s="85" t="s">
        <v>1173</v>
      </c>
      <c r="AM256" s="79" t="s">
        <v>1181</v>
      </c>
      <c r="AN256" s="79" t="b">
        <v>0</v>
      </c>
      <c r="AO256" s="85" t="s">
        <v>1091</v>
      </c>
      <c r="AP256" s="79" t="s">
        <v>176</v>
      </c>
      <c r="AQ256" s="79">
        <v>0</v>
      </c>
      <c r="AR256" s="79">
        <v>0</v>
      </c>
      <c r="AS256" s="79"/>
      <c r="AT256" s="79"/>
      <c r="AU256" s="79"/>
      <c r="AV256" s="79"/>
      <c r="AW256" s="79"/>
      <c r="AX256" s="79"/>
      <c r="AY256" s="79"/>
      <c r="AZ256" s="79"/>
      <c r="BA256">
        <v>4</v>
      </c>
      <c r="BB256" s="78" t="str">
        <f>REPLACE(INDEX(GroupVertices[Group],MATCH(Edges[[#This Row],[Vertex 1]],GroupVertices[Vertex],0)),1,1,"")</f>
        <v>1</v>
      </c>
      <c r="BC256" s="78" t="str">
        <f>REPLACE(INDEX(GroupVertices[Group],MATCH(Edges[[#This Row],[Vertex 2]],GroupVertices[Vertex],0)),1,1,"")</f>
        <v>4</v>
      </c>
      <c r="BD256" s="48"/>
      <c r="BE256" s="49"/>
      <c r="BF256" s="48"/>
      <c r="BG256" s="49"/>
      <c r="BH256" s="48"/>
      <c r="BI256" s="49"/>
      <c r="BJ256" s="48"/>
      <c r="BK256" s="49"/>
      <c r="BL256" s="48"/>
    </row>
    <row r="257" spans="1:64" ht="15">
      <c r="A257" s="64" t="s">
        <v>259</v>
      </c>
      <c r="B257" s="64" t="s">
        <v>296</v>
      </c>
      <c r="C257" s="65" t="s">
        <v>3150</v>
      </c>
      <c r="D257" s="66">
        <v>4</v>
      </c>
      <c r="E257" s="67" t="s">
        <v>136</v>
      </c>
      <c r="F257" s="68">
        <v>31.714285714285715</v>
      </c>
      <c r="G257" s="65"/>
      <c r="H257" s="69"/>
      <c r="I257" s="70"/>
      <c r="J257" s="70"/>
      <c r="K257" s="34" t="s">
        <v>65</v>
      </c>
      <c r="L257" s="77">
        <v>257</v>
      </c>
      <c r="M257" s="77"/>
      <c r="N257" s="72"/>
      <c r="O257" s="79" t="s">
        <v>328</v>
      </c>
      <c r="P257" s="81">
        <v>43748.30337962963</v>
      </c>
      <c r="Q257" s="79" t="s">
        <v>424</v>
      </c>
      <c r="R257" s="79"/>
      <c r="S257" s="79"/>
      <c r="T257" s="79" t="s">
        <v>259</v>
      </c>
      <c r="U257" s="82" t="s">
        <v>627</v>
      </c>
      <c r="V257" s="82" t="s">
        <v>627</v>
      </c>
      <c r="W257" s="81">
        <v>43748.30337962963</v>
      </c>
      <c r="X257" s="82" t="s">
        <v>859</v>
      </c>
      <c r="Y257" s="79"/>
      <c r="Z257" s="79"/>
      <c r="AA257" s="85" t="s">
        <v>1091</v>
      </c>
      <c r="AB257" s="79"/>
      <c r="AC257" s="79" t="b">
        <v>0</v>
      </c>
      <c r="AD257" s="79">
        <v>7</v>
      </c>
      <c r="AE257" s="85" t="s">
        <v>1173</v>
      </c>
      <c r="AF257" s="79" t="b">
        <v>0</v>
      </c>
      <c r="AG257" s="79" t="s">
        <v>1177</v>
      </c>
      <c r="AH257" s="79"/>
      <c r="AI257" s="85" t="s">
        <v>1173</v>
      </c>
      <c r="AJ257" s="79" t="b">
        <v>0</v>
      </c>
      <c r="AK257" s="79">
        <v>0</v>
      </c>
      <c r="AL257" s="85" t="s">
        <v>1173</v>
      </c>
      <c r="AM257" s="79" t="s">
        <v>1181</v>
      </c>
      <c r="AN257" s="79" t="b">
        <v>0</v>
      </c>
      <c r="AO257" s="85" t="s">
        <v>1091</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1</v>
      </c>
      <c r="BC257" s="78" t="str">
        <f>REPLACE(INDEX(GroupVertices[Group],MATCH(Edges[[#This Row],[Vertex 2]],GroupVertices[Vertex],0)),1,1,"")</f>
        <v>1</v>
      </c>
      <c r="BD257" s="48">
        <v>3</v>
      </c>
      <c r="BE257" s="49">
        <v>7.6923076923076925</v>
      </c>
      <c r="BF257" s="48">
        <v>0</v>
      </c>
      <c r="BG257" s="49">
        <v>0</v>
      </c>
      <c r="BH257" s="48">
        <v>0</v>
      </c>
      <c r="BI257" s="49">
        <v>0</v>
      </c>
      <c r="BJ257" s="48">
        <v>36</v>
      </c>
      <c r="BK257" s="49">
        <v>92.3076923076923</v>
      </c>
      <c r="BL257" s="48">
        <v>39</v>
      </c>
    </row>
    <row r="258" spans="1:64" ht="15">
      <c r="A258" s="64" t="s">
        <v>259</v>
      </c>
      <c r="B258" s="64" t="s">
        <v>296</v>
      </c>
      <c r="C258" s="65" t="s">
        <v>3150</v>
      </c>
      <c r="D258" s="66">
        <v>4</v>
      </c>
      <c r="E258" s="67" t="s">
        <v>136</v>
      </c>
      <c r="F258" s="68">
        <v>31.714285714285715</v>
      </c>
      <c r="G258" s="65"/>
      <c r="H258" s="69"/>
      <c r="I258" s="70"/>
      <c r="J258" s="70"/>
      <c r="K258" s="34" t="s">
        <v>65</v>
      </c>
      <c r="L258" s="77">
        <v>258</v>
      </c>
      <c r="M258" s="77"/>
      <c r="N258" s="72"/>
      <c r="O258" s="79" t="s">
        <v>328</v>
      </c>
      <c r="P258" s="81">
        <v>43748.31327546296</v>
      </c>
      <c r="Q258" s="79" t="s">
        <v>425</v>
      </c>
      <c r="R258" s="79"/>
      <c r="S258" s="79"/>
      <c r="T258" s="79" t="s">
        <v>585</v>
      </c>
      <c r="U258" s="79"/>
      <c r="V258" s="82" t="s">
        <v>685</v>
      </c>
      <c r="W258" s="81">
        <v>43748.31327546296</v>
      </c>
      <c r="X258" s="82" t="s">
        <v>860</v>
      </c>
      <c r="Y258" s="79"/>
      <c r="Z258" s="79"/>
      <c r="AA258" s="85" t="s">
        <v>1092</v>
      </c>
      <c r="AB258" s="85" t="s">
        <v>1091</v>
      </c>
      <c r="AC258" s="79" t="b">
        <v>0</v>
      </c>
      <c r="AD258" s="79">
        <v>6</v>
      </c>
      <c r="AE258" s="85" t="s">
        <v>1174</v>
      </c>
      <c r="AF258" s="79" t="b">
        <v>0</v>
      </c>
      <c r="AG258" s="79" t="s">
        <v>1177</v>
      </c>
      <c r="AH258" s="79"/>
      <c r="AI258" s="85" t="s">
        <v>1173</v>
      </c>
      <c r="AJ258" s="79" t="b">
        <v>0</v>
      </c>
      <c r="AK258" s="79">
        <v>1</v>
      </c>
      <c r="AL258" s="85" t="s">
        <v>1173</v>
      </c>
      <c r="AM258" s="79" t="s">
        <v>1181</v>
      </c>
      <c r="AN258" s="79" t="b">
        <v>0</v>
      </c>
      <c r="AO258" s="85" t="s">
        <v>1091</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1</v>
      </c>
      <c r="BC258" s="78" t="str">
        <f>REPLACE(INDEX(GroupVertices[Group],MATCH(Edges[[#This Row],[Vertex 2]],GroupVertices[Vertex],0)),1,1,"")</f>
        <v>1</v>
      </c>
      <c r="BD258" s="48">
        <v>2</v>
      </c>
      <c r="BE258" s="49">
        <v>4.878048780487805</v>
      </c>
      <c r="BF258" s="48">
        <v>2</v>
      </c>
      <c r="BG258" s="49">
        <v>4.878048780487805</v>
      </c>
      <c r="BH258" s="48">
        <v>0</v>
      </c>
      <c r="BI258" s="49">
        <v>0</v>
      </c>
      <c r="BJ258" s="48">
        <v>37</v>
      </c>
      <c r="BK258" s="49">
        <v>90.2439024390244</v>
      </c>
      <c r="BL258" s="48">
        <v>41</v>
      </c>
    </row>
    <row r="259" spans="1:64" ht="15">
      <c r="A259" s="64" t="s">
        <v>263</v>
      </c>
      <c r="B259" s="64" t="s">
        <v>259</v>
      </c>
      <c r="C259" s="65" t="s">
        <v>3155</v>
      </c>
      <c r="D259" s="66">
        <v>6</v>
      </c>
      <c r="E259" s="67" t="s">
        <v>136</v>
      </c>
      <c r="F259" s="68">
        <v>25.142857142857142</v>
      </c>
      <c r="G259" s="65"/>
      <c r="H259" s="69"/>
      <c r="I259" s="70"/>
      <c r="J259" s="70"/>
      <c r="K259" s="34" t="s">
        <v>66</v>
      </c>
      <c r="L259" s="77">
        <v>259</v>
      </c>
      <c r="M259" s="77"/>
      <c r="N259" s="72"/>
      <c r="O259" s="79" t="s">
        <v>328</v>
      </c>
      <c r="P259" s="81">
        <v>43740.32564814815</v>
      </c>
      <c r="Q259" s="79" t="s">
        <v>386</v>
      </c>
      <c r="R259" s="79"/>
      <c r="S259" s="79"/>
      <c r="T259" s="79" t="s">
        <v>564</v>
      </c>
      <c r="U259" s="79"/>
      <c r="V259" s="82" t="s">
        <v>691</v>
      </c>
      <c r="W259" s="81">
        <v>43740.32564814815</v>
      </c>
      <c r="X259" s="82" t="s">
        <v>795</v>
      </c>
      <c r="Y259" s="79"/>
      <c r="Z259" s="79"/>
      <c r="AA259" s="85" t="s">
        <v>1027</v>
      </c>
      <c r="AB259" s="79"/>
      <c r="AC259" s="79" t="b">
        <v>0</v>
      </c>
      <c r="AD259" s="79">
        <v>0</v>
      </c>
      <c r="AE259" s="85" t="s">
        <v>1173</v>
      </c>
      <c r="AF259" s="79" t="b">
        <v>0</v>
      </c>
      <c r="AG259" s="79" t="s">
        <v>1177</v>
      </c>
      <c r="AH259" s="79"/>
      <c r="AI259" s="85" t="s">
        <v>1173</v>
      </c>
      <c r="AJ259" s="79" t="b">
        <v>0</v>
      </c>
      <c r="AK259" s="79">
        <v>2</v>
      </c>
      <c r="AL259" s="85" t="s">
        <v>1028</v>
      </c>
      <c r="AM259" s="79" t="s">
        <v>1181</v>
      </c>
      <c r="AN259" s="79" t="b">
        <v>0</v>
      </c>
      <c r="AO259" s="85" t="s">
        <v>1028</v>
      </c>
      <c r="AP259" s="79" t="s">
        <v>176</v>
      </c>
      <c r="AQ259" s="79">
        <v>0</v>
      </c>
      <c r="AR259" s="79">
        <v>0</v>
      </c>
      <c r="AS259" s="79"/>
      <c r="AT259" s="79"/>
      <c r="AU259" s="79"/>
      <c r="AV259" s="79"/>
      <c r="AW259" s="79"/>
      <c r="AX259" s="79"/>
      <c r="AY259" s="79"/>
      <c r="AZ259" s="79"/>
      <c r="BA259">
        <v>4</v>
      </c>
      <c r="BB259" s="78" t="str">
        <f>REPLACE(INDEX(GroupVertices[Group],MATCH(Edges[[#This Row],[Vertex 1]],GroupVertices[Vertex],0)),1,1,"")</f>
        <v>4</v>
      </c>
      <c r="BC259" s="78" t="str">
        <f>REPLACE(INDEX(GroupVertices[Group],MATCH(Edges[[#This Row],[Vertex 2]],GroupVertices[Vertex],0)),1,1,"")</f>
        <v>1</v>
      </c>
      <c r="BD259" s="48"/>
      <c r="BE259" s="49"/>
      <c r="BF259" s="48"/>
      <c r="BG259" s="49"/>
      <c r="BH259" s="48"/>
      <c r="BI259" s="49"/>
      <c r="BJ259" s="48"/>
      <c r="BK259" s="49"/>
      <c r="BL259" s="48"/>
    </row>
    <row r="260" spans="1:64" ht="15">
      <c r="A260" s="64" t="s">
        <v>263</v>
      </c>
      <c r="B260" s="64" t="s">
        <v>259</v>
      </c>
      <c r="C260" s="65" t="s">
        <v>3155</v>
      </c>
      <c r="D260" s="66">
        <v>6</v>
      </c>
      <c r="E260" s="67" t="s">
        <v>136</v>
      </c>
      <c r="F260" s="68">
        <v>25.142857142857142</v>
      </c>
      <c r="G260" s="65"/>
      <c r="H260" s="69"/>
      <c r="I260" s="70"/>
      <c r="J260" s="70"/>
      <c r="K260" s="34" t="s">
        <v>66</v>
      </c>
      <c r="L260" s="77">
        <v>260</v>
      </c>
      <c r="M260" s="77"/>
      <c r="N260" s="72"/>
      <c r="O260" s="79" t="s">
        <v>328</v>
      </c>
      <c r="P260" s="81">
        <v>43740.32696759259</v>
      </c>
      <c r="Q260" s="79" t="s">
        <v>333</v>
      </c>
      <c r="R260" s="79"/>
      <c r="S260" s="79"/>
      <c r="T260" s="79" t="s">
        <v>537</v>
      </c>
      <c r="U260" s="79"/>
      <c r="V260" s="82" t="s">
        <v>691</v>
      </c>
      <c r="W260" s="81">
        <v>43740.32696759259</v>
      </c>
      <c r="X260" s="82" t="s">
        <v>793</v>
      </c>
      <c r="Y260" s="79"/>
      <c r="Z260" s="79"/>
      <c r="AA260" s="85" t="s">
        <v>1025</v>
      </c>
      <c r="AB260" s="79"/>
      <c r="AC260" s="79" t="b">
        <v>0</v>
      </c>
      <c r="AD260" s="79">
        <v>0</v>
      </c>
      <c r="AE260" s="85" t="s">
        <v>1173</v>
      </c>
      <c r="AF260" s="79" t="b">
        <v>0</v>
      </c>
      <c r="AG260" s="79" t="s">
        <v>1177</v>
      </c>
      <c r="AH260" s="79"/>
      <c r="AI260" s="85" t="s">
        <v>1173</v>
      </c>
      <c r="AJ260" s="79" t="b">
        <v>0</v>
      </c>
      <c r="AK260" s="79">
        <v>2</v>
      </c>
      <c r="AL260" s="85" t="s">
        <v>1023</v>
      </c>
      <c r="AM260" s="79" t="s">
        <v>1181</v>
      </c>
      <c r="AN260" s="79" t="b">
        <v>0</v>
      </c>
      <c r="AO260" s="85" t="s">
        <v>1023</v>
      </c>
      <c r="AP260" s="79" t="s">
        <v>176</v>
      </c>
      <c r="AQ260" s="79">
        <v>0</v>
      </c>
      <c r="AR260" s="79">
        <v>0</v>
      </c>
      <c r="AS260" s="79"/>
      <c r="AT260" s="79"/>
      <c r="AU260" s="79"/>
      <c r="AV260" s="79"/>
      <c r="AW260" s="79"/>
      <c r="AX260" s="79"/>
      <c r="AY260" s="79"/>
      <c r="AZ260" s="79"/>
      <c r="BA260">
        <v>4</v>
      </c>
      <c r="BB260" s="78" t="str">
        <f>REPLACE(INDEX(GroupVertices[Group],MATCH(Edges[[#This Row],[Vertex 1]],GroupVertices[Vertex],0)),1,1,"")</f>
        <v>4</v>
      </c>
      <c r="BC260" s="78" t="str">
        <f>REPLACE(INDEX(GroupVertices[Group],MATCH(Edges[[#This Row],[Vertex 2]],GroupVertices[Vertex],0)),1,1,"")</f>
        <v>1</v>
      </c>
      <c r="BD260" s="48">
        <v>1</v>
      </c>
      <c r="BE260" s="49">
        <v>4.761904761904762</v>
      </c>
      <c r="BF260" s="48">
        <v>0</v>
      </c>
      <c r="BG260" s="49">
        <v>0</v>
      </c>
      <c r="BH260" s="48">
        <v>0</v>
      </c>
      <c r="BI260" s="49">
        <v>0</v>
      </c>
      <c r="BJ260" s="48">
        <v>20</v>
      </c>
      <c r="BK260" s="49">
        <v>95.23809523809524</v>
      </c>
      <c r="BL260" s="48">
        <v>21</v>
      </c>
    </row>
    <row r="261" spans="1:64" ht="15">
      <c r="A261" s="64" t="s">
        <v>263</v>
      </c>
      <c r="B261" s="64" t="s">
        <v>259</v>
      </c>
      <c r="C261" s="65" t="s">
        <v>3155</v>
      </c>
      <c r="D261" s="66">
        <v>6</v>
      </c>
      <c r="E261" s="67" t="s">
        <v>136</v>
      </c>
      <c r="F261" s="68">
        <v>25.142857142857142</v>
      </c>
      <c r="G261" s="65"/>
      <c r="H261" s="69"/>
      <c r="I261" s="70"/>
      <c r="J261" s="70"/>
      <c r="K261" s="34" t="s">
        <v>66</v>
      </c>
      <c r="L261" s="77">
        <v>261</v>
      </c>
      <c r="M261" s="77"/>
      <c r="N261" s="72"/>
      <c r="O261" s="79" t="s">
        <v>328</v>
      </c>
      <c r="P261" s="81">
        <v>43740.32892361111</v>
      </c>
      <c r="Q261" s="79" t="s">
        <v>335</v>
      </c>
      <c r="R261" s="79"/>
      <c r="S261" s="79"/>
      <c r="T261" s="79"/>
      <c r="U261" s="79"/>
      <c r="V261" s="82" t="s">
        <v>691</v>
      </c>
      <c r="W261" s="81">
        <v>43740.32892361111</v>
      </c>
      <c r="X261" s="82" t="s">
        <v>861</v>
      </c>
      <c r="Y261" s="79"/>
      <c r="Z261" s="79"/>
      <c r="AA261" s="85" t="s">
        <v>1093</v>
      </c>
      <c r="AB261" s="79"/>
      <c r="AC261" s="79" t="b">
        <v>0</v>
      </c>
      <c r="AD261" s="79">
        <v>0</v>
      </c>
      <c r="AE261" s="85" t="s">
        <v>1173</v>
      </c>
      <c r="AF261" s="79" t="b">
        <v>0</v>
      </c>
      <c r="AG261" s="79" t="s">
        <v>1176</v>
      </c>
      <c r="AH261" s="79"/>
      <c r="AI261" s="85" t="s">
        <v>1173</v>
      </c>
      <c r="AJ261" s="79" t="b">
        <v>0</v>
      </c>
      <c r="AK261" s="79">
        <v>2</v>
      </c>
      <c r="AL261" s="85" t="s">
        <v>1134</v>
      </c>
      <c r="AM261" s="79" t="s">
        <v>1181</v>
      </c>
      <c r="AN261" s="79" t="b">
        <v>0</v>
      </c>
      <c r="AO261" s="85" t="s">
        <v>1134</v>
      </c>
      <c r="AP261" s="79" t="s">
        <v>176</v>
      </c>
      <c r="AQ261" s="79">
        <v>0</v>
      </c>
      <c r="AR261" s="79">
        <v>0</v>
      </c>
      <c r="AS261" s="79"/>
      <c r="AT261" s="79"/>
      <c r="AU261" s="79"/>
      <c r="AV261" s="79"/>
      <c r="AW261" s="79"/>
      <c r="AX261" s="79"/>
      <c r="AY261" s="79"/>
      <c r="AZ261" s="79"/>
      <c r="BA261">
        <v>4</v>
      </c>
      <c r="BB261" s="78" t="str">
        <f>REPLACE(INDEX(GroupVertices[Group],MATCH(Edges[[#This Row],[Vertex 1]],GroupVertices[Vertex],0)),1,1,"")</f>
        <v>4</v>
      </c>
      <c r="BC261" s="78" t="str">
        <f>REPLACE(INDEX(GroupVertices[Group],MATCH(Edges[[#This Row],[Vertex 2]],GroupVertices[Vertex],0)),1,1,"")</f>
        <v>1</v>
      </c>
      <c r="BD261" s="48">
        <v>0</v>
      </c>
      <c r="BE261" s="49">
        <v>0</v>
      </c>
      <c r="BF261" s="48">
        <v>0</v>
      </c>
      <c r="BG261" s="49">
        <v>0</v>
      </c>
      <c r="BH261" s="48">
        <v>0</v>
      </c>
      <c r="BI261" s="49">
        <v>0</v>
      </c>
      <c r="BJ261" s="48">
        <v>19</v>
      </c>
      <c r="BK261" s="49">
        <v>100</v>
      </c>
      <c r="BL261" s="48">
        <v>19</v>
      </c>
    </row>
    <row r="262" spans="1:64" ht="15">
      <c r="A262" s="64" t="s">
        <v>263</v>
      </c>
      <c r="B262" s="64" t="s">
        <v>259</v>
      </c>
      <c r="C262" s="65" t="s">
        <v>3155</v>
      </c>
      <c r="D262" s="66">
        <v>6</v>
      </c>
      <c r="E262" s="67" t="s">
        <v>136</v>
      </c>
      <c r="F262" s="68">
        <v>25.142857142857142</v>
      </c>
      <c r="G262" s="65"/>
      <c r="H262" s="69"/>
      <c r="I262" s="70"/>
      <c r="J262" s="70"/>
      <c r="K262" s="34" t="s">
        <v>66</v>
      </c>
      <c r="L262" s="77">
        <v>262</v>
      </c>
      <c r="M262" s="77"/>
      <c r="N262" s="72"/>
      <c r="O262" s="79" t="s">
        <v>328</v>
      </c>
      <c r="P262" s="81">
        <v>43740.331412037034</v>
      </c>
      <c r="Q262" s="79" t="s">
        <v>393</v>
      </c>
      <c r="R262" s="79"/>
      <c r="S262" s="79"/>
      <c r="T262" s="79" t="s">
        <v>570</v>
      </c>
      <c r="U262" s="79"/>
      <c r="V262" s="82" t="s">
        <v>691</v>
      </c>
      <c r="W262" s="81">
        <v>43740.331412037034</v>
      </c>
      <c r="X262" s="82" t="s">
        <v>862</v>
      </c>
      <c r="Y262" s="79"/>
      <c r="Z262" s="79"/>
      <c r="AA262" s="85" t="s">
        <v>1094</v>
      </c>
      <c r="AB262" s="79"/>
      <c r="AC262" s="79" t="b">
        <v>0</v>
      </c>
      <c r="AD262" s="79">
        <v>0</v>
      </c>
      <c r="AE262" s="85" t="s">
        <v>1173</v>
      </c>
      <c r="AF262" s="79" t="b">
        <v>0</v>
      </c>
      <c r="AG262" s="79" t="s">
        <v>1176</v>
      </c>
      <c r="AH262" s="79"/>
      <c r="AI262" s="85" t="s">
        <v>1173</v>
      </c>
      <c r="AJ262" s="79" t="b">
        <v>0</v>
      </c>
      <c r="AK262" s="79">
        <v>2</v>
      </c>
      <c r="AL262" s="85" t="s">
        <v>1133</v>
      </c>
      <c r="AM262" s="79" t="s">
        <v>1181</v>
      </c>
      <c r="AN262" s="79" t="b">
        <v>0</v>
      </c>
      <c r="AO262" s="85" t="s">
        <v>1133</v>
      </c>
      <c r="AP262" s="79" t="s">
        <v>176</v>
      </c>
      <c r="AQ262" s="79">
        <v>0</v>
      </c>
      <c r="AR262" s="79">
        <v>0</v>
      </c>
      <c r="AS262" s="79"/>
      <c r="AT262" s="79"/>
      <c r="AU262" s="79"/>
      <c r="AV262" s="79"/>
      <c r="AW262" s="79"/>
      <c r="AX262" s="79"/>
      <c r="AY262" s="79"/>
      <c r="AZ262" s="79"/>
      <c r="BA262">
        <v>4</v>
      </c>
      <c r="BB262" s="78" t="str">
        <f>REPLACE(INDEX(GroupVertices[Group],MATCH(Edges[[#This Row],[Vertex 1]],GroupVertices[Vertex],0)),1,1,"")</f>
        <v>4</v>
      </c>
      <c r="BC262" s="78" t="str">
        <f>REPLACE(INDEX(GroupVertices[Group],MATCH(Edges[[#This Row],[Vertex 2]],GroupVertices[Vertex],0)),1,1,"")</f>
        <v>1</v>
      </c>
      <c r="BD262" s="48">
        <v>0</v>
      </c>
      <c r="BE262" s="49">
        <v>0</v>
      </c>
      <c r="BF262" s="48">
        <v>0</v>
      </c>
      <c r="BG262" s="49">
        <v>0</v>
      </c>
      <c r="BH262" s="48">
        <v>0</v>
      </c>
      <c r="BI262" s="49">
        <v>0</v>
      </c>
      <c r="BJ262" s="48">
        <v>17</v>
      </c>
      <c r="BK262" s="49">
        <v>100</v>
      </c>
      <c r="BL262" s="48">
        <v>17</v>
      </c>
    </row>
    <row r="263" spans="1:64" ht="15">
      <c r="A263" s="64" t="s">
        <v>263</v>
      </c>
      <c r="B263" s="64" t="s">
        <v>281</v>
      </c>
      <c r="C263" s="65" t="s">
        <v>3149</v>
      </c>
      <c r="D263" s="66">
        <v>3</v>
      </c>
      <c r="E263" s="67" t="s">
        <v>132</v>
      </c>
      <c r="F263" s="68">
        <v>35</v>
      </c>
      <c r="G263" s="65"/>
      <c r="H263" s="69"/>
      <c r="I263" s="70"/>
      <c r="J263" s="70"/>
      <c r="K263" s="34" t="s">
        <v>65</v>
      </c>
      <c r="L263" s="77">
        <v>263</v>
      </c>
      <c r="M263" s="77"/>
      <c r="N263" s="72"/>
      <c r="O263" s="79" t="s">
        <v>328</v>
      </c>
      <c r="P263" s="81">
        <v>43740.66590277778</v>
      </c>
      <c r="Q263" s="79" t="s">
        <v>336</v>
      </c>
      <c r="R263" s="79"/>
      <c r="S263" s="79"/>
      <c r="T263" s="79"/>
      <c r="U263" s="79"/>
      <c r="V263" s="82" t="s">
        <v>691</v>
      </c>
      <c r="W263" s="81">
        <v>43740.66590277778</v>
      </c>
      <c r="X263" s="82" t="s">
        <v>863</v>
      </c>
      <c r="Y263" s="79"/>
      <c r="Z263" s="79"/>
      <c r="AA263" s="85" t="s">
        <v>1095</v>
      </c>
      <c r="AB263" s="79"/>
      <c r="AC263" s="79" t="b">
        <v>0</v>
      </c>
      <c r="AD263" s="79">
        <v>0</v>
      </c>
      <c r="AE263" s="85" t="s">
        <v>1173</v>
      </c>
      <c r="AF263" s="79" t="b">
        <v>0</v>
      </c>
      <c r="AG263" s="79" t="s">
        <v>1176</v>
      </c>
      <c r="AH263" s="79"/>
      <c r="AI263" s="85" t="s">
        <v>1173</v>
      </c>
      <c r="AJ263" s="79" t="b">
        <v>0</v>
      </c>
      <c r="AK263" s="79">
        <v>5</v>
      </c>
      <c r="AL263" s="85" t="s">
        <v>1165</v>
      </c>
      <c r="AM263" s="79" t="s">
        <v>1181</v>
      </c>
      <c r="AN263" s="79" t="b">
        <v>0</v>
      </c>
      <c r="AO263" s="85" t="s">
        <v>1165</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4</v>
      </c>
      <c r="BC263" s="78" t="str">
        <f>REPLACE(INDEX(GroupVertices[Group],MATCH(Edges[[#This Row],[Vertex 2]],GroupVertices[Vertex],0)),1,1,"")</f>
        <v>3</v>
      </c>
      <c r="BD263" s="48">
        <v>0</v>
      </c>
      <c r="BE263" s="49">
        <v>0</v>
      </c>
      <c r="BF263" s="48">
        <v>0</v>
      </c>
      <c r="BG263" s="49">
        <v>0</v>
      </c>
      <c r="BH263" s="48">
        <v>0</v>
      </c>
      <c r="BI263" s="49">
        <v>0</v>
      </c>
      <c r="BJ263" s="48">
        <v>15</v>
      </c>
      <c r="BK263" s="49">
        <v>100</v>
      </c>
      <c r="BL263" s="48">
        <v>15</v>
      </c>
    </row>
    <row r="264" spans="1:64" ht="15">
      <c r="A264" s="64" t="s">
        <v>263</v>
      </c>
      <c r="B264" s="64" t="s">
        <v>263</v>
      </c>
      <c r="C264" s="65" t="s">
        <v>3150</v>
      </c>
      <c r="D264" s="66">
        <v>4</v>
      </c>
      <c r="E264" s="67" t="s">
        <v>136</v>
      </c>
      <c r="F264" s="68">
        <v>31.714285714285715</v>
      </c>
      <c r="G264" s="65"/>
      <c r="H264" s="69"/>
      <c r="I264" s="70"/>
      <c r="J264" s="70"/>
      <c r="K264" s="34" t="s">
        <v>65</v>
      </c>
      <c r="L264" s="77">
        <v>264</v>
      </c>
      <c r="M264" s="77"/>
      <c r="N264" s="72"/>
      <c r="O264" s="79" t="s">
        <v>176</v>
      </c>
      <c r="P264" s="81">
        <v>43741.28346064815</v>
      </c>
      <c r="Q264" s="79" t="s">
        <v>426</v>
      </c>
      <c r="R264" s="79"/>
      <c r="S264" s="79"/>
      <c r="T264" s="79" t="s">
        <v>583</v>
      </c>
      <c r="U264" s="82" t="s">
        <v>626</v>
      </c>
      <c r="V264" s="82" t="s">
        <v>626</v>
      </c>
      <c r="W264" s="81">
        <v>43741.28346064815</v>
      </c>
      <c r="X264" s="82" t="s">
        <v>864</v>
      </c>
      <c r="Y264" s="79"/>
      <c r="Z264" s="79"/>
      <c r="AA264" s="85" t="s">
        <v>1096</v>
      </c>
      <c r="AB264" s="79"/>
      <c r="AC264" s="79" t="b">
        <v>0</v>
      </c>
      <c r="AD264" s="79">
        <v>0</v>
      </c>
      <c r="AE264" s="85" t="s">
        <v>1173</v>
      </c>
      <c r="AF264" s="79" t="b">
        <v>0</v>
      </c>
      <c r="AG264" s="79" t="s">
        <v>1177</v>
      </c>
      <c r="AH264" s="79"/>
      <c r="AI264" s="85" t="s">
        <v>1173</v>
      </c>
      <c r="AJ264" s="79" t="b">
        <v>0</v>
      </c>
      <c r="AK264" s="79">
        <v>0</v>
      </c>
      <c r="AL264" s="85" t="s">
        <v>1173</v>
      </c>
      <c r="AM264" s="79" t="s">
        <v>1181</v>
      </c>
      <c r="AN264" s="79" t="b">
        <v>0</v>
      </c>
      <c r="AO264" s="85" t="s">
        <v>1096</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4</v>
      </c>
      <c r="BC264" s="78" t="str">
        <f>REPLACE(INDEX(GroupVertices[Group],MATCH(Edges[[#This Row],[Vertex 2]],GroupVertices[Vertex],0)),1,1,"")</f>
        <v>4</v>
      </c>
      <c r="BD264" s="48">
        <v>0</v>
      </c>
      <c r="BE264" s="49">
        <v>0</v>
      </c>
      <c r="BF264" s="48">
        <v>0</v>
      </c>
      <c r="BG264" s="49">
        <v>0</v>
      </c>
      <c r="BH264" s="48">
        <v>0</v>
      </c>
      <c r="BI264" s="49">
        <v>0</v>
      </c>
      <c r="BJ264" s="48">
        <v>7</v>
      </c>
      <c r="BK264" s="49">
        <v>100</v>
      </c>
      <c r="BL264" s="48">
        <v>7</v>
      </c>
    </row>
    <row r="265" spans="1:64" ht="15">
      <c r="A265" s="64" t="s">
        <v>263</v>
      </c>
      <c r="B265" s="64" t="s">
        <v>263</v>
      </c>
      <c r="C265" s="65" t="s">
        <v>3150</v>
      </c>
      <c r="D265" s="66">
        <v>4</v>
      </c>
      <c r="E265" s="67" t="s">
        <v>136</v>
      </c>
      <c r="F265" s="68">
        <v>31.714285714285715</v>
      </c>
      <c r="G265" s="65"/>
      <c r="H265" s="69"/>
      <c r="I265" s="70"/>
      <c r="J265" s="70"/>
      <c r="K265" s="34" t="s">
        <v>65</v>
      </c>
      <c r="L265" s="77">
        <v>265</v>
      </c>
      <c r="M265" s="77"/>
      <c r="N265" s="72"/>
      <c r="O265" s="79" t="s">
        <v>176</v>
      </c>
      <c r="P265" s="81">
        <v>43748.31402777778</v>
      </c>
      <c r="Q265" s="79" t="s">
        <v>427</v>
      </c>
      <c r="R265" s="79"/>
      <c r="S265" s="79"/>
      <c r="T265" s="79" t="s">
        <v>586</v>
      </c>
      <c r="U265" s="82" t="s">
        <v>628</v>
      </c>
      <c r="V265" s="82" t="s">
        <v>628</v>
      </c>
      <c r="W265" s="81">
        <v>43748.31402777778</v>
      </c>
      <c r="X265" s="82" t="s">
        <v>865</v>
      </c>
      <c r="Y265" s="79"/>
      <c r="Z265" s="79"/>
      <c r="AA265" s="85" t="s">
        <v>1097</v>
      </c>
      <c r="AB265" s="79"/>
      <c r="AC265" s="79" t="b">
        <v>0</v>
      </c>
      <c r="AD265" s="79">
        <v>3</v>
      </c>
      <c r="AE265" s="85" t="s">
        <v>1173</v>
      </c>
      <c r="AF265" s="79" t="b">
        <v>0</v>
      </c>
      <c r="AG265" s="79" t="s">
        <v>1177</v>
      </c>
      <c r="AH265" s="79"/>
      <c r="AI265" s="85" t="s">
        <v>1173</v>
      </c>
      <c r="AJ265" s="79" t="b">
        <v>0</v>
      </c>
      <c r="AK265" s="79">
        <v>1</v>
      </c>
      <c r="AL265" s="85" t="s">
        <v>1173</v>
      </c>
      <c r="AM265" s="79" t="s">
        <v>1181</v>
      </c>
      <c r="AN265" s="79" t="b">
        <v>0</v>
      </c>
      <c r="AO265" s="85" t="s">
        <v>1097</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4</v>
      </c>
      <c r="BC265" s="78" t="str">
        <f>REPLACE(INDEX(GroupVertices[Group],MATCH(Edges[[#This Row],[Vertex 2]],GroupVertices[Vertex],0)),1,1,"")</f>
        <v>4</v>
      </c>
      <c r="BD265" s="48">
        <v>2</v>
      </c>
      <c r="BE265" s="49">
        <v>10.526315789473685</v>
      </c>
      <c r="BF265" s="48">
        <v>0</v>
      </c>
      <c r="BG265" s="49">
        <v>0</v>
      </c>
      <c r="BH265" s="48">
        <v>0</v>
      </c>
      <c r="BI265" s="49">
        <v>0</v>
      </c>
      <c r="BJ265" s="48">
        <v>17</v>
      </c>
      <c r="BK265" s="49">
        <v>89.47368421052632</v>
      </c>
      <c r="BL265" s="48">
        <v>19</v>
      </c>
    </row>
    <row r="266" spans="1:64" ht="15">
      <c r="A266" s="64" t="s">
        <v>259</v>
      </c>
      <c r="B266" s="64" t="s">
        <v>263</v>
      </c>
      <c r="C266" s="65" t="s">
        <v>3150</v>
      </c>
      <c r="D266" s="66">
        <v>4</v>
      </c>
      <c r="E266" s="67" t="s">
        <v>136</v>
      </c>
      <c r="F266" s="68">
        <v>31.714285714285715</v>
      </c>
      <c r="G266" s="65"/>
      <c r="H266" s="69"/>
      <c r="I266" s="70"/>
      <c r="J266" s="70"/>
      <c r="K266" s="34" t="s">
        <v>66</v>
      </c>
      <c r="L266" s="77">
        <v>266</v>
      </c>
      <c r="M266" s="77"/>
      <c r="N266" s="72"/>
      <c r="O266" s="79" t="s">
        <v>328</v>
      </c>
      <c r="P266" s="81">
        <v>43741.35797453704</v>
      </c>
      <c r="Q266" s="79" t="s">
        <v>422</v>
      </c>
      <c r="R266" s="79"/>
      <c r="S266" s="79"/>
      <c r="T266" s="79" t="s">
        <v>583</v>
      </c>
      <c r="U266" s="82" t="s">
        <v>626</v>
      </c>
      <c r="V266" s="82" t="s">
        <v>626</v>
      </c>
      <c r="W266" s="81">
        <v>43741.35797453704</v>
      </c>
      <c r="X266" s="82" t="s">
        <v>866</v>
      </c>
      <c r="Y266" s="79"/>
      <c r="Z266" s="79"/>
      <c r="AA266" s="85" t="s">
        <v>1098</v>
      </c>
      <c r="AB266" s="79"/>
      <c r="AC266" s="79" t="b">
        <v>0</v>
      </c>
      <c r="AD266" s="79">
        <v>0</v>
      </c>
      <c r="AE266" s="85" t="s">
        <v>1173</v>
      </c>
      <c r="AF266" s="79" t="b">
        <v>0</v>
      </c>
      <c r="AG266" s="79" t="s">
        <v>1177</v>
      </c>
      <c r="AH266" s="79"/>
      <c r="AI266" s="85" t="s">
        <v>1173</v>
      </c>
      <c r="AJ266" s="79" t="b">
        <v>0</v>
      </c>
      <c r="AK266" s="79">
        <v>2</v>
      </c>
      <c r="AL266" s="85" t="s">
        <v>1096</v>
      </c>
      <c r="AM266" s="79" t="s">
        <v>1183</v>
      </c>
      <c r="AN266" s="79" t="b">
        <v>0</v>
      </c>
      <c r="AO266" s="85" t="s">
        <v>1096</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1</v>
      </c>
      <c r="BC266" s="78" t="str">
        <f>REPLACE(INDEX(GroupVertices[Group],MATCH(Edges[[#This Row],[Vertex 2]],GroupVertices[Vertex],0)),1,1,"")</f>
        <v>4</v>
      </c>
      <c r="BD266" s="48">
        <v>0</v>
      </c>
      <c r="BE266" s="49">
        <v>0</v>
      </c>
      <c r="BF266" s="48">
        <v>0</v>
      </c>
      <c r="BG266" s="49">
        <v>0</v>
      </c>
      <c r="BH266" s="48">
        <v>0</v>
      </c>
      <c r="BI266" s="49">
        <v>0</v>
      </c>
      <c r="BJ266" s="48">
        <v>9</v>
      </c>
      <c r="BK266" s="49">
        <v>100</v>
      </c>
      <c r="BL266" s="48">
        <v>9</v>
      </c>
    </row>
    <row r="267" spans="1:64" ht="15">
      <c r="A267" s="64" t="s">
        <v>259</v>
      </c>
      <c r="B267" s="64" t="s">
        <v>263</v>
      </c>
      <c r="C267" s="65" t="s">
        <v>3150</v>
      </c>
      <c r="D267" s="66">
        <v>4</v>
      </c>
      <c r="E267" s="67" t="s">
        <v>136</v>
      </c>
      <c r="F267" s="68">
        <v>31.714285714285715</v>
      </c>
      <c r="G267" s="65"/>
      <c r="H267" s="69"/>
      <c r="I267" s="70"/>
      <c r="J267" s="70"/>
      <c r="K267" s="34" t="s">
        <v>66</v>
      </c>
      <c r="L267" s="77">
        <v>267</v>
      </c>
      <c r="M267" s="77"/>
      <c r="N267" s="72"/>
      <c r="O267" s="79" t="s">
        <v>328</v>
      </c>
      <c r="P267" s="81">
        <v>43748.336597222224</v>
      </c>
      <c r="Q267" s="79" t="s">
        <v>428</v>
      </c>
      <c r="R267" s="79"/>
      <c r="S267" s="79"/>
      <c r="T267" s="79"/>
      <c r="U267" s="79"/>
      <c r="V267" s="82" t="s">
        <v>685</v>
      </c>
      <c r="W267" s="81">
        <v>43748.336597222224</v>
      </c>
      <c r="X267" s="82" t="s">
        <v>867</v>
      </c>
      <c r="Y267" s="79"/>
      <c r="Z267" s="79"/>
      <c r="AA267" s="85" t="s">
        <v>1099</v>
      </c>
      <c r="AB267" s="79"/>
      <c r="AC267" s="79" t="b">
        <v>0</v>
      </c>
      <c r="AD267" s="79">
        <v>0</v>
      </c>
      <c r="AE267" s="85" t="s">
        <v>1173</v>
      </c>
      <c r="AF267" s="79" t="b">
        <v>0</v>
      </c>
      <c r="AG267" s="79" t="s">
        <v>1177</v>
      </c>
      <c r="AH267" s="79"/>
      <c r="AI267" s="85" t="s">
        <v>1173</v>
      </c>
      <c r="AJ267" s="79" t="b">
        <v>0</v>
      </c>
      <c r="AK267" s="79">
        <v>1</v>
      </c>
      <c r="AL267" s="85" t="s">
        <v>1097</v>
      </c>
      <c r="AM267" s="79" t="s">
        <v>1184</v>
      </c>
      <c r="AN267" s="79" t="b">
        <v>0</v>
      </c>
      <c r="AO267" s="85" t="s">
        <v>1097</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1</v>
      </c>
      <c r="BC267" s="78" t="str">
        <f>REPLACE(INDEX(GroupVertices[Group],MATCH(Edges[[#This Row],[Vertex 2]],GroupVertices[Vertex],0)),1,1,"")</f>
        <v>4</v>
      </c>
      <c r="BD267" s="48">
        <v>2</v>
      </c>
      <c r="BE267" s="49">
        <v>11.11111111111111</v>
      </c>
      <c r="BF267" s="48">
        <v>0</v>
      </c>
      <c r="BG267" s="49">
        <v>0</v>
      </c>
      <c r="BH267" s="48">
        <v>0</v>
      </c>
      <c r="BI267" s="49">
        <v>0</v>
      </c>
      <c r="BJ267" s="48">
        <v>16</v>
      </c>
      <c r="BK267" s="49">
        <v>88.88888888888889</v>
      </c>
      <c r="BL267" s="48">
        <v>18</v>
      </c>
    </row>
    <row r="268" spans="1:64" ht="15">
      <c r="A268" s="64" t="s">
        <v>276</v>
      </c>
      <c r="B268" s="64" t="s">
        <v>259</v>
      </c>
      <c r="C268" s="65" t="s">
        <v>3150</v>
      </c>
      <c r="D268" s="66">
        <v>4</v>
      </c>
      <c r="E268" s="67" t="s">
        <v>136</v>
      </c>
      <c r="F268" s="68">
        <v>31.714285714285715</v>
      </c>
      <c r="G268" s="65"/>
      <c r="H268" s="69"/>
      <c r="I268" s="70"/>
      <c r="J268" s="70"/>
      <c r="K268" s="34" t="s">
        <v>66</v>
      </c>
      <c r="L268" s="77">
        <v>268</v>
      </c>
      <c r="M268" s="77"/>
      <c r="N268" s="72"/>
      <c r="O268" s="79" t="s">
        <v>329</v>
      </c>
      <c r="P268" s="81">
        <v>43749.50098379629</v>
      </c>
      <c r="Q268" s="79" t="s">
        <v>429</v>
      </c>
      <c r="R268" s="79"/>
      <c r="S268" s="79"/>
      <c r="T268" s="79"/>
      <c r="U268" s="79"/>
      <c r="V268" s="82" t="s">
        <v>701</v>
      </c>
      <c r="W268" s="81">
        <v>43749.50098379629</v>
      </c>
      <c r="X268" s="82" t="s">
        <v>868</v>
      </c>
      <c r="Y268" s="79"/>
      <c r="Z268" s="79"/>
      <c r="AA268" s="85" t="s">
        <v>1100</v>
      </c>
      <c r="AB268" s="85" t="s">
        <v>1158</v>
      </c>
      <c r="AC268" s="79" t="b">
        <v>0</v>
      </c>
      <c r="AD268" s="79">
        <v>0</v>
      </c>
      <c r="AE268" s="85" t="s">
        <v>1174</v>
      </c>
      <c r="AF268" s="79" t="b">
        <v>0</v>
      </c>
      <c r="AG268" s="79" t="s">
        <v>1177</v>
      </c>
      <c r="AH268" s="79"/>
      <c r="AI268" s="85" t="s">
        <v>1173</v>
      </c>
      <c r="AJ268" s="79" t="b">
        <v>0</v>
      </c>
      <c r="AK268" s="79">
        <v>0</v>
      </c>
      <c r="AL268" s="85" t="s">
        <v>1173</v>
      </c>
      <c r="AM268" s="79" t="s">
        <v>1183</v>
      </c>
      <c r="AN268" s="79" t="b">
        <v>0</v>
      </c>
      <c r="AO268" s="85" t="s">
        <v>1158</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1</v>
      </c>
      <c r="BC268" s="78" t="str">
        <f>REPLACE(INDEX(GroupVertices[Group],MATCH(Edges[[#This Row],[Vertex 2]],GroupVertices[Vertex],0)),1,1,"")</f>
        <v>1</v>
      </c>
      <c r="BD268" s="48">
        <v>1</v>
      </c>
      <c r="BE268" s="49">
        <v>7.142857142857143</v>
      </c>
      <c r="BF268" s="48">
        <v>0</v>
      </c>
      <c r="BG268" s="49">
        <v>0</v>
      </c>
      <c r="BH268" s="48">
        <v>0</v>
      </c>
      <c r="BI268" s="49">
        <v>0</v>
      </c>
      <c r="BJ268" s="48">
        <v>13</v>
      </c>
      <c r="BK268" s="49">
        <v>92.85714285714286</v>
      </c>
      <c r="BL268" s="48">
        <v>14</v>
      </c>
    </row>
    <row r="269" spans="1:64" ht="15">
      <c r="A269" s="64" t="s">
        <v>276</v>
      </c>
      <c r="B269" s="64" t="s">
        <v>259</v>
      </c>
      <c r="C269" s="65" t="s">
        <v>3150</v>
      </c>
      <c r="D269" s="66">
        <v>4</v>
      </c>
      <c r="E269" s="67" t="s">
        <v>136</v>
      </c>
      <c r="F269" s="68">
        <v>31.714285714285715</v>
      </c>
      <c r="G269" s="65"/>
      <c r="H269" s="69"/>
      <c r="I269" s="70"/>
      <c r="J269" s="70"/>
      <c r="K269" s="34" t="s">
        <v>66</v>
      </c>
      <c r="L269" s="77">
        <v>269</v>
      </c>
      <c r="M269" s="77"/>
      <c r="N269" s="72"/>
      <c r="O269" s="79" t="s">
        <v>329</v>
      </c>
      <c r="P269" s="81">
        <v>43749.511770833335</v>
      </c>
      <c r="Q269" s="79" t="s">
        <v>430</v>
      </c>
      <c r="R269" s="79"/>
      <c r="S269" s="79"/>
      <c r="T269" s="79"/>
      <c r="U269" s="79"/>
      <c r="V269" s="82" t="s">
        <v>701</v>
      </c>
      <c r="W269" s="81">
        <v>43749.511770833335</v>
      </c>
      <c r="X269" s="82" t="s">
        <v>869</v>
      </c>
      <c r="Y269" s="79"/>
      <c r="Z269" s="79"/>
      <c r="AA269" s="85" t="s">
        <v>1101</v>
      </c>
      <c r="AB269" s="85" t="s">
        <v>1158</v>
      </c>
      <c r="AC269" s="79" t="b">
        <v>0</v>
      </c>
      <c r="AD269" s="79">
        <v>0</v>
      </c>
      <c r="AE269" s="85" t="s">
        <v>1174</v>
      </c>
      <c r="AF269" s="79" t="b">
        <v>0</v>
      </c>
      <c r="AG269" s="79" t="s">
        <v>1177</v>
      </c>
      <c r="AH269" s="79"/>
      <c r="AI269" s="85" t="s">
        <v>1173</v>
      </c>
      <c r="AJ269" s="79" t="b">
        <v>0</v>
      </c>
      <c r="AK269" s="79">
        <v>0</v>
      </c>
      <c r="AL269" s="85" t="s">
        <v>1173</v>
      </c>
      <c r="AM269" s="79" t="s">
        <v>1183</v>
      </c>
      <c r="AN269" s="79" t="b">
        <v>0</v>
      </c>
      <c r="AO269" s="85" t="s">
        <v>1158</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1</v>
      </c>
      <c r="BC269" s="78" t="str">
        <f>REPLACE(INDEX(GroupVertices[Group],MATCH(Edges[[#This Row],[Vertex 2]],GroupVertices[Vertex],0)),1,1,"")</f>
        <v>1</v>
      </c>
      <c r="BD269" s="48">
        <v>2</v>
      </c>
      <c r="BE269" s="49">
        <v>10</v>
      </c>
      <c r="BF269" s="48">
        <v>1</v>
      </c>
      <c r="BG269" s="49">
        <v>5</v>
      </c>
      <c r="BH269" s="48">
        <v>0</v>
      </c>
      <c r="BI269" s="49">
        <v>0</v>
      </c>
      <c r="BJ269" s="48">
        <v>17</v>
      </c>
      <c r="BK269" s="49">
        <v>85</v>
      </c>
      <c r="BL269" s="48">
        <v>20</v>
      </c>
    </row>
    <row r="270" spans="1:64" ht="15">
      <c r="A270" s="64" t="s">
        <v>259</v>
      </c>
      <c r="B270" s="64" t="s">
        <v>276</v>
      </c>
      <c r="C270" s="65" t="s">
        <v>3149</v>
      </c>
      <c r="D270" s="66">
        <v>3</v>
      </c>
      <c r="E270" s="67" t="s">
        <v>132</v>
      </c>
      <c r="F270" s="68">
        <v>35</v>
      </c>
      <c r="G270" s="65"/>
      <c r="H270" s="69"/>
      <c r="I270" s="70"/>
      <c r="J270" s="70"/>
      <c r="K270" s="34" t="s">
        <v>66</v>
      </c>
      <c r="L270" s="77">
        <v>270</v>
      </c>
      <c r="M270" s="77"/>
      <c r="N270" s="72"/>
      <c r="O270" s="79" t="s">
        <v>329</v>
      </c>
      <c r="P270" s="81">
        <v>43749.5643287037</v>
      </c>
      <c r="Q270" s="79" t="s">
        <v>431</v>
      </c>
      <c r="R270" s="82" t="s">
        <v>505</v>
      </c>
      <c r="S270" s="79" t="s">
        <v>526</v>
      </c>
      <c r="T270" s="79"/>
      <c r="U270" s="79"/>
      <c r="V270" s="82" t="s">
        <v>685</v>
      </c>
      <c r="W270" s="81">
        <v>43749.5643287037</v>
      </c>
      <c r="X270" s="82" t="s">
        <v>870</v>
      </c>
      <c r="Y270" s="79"/>
      <c r="Z270" s="79"/>
      <c r="AA270" s="85" t="s">
        <v>1102</v>
      </c>
      <c r="AB270" s="85" t="s">
        <v>1101</v>
      </c>
      <c r="AC270" s="79" t="b">
        <v>0</v>
      </c>
      <c r="AD270" s="79">
        <v>0</v>
      </c>
      <c r="AE270" s="85" t="s">
        <v>1175</v>
      </c>
      <c r="AF270" s="79" t="b">
        <v>1</v>
      </c>
      <c r="AG270" s="79" t="s">
        <v>1177</v>
      </c>
      <c r="AH270" s="79"/>
      <c r="AI270" s="85" t="s">
        <v>1159</v>
      </c>
      <c r="AJ270" s="79" t="b">
        <v>0</v>
      </c>
      <c r="AK270" s="79">
        <v>0</v>
      </c>
      <c r="AL270" s="85" t="s">
        <v>1173</v>
      </c>
      <c r="AM270" s="79" t="s">
        <v>1184</v>
      </c>
      <c r="AN270" s="79" t="b">
        <v>0</v>
      </c>
      <c r="AO270" s="85" t="s">
        <v>1101</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v>0</v>
      </c>
      <c r="BE270" s="49">
        <v>0</v>
      </c>
      <c r="BF270" s="48">
        <v>0</v>
      </c>
      <c r="BG270" s="49">
        <v>0</v>
      </c>
      <c r="BH270" s="48">
        <v>0</v>
      </c>
      <c r="BI270" s="49">
        <v>0</v>
      </c>
      <c r="BJ270" s="48">
        <v>9</v>
      </c>
      <c r="BK270" s="49">
        <v>100</v>
      </c>
      <c r="BL270" s="48">
        <v>9</v>
      </c>
    </row>
    <row r="271" spans="1:64" ht="15">
      <c r="A271" s="64" t="s">
        <v>277</v>
      </c>
      <c r="B271" s="64" t="s">
        <v>277</v>
      </c>
      <c r="C271" s="65" t="s">
        <v>3149</v>
      </c>
      <c r="D271" s="66">
        <v>3</v>
      </c>
      <c r="E271" s="67" t="s">
        <v>132</v>
      </c>
      <c r="F271" s="68">
        <v>35</v>
      </c>
      <c r="G271" s="65"/>
      <c r="H271" s="69"/>
      <c r="I271" s="70"/>
      <c r="J271" s="70"/>
      <c r="K271" s="34" t="s">
        <v>65</v>
      </c>
      <c r="L271" s="77">
        <v>271</v>
      </c>
      <c r="M271" s="77"/>
      <c r="N271" s="72"/>
      <c r="O271" s="79" t="s">
        <v>176</v>
      </c>
      <c r="P271" s="81">
        <v>43748.352476851855</v>
      </c>
      <c r="Q271" s="79" t="s">
        <v>432</v>
      </c>
      <c r="R271" s="79"/>
      <c r="S271" s="79"/>
      <c r="T271" s="79" t="s">
        <v>587</v>
      </c>
      <c r="U271" s="82" t="s">
        <v>629</v>
      </c>
      <c r="V271" s="82" t="s">
        <v>629</v>
      </c>
      <c r="W271" s="81">
        <v>43748.352476851855</v>
      </c>
      <c r="X271" s="82" t="s">
        <v>871</v>
      </c>
      <c r="Y271" s="79"/>
      <c r="Z271" s="79"/>
      <c r="AA271" s="85" t="s">
        <v>1103</v>
      </c>
      <c r="AB271" s="79"/>
      <c r="AC271" s="79" t="b">
        <v>0</v>
      </c>
      <c r="AD271" s="79">
        <v>37</v>
      </c>
      <c r="AE271" s="85" t="s">
        <v>1173</v>
      </c>
      <c r="AF271" s="79" t="b">
        <v>0</v>
      </c>
      <c r="AG271" s="79" t="s">
        <v>1176</v>
      </c>
      <c r="AH271" s="79"/>
      <c r="AI271" s="85" t="s">
        <v>1173</v>
      </c>
      <c r="AJ271" s="79" t="b">
        <v>0</v>
      </c>
      <c r="AK271" s="79">
        <v>10</v>
      </c>
      <c r="AL271" s="85" t="s">
        <v>1173</v>
      </c>
      <c r="AM271" s="79" t="s">
        <v>1187</v>
      </c>
      <c r="AN271" s="79" t="b">
        <v>0</v>
      </c>
      <c r="AO271" s="85" t="s">
        <v>1103</v>
      </c>
      <c r="AP271" s="79" t="s">
        <v>1191</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0</v>
      </c>
      <c r="BG271" s="49">
        <v>0</v>
      </c>
      <c r="BH271" s="48">
        <v>0</v>
      </c>
      <c r="BI271" s="49">
        <v>0</v>
      </c>
      <c r="BJ271" s="48">
        <v>31</v>
      </c>
      <c r="BK271" s="49">
        <v>100</v>
      </c>
      <c r="BL271" s="48">
        <v>31</v>
      </c>
    </row>
    <row r="272" spans="1:64" ht="15">
      <c r="A272" s="64" t="s">
        <v>259</v>
      </c>
      <c r="B272" s="64" t="s">
        <v>277</v>
      </c>
      <c r="C272" s="65" t="s">
        <v>3151</v>
      </c>
      <c r="D272" s="66">
        <v>5</v>
      </c>
      <c r="E272" s="67" t="s">
        <v>136</v>
      </c>
      <c r="F272" s="68">
        <v>28.42857142857143</v>
      </c>
      <c r="G272" s="65"/>
      <c r="H272" s="69"/>
      <c r="I272" s="70"/>
      <c r="J272" s="70"/>
      <c r="K272" s="34" t="s">
        <v>65</v>
      </c>
      <c r="L272" s="77">
        <v>272</v>
      </c>
      <c r="M272" s="77"/>
      <c r="N272" s="72"/>
      <c r="O272" s="79" t="s">
        <v>328</v>
      </c>
      <c r="P272" s="81">
        <v>43738.28792824074</v>
      </c>
      <c r="Q272" s="79" t="s">
        <v>396</v>
      </c>
      <c r="R272" s="82" t="s">
        <v>495</v>
      </c>
      <c r="S272" s="79" t="s">
        <v>527</v>
      </c>
      <c r="T272" s="79" t="s">
        <v>571</v>
      </c>
      <c r="U272" s="79"/>
      <c r="V272" s="82" t="s">
        <v>685</v>
      </c>
      <c r="W272" s="81">
        <v>43738.28792824074</v>
      </c>
      <c r="X272" s="82" t="s">
        <v>810</v>
      </c>
      <c r="Y272" s="79"/>
      <c r="Z272" s="79"/>
      <c r="AA272" s="85" t="s">
        <v>1042</v>
      </c>
      <c r="AB272" s="79"/>
      <c r="AC272" s="79" t="b">
        <v>0</v>
      </c>
      <c r="AD272" s="79">
        <v>1</v>
      </c>
      <c r="AE272" s="85" t="s">
        <v>1173</v>
      </c>
      <c r="AF272" s="79" t="b">
        <v>0</v>
      </c>
      <c r="AG272" s="79" t="s">
        <v>1176</v>
      </c>
      <c r="AH272" s="79"/>
      <c r="AI272" s="85" t="s">
        <v>1173</v>
      </c>
      <c r="AJ272" s="79" t="b">
        <v>0</v>
      </c>
      <c r="AK272" s="79">
        <v>0</v>
      </c>
      <c r="AL272" s="85" t="s">
        <v>1173</v>
      </c>
      <c r="AM272" s="79" t="s">
        <v>1183</v>
      </c>
      <c r="AN272" s="79" t="b">
        <v>0</v>
      </c>
      <c r="AO272" s="85" t="s">
        <v>1042</v>
      </c>
      <c r="AP272" s="79" t="s">
        <v>176</v>
      </c>
      <c r="AQ272" s="79">
        <v>0</v>
      </c>
      <c r="AR272" s="79">
        <v>0</v>
      </c>
      <c r="AS272" s="79"/>
      <c r="AT272" s="79"/>
      <c r="AU272" s="79"/>
      <c r="AV272" s="79"/>
      <c r="AW272" s="79"/>
      <c r="AX272" s="79"/>
      <c r="AY272" s="79"/>
      <c r="AZ272" s="79"/>
      <c r="BA272">
        <v>3</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33</v>
      </c>
      <c r="BK272" s="49">
        <v>100</v>
      </c>
      <c r="BL272" s="48">
        <v>33</v>
      </c>
    </row>
    <row r="273" spans="1:64" ht="15">
      <c r="A273" s="64" t="s">
        <v>259</v>
      </c>
      <c r="B273" s="64" t="s">
        <v>277</v>
      </c>
      <c r="C273" s="65" t="s">
        <v>3151</v>
      </c>
      <c r="D273" s="66">
        <v>5</v>
      </c>
      <c r="E273" s="67" t="s">
        <v>136</v>
      </c>
      <c r="F273" s="68">
        <v>28.42857142857143</v>
      </c>
      <c r="G273" s="65"/>
      <c r="H273" s="69"/>
      <c r="I273" s="70"/>
      <c r="J273" s="70"/>
      <c r="K273" s="34" t="s">
        <v>65</v>
      </c>
      <c r="L273" s="77">
        <v>273</v>
      </c>
      <c r="M273" s="77"/>
      <c r="N273" s="72"/>
      <c r="O273" s="79" t="s">
        <v>328</v>
      </c>
      <c r="P273" s="81">
        <v>43738.28836805555</v>
      </c>
      <c r="Q273" s="79" t="s">
        <v>399</v>
      </c>
      <c r="R273" s="82" t="s">
        <v>497</v>
      </c>
      <c r="S273" s="79" t="s">
        <v>527</v>
      </c>
      <c r="T273" s="79" t="s">
        <v>572</v>
      </c>
      <c r="U273" s="79"/>
      <c r="V273" s="82" t="s">
        <v>685</v>
      </c>
      <c r="W273" s="81">
        <v>43738.28836805555</v>
      </c>
      <c r="X273" s="82" t="s">
        <v>813</v>
      </c>
      <c r="Y273" s="79"/>
      <c r="Z273" s="79"/>
      <c r="AA273" s="85" t="s">
        <v>1045</v>
      </c>
      <c r="AB273" s="79"/>
      <c r="AC273" s="79" t="b">
        <v>0</v>
      </c>
      <c r="AD273" s="79">
        <v>0</v>
      </c>
      <c r="AE273" s="85" t="s">
        <v>1173</v>
      </c>
      <c r="AF273" s="79" t="b">
        <v>0</v>
      </c>
      <c r="AG273" s="79" t="s">
        <v>1177</v>
      </c>
      <c r="AH273" s="79"/>
      <c r="AI273" s="85" t="s">
        <v>1173</v>
      </c>
      <c r="AJ273" s="79" t="b">
        <v>0</v>
      </c>
      <c r="AK273" s="79">
        <v>1</v>
      </c>
      <c r="AL273" s="85" t="s">
        <v>1173</v>
      </c>
      <c r="AM273" s="79" t="s">
        <v>1183</v>
      </c>
      <c r="AN273" s="79" t="b">
        <v>0</v>
      </c>
      <c r="AO273" s="85" t="s">
        <v>1045</v>
      </c>
      <c r="AP273" s="79" t="s">
        <v>176</v>
      </c>
      <c r="AQ273" s="79">
        <v>0</v>
      </c>
      <c r="AR273" s="79">
        <v>0</v>
      </c>
      <c r="AS273" s="79"/>
      <c r="AT273" s="79"/>
      <c r="AU273" s="79"/>
      <c r="AV273" s="79"/>
      <c r="AW273" s="79"/>
      <c r="AX273" s="79"/>
      <c r="AY273" s="79"/>
      <c r="AZ273" s="79"/>
      <c r="BA273">
        <v>3</v>
      </c>
      <c r="BB273" s="78" t="str">
        <f>REPLACE(INDEX(GroupVertices[Group],MATCH(Edges[[#This Row],[Vertex 1]],GroupVertices[Vertex],0)),1,1,"")</f>
        <v>1</v>
      </c>
      <c r="BC273" s="78" t="str">
        <f>REPLACE(INDEX(GroupVertices[Group],MATCH(Edges[[#This Row],[Vertex 2]],GroupVertices[Vertex],0)),1,1,"")</f>
        <v>1</v>
      </c>
      <c r="BD273" s="48">
        <v>1</v>
      </c>
      <c r="BE273" s="49">
        <v>2.9411764705882355</v>
      </c>
      <c r="BF273" s="48">
        <v>0</v>
      </c>
      <c r="BG273" s="49">
        <v>0</v>
      </c>
      <c r="BH273" s="48">
        <v>0</v>
      </c>
      <c r="BI273" s="49">
        <v>0</v>
      </c>
      <c r="BJ273" s="48">
        <v>33</v>
      </c>
      <c r="BK273" s="49">
        <v>97.05882352941177</v>
      </c>
      <c r="BL273" s="48">
        <v>34</v>
      </c>
    </row>
    <row r="274" spans="1:64" ht="15">
      <c r="A274" s="64" t="s">
        <v>259</v>
      </c>
      <c r="B274" s="64" t="s">
        <v>277</v>
      </c>
      <c r="C274" s="65" t="s">
        <v>3151</v>
      </c>
      <c r="D274" s="66">
        <v>5</v>
      </c>
      <c r="E274" s="67" t="s">
        <v>136</v>
      </c>
      <c r="F274" s="68">
        <v>28.42857142857143</v>
      </c>
      <c r="G274" s="65"/>
      <c r="H274" s="69"/>
      <c r="I274" s="70"/>
      <c r="J274" s="70"/>
      <c r="K274" s="34" t="s">
        <v>65</v>
      </c>
      <c r="L274" s="77">
        <v>274</v>
      </c>
      <c r="M274" s="77"/>
      <c r="N274" s="72"/>
      <c r="O274" s="79" t="s">
        <v>328</v>
      </c>
      <c r="P274" s="81">
        <v>43749.61173611111</v>
      </c>
      <c r="Q274" s="79" t="s">
        <v>433</v>
      </c>
      <c r="R274" s="79"/>
      <c r="S274" s="79"/>
      <c r="T274" s="79"/>
      <c r="U274" s="79"/>
      <c r="V274" s="82" t="s">
        <v>685</v>
      </c>
      <c r="W274" s="81">
        <v>43749.61173611111</v>
      </c>
      <c r="X274" s="82" t="s">
        <v>872</v>
      </c>
      <c r="Y274" s="79"/>
      <c r="Z274" s="79"/>
      <c r="AA274" s="85" t="s">
        <v>1104</v>
      </c>
      <c r="AB274" s="79"/>
      <c r="AC274" s="79" t="b">
        <v>0</v>
      </c>
      <c r="AD274" s="79">
        <v>0</v>
      </c>
      <c r="AE274" s="85" t="s">
        <v>1173</v>
      </c>
      <c r="AF274" s="79" t="b">
        <v>0</v>
      </c>
      <c r="AG274" s="79" t="s">
        <v>1176</v>
      </c>
      <c r="AH274" s="79"/>
      <c r="AI274" s="85" t="s">
        <v>1173</v>
      </c>
      <c r="AJ274" s="79" t="b">
        <v>0</v>
      </c>
      <c r="AK274" s="79">
        <v>10</v>
      </c>
      <c r="AL274" s="85" t="s">
        <v>1103</v>
      </c>
      <c r="AM274" s="79" t="s">
        <v>1184</v>
      </c>
      <c r="AN274" s="79" t="b">
        <v>0</v>
      </c>
      <c r="AO274" s="85" t="s">
        <v>1103</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1</v>
      </c>
      <c r="BC274" s="78" t="str">
        <f>REPLACE(INDEX(GroupVertices[Group],MATCH(Edges[[#This Row],[Vertex 2]],GroupVertices[Vertex],0)),1,1,"")</f>
        <v>1</v>
      </c>
      <c r="BD274" s="48">
        <v>0</v>
      </c>
      <c r="BE274" s="49">
        <v>0</v>
      </c>
      <c r="BF274" s="48">
        <v>0</v>
      </c>
      <c r="BG274" s="49">
        <v>0</v>
      </c>
      <c r="BH274" s="48">
        <v>0</v>
      </c>
      <c r="BI274" s="49">
        <v>0</v>
      </c>
      <c r="BJ274" s="48">
        <v>20</v>
      </c>
      <c r="BK274" s="49">
        <v>100</v>
      </c>
      <c r="BL274" s="48">
        <v>20</v>
      </c>
    </row>
    <row r="275" spans="1:64" ht="15">
      <c r="A275" s="64" t="s">
        <v>278</v>
      </c>
      <c r="B275" s="64" t="s">
        <v>281</v>
      </c>
      <c r="C275" s="65" t="s">
        <v>3149</v>
      </c>
      <c r="D275" s="66">
        <v>3</v>
      </c>
      <c r="E275" s="67" t="s">
        <v>132</v>
      </c>
      <c r="F275" s="68">
        <v>35</v>
      </c>
      <c r="G275" s="65"/>
      <c r="H275" s="69"/>
      <c r="I275" s="70"/>
      <c r="J275" s="70"/>
      <c r="K275" s="34" t="s">
        <v>65</v>
      </c>
      <c r="L275" s="77">
        <v>275</v>
      </c>
      <c r="M275" s="77"/>
      <c r="N275" s="72"/>
      <c r="O275" s="79" t="s">
        <v>328</v>
      </c>
      <c r="P275" s="81">
        <v>43750.18372685185</v>
      </c>
      <c r="Q275" s="79" t="s">
        <v>434</v>
      </c>
      <c r="R275" s="79"/>
      <c r="S275" s="79"/>
      <c r="T275" s="79"/>
      <c r="U275" s="79"/>
      <c r="V275" s="82" t="s">
        <v>702</v>
      </c>
      <c r="W275" s="81">
        <v>43750.18372685185</v>
      </c>
      <c r="X275" s="82" t="s">
        <v>873</v>
      </c>
      <c r="Y275" s="79"/>
      <c r="Z275" s="79"/>
      <c r="AA275" s="85" t="s">
        <v>1105</v>
      </c>
      <c r="AB275" s="79"/>
      <c r="AC275" s="79" t="b">
        <v>0</v>
      </c>
      <c r="AD275" s="79">
        <v>0</v>
      </c>
      <c r="AE275" s="85" t="s">
        <v>1173</v>
      </c>
      <c r="AF275" s="79" t="b">
        <v>0</v>
      </c>
      <c r="AG275" s="79" t="s">
        <v>1177</v>
      </c>
      <c r="AH275" s="79"/>
      <c r="AI275" s="85" t="s">
        <v>1173</v>
      </c>
      <c r="AJ275" s="79" t="b">
        <v>0</v>
      </c>
      <c r="AK275" s="79">
        <v>3</v>
      </c>
      <c r="AL275" s="85" t="s">
        <v>1169</v>
      </c>
      <c r="AM275" s="79" t="s">
        <v>1182</v>
      </c>
      <c r="AN275" s="79" t="b">
        <v>0</v>
      </c>
      <c r="AO275" s="85" t="s">
        <v>1169</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3</v>
      </c>
      <c r="BC275" s="78" t="str">
        <f>REPLACE(INDEX(GroupVertices[Group],MATCH(Edges[[#This Row],[Vertex 2]],GroupVertices[Vertex],0)),1,1,"")</f>
        <v>3</v>
      </c>
      <c r="BD275" s="48">
        <v>1</v>
      </c>
      <c r="BE275" s="49">
        <v>4.545454545454546</v>
      </c>
      <c r="BF275" s="48">
        <v>0</v>
      </c>
      <c r="BG275" s="49">
        <v>0</v>
      </c>
      <c r="BH275" s="48">
        <v>0</v>
      </c>
      <c r="BI275" s="49">
        <v>0</v>
      </c>
      <c r="BJ275" s="48">
        <v>21</v>
      </c>
      <c r="BK275" s="49">
        <v>95.45454545454545</v>
      </c>
      <c r="BL275" s="48">
        <v>22</v>
      </c>
    </row>
    <row r="276" spans="1:64" ht="15">
      <c r="A276" s="64" t="s">
        <v>279</v>
      </c>
      <c r="B276" s="64" t="s">
        <v>324</v>
      </c>
      <c r="C276" s="65" t="s">
        <v>3149</v>
      </c>
      <c r="D276" s="66">
        <v>3</v>
      </c>
      <c r="E276" s="67" t="s">
        <v>132</v>
      </c>
      <c r="F276" s="68">
        <v>35</v>
      </c>
      <c r="G276" s="65"/>
      <c r="H276" s="69"/>
      <c r="I276" s="70"/>
      <c r="J276" s="70"/>
      <c r="K276" s="34" t="s">
        <v>65</v>
      </c>
      <c r="L276" s="77">
        <v>276</v>
      </c>
      <c r="M276" s="77"/>
      <c r="N276" s="72"/>
      <c r="O276" s="79" t="s">
        <v>328</v>
      </c>
      <c r="P276" s="81">
        <v>43741.6228125</v>
      </c>
      <c r="Q276" s="79" t="s">
        <v>435</v>
      </c>
      <c r="R276" s="79"/>
      <c r="S276" s="79"/>
      <c r="T276" s="79" t="s">
        <v>588</v>
      </c>
      <c r="U276" s="82" t="s">
        <v>630</v>
      </c>
      <c r="V276" s="82" t="s">
        <v>630</v>
      </c>
      <c r="W276" s="81">
        <v>43741.6228125</v>
      </c>
      <c r="X276" s="82" t="s">
        <v>874</v>
      </c>
      <c r="Y276" s="79"/>
      <c r="Z276" s="79"/>
      <c r="AA276" s="85" t="s">
        <v>1106</v>
      </c>
      <c r="AB276" s="79"/>
      <c r="AC276" s="79" t="b">
        <v>0</v>
      </c>
      <c r="AD276" s="79">
        <v>5</v>
      </c>
      <c r="AE276" s="85" t="s">
        <v>1173</v>
      </c>
      <c r="AF276" s="79" t="b">
        <v>0</v>
      </c>
      <c r="AG276" s="79" t="s">
        <v>1177</v>
      </c>
      <c r="AH276" s="79"/>
      <c r="AI276" s="85" t="s">
        <v>1173</v>
      </c>
      <c r="AJ276" s="79" t="b">
        <v>0</v>
      </c>
      <c r="AK276" s="79">
        <v>5</v>
      </c>
      <c r="AL276" s="85" t="s">
        <v>1173</v>
      </c>
      <c r="AM276" s="79" t="s">
        <v>1183</v>
      </c>
      <c r="AN276" s="79" t="b">
        <v>0</v>
      </c>
      <c r="AO276" s="85" t="s">
        <v>1106</v>
      </c>
      <c r="AP276" s="79" t="s">
        <v>1191</v>
      </c>
      <c r="AQ276" s="79">
        <v>0</v>
      </c>
      <c r="AR276" s="79">
        <v>0</v>
      </c>
      <c r="AS276" s="79"/>
      <c r="AT276" s="79"/>
      <c r="AU276" s="79"/>
      <c r="AV276" s="79"/>
      <c r="AW276" s="79"/>
      <c r="AX276" s="79"/>
      <c r="AY276" s="79"/>
      <c r="AZ276" s="79"/>
      <c r="BA276">
        <v>1</v>
      </c>
      <c r="BB276" s="78" t="str">
        <f>REPLACE(INDEX(GroupVertices[Group],MATCH(Edges[[#This Row],[Vertex 1]],GroupVertices[Vertex],0)),1,1,"")</f>
        <v>5</v>
      </c>
      <c r="BC276" s="78" t="str">
        <f>REPLACE(INDEX(GroupVertices[Group],MATCH(Edges[[#This Row],[Vertex 2]],GroupVertices[Vertex],0)),1,1,"")</f>
        <v>5</v>
      </c>
      <c r="BD276" s="48"/>
      <c r="BE276" s="49"/>
      <c r="BF276" s="48"/>
      <c r="BG276" s="49"/>
      <c r="BH276" s="48"/>
      <c r="BI276" s="49"/>
      <c r="BJ276" s="48"/>
      <c r="BK276" s="49"/>
      <c r="BL276" s="48"/>
    </row>
    <row r="277" spans="1:64" ht="15">
      <c r="A277" s="64" t="s">
        <v>279</v>
      </c>
      <c r="B277" s="64" t="s">
        <v>325</v>
      </c>
      <c r="C277" s="65" t="s">
        <v>3149</v>
      </c>
      <c r="D277" s="66">
        <v>3</v>
      </c>
      <c r="E277" s="67" t="s">
        <v>132</v>
      </c>
      <c r="F277" s="68">
        <v>35</v>
      </c>
      <c r="G277" s="65"/>
      <c r="H277" s="69"/>
      <c r="I277" s="70"/>
      <c r="J277" s="70"/>
      <c r="K277" s="34" t="s">
        <v>65</v>
      </c>
      <c r="L277" s="77">
        <v>277</v>
      </c>
      <c r="M277" s="77"/>
      <c r="N277" s="72"/>
      <c r="O277" s="79" t="s">
        <v>328</v>
      </c>
      <c r="P277" s="81">
        <v>43745.25578703704</v>
      </c>
      <c r="Q277" s="79" t="s">
        <v>436</v>
      </c>
      <c r="R277" s="82" t="s">
        <v>506</v>
      </c>
      <c r="S277" s="79" t="s">
        <v>532</v>
      </c>
      <c r="T277" s="79" t="s">
        <v>589</v>
      </c>
      <c r="U277" s="82" t="s">
        <v>631</v>
      </c>
      <c r="V277" s="82" t="s">
        <v>631</v>
      </c>
      <c r="W277" s="81">
        <v>43745.25578703704</v>
      </c>
      <c r="X277" s="82" t="s">
        <v>875</v>
      </c>
      <c r="Y277" s="79"/>
      <c r="Z277" s="79"/>
      <c r="AA277" s="85" t="s">
        <v>1107</v>
      </c>
      <c r="AB277" s="79"/>
      <c r="AC277" s="79" t="b">
        <v>0</v>
      </c>
      <c r="AD277" s="79">
        <v>6</v>
      </c>
      <c r="AE277" s="85" t="s">
        <v>1173</v>
      </c>
      <c r="AF277" s="79" t="b">
        <v>0</v>
      </c>
      <c r="AG277" s="79" t="s">
        <v>1176</v>
      </c>
      <c r="AH277" s="79"/>
      <c r="AI277" s="85" t="s">
        <v>1173</v>
      </c>
      <c r="AJ277" s="79" t="b">
        <v>0</v>
      </c>
      <c r="AK277" s="79">
        <v>5</v>
      </c>
      <c r="AL277" s="85" t="s">
        <v>1173</v>
      </c>
      <c r="AM277" s="79" t="s">
        <v>1183</v>
      </c>
      <c r="AN277" s="79" t="b">
        <v>0</v>
      </c>
      <c r="AO277" s="85" t="s">
        <v>1107</v>
      </c>
      <c r="AP277" s="79" t="s">
        <v>1191</v>
      </c>
      <c r="AQ277" s="79">
        <v>0</v>
      </c>
      <c r="AR277" s="79">
        <v>0</v>
      </c>
      <c r="AS277" s="79"/>
      <c r="AT277" s="79"/>
      <c r="AU277" s="79"/>
      <c r="AV277" s="79"/>
      <c r="AW277" s="79"/>
      <c r="AX277" s="79"/>
      <c r="AY277" s="79"/>
      <c r="AZ277" s="79"/>
      <c r="BA277">
        <v>1</v>
      </c>
      <c r="BB277" s="78" t="str">
        <f>REPLACE(INDEX(GroupVertices[Group],MATCH(Edges[[#This Row],[Vertex 1]],GroupVertices[Vertex],0)),1,1,"")</f>
        <v>5</v>
      </c>
      <c r="BC277" s="78" t="str">
        <f>REPLACE(INDEX(GroupVertices[Group],MATCH(Edges[[#This Row],[Vertex 2]],GroupVertices[Vertex],0)),1,1,"")</f>
        <v>5</v>
      </c>
      <c r="BD277" s="48"/>
      <c r="BE277" s="49"/>
      <c r="BF277" s="48"/>
      <c r="BG277" s="49"/>
      <c r="BH277" s="48"/>
      <c r="BI277" s="49"/>
      <c r="BJ277" s="48"/>
      <c r="BK277" s="49"/>
      <c r="BL277" s="48"/>
    </row>
    <row r="278" spans="1:64" ht="15">
      <c r="A278" s="64" t="s">
        <v>279</v>
      </c>
      <c r="B278" s="64" t="s">
        <v>326</v>
      </c>
      <c r="C278" s="65" t="s">
        <v>3150</v>
      </c>
      <c r="D278" s="66">
        <v>4</v>
      </c>
      <c r="E278" s="67" t="s">
        <v>136</v>
      </c>
      <c r="F278" s="68">
        <v>31.714285714285715</v>
      </c>
      <c r="G278" s="65"/>
      <c r="H278" s="69"/>
      <c r="I278" s="70"/>
      <c r="J278" s="70"/>
      <c r="K278" s="34" t="s">
        <v>65</v>
      </c>
      <c r="L278" s="77">
        <v>278</v>
      </c>
      <c r="M278" s="77"/>
      <c r="N278" s="72"/>
      <c r="O278" s="79" t="s">
        <v>328</v>
      </c>
      <c r="P278" s="81">
        <v>43741.6228125</v>
      </c>
      <c r="Q278" s="79" t="s">
        <v>435</v>
      </c>
      <c r="R278" s="79"/>
      <c r="S278" s="79"/>
      <c r="T278" s="79" t="s">
        <v>588</v>
      </c>
      <c r="U278" s="82" t="s">
        <v>630</v>
      </c>
      <c r="V278" s="82" t="s">
        <v>630</v>
      </c>
      <c r="W278" s="81">
        <v>43741.6228125</v>
      </c>
      <c r="X278" s="82" t="s">
        <v>874</v>
      </c>
      <c r="Y278" s="79"/>
      <c r="Z278" s="79"/>
      <c r="AA278" s="85" t="s">
        <v>1106</v>
      </c>
      <c r="AB278" s="79"/>
      <c r="AC278" s="79" t="b">
        <v>0</v>
      </c>
      <c r="AD278" s="79">
        <v>5</v>
      </c>
      <c r="AE278" s="85" t="s">
        <v>1173</v>
      </c>
      <c r="AF278" s="79" t="b">
        <v>0</v>
      </c>
      <c r="AG278" s="79" t="s">
        <v>1177</v>
      </c>
      <c r="AH278" s="79"/>
      <c r="AI278" s="85" t="s">
        <v>1173</v>
      </c>
      <c r="AJ278" s="79" t="b">
        <v>0</v>
      </c>
      <c r="AK278" s="79">
        <v>5</v>
      </c>
      <c r="AL278" s="85" t="s">
        <v>1173</v>
      </c>
      <c r="AM278" s="79" t="s">
        <v>1183</v>
      </c>
      <c r="AN278" s="79" t="b">
        <v>0</v>
      </c>
      <c r="AO278" s="85" t="s">
        <v>1106</v>
      </c>
      <c r="AP278" s="79" t="s">
        <v>1191</v>
      </c>
      <c r="AQ278" s="79">
        <v>0</v>
      </c>
      <c r="AR278" s="79">
        <v>0</v>
      </c>
      <c r="AS278" s="79"/>
      <c r="AT278" s="79"/>
      <c r="AU278" s="79"/>
      <c r="AV278" s="79"/>
      <c r="AW278" s="79"/>
      <c r="AX278" s="79"/>
      <c r="AY278" s="79"/>
      <c r="AZ278" s="79"/>
      <c r="BA278">
        <v>2</v>
      </c>
      <c r="BB278" s="78" t="str">
        <f>REPLACE(INDEX(GroupVertices[Group],MATCH(Edges[[#This Row],[Vertex 1]],GroupVertices[Vertex],0)),1,1,"")</f>
        <v>5</v>
      </c>
      <c r="BC278" s="78" t="str">
        <f>REPLACE(INDEX(GroupVertices[Group],MATCH(Edges[[#This Row],[Vertex 2]],GroupVertices[Vertex],0)),1,1,"")</f>
        <v>5</v>
      </c>
      <c r="BD278" s="48"/>
      <c r="BE278" s="49"/>
      <c r="BF278" s="48"/>
      <c r="BG278" s="49"/>
      <c r="BH278" s="48"/>
      <c r="BI278" s="49"/>
      <c r="BJ278" s="48"/>
      <c r="BK278" s="49"/>
      <c r="BL278" s="48"/>
    </row>
    <row r="279" spans="1:64" ht="15">
      <c r="A279" s="64" t="s">
        <v>279</v>
      </c>
      <c r="B279" s="64" t="s">
        <v>326</v>
      </c>
      <c r="C279" s="65" t="s">
        <v>3150</v>
      </c>
      <c r="D279" s="66">
        <v>4</v>
      </c>
      <c r="E279" s="67" t="s">
        <v>136</v>
      </c>
      <c r="F279" s="68">
        <v>31.714285714285715</v>
      </c>
      <c r="G279" s="65"/>
      <c r="H279" s="69"/>
      <c r="I279" s="70"/>
      <c r="J279" s="70"/>
      <c r="K279" s="34" t="s">
        <v>65</v>
      </c>
      <c r="L279" s="77">
        <v>279</v>
      </c>
      <c r="M279" s="77"/>
      <c r="N279" s="72"/>
      <c r="O279" s="79" t="s">
        <v>328</v>
      </c>
      <c r="P279" s="81">
        <v>43745.25578703704</v>
      </c>
      <c r="Q279" s="79" t="s">
        <v>436</v>
      </c>
      <c r="R279" s="82" t="s">
        <v>506</v>
      </c>
      <c r="S279" s="79" t="s">
        <v>532</v>
      </c>
      <c r="T279" s="79" t="s">
        <v>589</v>
      </c>
      <c r="U279" s="82" t="s">
        <v>631</v>
      </c>
      <c r="V279" s="82" t="s">
        <v>631</v>
      </c>
      <c r="W279" s="81">
        <v>43745.25578703704</v>
      </c>
      <c r="X279" s="82" t="s">
        <v>875</v>
      </c>
      <c r="Y279" s="79"/>
      <c r="Z279" s="79"/>
      <c r="AA279" s="85" t="s">
        <v>1107</v>
      </c>
      <c r="AB279" s="79"/>
      <c r="AC279" s="79" t="b">
        <v>0</v>
      </c>
      <c r="AD279" s="79">
        <v>6</v>
      </c>
      <c r="AE279" s="85" t="s">
        <v>1173</v>
      </c>
      <c r="AF279" s="79" t="b">
        <v>0</v>
      </c>
      <c r="AG279" s="79" t="s">
        <v>1176</v>
      </c>
      <c r="AH279" s="79"/>
      <c r="AI279" s="85" t="s">
        <v>1173</v>
      </c>
      <c r="AJ279" s="79" t="b">
        <v>0</v>
      </c>
      <c r="AK279" s="79">
        <v>5</v>
      </c>
      <c r="AL279" s="85" t="s">
        <v>1173</v>
      </c>
      <c r="AM279" s="79" t="s">
        <v>1183</v>
      </c>
      <c r="AN279" s="79" t="b">
        <v>0</v>
      </c>
      <c r="AO279" s="85" t="s">
        <v>1107</v>
      </c>
      <c r="AP279" s="79" t="s">
        <v>1191</v>
      </c>
      <c r="AQ279" s="79">
        <v>0</v>
      </c>
      <c r="AR279" s="79">
        <v>0</v>
      </c>
      <c r="AS279" s="79"/>
      <c r="AT279" s="79"/>
      <c r="AU279" s="79"/>
      <c r="AV279" s="79"/>
      <c r="AW279" s="79"/>
      <c r="AX279" s="79"/>
      <c r="AY279" s="79"/>
      <c r="AZ279" s="79"/>
      <c r="BA279">
        <v>2</v>
      </c>
      <c r="BB279" s="78" t="str">
        <f>REPLACE(INDEX(GroupVertices[Group],MATCH(Edges[[#This Row],[Vertex 1]],GroupVertices[Vertex],0)),1,1,"")</f>
        <v>5</v>
      </c>
      <c r="BC279" s="78" t="str">
        <f>REPLACE(INDEX(GroupVertices[Group],MATCH(Edges[[#This Row],[Vertex 2]],GroupVertices[Vertex],0)),1,1,"")</f>
        <v>5</v>
      </c>
      <c r="BD279" s="48"/>
      <c r="BE279" s="49"/>
      <c r="BF279" s="48"/>
      <c r="BG279" s="49"/>
      <c r="BH279" s="48"/>
      <c r="BI279" s="49"/>
      <c r="BJ279" s="48"/>
      <c r="BK279" s="49"/>
      <c r="BL279" s="48"/>
    </row>
    <row r="280" spans="1:64" ht="15">
      <c r="A280" s="64" t="s">
        <v>279</v>
      </c>
      <c r="B280" s="64" t="s">
        <v>327</v>
      </c>
      <c r="C280" s="65" t="s">
        <v>3150</v>
      </c>
      <c r="D280" s="66">
        <v>4</v>
      </c>
      <c r="E280" s="67" t="s">
        <v>136</v>
      </c>
      <c r="F280" s="68">
        <v>31.714285714285715</v>
      </c>
      <c r="G280" s="65"/>
      <c r="H280" s="69"/>
      <c r="I280" s="70"/>
      <c r="J280" s="70"/>
      <c r="K280" s="34" t="s">
        <v>65</v>
      </c>
      <c r="L280" s="77">
        <v>280</v>
      </c>
      <c r="M280" s="77"/>
      <c r="N280" s="72"/>
      <c r="O280" s="79" t="s">
        <v>328</v>
      </c>
      <c r="P280" s="81">
        <v>43741.6228125</v>
      </c>
      <c r="Q280" s="79" t="s">
        <v>435</v>
      </c>
      <c r="R280" s="79"/>
      <c r="S280" s="79"/>
      <c r="T280" s="79" t="s">
        <v>588</v>
      </c>
      <c r="U280" s="82" t="s">
        <v>630</v>
      </c>
      <c r="V280" s="82" t="s">
        <v>630</v>
      </c>
      <c r="W280" s="81">
        <v>43741.6228125</v>
      </c>
      <c r="X280" s="82" t="s">
        <v>874</v>
      </c>
      <c r="Y280" s="79"/>
      <c r="Z280" s="79"/>
      <c r="AA280" s="85" t="s">
        <v>1106</v>
      </c>
      <c r="AB280" s="79"/>
      <c r="AC280" s="79" t="b">
        <v>0</v>
      </c>
      <c r="AD280" s="79">
        <v>5</v>
      </c>
      <c r="AE280" s="85" t="s">
        <v>1173</v>
      </c>
      <c r="AF280" s="79" t="b">
        <v>0</v>
      </c>
      <c r="AG280" s="79" t="s">
        <v>1177</v>
      </c>
      <c r="AH280" s="79"/>
      <c r="AI280" s="85" t="s">
        <v>1173</v>
      </c>
      <c r="AJ280" s="79" t="b">
        <v>0</v>
      </c>
      <c r="AK280" s="79">
        <v>5</v>
      </c>
      <c r="AL280" s="85" t="s">
        <v>1173</v>
      </c>
      <c r="AM280" s="79" t="s">
        <v>1183</v>
      </c>
      <c r="AN280" s="79" t="b">
        <v>0</v>
      </c>
      <c r="AO280" s="85" t="s">
        <v>1106</v>
      </c>
      <c r="AP280" s="79" t="s">
        <v>1191</v>
      </c>
      <c r="AQ280" s="79">
        <v>0</v>
      </c>
      <c r="AR280" s="79">
        <v>0</v>
      </c>
      <c r="AS280" s="79"/>
      <c r="AT280" s="79"/>
      <c r="AU280" s="79"/>
      <c r="AV280" s="79"/>
      <c r="AW280" s="79"/>
      <c r="AX280" s="79"/>
      <c r="AY280" s="79"/>
      <c r="AZ280" s="79"/>
      <c r="BA280">
        <v>2</v>
      </c>
      <c r="BB280" s="78" t="str">
        <f>REPLACE(INDEX(GroupVertices[Group],MATCH(Edges[[#This Row],[Vertex 1]],GroupVertices[Vertex],0)),1,1,"")</f>
        <v>5</v>
      </c>
      <c r="BC280" s="78" t="str">
        <f>REPLACE(INDEX(GroupVertices[Group],MATCH(Edges[[#This Row],[Vertex 2]],GroupVertices[Vertex],0)),1,1,"")</f>
        <v>5</v>
      </c>
      <c r="BD280" s="48">
        <v>0</v>
      </c>
      <c r="BE280" s="49">
        <v>0</v>
      </c>
      <c r="BF280" s="48">
        <v>0</v>
      </c>
      <c r="BG280" s="49">
        <v>0</v>
      </c>
      <c r="BH280" s="48">
        <v>0</v>
      </c>
      <c r="BI280" s="49">
        <v>0</v>
      </c>
      <c r="BJ280" s="48">
        <v>34</v>
      </c>
      <c r="BK280" s="49">
        <v>100</v>
      </c>
      <c r="BL280" s="48">
        <v>34</v>
      </c>
    </row>
    <row r="281" spans="1:64" ht="15">
      <c r="A281" s="64" t="s">
        <v>279</v>
      </c>
      <c r="B281" s="64" t="s">
        <v>327</v>
      </c>
      <c r="C281" s="65" t="s">
        <v>3150</v>
      </c>
      <c r="D281" s="66">
        <v>4</v>
      </c>
      <c r="E281" s="67" t="s">
        <v>136</v>
      </c>
      <c r="F281" s="68">
        <v>31.714285714285715</v>
      </c>
      <c r="G281" s="65"/>
      <c r="H281" s="69"/>
      <c r="I281" s="70"/>
      <c r="J281" s="70"/>
      <c r="K281" s="34" t="s">
        <v>65</v>
      </c>
      <c r="L281" s="77">
        <v>281</v>
      </c>
      <c r="M281" s="77"/>
      <c r="N281" s="72"/>
      <c r="O281" s="79" t="s">
        <v>328</v>
      </c>
      <c r="P281" s="81">
        <v>43745.25578703704</v>
      </c>
      <c r="Q281" s="79" t="s">
        <v>436</v>
      </c>
      <c r="R281" s="82" t="s">
        <v>506</v>
      </c>
      <c r="S281" s="79" t="s">
        <v>532</v>
      </c>
      <c r="T281" s="79" t="s">
        <v>589</v>
      </c>
      <c r="U281" s="82" t="s">
        <v>631</v>
      </c>
      <c r="V281" s="82" t="s">
        <v>631</v>
      </c>
      <c r="W281" s="81">
        <v>43745.25578703704</v>
      </c>
      <c r="X281" s="82" t="s">
        <v>875</v>
      </c>
      <c r="Y281" s="79"/>
      <c r="Z281" s="79"/>
      <c r="AA281" s="85" t="s">
        <v>1107</v>
      </c>
      <c r="AB281" s="79"/>
      <c r="AC281" s="79" t="b">
        <v>0</v>
      </c>
      <c r="AD281" s="79">
        <v>6</v>
      </c>
      <c r="AE281" s="85" t="s">
        <v>1173</v>
      </c>
      <c r="AF281" s="79" t="b">
        <v>0</v>
      </c>
      <c r="AG281" s="79" t="s">
        <v>1176</v>
      </c>
      <c r="AH281" s="79"/>
      <c r="AI281" s="85" t="s">
        <v>1173</v>
      </c>
      <c r="AJ281" s="79" t="b">
        <v>0</v>
      </c>
      <c r="AK281" s="79">
        <v>5</v>
      </c>
      <c r="AL281" s="85" t="s">
        <v>1173</v>
      </c>
      <c r="AM281" s="79" t="s">
        <v>1183</v>
      </c>
      <c r="AN281" s="79" t="b">
        <v>0</v>
      </c>
      <c r="AO281" s="85" t="s">
        <v>1107</v>
      </c>
      <c r="AP281" s="79" t="s">
        <v>1191</v>
      </c>
      <c r="AQ281" s="79">
        <v>0</v>
      </c>
      <c r="AR281" s="79">
        <v>0</v>
      </c>
      <c r="AS281" s="79"/>
      <c r="AT281" s="79"/>
      <c r="AU281" s="79"/>
      <c r="AV281" s="79"/>
      <c r="AW281" s="79"/>
      <c r="AX281" s="79"/>
      <c r="AY281" s="79"/>
      <c r="AZ281" s="79"/>
      <c r="BA281">
        <v>2</v>
      </c>
      <c r="BB281" s="78" t="str">
        <f>REPLACE(INDEX(GroupVertices[Group],MATCH(Edges[[#This Row],[Vertex 1]],GroupVertices[Vertex],0)),1,1,"")</f>
        <v>5</v>
      </c>
      <c r="BC281" s="78" t="str">
        <f>REPLACE(INDEX(GroupVertices[Group],MATCH(Edges[[#This Row],[Vertex 2]],GroupVertices[Vertex],0)),1,1,"")</f>
        <v>5</v>
      </c>
      <c r="BD281" s="48">
        <v>0</v>
      </c>
      <c r="BE281" s="49">
        <v>0</v>
      </c>
      <c r="BF281" s="48">
        <v>0</v>
      </c>
      <c r="BG281" s="49">
        <v>0</v>
      </c>
      <c r="BH281" s="48">
        <v>0</v>
      </c>
      <c r="BI281" s="49">
        <v>0</v>
      </c>
      <c r="BJ281" s="48">
        <v>27</v>
      </c>
      <c r="BK281" s="49">
        <v>100</v>
      </c>
      <c r="BL281" s="48">
        <v>27</v>
      </c>
    </row>
    <row r="282" spans="1:64" ht="15">
      <c r="A282" s="64" t="s">
        <v>259</v>
      </c>
      <c r="B282" s="64" t="s">
        <v>314</v>
      </c>
      <c r="C282" s="65" t="s">
        <v>3151</v>
      </c>
      <c r="D282" s="66">
        <v>5</v>
      </c>
      <c r="E282" s="67" t="s">
        <v>136</v>
      </c>
      <c r="F282" s="68">
        <v>28.42857142857143</v>
      </c>
      <c r="G282" s="65"/>
      <c r="H282" s="69"/>
      <c r="I282" s="70"/>
      <c r="J282" s="70"/>
      <c r="K282" s="34" t="s">
        <v>65</v>
      </c>
      <c r="L282" s="77">
        <v>282</v>
      </c>
      <c r="M282" s="77"/>
      <c r="N282" s="72"/>
      <c r="O282" s="79" t="s">
        <v>328</v>
      </c>
      <c r="P282" s="81">
        <v>43745.261608796296</v>
      </c>
      <c r="Q282" s="79" t="s">
        <v>437</v>
      </c>
      <c r="R282" s="79"/>
      <c r="S282" s="79"/>
      <c r="T282" s="79"/>
      <c r="U282" s="79"/>
      <c r="V282" s="82" t="s">
        <v>685</v>
      </c>
      <c r="W282" s="81">
        <v>43745.261608796296</v>
      </c>
      <c r="X282" s="82" t="s">
        <v>876</v>
      </c>
      <c r="Y282" s="79"/>
      <c r="Z282" s="79"/>
      <c r="AA282" s="85" t="s">
        <v>1108</v>
      </c>
      <c r="AB282" s="79"/>
      <c r="AC282" s="79" t="b">
        <v>0</v>
      </c>
      <c r="AD282" s="79">
        <v>0</v>
      </c>
      <c r="AE282" s="85" t="s">
        <v>1173</v>
      </c>
      <c r="AF282" s="79" t="b">
        <v>0</v>
      </c>
      <c r="AG282" s="79" t="s">
        <v>1176</v>
      </c>
      <c r="AH282" s="79"/>
      <c r="AI282" s="85" t="s">
        <v>1173</v>
      </c>
      <c r="AJ282" s="79" t="b">
        <v>0</v>
      </c>
      <c r="AK282" s="79">
        <v>5</v>
      </c>
      <c r="AL282" s="85" t="s">
        <v>1107</v>
      </c>
      <c r="AM282" s="79" t="s">
        <v>1183</v>
      </c>
      <c r="AN282" s="79" t="b">
        <v>0</v>
      </c>
      <c r="AO282" s="85" t="s">
        <v>1107</v>
      </c>
      <c r="AP282" s="79" t="s">
        <v>176</v>
      </c>
      <c r="AQ282" s="79">
        <v>0</v>
      </c>
      <c r="AR282" s="79">
        <v>0</v>
      </c>
      <c r="AS282" s="79"/>
      <c r="AT282" s="79"/>
      <c r="AU282" s="79"/>
      <c r="AV282" s="79"/>
      <c r="AW282" s="79"/>
      <c r="AX282" s="79"/>
      <c r="AY282" s="79"/>
      <c r="AZ282" s="79"/>
      <c r="BA282">
        <v>3</v>
      </c>
      <c r="BB282" s="78" t="str">
        <f>REPLACE(INDEX(GroupVertices[Group],MATCH(Edges[[#This Row],[Vertex 1]],GroupVertices[Vertex],0)),1,1,"")</f>
        <v>1</v>
      </c>
      <c r="BC282" s="78" t="str">
        <f>REPLACE(INDEX(GroupVertices[Group],MATCH(Edges[[#This Row],[Vertex 2]],GroupVertices[Vertex],0)),1,1,"")</f>
        <v>5</v>
      </c>
      <c r="BD282" s="48"/>
      <c r="BE282" s="49"/>
      <c r="BF282" s="48"/>
      <c r="BG282" s="49"/>
      <c r="BH282" s="48"/>
      <c r="BI282" s="49"/>
      <c r="BJ282" s="48"/>
      <c r="BK282" s="49"/>
      <c r="BL282" s="48"/>
    </row>
    <row r="283" spans="1:64" ht="15">
      <c r="A283" s="64" t="s">
        <v>259</v>
      </c>
      <c r="B283" s="64" t="s">
        <v>314</v>
      </c>
      <c r="C283" s="65" t="s">
        <v>3151</v>
      </c>
      <c r="D283" s="66">
        <v>5</v>
      </c>
      <c r="E283" s="67" t="s">
        <v>136</v>
      </c>
      <c r="F283" s="68">
        <v>28.42857142857143</v>
      </c>
      <c r="G283" s="65"/>
      <c r="H283" s="69"/>
      <c r="I283" s="70"/>
      <c r="J283" s="70"/>
      <c r="K283" s="34" t="s">
        <v>65</v>
      </c>
      <c r="L283" s="77">
        <v>283</v>
      </c>
      <c r="M283" s="77"/>
      <c r="N283" s="72"/>
      <c r="O283" s="79" t="s">
        <v>328</v>
      </c>
      <c r="P283" s="81">
        <v>43748.26516203704</v>
      </c>
      <c r="Q283" s="79" t="s">
        <v>438</v>
      </c>
      <c r="R283" s="79"/>
      <c r="S283" s="79"/>
      <c r="T283" s="79" t="s">
        <v>259</v>
      </c>
      <c r="U283" s="79"/>
      <c r="V283" s="82" t="s">
        <v>685</v>
      </c>
      <c r="W283" s="81">
        <v>43748.26516203704</v>
      </c>
      <c r="X283" s="82" t="s">
        <v>877</v>
      </c>
      <c r="Y283" s="79"/>
      <c r="Z283" s="79"/>
      <c r="AA283" s="85" t="s">
        <v>1109</v>
      </c>
      <c r="AB283" s="79"/>
      <c r="AC283" s="79" t="b">
        <v>0</v>
      </c>
      <c r="AD283" s="79">
        <v>2</v>
      </c>
      <c r="AE283" s="85" t="s">
        <v>1173</v>
      </c>
      <c r="AF283" s="79" t="b">
        <v>0</v>
      </c>
      <c r="AG283" s="79" t="s">
        <v>1177</v>
      </c>
      <c r="AH283" s="79"/>
      <c r="AI283" s="85" t="s">
        <v>1173</v>
      </c>
      <c r="AJ283" s="79" t="b">
        <v>0</v>
      </c>
      <c r="AK283" s="79">
        <v>0</v>
      </c>
      <c r="AL283" s="85" t="s">
        <v>1173</v>
      </c>
      <c r="AM283" s="79" t="s">
        <v>1181</v>
      </c>
      <c r="AN283" s="79" t="b">
        <v>0</v>
      </c>
      <c r="AO283" s="85" t="s">
        <v>1109</v>
      </c>
      <c r="AP283" s="79" t="s">
        <v>176</v>
      </c>
      <c r="AQ283" s="79">
        <v>0</v>
      </c>
      <c r="AR283" s="79">
        <v>0</v>
      </c>
      <c r="AS283" s="79"/>
      <c r="AT283" s="79"/>
      <c r="AU283" s="79"/>
      <c r="AV283" s="79"/>
      <c r="AW283" s="79"/>
      <c r="AX283" s="79"/>
      <c r="AY283" s="79"/>
      <c r="AZ283" s="79"/>
      <c r="BA283">
        <v>3</v>
      </c>
      <c r="BB283" s="78" t="str">
        <f>REPLACE(INDEX(GroupVertices[Group],MATCH(Edges[[#This Row],[Vertex 1]],GroupVertices[Vertex],0)),1,1,"")</f>
        <v>1</v>
      </c>
      <c r="BC283" s="78" t="str">
        <f>REPLACE(INDEX(GroupVertices[Group],MATCH(Edges[[#This Row],[Vertex 2]],GroupVertices[Vertex],0)),1,1,"")</f>
        <v>5</v>
      </c>
      <c r="BD283" s="48">
        <v>0</v>
      </c>
      <c r="BE283" s="49">
        <v>0</v>
      </c>
      <c r="BF283" s="48">
        <v>0</v>
      </c>
      <c r="BG283" s="49">
        <v>0</v>
      </c>
      <c r="BH283" s="48">
        <v>0</v>
      </c>
      <c r="BI283" s="49">
        <v>0</v>
      </c>
      <c r="BJ283" s="48">
        <v>34</v>
      </c>
      <c r="BK283" s="49">
        <v>100</v>
      </c>
      <c r="BL283" s="48">
        <v>34</v>
      </c>
    </row>
    <row r="284" spans="1:64" ht="15">
      <c r="A284" s="64" t="s">
        <v>259</v>
      </c>
      <c r="B284" s="64" t="s">
        <v>314</v>
      </c>
      <c r="C284" s="65" t="s">
        <v>3151</v>
      </c>
      <c r="D284" s="66">
        <v>5</v>
      </c>
      <c r="E284" s="67" t="s">
        <v>136</v>
      </c>
      <c r="F284" s="68">
        <v>28.42857142857143</v>
      </c>
      <c r="G284" s="65"/>
      <c r="H284" s="69"/>
      <c r="I284" s="70"/>
      <c r="J284" s="70"/>
      <c r="K284" s="34" t="s">
        <v>65</v>
      </c>
      <c r="L284" s="77">
        <v>284</v>
      </c>
      <c r="M284" s="77"/>
      <c r="N284" s="72"/>
      <c r="O284" s="79" t="s">
        <v>328</v>
      </c>
      <c r="P284" s="81">
        <v>43748.27292824074</v>
      </c>
      <c r="Q284" s="79" t="s">
        <v>439</v>
      </c>
      <c r="R284" s="79"/>
      <c r="S284" s="79"/>
      <c r="T284" s="79" t="s">
        <v>585</v>
      </c>
      <c r="U284" s="82" t="s">
        <v>632</v>
      </c>
      <c r="V284" s="82" t="s">
        <v>632</v>
      </c>
      <c r="W284" s="81">
        <v>43748.27292824074</v>
      </c>
      <c r="X284" s="82" t="s">
        <v>878</v>
      </c>
      <c r="Y284" s="79"/>
      <c r="Z284" s="79"/>
      <c r="AA284" s="85" t="s">
        <v>1110</v>
      </c>
      <c r="AB284" s="79"/>
      <c r="AC284" s="79" t="b">
        <v>0</v>
      </c>
      <c r="AD284" s="79">
        <v>7</v>
      </c>
      <c r="AE284" s="85" t="s">
        <v>1173</v>
      </c>
      <c r="AF284" s="79" t="b">
        <v>0</v>
      </c>
      <c r="AG284" s="79" t="s">
        <v>1177</v>
      </c>
      <c r="AH284" s="79"/>
      <c r="AI284" s="85" t="s">
        <v>1173</v>
      </c>
      <c r="AJ284" s="79" t="b">
        <v>0</v>
      </c>
      <c r="AK284" s="79">
        <v>0</v>
      </c>
      <c r="AL284" s="85" t="s">
        <v>1173</v>
      </c>
      <c r="AM284" s="79" t="s">
        <v>1181</v>
      </c>
      <c r="AN284" s="79" t="b">
        <v>0</v>
      </c>
      <c r="AO284" s="85" t="s">
        <v>1110</v>
      </c>
      <c r="AP284" s="79" t="s">
        <v>176</v>
      </c>
      <c r="AQ284" s="79">
        <v>0</v>
      </c>
      <c r="AR284" s="79">
        <v>0</v>
      </c>
      <c r="AS284" s="79"/>
      <c r="AT284" s="79"/>
      <c r="AU284" s="79"/>
      <c r="AV284" s="79"/>
      <c r="AW284" s="79"/>
      <c r="AX284" s="79"/>
      <c r="AY284" s="79"/>
      <c r="AZ284" s="79"/>
      <c r="BA284">
        <v>3</v>
      </c>
      <c r="BB284" s="78" t="str">
        <f>REPLACE(INDEX(GroupVertices[Group],MATCH(Edges[[#This Row],[Vertex 1]],GroupVertices[Vertex],0)),1,1,"")</f>
        <v>1</v>
      </c>
      <c r="BC284" s="78" t="str">
        <f>REPLACE(INDEX(GroupVertices[Group],MATCH(Edges[[#This Row],[Vertex 2]],GroupVertices[Vertex],0)),1,1,"")</f>
        <v>5</v>
      </c>
      <c r="BD284" s="48">
        <v>0</v>
      </c>
      <c r="BE284" s="49">
        <v>0</v>
      </c>
      <c r="BF284" s="48">
        <v>0</v>
      </c>
      <c r="BG284" s="49">
        <v>0</v>
      </c>
      <c r="BH284" s="48">
        <v>0</v>
      </c>
      <c r="BI284" s="49">
        <v>0</v>
      </c>
      <c r="BJ284" s="48">
        <v>33</v>
      </c>
      <c r="BK284" s="49">
        <v>100</v>
      </c>
      <c r="BL284" s="48">
        <v>33</v>
      </c>
    </row>
    <row r="285" spans="1:64" ht="15">
      <c r="A285" s="64" t="s">
        <v>279</v>
      </c>
      <c r="B285" s="64" t="s">
        <v>314</v>
      </c>
      <c r="C285" s="65" t="s">
        <v>3149</v>
      </c>
      <c r="D285" s="66">
        <v>3</v>
      </c>
      <c r="E285" s="67" t="s">
        <v>132</v>
      </c>
      <c r="F285" s="68">
        <v>35</v>
      </c>
      <c r="G285" s="65"/>
      <c r="H285" s="69"/>
      <c r="I285" s="70"/>
      <c r="J285" s="70"/>
      <c r="K285" s="34" t="s">
        <v>65</v>
      </c>
      <c r="L285" s="77">
        <v>285</v>
      </c>
      <c r="M285" s="77"/>
      <c r="N285" s="72"/>
      <c r="O285" s="79" t="s">
        <v>328</v>
      </c>
      <c r="P285" s="81">
        <v>43745.25578703704</v>
      </c>
      <c r="Q285" s="79" t="s">
        <v>436</v>
      </c>
      <c r="R285" s="82" t="s">
        <v>506</v>
      </c>
      <c r="S285" s="79" t="s">
        <v>532</v>
      </c>
      <c r="T285" s="79" t="s">
        <v>589</v>
      </c>
      <c r="U285" s="82" t="s">
        <v>631</v>
      </c>
      <c r="V285" s="82" t="s">
        <v>631</v>
      </c>
      <c r="W285" s="81">
        <v>43745.25578703704</v>
      </c>
      <c r="X285" s="82" t="s">
        <v>875</v>
      </c>
      <c r="Y285" s="79"/>
      <c r="Z285" s="79"/>
      <c r="AA285" s="85" t="s">
        <v>1107</v>
      </c>
      <c r="AB285" s="79"/>
      <c r="AC285" s="79" t="b">
        <v>0</v>
      </c>
      <c r="AD285" s="79">
        <v>6</v>
      </c>
      <c r="AE285" s="85" t="s">
        <v>1173</v>
      </c>
      <c r="AF285" s="79" t="b">
        <v>0</v>
      </c>
      <c r="AG285" s="79" t="s">
        <v>1176</v>
      </c>
      <c r="AH285" s="79"/>
      <c r="AI285" s="85" t="s">
        <v>1173</v>
      </c>
      <c r="AJ285" s="79" t="b">
        <v>0</v>
      </c>
      <c r="AK285" s="79">
        <v>5</v>
      </c>
      <c r="AL285" s="85" t="s">
        <v>1173</v>
      </c>
      <c r="AM285" s="79" t="s">
        <v>1183</v>
      </c>
      <c r="AN285" s="79" t="b">
        <v>0</v>
      </c>
      <c r="AO285" s="85" t="s">
        <v>1107</v>
      </c>
      <c r="AP285" s="79" t="s">
        <v>1191</v>
      </c>
      <c r="AQ285" s="79">
        <v>0</v>
      </c>
      <c r="AR285" s="79">
        <v>0</v>
      </c>
      <c r="AS285" s="79"/>
      <c r="AT285" s="79"/>
      <c r="AU285" s="79"/>
      <c r="AV285" s="79"/>
      <c r="AW285" s="79"/>
      <c r="AX285" s="79"/>
      <c r="AY285" s="79"/>
      <c r="AZ285" s="79"/>
      <c r="BA285">
        <v>1</v>
      </c>
      <c r="BB285" s="78" t="str">
        <f>REPLACE(INDEX(GroupVertices[Group],MATCH(Edges[[#This Row],[Vertex 1]],GroupVertices[Vertex],0)),1,1,"")</f>
        <v>5</v>
      </c>
      <c r="BC285" s="78" t="str">
        <f>REPLACE(INDEX(GroupVertices[Group],MATCH(Edges[[#This Row],[Vertex 2]],GroupVertices[Vertex],0)),1,1,"")</f>
        <v>5</v>
      </c>
      <c r="BD285" s="48"/>
      <c r="BE285" s="49"/>
      <c r="BF285" s="48"/>
      <c r="BG285" s="49"/>
      <c r="BH285" s="48"/>
      <c r="BI285" s="49"/>
      <c r="BJ285" s="48"/>
      <c r="BK285" s="49"/>
      <c r="BL285" s="48"/>
    </row>
    <row r="286" spans="1:64" ht="15">
      <c r="A286" s="64" t="s">
        <v>280</v>
      </c>
      <c r="B286" s="64" t="s">
        <v>280</v>
      </c>
      <c r="C286" s="65" t="s">
        <v>3149</v>
      </c>
      <c r="D286" s="66">
        <v>3</v>
      </c>
      <c r="E286" s="67" t="s">
        <v>132</v>
      </c>
      <c r="F286" s="68">
        <v>35</v>
      </c>
      <c r="G286" s="65"/>
      <c r="H286" s="69"/>
      <c r="I286" s="70"/>
      <c r="J286" s="70"/>
      <c r="K286" s="34" t="s">
        <v>65</v>
      </c>
      <c r="L286" s="77">
        <v>286</v>
      </c>
      <c r="M286" s="77"/>
      <c r="N286" s="72"/>
      <c r="O286" s="79" t="s">
        <v>176</v>
      </c>
      <c r="P286" s="81">
        <v>43740.27523148148</v>
      </c>
      <c r="Q286" s="79" t="s">
        <v>440</v>
      </c>
      <c r="R286" s="82" t="s">
        <v>507</v>
      </c>
      <c r="S286" s="79" t="s">
        <v>526</v>
      </c>
      <c r="T286" s="79" t="s">
        <v>590</v>
      </c>
      <c r="U286" s="79"/>
      <c r="V286" s="82" t="s">
        <v>703</v>
      </c>
      <c r="W286" s="81">
        <v>43740.27523148148</v>
      </c>
      <c r="X286" s="82" t="s">
        <v>879</v>
      </c>
      <c r="Y286" s="79"/>
      <c r="Z286" s="79"/>
      <c r="AA286" s="85" t="s">
        <v>1111</v>
      </c>
      <c r="AB286" s="79"/>
      <c r="AC286" s="79" t="b">
        <v>0</v>
      </c>
      <c r="AD286" s="79">
        <v>5</v>
      </c>
      <c r="AE286" s="85" t="s">
        <v>1173</v>
      </c>
      <c r="AF286" s="79" t="b">
        <v>1</v>
      </c>
      <c r="AG286" s="79" t="s">
        <v>1177</v>
      </c>
      <c r="AH286" s="79"/>
      <c r="AI286" s="85" t="s">
        <v>1115</v>
      </c>
      <c r="AJ286" s="79" t="b">
        <v>0</v>
      </c>
      <c r="AK286" s="79">
        <v>0</v>
      </c>
      <c r="AL286" s="85" t="s">
        <v>1173</v>
      </c>
      <c r="AM286" s="79" t="s">
        <v>1181</v>
      </c>
      <c r="AN286" s="79" t="b">
        <v>0</v>
      </c>
      <c r="AO286" s="85" t="s">
        <v>1111</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3</v>
      </c>
      <c r="BC286" s="78" t="str">
        <f>REPLACE(INDEX(GroupVertices[Group],MATCH(Edges[[#This Row],[Vertex 2]],GroupVertices[Vertex],0)),1,1,"")</f>
        <v>3</v>
      </c>
      <c r="BD286" s="48">
        <v>0</v>
      </c>
      <c r="BE286" s="49">
        <v>0</v>
      </c>
      <c r="BF286" s="48">
        <v>0</v>
      </c>
      <c r="BG286" s="49">
        <v>0</v>
      </c>
      <c r="BH286" s="48">
        <v>0</v>
      </c>
      <c r="BI286" s="49">
        <v>0</v>
      </c>
      <c r="BJ286" s="48">
        <v>15</v>
      </c>
      <c r="BK286" s="49">
        <v>100</v>
      </c>
      <c r="BL286" s="48">
        <v>15</v>
      </c>
    </row>
    <row r="287" spans="1:64" ht="15">
      <c r="A287" s="64" t="s">
        <v>280</v>
      </c>
      <c r="B287" s="64" t="s">
        <v>259</v>
      </c>
      <c r="C287" s="65" t="s">
        <v>3149</v>
      </c>
      <c r="D287" s="66">
        <v>3</v>
      </c>
      <c r="E287" s="67" t="s">
        <v>132</v>
      </c>
      <c r="F287" s="68">
        <v>35</v>
      </c>
      <c r="G287" s="65"/>
      <c r="H287" s="69"/>
      <c r="I287" s="70"/>
      <c r="J287" s="70"/>
      <c r="K287" s="34" t="s">
        <v>66</v>
      </c>
      <c r="L287" s="77">
        <v>287</v>
      </c>
      <c r="M287" s="77"/>
      <c r="N287" s="72"/>
      <c r="O287" s="79" t="s">
        <v>328</v>
      </c>
      <c r="P287" s="81">
        <v>43742.494155092594</v>
      </c>
      <c r="Q287" s="79" t="s">
        <v>341</v>
      </c>
      <c r="R287" s="79"/>
      <c r="S287" s="79"/>
      <c r="T287" s="79"/>
      <c r="U287" s="79"/>
      <c r="V287" s="82" t="s">
        <v>703</v>
      </c>
      <c r="W287" s="81">
        <v>43742.494155092594</v>
      </c>
      <c r="X287" s="82" t="s">
        <v>880</v>
      </c>
      <c r="Y287" s="79"/>
      <c r="Z287" s="79"/>
      <c r="AA287" s="85" t="s">
        <v>1112</v>
      </c>
      <c r="AB287" s="79"/>
      <c r="AC287" s="79" t="b">
        <v>0</v>
      </c>
      <c r="AD287" s="79">
        <v>0</v>
      </c>
      <c r="AE287" s="85" t="s">
        <v>1173</v>
      </c>
      <c r="AF287" s="79" t="b">
        <v>0</v>
      </c>
      <c r="AG287" s="79" t="s">
        <v>1176</v>
      </c>
      <c r="AH287" s="79"/>
      <c r="AI287" s="85" t="s">
        <v>1173</v>
      </c>
      <c r="AJ287" s="79" t="b">
        <v>0</v>
      </c>
      <c r="AK287" s="79">
        <v>4</v>
      </c>
      <c r="AL287" s="85" t="s">
        <v>1043</v>
      </c>
      <c r="AM287" s="79" t="s">
        <v>1183</v>
      </c>
      <c r="AN287" s="79" t="b">
        <v>0</v>
      </c>
      <c r="AO287" s="85" t="s">
        <v>1043</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3</v>
      </c>
      <c r="BC287" s="78" t="str">
        <f>REPLACE(INDEX(GroupVertices[Group],MATCH(Edges[[#This Row],[Vertex 2]],GroupVertices[Vertex],0)),1,1,"")</f>
        <v>1</v>
      </c>
      <c r="BD287" s="48">
        <v>0</v>
      </c>
      <c r="BE287" s="49">
        <v>0</v>
      </c>
      <c r="BF287" s="48">
        <v>0</v>
      </c>
      <c r="BG287" s="49">
        <v>0</v>
      </c>
      <c r="BH287" s="48">
        <v>0</v>
      </c>
      <c r="BI287" s="49">
        <v>0</v>
      </c>
      <c r="BJ287" s="48">
        <v>13</v>
      </c>
      <c r="BK287" s="49">
        <v>100</v>
      </c>
      <c r="BL287" s="48">
        <v>13</v>
      </c>
    </row>
    <row r="288" spans="1:64" ht="15">
      <c r="A288" s="64" t="s">
        <v>281</v>
      </c>
      <c r="B288" s="64" t="s">
        <v>280</v>
      </c>
      <c r="C288" s="65" t="s">
        <v>3150</v>
      </c>
      <c r="D288" s="66">
        <v>4</v>
      </c>
      <c r="E288" s="67" t="s">
        <v>136</v>
      </c>
      <c r="F288" s="68">
        <v>31.714285714285715</v>
      </c>
      <c r="G288" s="65"/>
      <c r="H288" s="69"/>
      <c r="I288" s="70"/>
      <c r="J288" s="70"/>
      <c r="K288" s="34" t="s">
        <v>65</v>
      </c>
      <c r="L288" s="77">
        <v>288</v>
      </c>
      <c r="M288" s="77"/>
      <c r="N288" s="72"/>
      <c r="O288" s="79" t="s">
        <v>328</v>
      </c>
      <c r="P288" s="81">
        <v>43740.537523148145</v>
      </c>
      <c r="Q288" s="79" t="s">
        <v>441</v>
      </c>
      <c r="R288" s="79"/>
      <c r="S288" s="79"/>
      <c r="T288" s="79" t="s">
        <v>569</v>
      </c>
      <c r="U288" s="82" t="s">
        <v>633</v>
      </c>
      <c r="V288" s="82" t="s">
        <v>633</v>
      </c>
      <c r="W288" s="81">
        <v>43740.537523148145</v>
      </c>
      <c r="X288" s="82" t="s">
        <v>881</v>
      </c>
      <c r="Y288" s="79"/>
      <c r="Z288" s="79"/>
      <c r="AA288" s="85" t="s">
        <v>1113</v>
      </c>
      <c r="AB288" s="79"/>
      <c r="AC288" s="79" t="b">
        <v>0</v>
      </c>
      <c r="AD288" s="79">
        <v>2</v>
      </c>
      <c r="AE288" s="85" t="s">
        <v>1173</v>
      </c>
      <c r="AF288" s="79" t="b">
        <v>0</v>
      </c>
      <c r="AG288" s="79" t="s">
        <v>1177</v>
      </c>
      <c r="AH288" s="79"/>
      <c r="AI288" s="85" t="s">
        <v>1173</v>
      </c>
      <c r="AJ288" s="79" t="b">
        <v>0</v>
      </c>
      <c r="AK288" s="79">
        <v>2</v>
      </c>
      <c r="AL288" s="85" t="s">
        <v>1173</v>
      </c>
      <c r="AM288" s="79" t="s">
        <v>1181</v>
      </c>
      <c r="AN288" s="79" t="b">
        <v>0</v>
      </c>
      <c r="AO288" s="85" t="s">
        <v>1113</v>
      </c>
      <c r="AP288" s="79" t="s">
        <v>176</v>
      </c>
      <c r="AQ288" s="79">
        <v>0</v>
      </c>
      <c r="AR288" s="79">
        <v>0</v>
      </c>
      <c r="AS288" s="79" t="s">
        <v>1192</v>
      </c>
      <c r="AT288" s="79" t="s">
        <v>1196</v>
      </c>
      <c r="AU288" s="79" t="s">
        <v>1197</v>
      </c>
      <c r="AV288" s="79" t="s">
        <v>1198</v>
      </c>
      <c r="AW288" s="79" t="s">
        <v>1202</v>
      </c>
      <c r="AX288" s="79" t="s">
        <v>1206</v>
      </c>
      <c r="AY288" s="79" t="s">
        <v>1207</v>
      </c>
      <c r="AZ288" s="82" t="s">
        <v>1209</v>
      </c>
      <c r="BA288">
        <v>2</v>
      </c>
      <c r="BB288" s="78" t="str">
        <f>REPLACE(INDEX(GroupVertices[Group],MATCH(Edges[[#This Row],[Vertex 1]],GroupVertices[Vertex],0)),1,1,"")</f>
        <v>3</v>
      </c>
      <c r="BC288" s="78" t="str">
        <f>REPLACE(INDEX(GroupVertices[Group],MATCH(Edges[[#This Row],[Vertex 2]],GroupVertices[Vertex],0)),1,1,"")</f>
        <v>3</v>
      </c>
      <c r="BD288" s="48">
        <v>0</v>
      </c>
      <c r="BE288" s="49">
        <v>0</v>
      </c>
      <c r="BF288" s="48">
        <v>0</v>
      </c>
      <c r="BG288" s="49">
        <v>0</v>
      </c>
      <c r="BH288" s="48">
        <v>0</v>
      </c>
      <c r="BI288" s="49">
        <v>0</v>
      </c>
      <c r="BJ288" s="48">
        <v>17</v>
      </c>
      <c r="BK288" s="49">
        <v>100</v>
      </c>
      <c r="BL288" s="48">
        <v>17</v>
      </c>
    </row>
    <row r="289" spans="1:64" ht="15">
      <c r="A289" s="64" t="s">
        <v>281</v>
      </c>
      <c r="B289" s="64" t="s">
        <v>280</v>
      </c>
      <c r="C289" s="65" t="s">
        <v>3150</v>
      </c>
      <c r="D289" s="66">
        <v>4</v>
      </c>
      <c r="E289" s="67" t="s">
        <v>136</v>
      </c>
      <c r="F289" s="68">
        <v>31.714285714285715</v>
      </c>
      <c r="G289" s="65"/>
      <c r="H289" s="69"/>
      <c r="I289" s="70"/>
      <c r="J289" s="70"/>
      <c r="K289" s="34" t="s">
        <v>65</v>
      </c>
      <c r="L289" s="77">
        <v>289</v>
      </c>
      <c r="M289" s="77"/>
      <c r="N289" s="72"/>
      <c r="O289" s="79" t="s">
        <v>328</v>
      </c>
      <c r="P289" s="81">
        <v>43746.53771990741</v>
      </c>
      <c r="Q289" s="79" t="s">
        <v>442</v>
      </c>
      <c r="R289" s="79"/>
      <c r="S289" s="79"/>
      <c r="T289" s="79" t="s">
        <v>591</v>
      </c>
      <c r="U289" s="82" t="s">
        <v>634</v>
      </c>
      <c r="V289" s="82" t="s">
        <v>634</v>
      </c>
      <c r="W289" s="81">
        <v>43746.53771990741</v>
      </c>
      <c r="X289" s="82" t="s">
        <v>882</v>
      </c>
      <c r="Y289" s="79"/>
      <c r="Z289" s="79"/>
      <c r="AA289" s="85" t="s">
        <v>1114</v>
      </c>
      <c r="AB289" s="79"/>
      <c r="AC289" s="79" t="b">
        <v>0</v>
      </c>
      <c r="AD289" s="79">
        <v>7</v>
      </c>
      <c r="AE289" s="85" t="s">
        <v>1173</v>
      </c>
      <c r="AF289" s="79" t="b">
        <v>0</v>
      </c>
      <c r="AG289" s="79" t="s">
        <v>1176</v>
      </c>
      <c r="AH289" s="79"/>
      <c r="AI289" s="85" t="s">
        <v>1173</v>
      </c>
      <c r="AJ289" s="79" t="b">
        <v>0</v>
      </c>
      <c r="AK289" s="79">
        <v>2</v>
      </c>
      <c r="AL289" s="85" t="s">
        <v>1173</v>
      </c>
      <c r="AM289" s="79" t="s">
        <v>1181</v>
      </c>
      <c r="AN289" s="79" t="b">
        <v>0</v>
      </c>
      <c r="AO289" s="85" t="s">
        <v>1114</v>
      </c>
      <c r="AP289" s="79" t="s">
        <v>176</v>
      </c>
      <c r="AQ289" s="79">
        <v>0</v>
      </c>
      <c r="AR289" s="79">
        <v>0</v>
      </c>
      <c r="AS289" s="79" t="s">
        <v>1194</v>
      </c>
      <c r="AT289" s="79" t="s">
        <v>1196</v>
      </c>
      <c r="AU289" s="79" t="s">
        <v>1197</v>
      </c>
      <c r="AV289" s="79" t="s">
        <v>1200</v>
      </c>
      <c r="AW289" s="79" t="s">
        <v>1204</v>
      </c>
      <c r="AX289" s="79" t="s">
        <v>1200</v>
      </c>
      <c r="AY289" s="79" t="s">
        <v>1208</v>
      </c>
      <c r="AZ289" s="82" t="s">
        <v>1211</v>
      </c>
      <c r="BA289">
        <v>2</v>
      </c>
      <c r="BB289" s="78" t="str">
        <f>REPLACE(INDEX(GroupVertices[Group],MATCH(Edges[[#This Row],[Vertex 1]],GroupVertices[Vertex],0)),1,1,"")</f>
        <v>3</v>
      </c>
      <c r="BC289" s="78" t="str">
        <f>REPLACE(INDEX(GroupVertices[Group],MATCH(Edges[[#This Row],[Vertex 2]],GroupVertices[Vertex],0)),1,1,"")</f>
        <v>3</v>
      </c>
      <c r="BD289" s="48">
        <v>0</v>
      </c>
      <c r="BE289" s="49">
        <v>0</v>
      </c>
      <c r="BF289" s="48">
        <v>0</v>
      </c>
      <c r="BG289" s="49">
        <v>0</v>
      </c>
      <c r="BH289" s="48">
        <v>0</v>
      </c>
      <c r="BI289" s="49">
        <v>0</v>
      </c>
      <c r="BJ289" s="48">
        <v>25</v>
      </c>
      <c r="BK289" s="49">
        <v>100</v>
      </c>
      <c r="BL289" s="48">
        <v>25</v>
      </c>
    </row>
    <row r="290" spans="1:64" ht="15">
      <c r="A290" s="64" t="s">
        <v>259</v>
      </c>
      <c r="B290" s="64" t="s">
        <v>280</v>
      </c>
      <c r="C290" s="65" t="s">
        <v>3153</v>
      </c>
      <c r="D290" s="66">
        <v>9</v>
      </c>
      <c r="E290" s="67" t="s">
        <v>136</v>
      </c>
      <c r="F290" s="68">
        <v>15.285714285714285</v>
      </c>
      <c r="G290" s="65"/>
      <c r="H290" s="69"/>
      <c r="I290" s="70"/>
      <c r="J290" s="70"/>
      <c r="K290" s="34" t="s">
        <v>66</v>
      </c>
      <c r="L290" s="77">
        <v>290</v>
      </c>
      <c r="M290" s="77"/>
      <c r="N290" s="72"/>
      <c r="O290" s="79" t="s">
        <v>328</v>
      </c>
      <c r="P290" s="81">
        <v>43740.27142361111</v>
      </c>
      <c r="Q290" s="79" t="s">
        <v>443</v>
      </c>
      <c r="R290" s="79"/>
      <c r="S290" s="79"/>
      <c r="T290" s="79" t="s">
        <v>592</v>
      </c>
      <c r="U290" s="82" t="s">
        <v>635</v>
      </c>
      <c r="V290" s="82" t="s">
        <v>635</v>
      </c>
      <c r="W290" s="81">
        <v>43740.27142361111</v>
      </c>
      <c r="X290" s="82" t="s">
        <v>883</v>
      </c>
      <c r="Y290" s="79"/>
      <c r="Z290" s="79"/>
      <c r="AA290" s="85" t="s">
        <v>1115</v>
      </c>
      <c r="AB290" s="79"/>
      <c r="AC290" s="79" t="b">
        <v>0</v>
      </c>
      <c r="AD290" s="79">
        <v>3</v>
      </c>
      <c r="AE290" s="85" t="s">
        <v>1173</v>
      </c>
      <c r="AF290" s="79" t="b">
        <v>0</v>
      </c>
      <c r="AG290" s="79" t="s">
        <v>1177</v>
      </c>
      <c r="AH290" s="79"/>
      <c r="AI290" s="85" t="s">
        <v>1173</v>
      </c>
      <c r="AJ290" s="79" t="b">
        <v>0</v>
      </c>
      <c r="AK290" s="79">
        <v>0</v>
      </c>
      <c r="AL290" s="85" t="s">
        <v>1173</v>
      </c>
      <c r="AM290" s="79" t="s">
        <v>1184</v>
      </c>
      <c r="AN290" s="79" t="b">
        <v>0</v>
      </c>
      <c r="AO290" s="85" t="s">
        <v>1115</v>
      </c>
      <c r="AP290" s="79" t="s">
        <v>176</v>
      </c>
      <c r="AQ290" s="79">
        <v>0</v>
      </c>
      <c r="AR290" s="79">
        <v>0</v>
      </c>
      <c r="AS290" s="79"/>
      <c r="AT290" s="79"/>
      <c r="AU290" s="79"/>
      <c r="AV290" s="79"/>
      <c r="AW290" s="79"/>
      <c r="AX290" s="79"/>
      <c r="AY290" s="79"/>
      <c r="AZ290" s="79"/>
      <c r="BA290">
        <v>7</v>
      </c>
      <c r="BB290" s="78" t="str">
        <f>REPLACE(INDEX(GroupVertices[Group],MATCH(Edges[[#This Row],[Vertex 1]],GroupVertices[Vertex],0)),1,1,"")</f>
        <v>1</v>
      </c>
      <c r="BC290" s="78" t="str">
        <f>REPLACE(INDEX(GroupVertices[Group],MATCH(Edges[[#This Row],[Vertex 2]],GroupVertices[Vertex],0)),1,1,"")</f>
        <v>3</v>
      </c>
      <c r="BD290" s="48">
        <v>0</v>
      </c>
      <c r="BE290" s="49">
        <v>0</v>
      </c>
      <c r="BF290" s="48">
        <v>0</v>
      </c>
      <c r="BG290" s="49">
        <v>0</v>
      </c>
      <c r="BH290" s="48">
        <v>0</v>
      </c>
      <c r="BI290" s="49">
        <v>0</v>
      </c>
      <c r="BJ290" s="48">
        <v>13</v>
      </c>
      <c r="BK290" s="49">
        <v>100</v>
      </c>
      <c r="BL290" s="48">
        <v>13</v>
      </c>
    </row>
    <row r="291" spans="1:64" ht="15">
      <c r="A291" s="64" t="s">
        <v>259</v>
      </c>
      <c r="B291" s="64" t="s">
        <v>280</v>
      </c>
      <c r="C291" s="65" t="s">
        <v>3153</v>
      </c>
      <c r="D291" s="66">
        <v>9</v>
      </c>
      <c r="E291" s="67" t="s">
        <v>136</v>
      </c>
      <c r="F291" s="68">
        <v>15.285714285714285</v>
      </c>
      <c r="G291" s="65"/>
      <c r="H291" s="69"/>
      <c r="I291" s="70"/>
      <c r="J291" s="70"/>
      <c r="K291" s="34" t="s">
        <v>66</v>
      </c>
      <c r="L291" s="77">
        <v>291</v>
      </c>
      <c r="M291" s="77"/>
      <c r="N291" s="72"/>
      <c r="O291" s="79" t="s">
        <v>328</v>
      </c>
      <c r="P291" s="81">
        <v>43740.29054398148</v>
      </c>
      <c r="Q291" s="79" t="s">
        <v>385</v>
      </c>
      <c r="R291" s="79"/>
      <c r="S291" s="79"/>
      <c r="T291" s="79" t="s">
        <v>563</v>
      </c>
      <c r="U291" s="82" t="s">
        <v>618</v>
      </c>
      <c r="V291" s="82" t="s">
        <v>618</v>
      </c>
      <c r="W291" s="81">
        <v>43740.29054398148</v>
      </c>
      <c r="X291" s="82" t="s">
        <v>791</v>
      </c>
      <c r="Y291" s="79"/>
      <c r="Z291" s="79"/>
      <c r="AA291" s="85" t="s">
        <v>1023</v>
      </c>
      <c r="AB291" s="79"/>
      <c r="AC291" s="79" t="b">
        <v>0</v>
      </c>
      <c r="AD291" s="79">
        <v>5</v>
      </c>
      <c r="AE291" s="85" t="s">
        <v>1173</v>
      </c>
      <c r="AF291" s="79" t="b">
        <v>0</v>
      </c>
      <c r="AG291" s="79" t="s">
        <v>1177</v>
      </c>
      <c r="AH291" s="79"/>
      <c r="AI291" s="85" t="s">
        <v>1173</v>
      </c>
      <c r="AJ291" s="79" t="b">
        <v>0</v>
      </c>
      <c r="AK291" s="79">
        <v>2</v>
      </c>
      <c r="AL291" s="85" t="s">
        <v>1173</v>
      </c>
      <c r="AM291" s="79" t="s">
        <v>1184</v>
      </c>
      <c r="AN291" s="79" t="b">
        <v>0</v>
      </c>
      <c r="AO291" s="85" t="s">
        <v>1023</v>
      </c>
      <c r="AP291" s="79" t="s">
        <v>176</v>
      </c>
      <c r="AQ291" s="79">
        <v>0</v>
      </c>
      <c r="AR291" s="79">
        <v>0</v>
      </c>
      <c r="AS291" s="79"/>
      <c r="AT291" s="79"/>
      <c r="AU291" s="79"/>
      <c r="AV291" s="79"/>
      <c r="AW291" s="79"/>
      <c r="AX291" s="79"/>
      <c r="AY291" s="79"/>
      <c r="AZ291" s="79"/>
      <c r="BA291">
        <v>7</v>
      </c>
      <c r="BB291" s="78" t="str">
        <f>REPLACE(INDEX(GroupVertices[Group],MATCH(Edges[[#This Row],[Vertex 1]],GroupVertices[Vertex],0)),1,1,"")</f>
        <v>1</v>
      </c>
      <c r="BC291" s="78" t="str">
        <f>REPLACE(INDEX(GroupVertices[Group],MATCH(Edges[[#This Row],[Vertex 2]],GroupVertices[Vertex],0)),1,1,"")</f>
        <v>3</v>
      </c>
      <c r="BD291" s="48"/>
      <c r="BE291" s="49"/>
      <c r="BF291" s="48"/>
      <c r="BG291" s="49"/>
      <c r="BH291" s="48"/>
      <c r="BI291" s="49"/>
      <c r="BJ291" s="48"/>
      <c r="BK291" s="49"/>
      <c r="BL291" s="48"/>
    </row>
    <row r="292" spans="1:64" ht="15">
      <c r="A292" s="64" t="s">
        <v>259</v>
      </c>
      <c r="B292" s="64" t="s">
        <v>280</v>
      </c>
      <c r="C292" s="65" t="s">
        <v>3153</v>
      </c>
      <c r="D292" s="66">
        <v>9</v>
      </c>
      <c r="E292" s="67" t="s">
        <v>136</v>
      </c>
      <c r="F292" s="68">
        <v>15.285714285714285</v>
      </c>
      <c r="G292" s="65"/>
      <c r="H292" s="69"/>
      <c r="I292" s="70"/>
      <c r="J292" s="70"/>
      <c r="K292" s="34" t="s">
        <v>66</v>
      </c>
      <c r="L292" s="77">
        <v>292</v>
      </c>
      <c r="M292" s="77"/>
      <c r="N292" s="72"/>
      <c r="O292" s="79" t="s">
        <v>328</v>
      </c>
      <c r="P292" s="81">
        <v>43740.293078703704</v>
      </c>
      <c r="Q292" s="79" t="s">
        <v>387</v>
      </c>
      <c r="R292" s="79"/>
      <c r="S292" s="79"/>
      <c r="T292" s="79" t="s">
        <v>565</v>
      </c>
      <c r="U292" s="82" t="s">
        <v>619</v>
      </c>
      <c r="V292" s="82" t="s">
        <v>619</v>
      </c>
      <c r="W292" s="81">
        <v>43740.293078703704</v>
      </c>
      <c r="X292" s="82" t="s">
        <v>796</v>
      </c>
      <c r="Y292" s="79"/>
      <c r="Z292" s="79"/>
      <c r="AA292" s="85" t="s">
        <v>1028</v>
      </c>
      <c r="AB292" s="79"/>
      <c r="AC292" s="79" t="b">
        <v>0</v>
      </c>
      <c r="AD292" s="79">
        <v>3</v>
      </c>
      <c r="AE292" s="85" t="s">
        <v>1173</v>
      </c>
      <c r="AF292" s="79" t="b">
        <v>0</v>
      </c>
      <c r="AG292" s="79" t="s">
        <v>1177</v>
      </c>
      <c r="AH292" s="79"/>
      <c r="AI292" s="85" t="s">
        <v>1173</v>
      </c>
      <c r="AJ292" s="79" t="b">
        <v>0</v>
      </c>
      <c r="AK292" s="79">
        <v>2</v>
      </c>
      <c r="AL292" s="85" t="s">
        <v>1173</v>
      </c>
      <c r="AM292" s="79" t="s">
        <v>1184</v>
      </c>
      <c r="AN292" s="79" t="b">
        <v>0</v>
      </c>
      <c r="AO292" s="85" t="s">
        <v>1028</v>
      </c>
      <c r="AP292" s="79" t="s">
        <v>176</v>
      </c>
      <c r="AQ292" s="79">
        <v>0</v>
      </c>
      <c r="AR292" s="79">
        <v>0</v>
      </c>
      <c r="AS292" s="79"/>
      <c r="AT292" s="79"/>
      <c r="AU292" s="79"/>
      <c r="AV292" s="79"/>
      <c r="AW292" s="79"/>
      <c r="AX292" s="79"/>
      <c r="AY292" s="79"/>
      <c r="AZ292" s="79"/>
      <c r="BA292">
        <v>7</v>
      </c>
      <c r="BB292" s="78" t="str">
        <f>REPLACE(INDEX(GroupVertices[Group],MATCH(Edges[[#This Row],[Vertex 1]],GroupVertices[Vertex],0)),1,1,"")</f>
        <v>1</v>
      </c>
      <c r="BC292" s="78" t="str">
        <f>REPLACE(INDEX(GroupVertices[Group],MATCH(Edges[[#This Row],[Vertex 2]],GroupVertices[Vertex],0)),1,1,"")</f>
        <v>3</v>
      </c>
      <c r="BD292" s="48"/>
      <c r="BE292" s="49"/>
      <c r="BF292" s="48"/>
      <c r="BG292" s="49"/>
      <c r="BH292" s="48"/>
      <c r="BI292" s="49"/>
      <c r="BJ292" s="48"/>
      <c r="BK292" s="49"/>
      <c r="BL292" s="48"/>
    </row>
    <row r="293" spans="1:64" ht="15">
      <c r="A293" s="64" t="s">
        <v>259</v>
      </c>
      <c r="B293" s="64" t="s">
        <v>280</v>
      </c>
      <c r="C293" s="65" t="s">
        <v>3153</v>
      </c>
      <c r="D293" s="66">
        <v>9</v>
      </c>
      <c r="E293" s="67" t="s">
        <v>136</v>
      </c>
      <c r="F293" s="68">
        <v>15.285714285714285</v>
      </c>
      <c r="G293" s="65"/>
      <c r="H293" s="69"/>
      <c r="I293" s="70"/>
      <c r="J293" s="70"/>
      <c r="K293" s="34" t="s">
        <v>66</v>
      </c>
      <c r="L293" s="77">
        <v>293</v>
      </c>
      <c r="M293" s="77"/>
      <c r="N293" s="72"/>
      <c r="O293" s="79" t="s">
        <v>328</v>
      </c>
      <c r="P293" s="81">
        <v>43740.406273148146</v>
      </c>
      <c r="Q293" s="79" t="s">
        <v>389</v>
      </c>
      <c r="R293" s="79"/>
      <c r="S293" s="79"/>
      <c r="T293" s="79" t="s">
        <v>567</v>
      </c>
      <c r="U293" s="79"/>
      <c r="V293" s="82" t="s">
        <v>685</v>
      </c>
      <c r="W293" s="81">
        <v>43740.406273148146</v>
      </c>
      <c r="X293" s="82" t="s">
        <v>799</v>
      </c>
      <c r="Y293" s="79"/>
      <c r="Z293" s="79"/>
      <c r="AA293" s="85" t="s">
        <v>1031</v>
      </c>
      <c r="AB293" s="79"/>
      <c r="AC293" s="79" t="b">
        <v>0</v>
      </c>
      <c r="AD293" s="79">
        <v>0</v>
      </c>
      <c r="AE293" s="85" t="s">
        <v>1173</v>
      </c>
      <c r="AF293" s="79" t="b">
        <v>0</v>
      </c>
      <c r="AG293" s="79" t="s">
        <v>1176</v>
      </c>
      <c r="AH293" s="79"/>
      <c r="AI293" s="85" t="s">
        <v>1173</v>
      </c>
      <c r="AJ293" s="79" t="b">
        <v>0</v>
      </c>
      <c r="AK293" s="79">
        <v>1</v>
      </c>
      <c r="AL293" s="85" t="s">
        <v>1029</v>
      </c>
      <c r="AM293" s="79" t="s">
        <v>1183</v>
      </c>
      <c r="AN293" s="79" t="b">
        <v>0</v>
      </c>
      <c r="AO293" s="85" t="s">
        <v>1029</v>
      </c>
      <c r="AP293" s="79" t="s">
        <v>176</v>
      </c>
      <c r="AQ293" s="79">
        <v>0</v>
      </c>
      <c r="AR293" s="79">
        <v>0</v>
      </c>
      <c r="AS293" s="79"/>
      <c r="AT293" s="79"/>
      <c r="AU293" s="79"/>
      <c r="AV293" s="79"/>
      <c r="AW293" s="79"/>
      <c r="AX293" s="79"/>
      <c r="AY293" s="79"/>
      <c r="AZ293" s="79"/>
      <c r="BA293">
        <v>7</v>
      </c>
      <c r="BB293" s="78" t="str">
        <f>REPLACE(INDEX(GroupVertices[Group],MATCH(Edges[[#This Row],[Vertex 1]],GroupVertices[Vertex],0)),1,1,"")</f>
        <v>1</v>
      </c>
      <c r="BC293" s="78" t="str">
        <f>REPLACE(INDEX(GroupVertices[Group],MATCH(Edges[[#This Row],[Vertex 2]],GroupVertices[Vertex],0)),1,1,"")</f>
        <v>3</v>
      </c>
      <c r="BD293" s="48"/>
      <c r="BE293" s="49"/>
      <c r="BF293" s="48"/>
      <c r="BG293" s="49"/>
      <c r="BH293" s="48"/>
      <c r="BI293" s="49"/>
      <c r="BJ293" s="48"/>
      <c r="BK293" s="49"/>
      <c r="BL293" s="48"/>
    </row>
    <row r="294" spans="1:64" ht="15">
      <c r="A294" s="64" t="s">
        <v>259</v>
      </c>
      <c r="B294" s="64" t="s">
        <v>280</v>
      </c>
      <c r="C294" s="65" t="s">
        <v>3153</v>
      </c>
      <c r="D294" s="66">
        <v>9</v>
      </c>
      <c r="E294" s="67" t="s">
        <v>136</v>
      </c>
      <c r="F294" s="68">
        <v>15.285714285714285</v>
      </c>
      <c r="G294" s="65"/>
      <c r="H294" s="69"/>
      <c r="I294" s="70"/>
      <c r="J294" s="70"/>
      <c r="K294" s="34" t="s">
        <v>66</v>
      </c>
      <c r="L294" s="77">
        <v>294</v>
      </c>
      <c r="M294" s="77"/>
      <c r="N294" s="72"/>
      <c r="O294" s="79" t="s">
        <v>328</v>
      </c>
      <c r="P294" s="81">
        <v>43742.493101851855</v>
      </c>
      <c r="Q294" s="79" t="s">
        <v>397</v>
      </c>
      <c r="R294" s="82" t="s">
        <v>496</v>
      </c>
      <c r="S294" s="79" t="s">
        <v>527</v>
      </c>
      <c r="T294" s="79" t="s">
        <v>259</v>
      </c>
      <c r="U294" s="79"/>
      <c r="V294" s="82" t="s">
        <v>685</v>
      </c>
      <c r="W294" s="81">
        <v>43742.493101851855</v>
      </c>
      <c r="X294" s="82" t="s">
        <v>811</v>
      </c>
      <c r="Y294" s="79"/>
      <c r="Z294" s="79"/>
      <c r="AA294" s="85" t="s">
        <v>1043</v>
      </c>
      <c r="AB294" s="79"/>
      <c r="AC294" s="79" t="b">
        <v>0</v>
      </c>
      <c r="AD294" s="79">
        <v>3</v>
      </c>
      <c r="AE294" s="85" t="s">
        <v>1173</v>
      </c>
      <c r="AF294" s="79" t="b">
        <v>0</v>
      </c>
      <c r="AG294" s="79" t="s">
        <v>1176</v>
      </c>
      <c r="AH294" s="79"/>
      <c r="AI294" s="85" t="s">
        <v>1173</v>
      </c>
      <c r="AJ294" s="79" t="b">
        <v>0</v>
      </c>
      <c r="AK294" s="79">
        <v>4</v>
      </c>
      <c r="AL294" s="85" t="s">
        <v>1173</v>
      </c>
      <c r="AM294" s="79" t="s">
        <v>1183</v>
      </c>
      <c r="AN294" s="79" t="b">
        <v>0</v>
      </c>
      <c r="AO294" s="85" t="s">
        <v>1043</v>
      </c>
      <c r="AP294" s="79" t="s">
        <v>176</v>
      </c>
      <c r="AQ294" s="79">
        <v>0</v>
      </c>
      <c r="AR294" s="79">
        <v>0</v>
      </c>
      <c r="AS294" s="79"/>
      <c r="AT294" s="79"/>
      <c r="AU294" s="79"/>
      <c r="AV294" s="79"/>
      <c r="AW294" s="79"/>
      <c r="AX294" s="79"/>
      <c r="AY294" s="79"/>
      <c r="AZ294" s="79"/>
      <c r="BA294">
        <v>7</v>
      </c>
      <c r="BB294" s="78" t="str">
        <f>REPLACE(INDEX(GroupVertices[Group],MATCH(Edges[[#This Row],[Vertex 1]],GroupVertices[Vertex],0)),1,1,"")</f>
        <v>1</v>
      </c>
      <c r="BC294" s="78" t="str">
        <f>REPLACE(INDEX(GroupVertices[Group],MATCH(Edges[[#This Row],[Vertex 2]],GroupVertices[Vertex],0)),1,1,"")</f>
        <v>3</v>
      </c>
      <c r="BD294" s="48"/>
      <c r="BE294" s="49"/>
      <c r="BF294" s="48"/>
      <c r="BG294" s="49"/>
      <c r="BH294" s="48"/>
      <c r="BI294" s="49"/>
      <c r="BJ294" s="48"/>
      <c r="BK294" s="49"/>
      <c r="BL294" s="48"/>
    </row>
    <row r="295" spans="1:64" ht="15">
      <c r="A295" s="64" t="s">
        <v>259</v>
      </c>
      <c r="B295" s="64" t="s">
        <v>280</v>
      </c>
      <c r="C295" s="65" t="s">
        <v>3153</v>
      </c>
      <c r="D295" s="66">
        <v>9</v>
      </c>
      <c r="E295" s="67" t="s">
        <v>136</v>
      </c>
      <c r="F295" s="68">
        <v>15.285714285714285</v>
      </c>
      <c r="G295" s="65"/>
      <c r="H295" s="69"/>
      <c r="I295" s="70"/>
      <c r="J295" s="70"/>
      <c r="K295" s="34" t="s">
        <v>66</v>
      </c>
      <c r="L295" s="77">
        <v>295</v>
      </c>
      <c r="M295" s="77"/>
      <c r="N295" s="72"/>
      <c r="O295" s="79" t="s">
        <v>328</v>
      </c>
      <c r="P295" s="81">
        <v>43746.386828703704</v>
      </c>
      <c r="Q295" s="79" t="s">
        <v>444</v>
      </c>
      <c r="R295" s="79"/>
      <c r="S295" s="79"/>
      <c r="T295" s="79" t="s">
        <v>593</v>
      </c>
      <c r="U295" s="82" t="s">
        <v>636</v>
      </c>
      <c r="V295" s="82" t="s">
        <v>636</v>
      </c>
      <c r="W295" s="81">
        <v>43746.386828703704</v>
      </c>
      <c r="X295" s="82" t="s">
        <v>884</v>
      </c>
      <c r="Y295" s="79"/>
      <c r="Z295" s="79"/>
      <c r="AA295" s="85" t="s">
        <v>1116</v>
      </c>
      <c r="AB295" s="79"/>
      <c r="AC295" s="79" t="b">
        <v>0</v>
      </c>
      <c r="AD295" s="79">
        <v>1</v>
      </c>
      <c r="AE295" s="85" t="s">
        <v>1173</v>
      </c>
      <c r="AF295" s="79" t="b">
        <v>0</v>
      </c>
      <c r="AG295" s="79" t="s">
        <v>1176</v>
      </c>
      <c r="AH295" s="79"/>
      <c r="AI295" s="85" t="s">
        <v>1173</v>
      </c>
      <c r="AJ295" s="79" t="b">
        <v>0</v>
      </c>
      <c r="AK295" s="79">
        <v>0</v>
      </c>
      <c r="AL295" s="85" t="s">
        <v>1173</v>
      </c>
      <c r="AM295" s="79" t="s">
        <v>1184</v>
      </c>
      <c r="AN295" s="79" t="b">
        <v>0</v>
      </c>
      <c r="AO295" s="85" t="s">
        <v>1116</v>
      </c>
      <c r="AP295" s="79" t="s">
        <v>176</v>
      </c>
      <c r="AQ295" s="79">
        <v>0</v>
      </c>
      <c r="AR295" s="79">
        <v>0</v>
      </c>
      <c r="AS295" s="79"/>
      <c r="AT295" s="79"/>
      <c r="AU295" s="79"/>
      <c r="AV295" s="79"/>
      <c r="AW295" s="79"/>
      <c r="AX295" s="79"/>
      <c r="AY295" s="79"/>
      <c r="AZ295" s="79"/>
      <c r="BA295">
        <v>7</v>
      </c>
      <c r="BB295" s="78" t="str">
        <f>REPLACE(INDEX(GroupVertices[Group],MATCH(Edges[[#This Row],[Vertex 1]],GroupVertices[Vertex],0)),1,1,"")</f>
        <v>1</v>
      </c>
      <c r="BC295" s="78" t="str">
        <f>REPLACE(INDEX(GroupVertices[Group],MATCH(Edges[[#This Row],[Vertex 2]],GroupVertices[Vertex],0)),1,1,"")</f>
        <v>3</v>
      </c>
      <c r="BD295" s="48">
        <v>1</v>
      </c>
      <c r="BE295" s="49">
        <v>6.666666666666667</v>
      </c>
      <c r="BF295" s="48">
        <v>0</v>
      </c>
      <c r="BG295" s="49">
        <v>0</v>
      </c>
      <c r="BH295" s="48">
        <v>0</v>
      </c>
      <c r="BI295" s="49">
        <v>0</v>
      </c>
      <c r="BJ295" s="48">
        <v>14</v>
      </c>
      <c r="BK295" s="49">
        <v>93.33333333333333</v>
      </c>
      <c r="BL295" s="48">
        <v>15</v>
      </c>
    </row>
    <row r="296" spans="1:64" ht="15">
      <c r="A296" s="64" t="s">
        <v>259</v>
      </c>
      <c r="B296" s="64" t="s">
        <v>280</v>
      </c>
      <c r="C296" s="65" t="s">
        <v>3153</v>
      </c>
      <c r="D296" s="66">
        <v>9</v>
      </c>
      <c r="E296" s="67" t="s">
        <v>136</v>
      </c>
      <c r="F296" s="68">
        <v>15.285714285714285</v>
      </c>
      <c r="G296" s="65"/>
      <c r="H296" s="69"/>
      <c r="I296" s="70"/>
      <c r="J296" s="70"/>
      <c r="K296" s="34" t="s">
        <v>66</v>
      </c>
      <c r="L296" s="77">
        <v>296</v>
      </c>
      <c r="M296" s="77"/>
      <c r="N296" s="72"/>
      <c r="O296" s="79" t="s">
        <v>328</v>
      </c>
      <c r="P296" s="81">
        <v>43746.55200231481</v>
      </c>
      <c r="Q296" s="79" t="s">
        <v>355</v>
      </c>
      <c r="R296" s="79"/>
      <c r="S296" s="79"/>
      <c r="T296" s="79"/>
      <c r="U296" s="79"/>
      <c r="V296" s="82" t="s">
        <v>685</v>
      </c>
      <c r="W296" s="81">
        <v>43746.55200231481</v>
      </c>
      <c r="X296" s="82" t="s">
        <v>885</v>
      </c>
      <c r="Y296" s="79"/>
      <c r="Z296" s="79"/>
      <c r="AA296" s="85" t="s">
        <v>1117</v>
      </c>
      <c r="AB296" s="79"/>
      <c r="AC296" s="79" t="b">
        <v>0</v>
      </c>
      <c r="AD296" s="79">
        <v>0</v>
      </c>
      <c r="AE296" s="85" t="s">
        <v>1173</v>
      </c>
      <c r="AF296" s="79" t="b">
        <v>0</v>
      </c>
      <c r="AG296" s="79" t="s">
        <v>1176</v>
      </c>
      <c r="AH296" s="79"/>
      <c r="AI296" s="85" t="s">
        <v>1173</v>
      </c>
      <c r="AJ296" s="79" t="b">
        <v>0</v>
      </c>
      <c r="AK296" s="79">
        <v>2</v>
      </c>
      <c r="AL296" s="85" t="s">
        <v>1114</v>
      </c>
      <c r="AM296" s="79" t="s">
        <v>1184</v>
      </c>
      <c r="AN296" s="79" t="b">
        <v>0</v>
      </c>
      <c r="AO296" s="85" t="s">
        <v>1114</v>
      </c>
      <c r="AP296" s="79" t="s">
        <v>176</v>
      </c>
      <c r="AQ296" s="79">
        <v>0</v>
      </c>
      <c r="AR296" s="79">
        <v>0</v>
      </c>
      <c r="AS296" s="79"/>
      <c r="AT296" s="79"/>
      <c r="AU296" s="79"/>
      <c r="AV296" s="79"/>
      <c r="AW296" s="79"/>
      <c r="AX296" s="79"/>
      <c r="AY296" s="79"/>
      <c r="AZ296" s="79"/>
      <c r="BA296">
        <v>7</v>
      </c>
      <c r="BB296" s="78" t="str">
        <f>REPLACE(INDEX(GroupVertices[Group],MATCH(Edges[[#This Row],[Vertex 1]],GroupVertices[Vertex],0)),1,1,"")</f>
        <v>1</v>
      </c>
      <c r="BC296" s="78" t="str">
        <f>REPLACE(INDEX(GroupVertices[Group],MATCH(Edges[[#This Row],[Vertex 2]],GroupVertices[Vertex],0)),1,1,"")</f>
        <v>3</v>
      </c>
      <c r="BD296" s="48"/>
      <c r="BE296" s="49"/>
      <c r="BF296" s="48"/>
      <c r="BG296" s="49"/>
      <c r="BH296" s="48"/>
      <c r="BI296" s="49"/>
      <c r="BJ296" s="48"/>
      <c r="BK296" s="49"/>
      <c r="BL296" s="48"/>
    </row>
    <row r="297" spans="1:64" ht="15">
      <c r="A297" s="64" t="s">
        <v>279</v>
      </c>
      <c r="B297" s="64" t="s">
        <v>280</v>
      </c>
      <c r="C297" s="65" t="s">
        <v>3149</v>
      </c>
      <c r="D297" s="66">
        <v>3</v>
      </c>
      <c r="E297" s="67" t="s">
        <v>132</v>
      </c>
      <c r="F297" s="68">
        <v>35</v>
      </c>
      <c r="G297" s="65"/>
      <c r="H297" s="69"/>
      <c r="I297" s="70"/>
      <c r="J297" s="70"/>
      <c r="K297" s="34" t="s">
        <v>65</v>
      </c>
      <c r="L297" s="77">
        <v>297</v>
      </c>
      <c r="M297" s="77"/>
      <c r="N297" s="72"/>
      <c r="O297" s="79" t="s">
        <v>328</v>
      </c>
      <c r="P297" s="81">
        <v>43742.505</v>
      </c>
      <c r="Q297" s="79" t="s">
        <v>341</v>
      </c>
      <c r="R297" s="79"/>
      <c r="S297" s="79"/>
      <c r="T297" s="79"/>
      <c r="U297" s="79"/>
      <c r="V297" s="82" t="s">
        <v>704</v>
      </c>
      <c r="W297" s="81">
        <v>43742.505</v>
      </c>
      <c r="X297" s="82" t="s">
        <v>886</v>
      </c>
      <c r="Y297" s="79"/>
      <c r="Z297" s="79"/>
      <c r="AA297" s="85" t="s">
        <v>1118</v>
      </c>
      <c r="AB297" s="79"/>
      <c r="AC297" s="79" t="b">
        <v>0</v>
      </c>
      <c r="AD297" s="79">
        <v>0</v>
      </c>
      <c r="AE297" s="85" t="s">
        <v>1173</v>
      </c>
      <c r="AF297" s="79" t="b">
        <v>0</v>
      </c>
      <c r="AG297" s="79" t="s">
        <v>1176</v>
      </c>
      <c r="AH297" s="79"/>
      <c r="AI297" s="85" t="s">
        <v>1173</v>
      </c>
      <c r="AJ297" s="79" t="b">
        <v>0</v>
      </c>
      <c r="AK297" s="79">
        <v>4</v>
      </c>
      <c r="AL297" s="85" t="s">
        <v>1043</v>
      </c>
      <c r="AM297" s="79" t="s">
        <v>1183</v>
      </c>
      <c r="AN297" s="79" t="b">
        <v>0</v>
      </c>
      <c r="AO297" s="85" t="s">
        <v>1043</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5</v>
      </c>
      <c r="BC297" s="78" t="str">
        <f>REPLACE(INDEX(GroupVertices[Group],MATCH(Edges[[#This Row],[Vertex 2]],GroupVertices[Vertex],0)),1,1,"")</f>
        <v>3</v>
      </c>
      <c r="BD297" s="48"/>
      <c r="BE297" s="49"/>
      <c r="BF297" s="48"/>
      <c r="BG297" s="49"/>
      <c r="BH297" s="48"/>
      <c r="BI297" s="49"/>
      <c r="BJ297" s="48"/>
      <c r="BK297" s="49"/>
      <c r="BL297" s="48"/>
    </row>
    <row r="298" spans="1:64" ht="15">
      <c r="A298" s="64" t="s">
        <v>282</v>
      </c>
      <c r="B298" s="64" t="s">
        <v>281</v>
      </c>
      <c r="C298" s="65" t="s">
        <v>3149</v>
      </c>
      <c r="D298" s="66">
        <v>3</v>
      </c>
      <c r="E298" s="67" t="s">
        <v>132</v>
      </c>
      <c r="F298" s="68">
        <v>35</v>
      </c>
      <c r="G298" s="65"/>
      <c r="H298" s="69"/>
      <c r="I298" s="70"/>
      <c r="J298" s="70"/>
      <c r="K298" s="34" t="s">
        <v>65</v>
      </c>
      <c r="L298" s="77">
        <v>298</v>
      </c>
      <c r="M298" s="77"/>
      <c r="N298" s="72"/>
      <c r="O298" s="79" t="s">
        <v>328</v>
      </c>
      <c r="P298" s="81">
        <v>43741.241064814814</v>
      </c>
      <c r="Q298" s="79" t="s">
        <v>336</v>
      </c>
      <c r="R298" s="79"/>
      <c r="S298" s="79"/>
      <c r="T298" s="79"/>
      <c r="U298" s="79"/>
      <c r="V298" s="82" t="s">
        <v>705</v>
      </c>
      <c r="W298" s="81">
        <v>43741.241064814814</v>
      </c>
      <c r="X298" s="82" t="s">
        <v>887</v>
      </c>
      <c r="Y298" s="79"/>
      <c r="Z298" s="79"/>
      <c r="AA298" s="85" t="s">
        <v>1119</v>
      </c>
      <c r="AB298" s="79"/>
      <c r="AC298" s="79" t="b">
        <v>0</v>
      </c>
      <c r="AD298" s="79">
        <v>0</v>
      </c>
      <c r="AE298" s="85" t="s">
        <v>1173</v>
      </c>
      <c r="AF298" s="79" t="b">
        <v>0</v>
      </c>
      <c r="AG298" s="79" t="s">
        <v>1176</v>
      </c>
      <c r="AH298" s="79"/>
      <c r="AI298" s="85" t="s">
        <v>1173</v>
      </c>
      <c r="AJ298" s="79" t="b">
        <v>0</v>
      </c>
      <c r="AK298" s="79">
        <v>5</v>
      </c>
      <c r="AL298" s="85" t="s">
        <v>1165</v>
      </c>
      <c r="AM298" s="79" t="s">
        <v>1182</v>
      </c>
      <c r="AN298" s="79" t="b">
        <v>0</v>
      </c>
      <c r="AO298" s="85" t="s">
        <v>1165</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5</v>
      </c>
      <c r="BC298" s="78" t="str">
        <f>REPLACE(INDEX(GroupVertices[Group],MATCH(Edges[[#This Row],[Vertex 2]],GroupVertices[Vertex],0)),1,1,"")</f>
        <v>3</v>
      </c>
      <c r="BD298" s="48">
        <v>0</v>
      </c>
      <c r="BE298" s="49">
        <v>0</v>
      </c>
      <c r="BF298" s="48">
        <v>0</v>
      </c>
      <c r="BG298" s="49">
        <v>0</v>
      </c>
      <c r="BH298" s="48">
        <v>0</v>
      </c>
      <c r="BI298" s="49">
        <v>0</v>
      </c>
      <c r="BJ298" s="48">
        <v>15</v>
      </c>
      <c r="BK298" s="49">
        <v>100</v>
      </c>
      <c r="BL298" s="48">
        <v>15</v>
      </c>
    </row>
    <row r="299" spans="1:64" ht="15">
      <c r="A299" s="64" t="s">
        <v>282</v>
      </c>
      <c r="B299" s="64" t="s">
        <v>259</v>
      </c>
      <c r="C299" s="65" t="s">
        <v>3149</v>
      </c>
      <c r="D299" s="66">
        <v>3</v>
      </c>
      <c r="E299" s="67" t="s">
        <v>132</v>
      </c>
      <c r="F299" s="68">
        <v>35</v>
      </c>
      <c r="G299" s="65"/>
      <c r="H299" s="69"/>
      <c r="I299" s="70"/>
      <c r="J299" s="70"/>
      <c r="K299" s="34" t="s">
        <v>65</v>
      </c>
      <c r="L299" s="77">
        <v>299</v>
      </c>
      <c r="M299" s="77"/>
      <c r="N299" s="72"/>
      <c r="O299" s="79" t="s">
        <v>328</v>
      </c>
      <c r="P299" s="81">
        <v>43749.062210648146</v>
      </c>
      <c r="Q299" s="79" t="s">
        <v>354</v>
      </c>
      <c r="R299" s="79"/>
      <c r="S299" s="79"/>
      <c r="T299" s="79"/>
      <c r="U299" s="79"/>
      <c r="V299" s="82" t="s">
        <v>705</v>
      </c>
      <c r="W299" s="81">
        <v>43749.062210648146</v>
      </c>
      <c r="X299" s="82" t="s">
        <v>888</v>
      </c>
      <c r="Y299" s="79"/>
      <c r="Z299" s="79"/>
      <c r="AA299" s="85" t="s">
        <v>1120</v>
      </c>
      <c r="AB299" s="79"/>
      <c r="AC299" s="79" t="b">
        <v>0</v>
      </c>
      <c r="AD299" s="79">
        <v>0</v>
      </c>
      <c r="AE299" s="85" t="s">
        <v>1173</v>
      </c>
      <c r="AF299" s="79" t="b">
        <v>0</v>
      </c>
      <c r="AG299" s="79" t="s">
        <v>1176</v>
      </c>
      <c r="AH299" s="79"/>
      <c r="AI299" s="85" t="s">
        <v>1173</v>
      </c>
      <c r="AJ299" s="79" t="b">
        <v>0</v>
      </c>
      <c r="AK299" s="79">
        <v>8</v>
      </c>
      <c r="AL299" s="85" t="s">
        <v>1071</v>
      </c>
      <c r="AM299" s="79" t="s">
        <v>1182</v>
      </c>
      <c r="AN299" s="79" t="b">
        <v>0</v>
      </c>
      <c r="AO299" s="85" t="s">
        <v>1071</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5</v>
      </c>
      <c r="BC299" s="78" t="str">
        <f>REPLACE(INDEX(GroupVertices[Group],MATCH(Edges[[#This Row],[Vertex 2]],GroupVertices[Vertex],0)),1,1,"")</f>
        <v>1</v>
      </c>
      <c r="BD299" s="48">
        <v>1</v>
      </c>
      <c r="BE299" s="49">
        <v>5.555555555555555</v>
      </c>
      <c r="BF299" s="48">
        <v>0</v>
      </c>
      <c r="BG299" s="49">
        <v>0</v>
      </c>
      <c r="BH299" s="48">
        <v>0</v>
      </c>
      <c r="BI299" s="49">
        <v>0</v>
      </c>
      <c r="BJ299" s="48">
        <v>17</v>
      </c>
      <c r="BK299" s="49">
        <v>94.44444444444444</v>
      </c>
      <c r="BL299" s="48">
        <v>18</v>
      </c>
    </row>
    <row r="300" spans="1:64" ht="15">
      <c r="A300" s="64" t="s">
        <v>282</v>
      </c>
      <c r="B300" s="64" t="s">
        <v>282</v>
      </c>
      <c r="C300" s="65" t="s">
        <v>3149</v>
      </c>
      <c r="D300" s="66">
        <v>3</v>
      </c>
      <c r="E300" s="67" t="s">
        <v>132</v>
      </c>
      <c r="F300" s="68">
        <v>35</v>
      </c>
      <c r="G300" s="65"/>
      <c r="H300" s="69"/>
      <c r="I300" s="70"/>
      <c r="J300" s="70"/>
      <c r="K300" s="34" t="s">
        <v>65</v>
      </c>
      <c r="L300" s="77">
        <v>300</v>
      </c>
      <c r="M300" s="77"/>
      <c r="N300" s="72"/>
      <c r="O300" s="79" t="s">
        <v>176</v>
      </c>
      <c r="P300" s="81">
        <v>43749.507060185184</v>
      </c>
      <c r="Q300" s="79" t="s">
        <v>445</v>
      </c>
      <c r="R300" s="82" t="s">
        <v>503</v>
      </c>
      <c r="S300" s="79" t="s">
        <v>527</v>
      </c>
      <c r="T300" s="79"/>
      <c r="U300" s="79"/>
      <c r="V300" s="82" t="s">
        <v>705</v>
      </c>
      <c r="W300" s="81">
        <v>43749.507060185184</v>
      </c>
      <c r="X300" s="82" t="s">
        <v>889</v>
      </c>
      <c r="Y300" s="79"/>
      <c r="Z300" s="79"/>
      <c r="AA300" s="85" t="s">
        <v>1121</v>
      </c>
      <c r="AB300" s="79"/>
      <c r="AC300" s="79" t="b">
        <v>0</v>
      </c>
      <c r="AD300" s="79">
        <v>0</v>
      </c>
      <c r="AE300" s="85" t="s">
        <v>1173</v>
      </c>
      <c r="AF300" s="79" t="b">
        <v>0</v>
      </c>
      <c r="AG300" s="79" t="s">
        <v>1176</v>
      </c>
      <c r="AH300" s="79"/>
      <c r="AI300" s="85" t="s">
        <v>1173</v>
      </c>
      <c r="AJ300" s="79" t="b">
        <v>0</v>
      </c>
      <c r="AK300" s="79">
        <v>1</v>
      </c>
      <c r="AL300" s="85" t="s">
        <v>1173</v>
      </c>
      <c r="AM300" s="79" t="s">
        <v>1186</v>
      </c>
      <c r="AN300" s="79" t="b">
        <v>0</v>
      </c>
      <c r="AO300" s="85" t="s">
        <v>1121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5</v>
      </c>
      <c r="BC300" s="78" t="str">
        <f>REPLACE(INDEX(GroupVertices[Group],MATCH(Edges[[#This Row],[Vertex 2]],GroupVertices[Vertex],0)),1,1,"")</f>
        <v>5</v>
      </c>
      <c r="BD300" s="48">
        <v>0</v>
      </c>
      <c r="BE300" s="49">
        <v>0</v>
      </c>
      <c r="BF300" s="48">
        <v>0</v>
      </c>
      <c r="BG300" s="49">
        <v>0</v>
      </c>
      <c r="BH300" s="48">
        <v>0</v>
      </c>
      <c r="BI300" s="49">
        <v>0</v>
      </c>
      <c r="BJ300" s="48">
        <v>7</v>
      </c>
      <c r="BK300" s="49">
        <v>100</v>
      </c>
      <c r="BL300" s="48">
        <v>7</v>
      </c>
    </row>
    <row r="301" spans="1:64" ht="15">
      <c r="A301" s="64" t="s">
        <v>279</v>
      </c>
      <c r="B301" s="64" t="s">
        <v>282</v>
      </c>
      <c r="C301" s="65" t="s">
        <v>3149</v>
      </c>
      <c r="D301" s="66">
        <v>3</v>
      </c>
      <c r="E301" s="67" t="s">
        <v>132</v>
      </c>
      <c r="F301" s="68">
        <v>35</v>
      </c>
      <c r="G301" s="65"/>
      <c r="H301" s="69"/>
      <c r="I301" s="70"/>
      <c r="J301" s="70"/>
      <c r="K301" s="34" t="s">
        <v>65</v>
      </c>
      <c r="L301" s="77">
        <v>301</v>
      </c>
      <c r="M301" s="77"/>
      <c r="N301" s="72"/>
      <c r="O301" s="79" t="s">
        <v>328</v>
      </c>
      <c r="P301" s="81">
        <v>43749.524513888886</v>
      </c>
      <c r="Q301" s="79" t="s">
        <v>446</v>
      </c>
      <c r="R301" s="82" t="s">
        <v>503</v>
      </c>
      <c r="S301" s="79" t="s">
        <v>527</v>
      </c>
      <c r="T301" s="79"/>
      <c r="U301" s="79"/>
      <c r="V301" s="82" t="s">
        <v>704</v>
      </c>
      <c r="W301" s="81">
        <v>43749.524513888886</v>
      </c>
      <c r="X301" s="82" t="s">
        <v>890</v>
      </c>
      <c r="Y301" s="79"/>
      <c r="Z301" s="79"/>
      <c r="AA301" s="85" t="s">
        <v>1122</v>
      </c>
      <c r="AB301" s="79"/>
      <c r="AC301" s="79" t="b">
        <v>0</v>
      </c>
      <c r="AD301" s="79">
        <v>0</v>
      </c>
      <c r="AE301" s="85" t="s">
        <v>1173</v>
      </c>
      <c r="AF301" s="79" t="b">
        <v>0</v>
      </c>
      <c r="AG301" s="79" t="s">
        <v>1176</v>
      </c>
      <c r="AH301" s="79"/>
      <c r="AI301" s="85" t="s">
        <v>1173</v>
      </c>
      <c r="AJ301" s="79" t="b">
        <v>0</v>
      </c>
      <c r="AK301" s="79">
        <v>1</v>
      </c>
      <c r="AL301" s="85" t="s">
        <v>1121</v>
      </c>
      <c r="AM301" s="79" t="s">
        <v>1183</v>
      </c>
      <c r="AN301" s="79" t="b">
        <v>0</v>
      </c>
      <c r="AO301" s="85" t="s">
        <v>1121</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5</v>
      </c>
      <c r="BC301" s="78" t="str">
        <f>REPLACE(INDEX(GroupVertices[Group],MATCH(Edges[[#This Row],[Vertex 2]],GroupVertices[Vertex],0)),1,1,"")</f>
        <v>5</v>
      </c>
      <c r="BD301" s="48">
        <v>0</v>
      </c>
      <c r="BE301" s="49">
        <v>0</v>
      </c>
      <c r="BF301" s="48">
        <v>0</v>
      </c>
      <c r="BG301" s="49">
        <v>0</v>
      </c>
      <c r="BH301" s="48">
        <v>0</v>
      </c>
      <c r="BI301" s="49">
        <v>0</v>
      </c>
      <c r="BJ301" s="48">
        <v>9</v>
      </c>
      <c r="BK301" s="49">
        <v>100</v>
      </c>
      <c r="BL301" s="48">
        <v>9</v>
      </c>
    </row>
    <row r="302" spans="1:64" ht="15">
      <c r="A302" s="64" t="s">
        <v>259</v>
      </c>
      <c r="B302" s="64" t="s">
        <v>279</v>
      </c>
      <c r="C302" s="65" t="s">
        <v>3150</v>
      </c>
      <c r="D302" s="66">
        <v>4</v>
      </c>
      <c r="E302" s="67" t="s">
        <v>136</v>
      </c>
      <c r="F302" s="68">
        <v>31.714285714285715</v>
      </c>
      <c r="G302" s="65"/>
      <c r="H302" s="69"/>
      <c r="I302" s="70"/>
      <c r="J302" s="70"/>
      <c r="K302" s="34" t="s">
        <v>66</v>
      </c>
      <c r="L302" s="77">
        <v>302</v>
      </c>
      <c r="M302" s="77"/>
      <c r="N302" s="72"/>
      <c r="O302" s="79" t="s">
        <v>328</v>
      </c>
      <c r="P302" s="81">
        <v>43742.15064814815</v>
      </c>
      <c r="Q302" s="79" t="s">
        <v>447</v>
      </c>
      <c r="R302" s="79"/>
      <c r="S302" s="79"/>
      <c r="T302" s="79"/>
      <c r="U302" s="79"/>
      <c r="V302" s="82" t="s">
        <v>685</v>
      </c>
      <c r="W302" s="81">
        <v>43742.15064814815</v>
      </c>
      <c r="X302" s="82" t="s">
        <v>891</v>
      </c>
      <c r="Y302" s="79"/>
      <c r="Z302" s="79"/>
      <c r="AA302" s="85" t="s">
        <v>1123</v>
      </c>
      <c r="AB302" s="79"/>
      <c r="AC302" s="79" t="b">
        <v>0</v>
      </c>
      <c r="AD302" s="79">
        <v>0</v>
      </c>
      <c r="AE302" s="85" t="s">
        <v>1173</v>
      </c>
      <c r="AF302" s="79" t="b">
        <v>0</v>
      </c>
      <c r="AG302" s="79" t="s">
        <v>1177</v>
      </c>
      <c r="AH302" s="79"/>
      <c r="AI302" s="85" t="s">
        <v>1173</v>
      </c>
      <c r="AJ302" s="79" t="b">
        <v>0</v>
      </c>
      <c r="AK302" s="79">
        <v>5</v>
      </c>
      <c r="AL302" s="85" t="s">
        <v>1106</v>
      </c>
      <c r="AM302" s="79" t="s">
        <v>1184</v>
      </c>
      <c r="AN302" s="79" t="b">
        <v>0</v>
      </c>
      <c r="AO302" s="85" t="s">
        <v>1106</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1</v>
      </c>
      <c r="BC302" s="78" t="str">
        <f>REPLACE(INDEX(GroupVertices[Group],MATCH(Edges[[#This Row],[Vertex 2]],GroupVertices[Vertex],0)),1,1,"")</f>
        <v>5</v>
      </c>
      <c r="BD302" s="48">
        <v>0</v>
      </c>
      <c r="BE302" s="49">
        <v>0</v>
      </c>
      <c r="BF302" s="48">
        <v>0</v>
      </c>
      <c r="BG302" s="49">
        <v>0</v>
      </c>
      <c r="BH302" s="48">
        <v>0</v>
      </c>
      <c r="BI302" s="49">
        <v>0</v>
      </c>
      <c r="BJ302" s="48">
        <v>23</v>
      </c>
      <c r="BK302" s="49">
        <v>100</v>
      </c>
      <c r="BL302" s="48">
        <v>23</v>
      </c>
    </row>
    <row r="303" spans="1:64" ht="15">
      <c r="A303" s="64" t="s">
        <v>259</v>
      </c>
      <c r="B303" s="64" t="s">
        <v>279</v>
      </c>
      <c r="C303" s="65" t="s">
        <v>3150</v>
      </c>
      <c r="D303" s="66">
        <v>4</v>
      </c>
      <c r="E303" s="67" t="s">
        <v>136</v>
      </c>
      <c r="F303" s="68">
        <v>31.714285714285715</v>
      </c>
      <c r="G303" s="65"/>
      <c r="H303" s="69"/>
      <c r="I303" s="70"/>
      <c r="J303" s="70"/>
      <c r="K303" s="34" t="s">
        <v>66</v>
      </c>
      <c r="L303" s="77">
        <v>303</v>
      </c>
      <c r="M303" s="77"/>
      <c r="N303" s="72"/>
      <c r="O303" s="79" t="s">
        <v>328</v>
      </c>
      <c r="P303" s="81">
        <v>43745.261608796296</v>
      </c>
      <c r="Q303" s="79" t="s">
        <v>437</v>
      </c>
      <c r="R303" s="79"/>
      <c r="S303" s="79"/>
      <c r="T303" s="79"/>
      <c r="U303" s="79"/>
      <c r="V303" s="82" t="s">
        <v>685</v>
      </c>
      <c r="W303" s="81">
        <v>43745.261608796296</v>
      </c>
      <c r="X303" s="82" t="s">
        <v>876</v>
      </c>
      <c r="Y303" s="79"/>
      <c r="Z303" s="79"/>
      <c r="AA303" s="85" t="s">
        <v>1108</v>
      </c>
      <c r="AB303" s="79"/>
      <c r="AC303" s="79" t="b">
        <v>0</v>
      </c>
      <c r="AD303" s="79">
        <v>0</v>
      </c>
      <c r="AE303" s="85" t="s">
        <v>1173</v>
      </c>
      <c r="AF303" s="79" t="b">
        <v>0</v>
      </c>
      <c r="AG303" s="79" t="s">
        <v>1176</v>
      </c>
      <c r="AH303" s="79"/>
      <c r="AI303" s="85" t="s">
        <v>1173</v>
      </c>
      <c r="AJ303" s="79" t="b">
        <v>0</v>
      </c>
      <c r="AK303" s="79">
        <v>5</v>
      </c>
      <c r="AL303" s="85" t="s">
        <v>1107</v>
      </c>
      <c r="AM303" s="79" t="s">
        <v>1183</v>
      </c>
      <c r="AN303" s="79" t="b">
        <v>0</v>
      </c>
      <c r="AO303" s="85" t="s">
        <v>1107</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1</v>
      </c>
      <c r="BC303" s="78" t="str">
        <f>REPLACE(INDEX(GroupVertices[Group],MATCH(Edges[[#This Row],[Vertex 2]],GroupVertices[Vertex],0)),1,1,"")</f>
        <v>5</v>
      </c>
      <c r="BD303" s="48">
        <v>0</v>
      </c>
      <c r="BE303" s="49">
        <v>0</v>
      </c>
      <c r="BF303" s="48">
        <v>0</v>
      </c>
      <c r="BG303" s="49">
        <v>0</v>
      </c>
      <c r="BH303" s="48">
        <v>0</v>
      </c>
      <c r="BI303" s="49">
        <v>0</v>
      </c>
      <c r="BJ303" s="48">
        <v>17</v>
      </c>
      <c r="BK303" s="49">
        <v>100</v>
      </c>
      <c r="BL303" s="48">
        <v>17</v>
      </c>
    </row>
    <row r="304" spans="1:64" ht="15">
      <c r="A304" s="64" t="s">
        <v>279</v>
      </c>
      <c r="B304" s="64" t="s">
        <v>259</v>
      </c>
      <c r="C304" s="65" t="s">
        <v>3149</v>
      </c>
      <c r="D304" s="66">
        <v>3</v>
      </c>
      <c r="E304" s="67" t="s">
        <v>132</v>
      </c>
      <c r="F304" s="68">
        <v>35</v>
      </c>
      <c r="G304" s="65"/>
      <c r="H304" s="69"/>
      <c r="I304" s="70"/>
      <c r="J304" s="70"/>
      <c r="K304" s="34" t="s">
        <v>66</v>
      </c>
      <c r="L304" s="77">
        <v>304</v>
      </c>
      <c r="M304" s="77"/>
      <c r="N304" s="72"/>
      <c r="O304" s="79" t="s">
        <v>328</v>
      </c>
      <c r="P304" s="81">
        <v>43742.505</v>
      </c>
      <c r="Q304" s="79" t="s">
        <v>341</v>
      </c>
      <c r="R304" s="79"/>
      <c r="S304" s="79"/>
      <c r="T304" s="79"/>
      <c r="U304" s="79"/>
      <c r="V304" s="82" t="s">
        <v>704</v>
      </c>
      <c r="W304" s="81">
        <v>43742.505</v>
      </c>
      <c r="X304" s="82" t="s">
        <v>886</v>
      </c>
      <c r="Y304" s="79"/>
      <c r="Z304" s="79"/>
      <c r="AA304" s="85" t="s">
        <v>1118</v>
      </c>
      <c r="AB304" s="79"/>
      <c r="AC304" s="79" t="b">
        <v>0</v>
      </c>
      <c r="AD304" s="79">
        <v>0</v>
      </c>
      <c r="AE304" s="85" t="s">
        <v>1173</v>
      </c>
      <c r="AF304" s="79" t="b">
        <v>0</v>
      </c>
      <c r="AG304" s="79" t="s">
        <v>1176</v>
      </c>
      <c r="AH304" s="79"/>
      <c r="AI304" s="85" t="s">
        <v>1173</v>
      </c>
      <c r="AJ304" s="79" t="b">
        <v>0</v>
      </c>
      <c r="AK304" s="79">
        <v>4</v>
      </c>
      <c r="AL304" s="85" t="s">
        <v>1043</v>
      </c>
      <c r="AM304" s="79" t="s">
        <v>1183</v>
      </c>
      <c r="AN304" s="79" t="b">
        <v>0</v>
      </c>
      <c r="AO304" s="85" t="s">
        <v>1043</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5</v>
      </c>
      <c r="BC304" s="78" t="str">
        <f>REPLACE(INDEX(GroupVertices[Group],MATCH(Edges[[#This Row],[Vertex 2]],GroupVertices[Vertex],0)),1,1,"")</f>
        <v>1</v>
      </c>
      <c r="BD304" s="48">
        <v>0</v>
      </c>
      <c r="BE304" s="49">
        <v>0</v>
      </c>
      <c r="BF304" s="48">
        <v>0</v>
      </c>
      <c r="BG304" s="49">
        <v>0</v>
      </c>
      <c r="BH304" s="48">
        <v>0</v>
      </c>
      <c r="BI304" s="49">
        <v>0</v>
      </c>
      <c r="BJ304" s="48">
        <v>13</v>
      </c>
      <c r="BK304" s="49">
        <v>100</v>
      </c>
      <c r="BL304" s="48">
        <v>13</v>
      </c>
    </row>
    <row r="305" spans="1:64" ht="15">
      <c r="A305" s="64" t="s">
        <v>279</v>
      </c>
      <c r="B305" s="64" t="s">
        <v>281</v>
      </c>
      <c r="C305" s="65" t="s">
        <v>3150</v>
      </c>
      <c r="D305" s="66">
        <v>4</v>
      </c>
      <c r="E305" s="67" t="s">
        <v>136</v>
      </c>
      <c r="F305" s="68">
        <v>31.714285714285715</v>
      </c>
      <c r="G305" s="65"/>
      <c r="H305" s="69"/>
      <c r="I305" s="70"/>
      <c r="J305" s="70"/>
      <c r="K305" s="34" t="s">
        <v>65</v>
      </c>
      <c r="L305" s="77">
        <v>305</v>
      </c>
      <c r="M305" s="77"/>
      <c r="N305" s="72"/>
      <c r="O305" s="79" t="s">
        <v>328</v>
      </c>
      <c r="P305" s="81">
        <v>43749.50564814815</v>
      </c>
      <c r="Q305" s="79" t="s">
        <v>434</v>
      </c>
      <c r="R305" s="79"/>
      <c r="S305" s="79"/>
      <c r="T305" s="79"/>
      <c r="U305" s="79"/>
      <c r="V305" s="82" t="s">
        <v>704</v>
      </c>
      <c r="W305" s="81">
        <v>43749.50564814815</v>
      </c>
      <c r="X305" s="82" t="s">
        <v>892</v>
      </c>
      <c r="Y305" s="79"/>
      <c r="Z305" s="79"/>
      <c r="AA305" s="85" t="s">
        <v>1124</v>
      </c>
      <c r="AB305" s="79"/>
      <c r="AC305" s="79" t="b">
        <v>0</v>
      </c>
      <c r="AD305" s="79">
        <v>0</v>
      </c>
      <c r="AE305" s="85" t="s">
        <v>1173</v>
      </c>
      <c r="AF305" s="79" t="b">
        <v>0</v>
      </c>
      <c r="AG305" s="79" t="s">
        <v>1177</v>
      </c>
      <c r="AH305" s="79"/>
      <c r="AI305" s="85" t="s">
        <v>1173</v>
      </c>
      <c r="AJ305" s="79" t="b">
        <v>0</v>
      </c>
      <c r="AK305" s="79">
        <v>3</v>
      </c>
      <c r="AL305" s="85" t="s">
        <v>1169</v>
      </c>
      <c r="AM305" s="79" t="s">
        <v>1183</v>
      </c>
      <c r="AN305" s="79" t="b">
        <v>0</v>
      </c>
      <c r="AO305" s="85" t="s">
        <v>1169</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5</v>
      </c>
      <c r="BC305" s="78" t="str">
        <f>REPLACE(INDEX(GroupVertices[Group],MATCH(Edges[[#This Row],[Vertex 2]],GroupVertices[Vertex],0)),1,1,"")</f>
        <v>3</v>
      </c>
      <c r="BD305" s="48">
        <v>1</v>
      </c>
      <c r="BE305" s="49">
        <v>4.545454545454546</v>
      </c>
      <c r="BF305" s="48">
        <v>0</v>
      </c>
      <c r="BG305" s="49">
        <v>0</v>
      </c>
      <c r="BH305" s="48">
        <v>0</v>
      </c>
      <c r="BI305" s="49">
        <v>0</v>
      </c>
      <c r="BJ305" s="48">
        <v>21</v>
      </c>
      <c r="BK305" s="49">
        <v>95.45454545454545</v>
      </c>
      <c r="BL305" s="48">
        <v>22</v>
      </c>
    </row>
    <row r="306" spans="1:64" ht="15">
      <c r="A306" s="64" t="s">
        <v>279</v>
      </c>
      <c r="B306" s="64" t="s">
        <v>281</v>
      </c>
      <c r="C306" s="65" t="s">
        <v>3150</v>
      </c>
      <c r="D306" s="66">
        <v>4</v>
      </c>
      <c r="E306" s="67" t="s">
        <v>136</v>
      </c>
      <c r="F306" s="68">
        <v>31.714285714285715</v>
      </c>
      <c r="G306" s="65"/>
      <c r="H306" s="69"/>
      <c r="I306" s="70"/>
      <c r="J306" s="70"/>
      <c r="K306" s="34" t="s">
        <v>65</v>
      </c>
      <c r="L306" s="77">
        <v>306</v>
      </c>
      <c r="M306" s="77"/>
      <c r="N306" s="72"/>
      <c r="O306" s="79" t="s">
        <v>328</v>
      </c>
      <c r="P306" s="81">
        <v>43750.25486111111</v>
      </c>
      <c r="Q306" s="79" t="s">
        <v>448</v>
      </c>
      <c r="R306" s="79"/>
      <c r="S306" s="79"/>
      <c r="T306" s="79"/>
      <c r="U306" s="79"/>
      <c r="V306" s="82" t="s">
        <v>704</v>
      </c>
      <c r="W306" s="81">
        <v>43750.25486111111</v>
      </c>
      <c r="X306" s="82" t="s">
        <v>893</v>
      </c>
      <c r="Y306" s="79"/>
      <c r="Z306" s="79"/>
      <c r="AA306" s="85" t="s">
        <v>1125</v>
      </c>
      <c r="AB306" s="79"/>
      <c r="AC306" s="79" t="b">
        <v>0</v>
      </c>
      <c r="AD306" s="79">
        <v>0</v>
      </c>
      <c r="AE306" s="85" t="s">
        <v>1173</v>
      </c>
      <c r="AF306" s="79" t="b">
        <v>0</v>
      </c>
      <c r="AG306" s="79" t="s">
        <v>1176</v>
      </c>
      <c r="AH306" s="79"/>
      <c r="AI306" s="85" t="s">
        <v>1173</v>
      </c>
      <c r="AJ306" s="79" t="b">
        <v>0</v>
      </c>
      <c r="AK306" s="79">
        <v>3</v>
      </c>
      <c r="AL306" s="85" t="s">
        <v>1168</v>
      </c>
      <c r="AM306" s="79" t="s">
        <v>1183</v>
      </c>
      <c r="AN306" s="79" t="b">
        <v>0</v>
      </c>
      <c r="AO306" s="85" t="s">
        <v>1168</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5</v>
      </c>
      <c r="BC306" s="78" t="str">
        <f>REPLACE(INDEX(GroupVertices[Group],MATCH(Edges[[#This Row],[Vertex 2]],GroupVertices[Vertex],0)),1,1,"")</f>
        <v>3</v>
      </c>
      <c r="BD306" s="48">
        <v>1</v>
      </c>
      <c r="BE306" s="49">
        <v>6.666666666666667</v>
      </c>
      <c r="BF306" s="48">
        <v>0</v>
      </c>
      <c r="BG306" s="49">
        <v>0</v>
      </c>
      <c r="BH306" s="48">
        <v>0</v>
      </c>
      <c r="BI306" s="49">
        <v>0</v>
      </c>
      <c r="BJ306" s="48">
        <v>14</v>
      </c>
      <c r="BK306" s="49">
        <v>93.33333333333333</v>
      </c>
      <c r="BL306" s="48">
        <v>15</v>
      </c>
    </row>
    <row r="307" spans="1:64" ht="15">
      <c r="A307" s="64" t="s">
        <v>283</v>
      </c>
      <c r="B307" s="64" t="s">
        <v>259</v>
      </c>
      <c r="C307" s="65" t="s">
        <v>3149</v>
      </c>
      <c r="D307" s="66">
        <v>3</v>
      </c>
      <c r="E307" s="67" t="s">
        <v>132</v>
      </c>
      <c r="F307" s="68">
        <v>35</v>
      </c>
      <c r="G307" s="65"/>
      <c r="H307" s="69"/>
      <c r="I307" s="70"/>
      <c r="J307" s="70"/>
      <c r="K307" s="34" t="s">
        <v>65</v>
      </c>
      <c r="L307" s="77">
        <v>307</v>
      </c>
      <c r="M307" s="77"/>
      <c r="N307" s="72"/>
      <c r="O307" s="79" t="s">
        <v>328</v>
      </c>
      <c r="P307" s="81">
        <v>43738.82858796296</v>
      </c>
      <c r="Q307" s="79" t="s">
        <v>391</v>
      </c>
      <c r="R307" s="79"/>
      <c r="S307" s="79"/>
      <c r="T307" s="79" t="s">
        <v>568</v>
      </c>
      <c r="U307" s="79"/>
      <c r="V307" s="82" t="s">
        <v>706</v>
      </c>
      <c r="W307" s="81">
        <v>43738.82858796296</v>
      </c>
      <c r="X307" s="82" t="s">
        <v>894</v>
      </c>
      <c r="Y307" s="79"/>
      <c r="Z307" s="79"/>
      <c r="AA307" s="85" t="s">
        <v>1126</v>
      </c>
      <c r="AB307" s="79"/>
      <c r="AC307" s="79" t="b">
        <v>0</v>
      </c>
      <c r="AD307" s="79">
        <v>0</v>
      </c>
      <c r="AE307" s="85" t="s">
        <v>1173</v>
      </c>
      <c r="AF307" s="79" t="b">
        <v>0</v>
      </c>
      <c r="AG307" s="79" t="s">
        <v>1176</v>
      </c>
      <c r="AH307" s="79"/>
      <c r="AI307" s="85" t="s">
        <v>1173</v>
      </c>
      <c r="AJ307" s="79" t="b">
        <v>0</v>
      </c>
      <c r="AK307" s="79">
        <v>2</v>
      </c>
      <c r="AL307" s="85" t="s">
        <v>1042</v>
      </c>
      <c r="AM307" s="79" t="s">
        <v>1181</v>
      </c>
      <c r="AN307" s="79" t="b">
        <v>0</v>
      </c>
      <c r="AO307" s="85" t="s">
        <v>1042</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3</v>
      </c>
      <c r="BC307" s="78" t="str">
        <f>REPLACE(INDEX(GroupVertices[Group],MATCH(Edges[[#This Row],[Vertex 2]],GroupVertices[Vertex],0)),1,1,"")</f>
        <v>1</v>
      </c>
      <c r="BD307" s="48">
        <v>0</v>
      </c>
      <c r="BE307" s="49">
        <v>0</v>
      </c>
      <c r="BF307" s="48">
        <v>0</v>
      </c>
      <c r="BG307" s="49">
        <v>0</v>
      </c>
      <c r="BH307" s="48">
        <v>0</v>
      </c>
      <c r="BI307" s="49">
        <v>0</v>
      </c>
      <c r="BJ307" s="48">
        <v>23</v>
      </c>
      <c r="BK307" s="49">
        <v>100</v>
      </c>
      <c r="BL307" s="48">
        <v>23</v>
      </c>
    </row>
    <row r="308" spans="1:64" ht="15">
      <c r="A308" s="64" t="s">
        <v>283</v>
      </c>
      <c r="B308" s="64" t="s">
        <v>281</v>
      </c>
      <c r="C308" s="65" t="s">
        <v>3150</v>
      </c>
      <c r="D308" s="66">
        <v>4</v>
      </c>
      <c r="E308" s="67" t="s">
        <v>136</v>
      </c>
      <c r="F308" s="68">
        <v>31.714285714285715</v>
      </c>
      <c r="G308" s="65"/>
      <c r="H308" s="69"/>
      <c r="I308" s="70"/>
      <c r="J308" s="70"/>
      <c r="K308" s="34" t="s">
        <v>65</v>
      </c>
      <c r="L308" s="77">
        <v>308</v>
      </c>
      <c r="M308" s="77"/>
      <c r="N308" s="72"/>
      <c r="O308" s="79" t="s">
        <v>328</v>
      </c>
      <c r="P308" s="81">
        <v>43750.36383101852</v>
      </c>
      <c r="Q308" s="79" t="s">
        <v>339</v>
      </c>
      <c r="R308" s="79"/>
      <c r="S308" s="79"/>
      <c r="T308" s="79"/>
      <c r="U308" s="79"/>
      <c r="V308" s="82" t="s">
        <v>706</v>
      </c>
      <c r="W308" s="81">
        <v>43750.36383101852</v>
      </c>
      <c r="X308" s="82" t="s">
        <v>895</v>
      </c>
      <c r="Y308" s="79"/>
      <c r="Z308" s="79"/>
      <c r="AA308" s="85" t="s">
        <v>1127</v>
      </c>
      <c r="AB308" s="79"/>
      <c r="AC308" s="79" t="b">
        <v>0</v>
      </c>
      <c r="AD308" s="79">
        <v>0</v>
      </c>
      <c r="AE308" s="85" t="s">
        <v>1173</v>
      </c>
      <c r="AF308" s="79" t="b">
        <v>0</v>
      </c>
      <c r="AG308" s="79" t="s">
        <v>1176</v>
      </c>
      <c r="AH308" s="79"/>
      <c r="AI308" s="85" t="s">
        <v>1173</v>
      </c>
      <c r="AJ308" s="79" t="b">
        <v>0</v>
      </c>
      <c r="AK308" s="79">
        <v>8</v>
      </c>
      <c r="AL308" s="85" t="s">
        <v>1165</v>
      </c>
      <c r="AM308" s="79" t="s">
        <v>1181</v>
      </c>
      <c r="AN308" s="79" t="b">
        <v>0</v>
      </c>
      <c r="AO308" s="85" t="s">
        <v>1165</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3</v>
      </c>
      <c r="BC308" s="78" t="str">
        <f>REPLACE(INDEX(GroupVertices[Group],MATCH(Edges[[#This Row],[Vertex 2]],GroupVertices[Vertex],0)),1,1,"")</f>
        <v>3</v>
      </c>
      <c r="BD308" s="48">
        <v>0</v>
      </c>
      <c r="BE308" s="49">
        <v>0</v>
      </c>
      <c r="BF308" s="48">
        <v>0</v>
      </c>
      <c r="BG308" s="49">
        <v>0</v>
      </c>
      <c r="BH308" s="48">
        <v>0</v>
      </c>
      <c r="BI308" s="49">
        <v>0</v>
      </c>
      <c r="BJ308" s="48">
        <v>15</v>
      </c>
      <c r="BK308" s="49">
        <v>100</v>
      </c>
      <c r="BL308" s="48">
        <v>15</v>
      </c>
    </row>
    <row r="309" spans="1:64" ht="15">
      <c r="A309" s="64" t="s">
        <v>283</v>
      </c>
      <c r="B309" s="64" t="s">
        <v>281</v>
      </c>
      <c r="C309" s="65" t="s">
        <v>3150</v>
      </c>
      <c r="D309" s="66">
        <v>4</v>
      </c>
      <c r="E309" s="67" t="s">
        <v>136</v>
      </c>
      <c r="F309" s="68">
        <v>31.714285714285715</v>
      </c>
      <c r="G309" s="65"/>
      <c r="H309" s="69"/>
      <c r="I309" s="70"/>
      <c r="J309" s="70"/>
      <c r="K309" s="34" t="s">
        <v>65</v>
      </c>
      <c r="L309" s="77">
        <v>309</v>
      </c>
      <c r="M309" s="77"/>
      <c r="N309" s="72"/>
      <c r="O309" s="79" t="s">
        <v>328</v>
      </c>
      <c r="P309" s="81">
        <v>43750.36392361111</v>
      </c>
      <c r="Q309" s="79" t="s">
        <v>449</v>
      </c>
      <c r="R309" s="79"/>
      <c r="S309" s="79"/>
      <c r="T309" s="79" t="s">
        <v>569</v>
      </c>
      <c r="U309" s="79"/>
      <c r="V309" s="82" t="s">
        <v>706</v>
      </c>
      <c r="W309" s="81">
        <v>43750.36392361111</v>
      </c>
      <c r="X309" s="82" t="s">
        <v>896</v>
      </c>
      <c r="Y309" s="79"/>
      <c r="Z309" s="79"/>
      <c r="AA309" s="85" t="s">
        <v>1128</v>
      </c>
      <c r="AB309" s="79"/>
      <c r="AC309" s="79" t="b">
        <v>0</v>
      </c>
      <c r="AD309" s="79">
        <v>0</v>
      </c>
      <c r="AE309" s="85" t="s">
        <v>1173</v>
      </c>
      <c r="AF309" s="79" t="b">
        <v>0</v>
      </c>
      <c r="AG309" s="79" t="s">
        <v>1176</v>
      </c>
      <c r="AH309" s="79"/>
      <c r="AI309" s="85" t="s">
        <v>1173</v>
      </c>
      <c r="AJ309" s="79" t="b">
        <v>0</v>
      </c>
      <c r="AK309" s="79">
        <v>4</v>
      </c>
      <c r="AL309" s="85" t="s">
        <v>1164</v>
      </c>
      <c r="AM309" s="79" t="s">
        <v>1181</v>
      </c>
      <c r="AN309" s="79" t="b">
        <v>0</v>
      </c>
      <c r="AO309" s="85" t="s">
        <v>1164</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3</v>
      </c>
      <c r="BC309" s="78" t="str">
        <f>REPLACE(INDEX(GroupVertices[Group],MATCH(Edges[[#This Row],[Vertex 2]],GroupVertices[Vertex],0)),1,1,"")</f>
        <v>3</v>
      </c>
      <c r="BD309" s="48">
        <v>0</v>
      </c>
      <c r="BE309" s="49">
        <v>0</v>
      </c>
      <c r="BF309" s="48">
        <v>0</v>
      </c>
      <c r="BG309" s="49">
        <v>0</v>
      </c>
      <c r="BH309" s="48">
        <v>0</v>
      </c>
      <c r="BI309" s="49">
        <v>0</v>
      </c>
      <c r="BJ309" s="48">
        <v>16</v>
      </c>
      <c r="BK309" s="49">
        <v>100</v>
      </c>
      <c r="BL309" s="48">
        <v>16</v>
      </c>
    </row>
    <row r="310" spans="1:64" ht="15">
      <c r="A310" s="64" t="s">
        <v>259</v>
      </c>
      <c r="B310" s="64" t="s">
        <v>287</v>
      </c>
      <c r="C310" s="65" t="s">
        <v>3149</v>
      </c>
      <c r="D310" s="66">
        <v>3</v>
      </c>
      <c r="E310" s="67" t="s">
        <v>132</v>
      </c>
      <c r="F310" s="68">
        <v>35</v>
      </c>
      <c r="G310" s="65"/>
      <c r="H310" s="69"/>
      <c r="I310" s="70"/>
      <c r="J310" s="70"/>
      <c r="K310" s="34" t="s">
        <v>65</v>
      </c>
      <c r="L310" s="77">
        <v>310</v>
      </c>
      <c r="M310" s="77"/>
      <c r="N310" s="72"/>
      <c r="O310" s="79" t="s">
        <v>328</v>
      </c>
      <c r="P310" s="81">
        <v>43745.312256944446</v>
      </c>
      <c r="Q310" s="79" t="s">
        <v>410</v>
      </c>
      <c r="R310" s="82" t="s">
        <v>502</v>
      </c>
      <c r="S310" s="79" t="s">
        <v>527</v>
      </c>
      <c r="T310" s="79" t="s">
        <v>578</v>
      </c>
      <c r="U310" s="79"/>
      <c r="V310" s="82" t="s">
        <v>685</v>
      </c>
      <c r="W310" s="81">
        <v>43745.312256944446</v>
      </c>
      <c r="X310" s="82" t="s">
        <v>831</v>
      </c>
      <c r="Y310" s="79"/>
      <c r="Z310" s="79"/>
      <c r="AA310" s="85" t="s">
        <v>1063</v>
      </c>
      <c r="AB310" s="79"/>
      <c r="AC310" s="79" t="b">
        <v>0</v>
      </c>
      <c r="AD310" s="79">
        <v>4</v>
      </c>
      <c r="AE310" s="85" t="s">
        <v>1173</v>
      </c>
      <c r="AF310" s="79" t="b">
        <v>0</v>
      </c>
      <c r="AG310" s="79" t="s">
        <v>1177</v>
      </c>
      <c r="AH310" s="79"/>
      <c r="AI310" s="85" t="s">
        <v>1173</v>
      </c>
      <c r="AJ310" s="79" t="b">
        <v>0</v>
      </c>
      <c r="AK310" s="79">
        <v>2</v>
      </c>
      <c r="AL310" s="85" t="s">
        <v>1173</v>
      </c>
      <c r="AM310" s="79" t="s">
        <v>1183</v>
      </c>
      <c r="AN310" s="79" t="b">
        <v>0</v>
      </c>
      <c r="AO310" s="85" t="s">
        <v>1063</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284</v>
      </c>
      <c r="B311" s="64" t="s">
        <v>287</v>
      </c>
      <c r="C311" s="65" t="s">
        <v>3149</v>
      </c>
      <c r="D311" s="66">
        <v>3</v>
      </c>
      <c r="E311" s="67" t="s">
        <v>132</v>
      </c>
      <c r="F311" s="68">
        <v>35</v>
      </c>
      <c r="G311" s="65"/>
      <c r="H311" s="69"/>
      <c r="I311" s="70"/>
      <c r="J311" s="70"/>
      <c r="K311" s="34" t="s">
        <v>65</v>
      </c>
      <c r="L311" s="77">
        <v>311</v>
      </c>
      <c r="M311" s="77"/>
      <c r="N311" s="72"/>
      <c r="O311" s="79" t="s">
        <v>328</v>
      </c>
      <c r="P311" s="81">
        <v>43745.732199074075</v>
      </c>
      <c r="Q311" s="79" t="s">
        <v>344</v>
      </c>
      <c r="R311" s="79"/>
      <c r="S311" s="79"/>
      <c r="T311" s="79" t="s">
        <v>543</v>
      </c>
      <c r="U311" s="79"/>
      <c r="V311" s="82" t="s">
        <v>707</v>
      </c>
      <c r="W311" s="81">
        <v>43745.732199074075</v>
      </c>
      <c r="X311" s="82" t="s">
        <v>897</v>
      </c>
      <c r="Y311" s="79"/>
      <c r="Z311" s="79"/>
      <c r="AA311" s="85" t="s">
        <v>1129</v>
      </c>
      <c r="AB311" s="79"/>
      <c r="AC311" s="79" t="b">
        <v>0</v>
      </c>
      <c r="AD311" s="79">
        <v>0</v>
      </c>
      <c r="AE311" s="85" t="s">
        <v>1173</v>
      </c>
      <c r="AF311" s="79" t="b">
        <v>0</v>
      </c>
      <c r="AG311" s="79" t="s">
        <v>1177</v>
      </c>
      <c r="AH311" s="79"/>
      <c r="AI311" s="85" t="s">
        <v>1173</v>
      </c>
      <c r="AJ311" s="79" t="b">
        <v>0</v>
      </c>
      <c r="AK311" s="79">
        <v>5</v>
      </c>
      <c r="AL311" s="85" t="s">
        <v>1063</v>
      </c>
      <c r="AM311" s="79" t="s">
        <v>1181</v>
      </c>
      <c r="AN311" s="79" t="b">
        <v>0</v>
      </c>
      <c r="AO311" s="85" t="s">
        <v>1063</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259</v>
      </c>
      <c r="B312" s="64" t="s">
        <v>281</v>
      </c>
      <c r="C312" s="65" t="s">
        <v>3153</v>
      </c>
      <c r="D312" s="66">
        <v>9</v>
      </c>
      <c r="E312" s="67" t="s">
        <v>136</v>
      </c>
      <c r="F312" s="68">
        <v>15.285714285714285</v>
      </c>
      <c r="G312" s="65"/>
      <c r="H312" s="69"/>
      <c r="I312" s="70"/>
      <c r="J312" s="70"/>
      <c r="K312" s="34" t="s">
        <v>65</v>
      </c>
      <c r="L312" s="77">
        <v>312</v>
      </c>
      <c r="M312" s="77"/>
      <c r="N312" s="72"/>
      <c r="O312" s="79" t="s">
        <v>328</v>
      </c>
      <c r="P312" s="81">
        <v>43738.322175925925</v>
      </c>
      <c r="Q312" s="79" t="s">
        <v>450</v>
      </c>
      <c r="R312" s="82" t="s">
        <v>508</v>
      </c>
      <c r="S312" s="79" t="s">
        <v>533</v>
      </c>
      <c r="T312" s="79" t="s">
        <v>594</v>
      </c>
      <c r="U312" s="82" t="s">
        <v>637</v>
      </c>
      <c r="V312" s="82" t="s">
        <v>637</v>
      </c>
      <c r="W312" s="81">
        <v>43738.322175925925</v>
      </c>
      <c r="X312" s="82" t="s">
        <v>898</v>
      </c>
      <c r="Y312" s="79"/>
      <c r="Z312" s="79"/>
      <c r="AA312" s="85" t="s">
        <v>1130</v>
      </c>
      <c r="AB312" s="79"/>
      <c r="AC312" s="79" t="b">
        <v>0</v>
      </c>
      <c r="AD312" s="79">
        <v>0</v>
      </c>
      <c r="AE312" s="85" t="s">
        <v>1173</v>
      </c>
      <c r="AF312" s="79" t="b">
        <v>0</v>
      </c>
      <c r="AG312" s="79" t="s">
        <v>1177</v>
      </c>
      <c r="AH312" s="79"/>
      <c r="AI312" s="85" t="s">
        <v>1173</v>
      </c>
      <c r="AJ312" s="79" t="b">
        <v>0</v>
      </c>
      <c r="AK312" s="79">
        <v>1</v>
      </c>
      <c r="AL312" s="85" t="s">
        <v>1162</v>
      </c>
      <c r="AM312" s="79" t="s">
        <v>1183</v>
      </c>
      <c r="AN312" s="79" t="b">
        <v>0</v>
      </c>
      <c r="AO312" s="85" t="s">
        <v>1162</v>
      </c>
      <c r="AP312" s="79" t="s">
        <v>176</v>
      </c>
      <c r="AQ312" s="79">
        <v>0</v>
      </c>
      <c r="AR312" s="79">
        <v>0</v>
      </c>
      <c r="AS312" s="79"/>
      <c r="AT312" s="79"/>
      <c r="AU312" s="79"/>
      <c r="AV312" s="79"/>
      <c r="AW312" s="79"/>
      <c r="AX312" s="79"/>
      <c r="AY312" s="79"/>
      <c r="AZ312" s="79"/>
      <c r="BA312">
        <v>7</v>
      </c>
      <c r="BB312" s="78" t="str">
        <f>REPLACE(INDEX(GroupVertices[Group],MATCH(Edges[[#This Row],[Vertex 1]],GroupVertices[Vertex],0)),1,1,"")</f>
        <v>1</v>
      </c>
      <c r="BC312" s="78" t="str">
        <f>REPLACE(INDEX(GroupVertices[Group],MATCH(Edges[[#This Row],[Vertex 2]],GroupVertices[Vertex],0)),1,1,"")</f>
        <v>3</v>
      </c>
      <c r="BD312" s="48">
        <v>1</v>
      </c>
      <c r="BE312" s="49">
        <v>8.333333333333334</v>
      </c>
      <c r="BF312" s="48">
        <v>0</v>
      </c>
      <c r="BG312" s="49">
        <v>0</v>
      </c>
      <c r="BH312" s="48">
        <v>0</v>
      </c>
      <c r="BI312" s="49">
        <v>0</v>
      </c>
      <c r="BJ312" s="48">
        <v>11</v>
      </c>
      <c r="BK312" s="49">
        <v>91.66666666666667</v>
      </c>
      <c r="BL312" s="48">
        <v>12</v>
      </c>
    </row>
    <row r="313" spans="1:64" ht="15">
      <c r="A313" s="64" t="s">
        <v>259</v>
      </c>
      <c r="B313" s="64" t="s">
        <v>259</v>
      </c>
      <c r="C313" s="65" t="s">
        <v>3156</v>
      </c>
      <c r="D313" s="66">
        <v>10</v>
      </c>
      <c r="E313" s="67" t="s">
        <v>136</v>
      </c>
      <c r="F313" s="68">
        <v>12</v>
      </c>
      <c r="G313" s="65"/>
      <c r="H313" s="69"/>
      <c r="I313" s="70"/>
      <c r="J313" s="70"/>
      <c r="K313" s="34" t="s">
        <v>65</v>
      </c>
      <c r="L313" s="77">
        <v>313</v>
      </c>
      <c r="M313" s="77"/>
      <c r="N313" s="72"/>
      <c r="O313" s="79" t="s">
        <v>176</v>
      </c>
      <c r="P313" s="81">
        <v>43738.328356481485</v>
      </c>
      <c r="Q313" s="79" t="s">
        <v>451</v>
      </c>
      <c r="R313" s="82" t="s">
        <v>509</v>
      </c>
      <c r="S313" s="79" t="s">
        <v>534</v>
      </c>
      <c r="T313" s="79" t="s">
        <v>595</v>
      </c>
      <c r="U313" s="79"/>
      <c r="V313" s="82" t="s">
        <v>685</v>
      </c>
      <c r="W313" s="81">
        <v>43738.328356481485</v>
      </c>
      <c r="X313" s="82" t="s">
        <v>899</v>
      </c>
      <c r="Y313" s="79"/>
      <c r="Z313" s="79"/>
      <c r="AA313" s="85" t="s">
        <v>1131</v>
      </c>
      <c r="AB313" s="79"/>
      <c r="AC313" s="79" t="b">
        <v>0</v>
      </c>
      <c r="AD313" s="79">
        <v>0</v>
      </c>
      <c r="AE313" s="85" t="s">
        <v>1173</v>
      </c>
      <c r="AF313" s="79" t="b">
        <v>0</v>
      </c>
      <c r="AG313" s="79" t="s">
        <v>1176</v>
      </c>
      <c r="AH313" s="79"/>
      <c r="AI313" s="85" t="s">
        <v>1173</v>
      </c>
      <c r="AJ313" s="79" t="b">
        <v>0</v>
      </c>
      <c r="AK313" s="79">
        <v>0</v>
      </c>
      <c r="AL313" s="85" t="s">
        <v>1173</v>
      </c>
      <c r="AM313" s="79" t="s">
        <v>1183</v>
      </c>
      <c r="AN313" s="79" t="b">
        <v>0</v>
      </c>
      <c r="AO313" s="85" t="s">
        <v>1131</v>
      </c>
      <c r="AP313" s="79" t="s">
        <v>176</v>
      </c>
      <c r="AQ313" s="79">
        <v>0</v>
      </c>
      <c r="AR313" s="79">
        <v>0</v>
      </c>
      <c r="AS313" s="79"/>
      <c r="AT313" s="79"/>
      <c r="AU313" s="79"/>
      <c r="AV313" s="79"/>
      <c r="AW313" s="79"/>
      <c r="AX313" s="79"/>
      <c r="AY313" s="79"/>
      <c r="AZ313" s="79"/>
      <c r="BA313">
        <v>23</v>
      </c>
      <c r="BB313" s="78" t="str">
        <f>REPLACE(INDEX(GroupVertices[Group],MATCH(Edges[[#This Row],[Vertex 1]],GroupVertices[Vertex],0)),1,1,"")</f>
        <v>1</v>
      </c>
      <c r="BC313" s="78" t="str">
        <f>REPLACE(INDEX(GroupVertices[Group],MATCH(Edges[[#This Row],[Vertex 2]],GroupVertices[Vertex],0)),1,1,"")</f>
        <v>1</v>
      </c>
      <c r="BD313" s="48">
        <v>0</v>
      </c>
      <c r="BE313" s="49">
        <v>0</v>
      </c>
      <c r="BF313" s="48">
        <v>0</v>
      </c>
      <c r="BG313" s="49">
        <v>0</v>
      </c>
      <c r="BH313" s="48">
        <v>0</v>
      </c>
      <c r="BI313" s="49">
        <v>0</v>
      </c>
      <c r="BJ313" s="48">
        <v>15</v>
      </c>
      <c r="BK313" s="49">
        <v>100</v>
      </c>
      <c r="BL313" s="48">
        <v>15</v>
      </c>
    </row>
    <row r="314" spans="1:64" ht="15">
      <c r="A314" s="64" t="s">
        <v>259</v>
      </c>
      <c r="B314" s="64" t="s">
        <v>259</v>
      </c>
      <c r="C314" s="65" t="s">
        <v>3156</v>
      </c>
      <c r="D314" s="66">
        <v>10</v>
      </c>
      <c r="E314" s="67" t="s">
        <v>136</v>
      </c>
      <c r="F314" s="68">
        <v>12</v>
      </c>
      <c r="G314" s="65"/>
      <c r="H314" s="69"/>
      <c r="I314" s="70"/>
      <c r="J314" s="70"/>
      <c r="K314" s="34" t="s">
        <v>65</v>
      </c>
      <c r="L314" s="77">
        <v>314</v>
      </c>
      <c r="M314" s="77"/>
      <c r="N314" s="72"/>
      <c r="O314" s="79" t="s">
        <v>176</v>
      </c>
      <c r="P314" s="81">
        <v>43738.435648148145</v>
      </c>
      <c r="Q314" s="79" t="s">
        <v>452</v>
      </c>
      <c r="R314" s="82" t="s">
        <v>500</v>
      </c>
      <c r="S314" s="79" t="s">
        <v>527</v>
      </c>
      <c r="T314" s="79" t="s">
        <v>596</v>
      </c>
      <c r="U314" s="79"/>
      <c r="V314" s="82" t="s">
        <v>685</v>
      </c>
      <c r="W314" s="81">
        <v>43738.435648148145</v>
      </c>
      <c r="X314" s="82" t="s">
        <v>900</v>
      </c>
      <c r="Y314" s="79"/>
      <c r="Z314" s="79"/>
      <c r="AA314" s="85" t="s">
        <v>1132</v>
      </c>
      <c r="AB314" s="79"/>
      <c r="AC314" s="79" t="b">
        <v>0</v>
      </c>
      <c r="AD314" s="79">
        <v>0</v>
      </c>
      <c r="AE314" s="85" t="s">
        <v>1173</v>
      </c>
      <c r="AF314" s="79" t="b">
        <v>0</v>
      </c>
      <c r="AG314" s="79" t="s">
        <v>1176</v>
      </c>
      <c r="AH314" s="79"/>
      <c r="AI314" s="85" t="s">
        <v>1173</v>
      </c>
      <c r="AJ314" s="79" t="b">
        <v>0</v>
      </c>
      <c r="AK314" s="79">
        <v>4</v>
      </c>
      <c r="AL314" s="85" t="s">
        <v>1173</v>
      </c>
      <c r="AM314" s="79" t="s">
        <v>1183</v>
      </c>
      <c r="AN314" s="79" t="b">
        <v>0</v>
      </c>
      <c r="AO314" s="85" t="s">
        <v>1132</v>
      </c>
      <c r="AP314" s="79" t="s">
        <v>176</v>
      </c>
      <c r="AQ314" s="79">
        <v>0</v>
      </c>
      <c r="AR314" s="79">
        <v>0</v>
      </c>
      <c r="AS314" s="79"/>
      <c r="AT314" s="79"/>
      <c r="AU314" s="79"/>
      <c r="AV314" s="79"/>
      <c r="AW314" s="79"/>
      <c r="AX314" s="79"/>
      <c r="AY314" s="79"/>
      <c r="AZ314" s="79"/>
      <c r="BA314">
        <v>23</v>
      </c>
      <c r="BB314" s="78" t="str">
        <f>REPLACE(INDEX(GroupVertices[Group],MATCH(Edges[[#This Row],[Vertex 1]],GroupVertices[Vertex],0)),1,1,"")</f>
        <v>1</v>
      </c>
      <c r="BC314" s="78" t="str">
        <f>REPLACE(INDEX(GroupVertices[Group],MATCH(Edges[[#This Row],[Vertex 2]],GroupVertices[Vertex],0)),1,1,"")</f>
        <v>1</v>
      </c>
      <c r="BD314" s="48">
        <v>0</v>
      </c>
      <c r="BE314" s="49">
        <v>0</v>
      </c>
      <c r="BF314" s="48">
        <v>0</v>
      </c>
      <c r="BG314" s="49">
        <v>0</v>
      </c>
      <c r="BH314" s="48">
        <v>0</v>
      </c>
      <c r="BI314" s="49">
        <v>0</v>
      </c>
      <c r="BJ314" s="48">
        <v>35</v>
      </c>
      <c r="BK314" s="49">
        <v>100</v>
      </c>
      <c r="BL314" s="48">
        <v>35</v>
      </c>
    </row>
    <row r="315" spans="1:64" ht="15">
      <c r="A315" s="64" t="s">
        <v>259</v>
      </c>
      <c r="B315" s="64" t="s">
        <v>259</v>
      </c>
      <c r="C315" s="65" t="s">
        <v>3156</v>
      </c>
      <c r="D315" s="66">
        <v>10</v>
      </c>
      <c r="E315" s="67" t="s">
        <v>136</v>
      </c>
      <c r="F315" s="68">
        <v>12</v>
      </c>
      <c r="G315" s="65"/>
      <c r="H315" s="69"/>
      <c r="I315" s="70"/>
      <c r="J315" s="70"/>
      <c r="K315" s="34" t="s">
        <v>65</v>
      </c>
      <c r="L315" s="77">
        <v>315</v>
      </c>
      <c r="M315" s="77"/>
      <c r="N315" s="72"/>
      <c r="O315" s="79" t="s">
        <v>176</v>
      </c>
      <c r="P315" s="81">
        <v>43739.29607638889</v>
      </c>
      <c r="Q315" s="79" t="s">
        <v>453</v>
      </c>
      <c r="R315" s="82" t="s">
        <v>510</v>
      </c>
      <c r="S315" s="79" t="s">
        <v>527</v>
      </c>
      <c r="T315" s="79" t="s">
        <v>597</v>
      </c>
      <c r="U315" s="79"/>
      <c r="V315" s="82" t="s">
        <v>685</v>
      </c>
      <c r="W315" s="81">
        <v>43739.29607638889</v>
      </c>
      <c r="X315" s="82" t="s">
        <v>901</v>
      </c>
      <c r="Y315" s="79"/>
      <c r="Z315" s="79"/>
      <c r="AA315" s="85" t="s">
        <v>1133</v>
      </c>
      <c r="AB315" s="79"/>
      <c r="AC315" s="79" t="b">
        <v>0</v>
      </c>
      <c r="AD315" s="79">
        <v>3</v>
      </c>
      <c r="AE315" s="85" t="s">
        <v>1173</v>
      </c>
      <c r="AF315" s="79" t="b">
        <v>0</v>
      </c>
      <c r="AG315" s="79" t="s">
        <v>1176</v>
      </c>
      <c r="AH315" s="79"/>
      <c r="AI315" s="85" t="s">
        <v>1173</v>
      </c>
      <c r="AJ315" s="79" t="b">
        <v>0</v>
      </c>
      <c r="AK315" s="79">
        <v>1</v>
      </c>
      <c r="AL315" s="85" t="s">
        <v>1173</v>
      </c>
      <c r="AM315" s="79" t="s">
        <v>1183</v>
      </c>
      <c r="AN315" s="79" t="b">
        <v>0</v>
      </c>
      <c r="AO315" s="85" t="s">
        <v>1133</v>
      </c>
      <c r="AP315" s="79" t="s">
        <v>176</v>
      </c>
      <c r="AQ315" s="79">
        <v>0</v>
      </c>
      <c r="AR315" s="79">
        <v>0</v>
      </c>
      <c r="AS315" s="79"/>
      <c r="AT315" s="79"/>
      <c r="AU315" s="79"/>
      <c r="AV315" s="79"/>
      <c r="AW315" s="79"/>
      <c r="AX315" s="79"/>
      <c r="AY315" s="79"/>
      <c r="AZ315" s="79"/>
      <c r="BA315">
        <v>23</v>
      </c>
      <c r="BB315" s="78" t="str">
        <f>REPLACE(INDEX(GroupVertices[Group],MATCH(Edges[[#This Row],[Vertex 1]],GroupVertices[Vertex],0)),1,1,"")</f>
        <v>1</v>
      </c>
      <c r="BC315" s="78" t="str">
        <f>REPLACE(INDEX(GroupVertices[Group],MATCH(Edges[[#This Row],[Vertex 2]],GroupVertices[Vertex],0)),1,1,"")</f>
        <v>1</v>
      </c>
      <c r="BD315" s="48">
        <v>0</v>
      </c>
      <c r="BE315" s="49">
        <v>0</v>
      </c>
      <c r="BF315" s="48">
        <v>0</v>
      </c>
      <c r="BG315" s="49">
        <v>0</v>
      </c>
      <c r="BH315" s="48">
        <v>0</v>
      </c>
      <c r="BI315" s="49">
        <v>0</v>
      </c>
      <c r="BJ315" s="48">
        <v>25</v>
      </c>
      <c r="BK315" s="49">
        <v>100</v>
      </c>
      <c r="BL315" s="48">
        <v>25</v>
      </c>
    </row>
    <row r="316" spans="1:64" ht="15">
      <c r="A316" s="64" t="s">
        <v>259</v>
      </c>
      <c r="B316" s="64" t="s">
        <v>259</v>
      </c>
      <c r="C316" s="65" t="s">
        <v>3156</v>
      </c>
      <c r="D316" s="66">
        <v>10</v>
      </c>
      <c r="E316" s="67" t="s">
        <v>136</v>
      </c>
      <c r="F316" s="68">
        <v>12</v>
      </c>
      <c r="G316" s="65"/>
      <c r="H316" s="69"/>
      <c r="I316" s="70"/>
      <c r="J316" s="70"/>
      <c r="K316" s="34" t="s">
        <v>65</v>
      </c>
      <c r="L316" s="77">
        <v>316</v>
      </c>
      <c r="M316" s="77"/>
      <c r="N316" s="72"/>
      <c r="O316" s="79" t="s">
        <v>176</v>
      </c>
      <c r="P316" s="81">
        <v>43740.2540625</v>
      </c>
      <c r="Q316" s="79" t="s">
        <v>454</v>
      </c>
      <c r="R316" s="82" t="s">
        <v>511</v>
      </c>
      <c r="S316" s="79" t="s">
        <v>534</v>
      </c>
      <c r="T316" s="79" t="s">
        <v>595</v>
      </c>
      <c r="U316" s="79"/>
      <c r="V316" s="82" t="s">
        <v>685</v>
      </c>
      <c r="W316" s="81">
        <v>43740.2540625</v>
      </c>
      <c r="X316" s="82" t="s">
        <v>902</v>
      </c>
      <c r="Y316" s="79"/>
      <c r="Z316" s="79"/>
      <c r="AA316" s="85" t="s">
        <v>1134</v>
      </c>
      <c r="AB316" s="79"/>
      <c r="AC316" s="79" t="b">
        <v>0</v>
      </c>
      <c r="AD316" s="79">
        <v>2</v>
      </c>
      <c r="AE316" s="85" t="s">
        <v>1173</v>
      </c>
      <c r="AF316" s="79" t="b">
        <v>0</v>
      </c>
      <c r="AG316" s="79" t="s">
        <v>1176</v>
      </c>
      <c r="AH316" s="79"/>
      <c r="AI316" s="85" t="s">
        <v>1173</v>
      </c>
      <c r="AJ316" s="79" t="b">
        <v>0</v>
      </c>
      <c r="AK316" s="79">
        <v>2</v>
      </c>
      <c r="AL316" s="85" t="s">
        <v>1173</v>
      </c>
      <c r="AM316" s="79" t="s">
        <v>1183</v>
      </c>
      <c r="AN316" s="79" t="b">
        <v>0</v>
      </c>
      <c r="AO316" s="85" t="s">
        <v>1134</v>
      </c>
      <c r="AP316" s="79" t="s">
        <v>176</v>
      </c>
      <c r="AQ316" s="79">
        <v>0</v>
      </c>
      <c r="AR316" s="79">
        <v>0</v>
      </c>
      <c r="AS316" s="79"/>
      <c r="AT316" s="79"/>
      <c r="AU316" s="79"/>
      <c r="AV316" s="79"/>
      <c r="AW316" s="79"/>
      <c r="AX316" s="79"/>
      <c r="AY316" s="79"/>
      <c r="AZ316" s="79"/>
      <c r="BA316">
        <v>23</v>
      </c>
      <c r="BB316" s="78" t="str">
        <f>REPLACE(INDEX(GroupVertices[Group],MATCH(Edges[[#This Row],[Vertex 1]],GroupVertices[Vertex],0)),1,1,"")</f>
        <v>1</v>
      </c>
      <c r="BC316" s="78" t="str">
        <f>REPLACE(INDEX(GroupVertices[Group],MATCH(Edges[[#This Row],[Vertex 2]],GroupVertices[Vertex],0)),1,1,"")</f>
        <v>1</v>
      </c>
      <c r="BD316" s="48">
        <v>0</v>
      </c>
      <c r="BE316" s="49">
        <v>0</v>
      </c>
      <c r="BF316" s="48">
        <v>0</v>
      </c>
      <c r="BG316" s="49">
        <v>0</v>
      </c>
      <c r="BH316" s="48">
        <v>0</v>
      </c>
      <c r="BI316" s="49">
        <v>0</v>
      </c>
      <c r="BJ316" s="48">
        <v>19</v>
      </c>
      <c r="BK316" s="49">
        <v>100</v>
      </c>
      <c r="BL316" s="48">
        <v>19</v>
      </c>
    </row>
    <row r="317" spans="1:64" ht="15">
      <c r="A317" s="64" t="s">
        <v>259</v>
      </c>
      <c r="B317" s="64" t="s">
        <v>281</v>
      </c>
      <c r="C317" s="65" t="s">
        <v>3153</v>
      </c>
      <c r="D317" s="66">
        <v>9</v>
      </c>
      <c r="E317" s="67" t="s">
        <v>136</v>
      </c>
      <c r="F317" s="68">
        <v>15.285714285714285</v>
      </c>
      <c r="G317" s="65"/>
      <c r="H317" s="69"/>
      <c r="I317" s="70"/>
      <c r="J317" s="70"/>
      <c r="K317" s="34" t="s">
        <v>65</v>
      </c>
      <c r="L317" s="77">
        <v>317</v>
      </c>
      <c r="M317" s="77"/>
      <c r="N317" s="72"/>
      <c r="O317" s="79" t="s">
        <v>328</v>
      </c>
      <c r="P317" s="81">
        <v>43740.53680555556</v>
      </c>
      <c r="Q317" s="79" t="s">
        <v>392</v>
      </c>
      <c r="R317" s="79"/>
      <c r="S317" s="79"/>
      <c r="T317" s="79" t="s">
        <v>569</v>
      </c>
      <c r="U317" s="79"/>
      <c r="V317" s="82" t="s">
        <v>685</v>
      </c>
      <c r="W317" s="81">
        <v>43740.53680555556</v>
      </c>
      <c r="X317" s="82" t="s">
        <v>903</v>
      </c>
      <c r="Y317" s="79"/>
      <c r="Z317" s="79"/>
      <c r="AA317" s="85" t="s">
        <v>1135</v>
      </c>
      <c r="AB317" s="79"/>
      <c r="AC317" s="79" t="b">
        <v>0</v>
      </c>
      <c r="AD317" s="79">
        <v>0</v>
      </c>
      <c r="AE317" s="85" t="s">
        <v>1173</v>
      </c>
      <c r="AF317" s="79" t="b">
        <v>0</v>
      </c>
      <c r="AG317" s="79" t="s">
        <v>1176</v>
      </c>
      <c r="AH317" s="79"/>
      <c r="AI317" s="85" t="s">
        <v>1173</v>
      </c>
      <c r="AJ317" s="79" t="b">
        <v>0</v>
      </c>
      <c r="AK317" s="79">
        <v>3</v>
      </c>
      <c r="AL317" s="85" t="s">
        <v>1164</v>
      </c>
      <c r="AM317" s="79" t="s">
        <v>1184</v>
      </c>
      <c r="AN317" s="79" t="b">
        <v>0</v>
      </c>
      <c r="AO317" s="85" t="s">
        <v>1164</v>
      </c>
      <c r="AP317" s="79" t="s">
        <v>176</v>
      </c>
      <c r="AQ317" s="79">
        <v>0</v>
      </c>
      <c r="AR317" s="79">
        <v>0</v>
      </c>
      <c r="AS317" s="79"/>
      <c r="AT317" s="79"/>
      <c r="AU317" s="79"/>
      <c r="AV317" s="79"/>
      <c r="AW317" s="79"/>
      <c r="AX317" s="79"/>
      <c r="AY317" s="79"/>
      <c r="AZ317" s="79"/>
      <c r="BA317">
        <v>7</v>
      </c>
      <c r="BB317" s="78" t="str">
        <f>REPLACE(INDEX(GroupVertices[Group],MATCH(Edges[[#This Row],[Vertex 1]],GroupVertices[Vertex],0)),1,1,"")</f>
        <v>1</v>
      </c>
      <c r="BC317" s="78" t="str">
        <f>REPLACE(INDEX(GroupVertices[Group],MATCH(Edges[[#This Row],[Vertex 2]],GroupVertices[Vertex],0)),1,1,"")</f>
        <v>3</v>
      </c>
      <c r="BD317" s="48">
        <v>0</v>
      </c>
      <c r="BE317" s="49">
        <v>0</v>
      </c>
      <c r="BF317" s="48">
        <v>0</v>
      </c>
      <c r="BG317" s="49">
        <v>0</v>
      </c>
      <c r="BH317" s="48">
        <v>0</v>
      </c>
      <c r="BI317" s="49">
        <v>0</v>
      </c>
      <c r="BJ317" s="48">
        <v>16</v>
      </c>
      <c r="BK317" s="49">
        <v>100</v>
      </c>
      <c r="BL317" s="48">
        <v>16</v>
      </c>
    </row>
    <row r="318" spans="1:64" ht="15">
      <c r="A318" s="64" t="s">
        <v>259</v>
      </c>
      <c r="B318" s="64" t="s">
        <v>281</v>
      </c>
      <c r="C318" s="65" t="s">
        <v>3153</v>
      </c>
      <c r="D318" s="66">
        <v>9</v>
      </c>
      <c r="E318" s="67" t="s">
        <v>136</v>
      </c>
      <c r="F318" s="68">
        <v>15.285714285714285</v>
      </c>
      <c r="G318" s="65"/>
      <c r="H318" s="69"/>
      <c r="I318" s="70"/>
      <c r="J318" s="70"/>
      <c r="K318" s="34" t="s">
        <v>65</v>
      </c>
      <c r="L318" s="77">
        <v>318</v>
      </c>
      <c r="M318" s="77"/>
      <c r="N318" s="72"/>
      <c r="O318" s="79" t="s">
        <v>328</v>
      </c>
      <c r="P318" s="81">
        <v>43740.536886574075</v>
      </c>
      <c r="Q318" s="79" t="s">
        <v>336</v>
      </c>
      <c r="R318" s="79"/>
      <c r="S318" s="79"/>
      <c r="T318" s="79"/>
      <c r="U318" s="79"/>
      <c r="V318" s="82" t="s">
        <v>685</v>
      </c>
      <c r="W318" s="81">
        <v>43740.536886574075</v>
      </c>
      <c r="X318" s="82" t="s">
        <v>904</v>
      </c>
      <c r="Y318" s="79"/>
      <c r="Z318" s="79"/>
      <c r="AA318" s="85" t="s">
        <v>1136</v>
      </c>
      <c r="AB318" s="79"/>
      <c r="AC318" s="79" t="b">
        <v>0</v>
      </c>
      <c r="AD318" s="79">
        <v>0</v>
      </c>
      <c r="AE318" s="85" t="s">
        <v>1173</v>
      </c>
      <c r="AF318" s="79" t="b">
        <v>0</v>
      </c>
      <c r="AG318" s="79" t="s">
        <v>1176</v>
      </c>
      <c r="AH318" s="79"/>
      <c r="AI318" s="85" t="s">
        <v>1173</v>
      </c>
      <c r="AJ318" s="79" t="b">
        <v>0</v>
      </c>
      <c r="AK318" s="79">
        <v>5</v>
      </c>
      <c r="AL318" s="85" t="s">
        <v>1165</v>
      </c>
      <c r="AM318" s="79" t="s">
        <v>1184</v>
      </c>
      <c r="AN318" s="79" t="b">
        <v>0</v>
      </c>
      <c r="AO318" s="85" t="s">
        <v>1165</v>
      </c>
      <c r="AP318" s="79" t="s">
        <v>176</v>
      </c>
      <c r="AQ318" s="79">
        <v>0</v>
      </c>
      <c r="AR318" s="79">
        <v>0</v>
      </c>
      <c r="AS318" s="79"/>
      <c r="AT318" s="79"/>
      <c r="AU318" s="79"/>
      <c r="AV318" s="79"/>
      <c r="AW318" s="79"/>
      <c r="AX318" s="79"/>
      <c r="AY318" s="79"/>
      <c r="AZ318" s="79"/>
      <c r="BA318">
        <v>7</v>
      </c>
      <c r="BB318" s="78" t="str">
        <f>REPLACE(INDEX(GroupVertices[Group],MATCH(Edges[[#This Row],[Vertex 1]],GroupVertices[Vertex],0)),1,1,"")</f>
        <v>1</v>
      </c>
      <c r="BC318" s="78" t="str">
        <f>REPLACE(INDEX(GroupVertices[Group],MATCH(Edges[[#This Row],[Vertex 2]],GroupVertices[Vertex],0)),1,1,"")</f>
        <v>3</v>
      </c>
      <c r="BD318" s="48">
        <v>0</v>
      </c>
      <c r="BE318" s="49">
        <v>0</v>
      </c>
      <c r="BF318" s="48">
        <v>0</v>
      </c>
      <c r="BG318" s="49">
        <v>0</v>
      </c>
      <c r="BH318" s="48">
        <v>0</v>
      </c>
      <c r="BI318" s="49">
        <v>0</v>
      </c>
      <c r="BJ318" s="48">
        <v>15</v>
      </c>
      <c r="BK318" s="49">
        <v>100</v>
      </c>
      <c r="BL318" s="48">
        <v>15</v>
      </c>
    </row>
    <row r="319" spans="1:64" ht="15">
      <c r="A319" s="64" t="s">
        <v>259</v>
      </c>
      <c r="B319" s="64" t="s">
        <v>259</v>
      </c>
      <c r="C319" s="65" t="s">
        <v>3156</v>
      </c>
      <c r="D319" s="66">
        <v>10</v>
      </c>
      <c r="E319" s="67" t="s">
        <v>136</v>
      </c>
      <c r="F319" s="68">
        <v>12</v>
      </c>
      <c r="G319" s="65"/>
      <c r="H319" s="69"/>
      <c r="I319" s="70"/>
      <c r="J319" s="70"/>
      <c r="K319" s="34" t="s">
        <v>65</v>
      </c>
      <c r="L319" s="77">
        <v>319</v>
      </c>
      <c r="M319" s="77"/>
      <c r="N319" s="72"/>
      <c r="O319" s="79" t="s">
        <v>176</v>
      </c>
      <c r="P319" s="81">
        <v>43741.45875</v>
      </c>
      <c r="Q319" s="79" t="s">
        <v>455</v>
      </c>
      <c r="R319" s="82" t="s">
        <v>512</v>
      </c>
      <c r="S319" s="79" t="s">
        <v>527</v>
      </c>
      <c r="T319" s="79" t="s">
        <v>598</v>
      </c>
      <c r="U319" s="79"/>
      <c r="V319" s="82" t="s">
        <v>685</v>
      </c>
      <c r="W319" s="81">
        <v>43741.45875</v>
      </c>
      <c r="X319" s="82" t="s">
        <v>905</v>
      </c>
      <c r="Y319" s="79"/>
      <c r="Z319" s="79"/>
      <c r="AA319" s="85" t="s">
        <v>1137</v>
      </c>
      <c r="AB319" s="79"/>
      <c r="AC319" s="79" t="b">
        <v>0</v>
      </c>
      <c r="AD319" s="79">
        <v>2</v>
      </c>
      <c r="AE319" s="85" t="s">
        <v>1173</v>
      </c>
      <c r="AF319" s="79" t="b">
        <v>0</v>
      </c>
      <c r="AG319" s="79" t="s">
        <v>1177</v>
      </c>
      <c r="AH319" s="79"/>
      <c r="AI319" s="85" t="s">
        <v>1173</v>
      </c>
      <c r="AJ319" s="79" t="b">
        <v>0</v>
      </c>
      <c r="AK319" s="79">
        <v>0</v>
      </c>
      <c r="AL319" s="85" t="s">
        <v>1173</v>
      </c>
      <c r="AM319" s="79" t="s">
        <v>1183</v>
      </c>
      <c r="AN319" s="79" t="b">
        <v>0</v>
      </c>
      <c r="AO319" s="85" t="s">
        <v>1137</v>
      </c>
      <c r="AP319" s="79" t="s">
        <v>176</v>
      </c>
      <c r="AQ319" s="79">
        <v>0</v>
      </c>
      <c r="AR319" s="79">
        <v>0</v>
      </c>
      <c r="AS319" s="79"/>
      <c r="AT319" s="79"/>
      <c r="AU319" s="79"/>
      <c r="AV319" s="79"/>
      <c r="AW319" s="79"/>
      <c r="AX319" s="79"/>
      <c r="AY319" s="79"/>
      <c r="AZ319" s="79"/>
      <c r="BA319">
        <v>23</v>
      </c>
      <c r="BB319" s="78" t="str">
        <f>REPLACE(INDEX(GroupVertices[Group],MATCH(Edges[[#This Row],[Vertex 1]],GroupVertices[Vertex],0)),1,1,"")</f>
        <v>1</v>
      </c>
      <c r="BC319" s="78" t="str">
        <f>REPLACE(INDEX(GroupVertices[Group],MATCH(Edges[[#This Row],[Vertex 2]],GroupVertices[Vertex],0)),1,1,"")</f>
        <v>1</v>
      </c>
      <c r="BD319" s="48">
        <v>2</v>
      </c>
      <c r="BE319" s="49">
        <v>6.25</v>
      </c>
      <c r="BF319" s="48">
        <v>0</v>
      </c>
      <c r="BG319" s="49">
        <v>0</v>
      </c>
      <c r="BH319" s="48">
        <v>0</v>
      </c>
      <c r="BI319" s="49">
        <v>0</v>
      </c>
      <c r="BJ319" s="48">
        <v>30</v>
      </c>
      <c r="BK319" s="49">
        <v>93.75</v>
      </c>
      <c r="BL319" s="48">
        <v>32</v>
      </c>
    </row>
    <row r="320" spans="1:64" ht="15">
      <c r="A320" s="64" t="s">
        <v>259</v>
      </c>
      <c r="B320" s="64" t="s">
        <v>259</v>
      </c>
      <c r="C320" s="65" t="s">
        <v>3156</v>
      </c>
      <c r="D320" s="66">
        <v>10</v>
      </c>
      <c r="E320" s="67" t="s">
        <v>136</v>
      </c>
      <c r="F320" s="68">
        <v>12</v>
      </c>
      <c r="G320" s="65"/>
      <c r="H320" s="69"/>
      <c r="I320" s="70"/>
      <c r="J320" s="70"/>
      <c r="K320" s="34" t="s">
        <v>65</v>
      </c>
      <c r="L320" s="77">
        <v>320</v>
      </c>
      <c r="M320" s="77"/>
      <c r="N320" s="72"/>
      <c r="O320" s="79" t="s">
        <v>176</v>
      </c>
      <c r="P320" s="81">
        <v>43742.26642361111</v>
      </c>
      <c r="Q320" s="79" t="s">
        <v>456</v>
      </c>
      <c r="R320" s="82" t="s">
        <v>513</v>
      </c>
      <c r="S320" s="79" t="s">
        <v>534</v>
      </c>
      <c r="T320" s="79" t="s">
        <v>595</v>
      </c>
      <c r="U320" s="79"/>
      <c r="V320" s="82" t="s">
        <v>685</v>
      </c>
      <c r="W320" s="81">
        <v>43742.26642361111</v>
      </c>
      <c r="X320" s="82" t="s">
        <v>906</v>
      </c>
      <c r="Y320" s="79"/>
      <c r="Z320" s="79"/>
      <c r="AA320" s="85" t="s">
        <v>1138</v>
      </c>
      <c r="AB320" s="79"/>
      <c r="AC320" s="79" t="b">
        <v>0</v>
      </c>
      <c r="AD320" s="79">
        <v>1</v>
      </c>
      <c r="AE320" s="85" t="s">
        <v>1173</v>
      </c>
      <c r="AF320" s="79" t="b">
        <v>0</v>
      </c>
      <c r="AG320" s="79" t="s">
        <v>1176</v>
      </c>
      <c r="AH320" s="79"/>
      <c r="AI320" s="85" t="s">
        <v>1173</v>
      </c>
      <c r="AJ320" s="79" t="b">
        <v>0</v>
      </c>
      <c r="AK320" s="79">
        <v>1</v>
      </c>
      <c r="AL320" s="85" t="s">
        <v>1173</v>
      </c>
      <c r="AM320" s="79" t="s">
        <v>1183</v>
      </c>
      <c r="AN320" s="79" t="b">
        <v>0</v>
      </c>
      <c r="AO320" s="85" t="s">
        <v>1138</v>
      </c>
      <c r="AP320" s="79" t="s">
        <v>176</v>
      </c>
      <c r="AQ320" s="79">
        <v>0</v>
      </c>
      <c r="AR320" s="79">
        <v>0</v>
      </c>
      <c r="AS320" s="79"/>
      <c r="AT320" s="79"/>
      <c r="AU320" s="79"/>
      <c r="AV320" s="79"/>
      <c r="AW320" s="79"/>
      <c r="AX320" s="79"/>
      <c r="AY320" s="79"/>
      <c r="AZ320" s="79"/>
      <c r="BA320">
        <v>23</v>
      </c>
      <c r="BB320" s="78" t="str">
        <f>REPLACE(INDEX(GroupVertices[Group],MATCH(Edges[[#This Row],[Vertex 1]],GroupVertices[Vertex],0)),1,1,"")</f>
        <v>1</v>
      </c>
      <c r="BC320" s="78" t="str">
        <f>REPLACE(INDEX(GroupVertices[Group],MATCH(Edges[[#This Row],[Vertex 2]],GroupVertices[Vertex],0)),1,1,"")</f>
        <v>1</v>
      </c>
      <c r="BD320" s="48">
        <v>0</v>
      </c>
      <c r="BE320" s="49">
        <v>0</v>
      </c>
      <c r="BF320" s="48">
        <v>0</v>
      </c>
      <c r="BG320" s="49">
        <v>0</v>
      </c>
      <c r="BH320" s="48">
        <v>0</v>
      </c>
      <c r="BI320" s="49">
        <v>0</v>
      </c>
      <c r="BJ320" s="48">
        <v>18</v>
      </c>
      <c r="BK320" s="49">
        <v>100</v>
      </c>
      <c r="BL320" s="48">
        <v>18</v>
      </c>
    </row>
    <row r="321" spans="1:64" ht="15">
      <c r="A321" s="64" t="s">
        <v>259</v>
      </c>
      <c r="B321" s="64" t="s">
        <v>272</v>
      </c>
      <c r="C321" s="65" t="s">
        <v>3149</v>
      </c>
      <c r="D321" s="66">
        <v>3</v>
      </c>
      <c r="E321" s="67" t="s">
        <v>132</v>
      </c>
      <c r="F321" s="68">
        <v>35</v>
      </c>
      <c r="G321" s="65"/>
      <c r="H321" s="69"/>
      <c r="I321" s="70"/>
      <c r="J321" s="70"/>
      <c r="K321" s="34" t="s">
        <v>65</v>
      </c>
      <c r="L321" s="77">
        <v>321</v>
      </c>
      <c r="M321" s="77"/>
      <c r="N321" s="72"/>
      <c r="O321" s="79" t="s">
        <v>328</v>
      </c>
      <c r="P321" s="81">
        <v>43746.41069444444</v>
      </c>
      <c r="Q321" s="79" t="s">
        <v>395</v>
      </c>
      <c r="R321" s="79"/>
      <c r="S321" s="79"/>
      <c r="T321" s="79"/>
      <c r="U321" s="79"/>
      <c r="V321" s="82" t="s">
        <v>685</v>
      </c>
      <c r="W321" s="81">
        <v>43746.41069444444</v>
      </c>
      <c r="X321" s="82" t="s">
        <v>907</v>
      </c>
      <c r="Y321" s="79"/>
      <c r="Z321" s="79"/>
      <c r="AA321" s="85" t="s">
        <v>1139</v>
      </c>
      <c r="AB321" s="79"/>
      <c r="AC321" s="79" t="b">
        <v>0</v>
      </c>
      <c r="AD321" s="79">
        <v>0</v>
      </c>
      <c r="AE321" s="85" t="s">
        <v>1173</v>
      </c>
      <c r="AF321" s="79" t="b">
        <v>0</v>
      </c>
      <c r="AG321" s="79" t="s">
        <v>1176</v>
      </c>
      <c r="AH321" s="79"/>
      <c r="AI321" s="85" t="s">
        <v>1173</v>
      </c>
      <c r="AJ321" s="79" t="b">
        <v>0</v>
      </c>
      <c r="AK321" s="79">
        <v>1</v>
      </c>
      <c r="AL321" s="85" t="s">
        <v>1061</v>
      </c>
      <c r="AM321" s="79" t="s">
        <v>1183</v>
      </c>
      <c r="AN321" s="79" t="b">
        <v>0</v>
      </c>
      <c r="AO321" s="85" t="s">
        <v>1061</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v>0</v>
      </c>
      <c r="BE321" s="49">
        <v>0</v>
      </c>
      <c r="BF321" s="48">
        <v>0</v>
      </c>
      <c r="BG321" s="49">
        <v>0</v>
      </c>
      <c r="BH321" s="48">
        <v>0</v>
      </c>
      <c r="BI321" s="49">
        <v>0</v>
      </c>
      <c r="BJ321" s="48">
        <v>16</v>
      </c>
      <c r="BK321" s="49">
        <v>100</v>
      </c>
      <c r="BL321" s="48">
        <v>16</v>
      </c>
    </row>
    <row r="322" spans="1:64" ht="15">
      <c r="A322" s="64" t="s">
        <v>259</v>
      </c>
      <c r="B322" s="64" t="s">
        <v>259</v>
      </c>
      <c r="C322" s="65" t="s">
        <v>3156</v>
      </c>
      <c r="D322" s="66">
        <v>10</v>
      </c>
      <c r="E322" s="67" t="s">
        <v>136</v>
      </c>
      <c r="F322" s="68">
        <v>12</v>
      </c>
      <c r="G322" s="65"/>
      <c r="H322" s="69"/>
      <c r="I322" s="70"/>
      <c r="J322" s="70"/>
      <c r="K322" s="34" t="s">
        <v>65</v>
      </c>
      <c r="L322" s="77">
        <v>322</v>
      </c>
      <c r="M322" s="77"/>
      <c r="N322" s="72"/>
      <c r="O322" s="79" t="s">
        <v>176</v>
      </c>
      <c r="P322" s="81">
        <v>43746.46429398148</v>
      </c>
      <c r="Q322" s="79" t="s">
        <v>457</v>
      </c>
      <c r="R322" s="82" t="s">
        <v>514</v>
      </c>
      <c r="S322" s="79" t="s">
        <v>527</v>
      </c>
      <c r="T322" s="79" t="s">
        <v>599</v>
      </c>
      <c r="U322" s="79"/>
      <c r="V322" s="82" t="s">
        <v>685</v>
      </c>
      <c r="W322" s="81">
        <v>43746.46429398148</v>
      </c>
      <c r="X322" s="82" t="s">
        <v>908</v>
      </c>
      <c r="Y322" s="79"/>
      <c r="Z322" s="79"/>
      <c r="AA322" s="85" t="s">
        <v>1140</v>
      </c>
      <c r="AB322" s="79"/>
      <c r="AC322" s="79" t="b">
        <v>0</v>
      </c>
      <c r="AD322" s="79">
        <v>6</v>
      </c>
      <c r="AE322" s="85" t="s">
        <v>1173</v>
      </c>
      <c r="AF322" s="79" t="b">
        <v>0</v>
      </c>
      <c r="AG322" s="79" t="s">
        <v>1177</v>
      </c>
      <c r="AH322" s="79"/>
      <c r="AI322" s="85" t="s">
        <v>1173</v>
      </c>
      <c r="AJ322" s="79" t="b">
        <v>0</v>
      </c>
      <c r="AK322" s="79">
        <v>3</v>
      </c>
      <c r="AL322" s="85" t="s">
        <v>1173</v>
      </c>
      <c r="AM322" s="79" t="s">
        <v>1183</v>
      </c>
      <c r="AN322" s="79" t="b">
        <v>0</v>
      </c>
      <c r="AO322" s="85" t="s">
        <v>1140</v>
      </c>
      <c r="AP322" s="79" t="s">
        <v>176</v>
      </c>
      <c r="AQ322" s="79">
        <v>0</v>
      </c>
      <c r="AR322" s="79">
        <v>0</v>
      </c>
      <c r="AS322" s="79"/>
      <c r="AT322" s="79"/>
      <c r="AU322" s="79"/>
      <c r="AV322" s="79"/>
      <c r="AW322" s="79"/>
      <c r="AX322" s="79"/>
      <c r="AY322" s="79"/>
      <c r="AZ322" s="79"/>
      <c r="BA322">
        <v>23</v>
      </c>
      <c r="BB322" s="78" t="str">
        <f>REPLACE(INDEX(GroupVertices[Group],MATCH(Edges[[#This Row],[Vertex 1]],GroupVertices[Vertex],0)),1,1,"")</f>
        <v>1</v>
      </c>
      <c r="BC322" s="78" t="str">
        <f>REPLACE(INDEX(GroupVertices[Group],MATCH(Edges[[#This Row],[Vertex 2]],GroupVertices[Vertex],0)),1,1,"")</f>
        <v>1</v>
      </c>
      <c r="BD322" s="48">
        <v>1</v>
      </c>
      <c r="BE322" s="49">
        <v>2.5641025641025643</v>
      </c>
      <c r="BF322" s="48">
        <v>0</v>
      </c>
      <c r="BG322" s="49">
        <v>0</v>
      </c>
      <c r="BH322" s="48">
        <v>0</v>
      </c>
      <c r="BI322" s="49">
        <v>0</v>
      </c>
      <c r="BJ322" s="48">
        <v>38</v>
      </c>
      <c r="BK322" s="49">
        <v>97.43589743589743</v>
      </c>
      <c r="BL322" s="48">
        <v>39</v>
      </c>
    </row>
    <row r="323" spans="1:64" ht="15">
      <c r="A323" s="64" t="s">
        <v>259</v>
      </c>
      <c r="B323" s="64" t="s">
        <v>281</v>
      </c>
      <c r="C323" s="65" t="s">
        <v>3153</v>
      </c>
      <c r="D323" s="66">
        <v>9</v>
      </c>
      <c r="E323" s="67" t="s">
        <v>136</v>
      </c>
      <c r="F323" s="68">
        <v>15.285714285714285</v>
      </c>
      <c r="G323" s="65"/>
      <c r="H323" s="69"/>
      <c r="I323" s="70"/>
      <c r="J323" s="70"/>
      <c r="K323" s="34" t="s">
        <v>65</v>
      </c>
      <c r="L323" s="77">
        <v>323</v>
      </c>
      <c r="M323" s="77"/>
      <c r="N323" s="72"/>
      <c r="O323" s="79" t="s">
        <v>328</v>
      </c>
      <c r="P323" s="81">
        <v>43746.55200231481</v>
      </c>
      <c r="Q323" s="79" t="s">
        <v>355</v>
      </c>
      <c r="R323" s="79"/>
      <c r="S323" s="79"/>
      <c r="T323" s="79"/>
      <c r="U323" s="79"/>
      <c r="V323" s="82" t="s">
        <v>685</v>
      </c>
      <c r="W323" s="81">
        <v>43746.55200231481</v>
      </c>
      <c r="X323" s="82" t="s">
        <v>885</v>
      </c>
      <c r="Y323" s="79"/>
      <c r="Z323" s="79"/>
      <c r="AA323" s="85" t="s">
        <v>1117</v>
      </c>
      <c r="AB323" s="79"/>
      <c r="AC323" s="79" t="b">
        <v>0</v>
      </c>
      <c r="AD323" s="79">
        <v>0</v>
      </c>
      <c r="AE323" s="85" t="s">
        <v>1173</v>
      </c>
      <c r="AF323" s="79" t="b">
        <v>0</v>
      </c>
      <c r="AG323" s="79" t="s">
        <v>1176</v>
      </c>
      <c r="AH323" s="79"/>
      <c r="AI323" s="85" t="s">
        <v>1173</v>
      </c>
      <c r="AJ323" s="79" t="b">
        <v>0</v>
      </c>
      <c r="AK323" s="79">
        <v>2</v>
      </c>
      <c r="AL323" s="85" t="s">
        <v>1114</v>
      </c>
      <c r="AM323" s="79" t="s">
        <v>1184</v>
      </c>
      <c r="AN323" s="79" t="b">
        <v>0</v>
      </c>
      <c r="AO323" s="85" t="s">
        <v>1114</v>
      </c>
      <c r="AP323" s="79" t="s">
        <v>176</v>
      </c>
      <c r="AQ323" s="79">
        <v>0</v>
      </c>
      <c r="AR323" s="79">
        <v>0</v>
      </c>
      <c r="AS323" s="79"/>
      <c r="AT323" s="79"/>
      <c r="AU323" s="79"/>
      <c r="AV323" s="79"/>
      <c r="AW323" s="79"/>
      <c r="AX323" s="79"/>
      <c r="AY323" s="79"/>
      <c r="AZ323" s="79"/>
      <c r="BA323">
        <v>7</v>
      </c>
      <c r="BB323" s="78" t="str">
        <f>REPLACE(INDEX(GroupVertices[Group],MATCH(Edges[[#This Row],[Vertex 1]],GroupVertices[Vertex],0)),1,1,"")</f>
        <v>1</v>
      </c>
      <c r="BC323" s="78" t="str">
        <f>REPLACE(INDEX(GroupVertices[Group],MATCH(Edges[[#This Row],[Vertex 2]],GroupVertices[Vertex],0)),1,1,"")</f>
        <v>3</v>
      </c>
      <c r="BD323" s="48">
        <v>0</v>
      </c>
      <c r="BE323" s="49">
        <v>0</v>
      </c>
      <c r="BF323" s="48">
        <v>0</v>
      </c>
      <c r="BG323" s="49">
        <v>0</v>
      </c>
      <c r="BH323" s="48">
        <v>0</v>
      </c>
      <c r="BI323" s="49">
        <v>0</v>
      </c>
      <c r="BJ323" s="48">
        <v>15</v>
      </c>
      <c r="BK323" s="49">
        <v>100</v>
      </c>
      <c r="BL323" s="48">
        <v>15</v>
      </c>
    </row>
    <row r="324" spans="1:64" ht="15">
      <c r="A324" s="64" t="s">
        <v>259</v>
      </c>
      <c r="B324" s="64" t="s">
        <v>259</v>
      </c>
      <c r="C324" s="65" t="s">
        <v>3156</v>
      </c>
      <c r="D324" s="66">
        <v>10</v>
      </c>
      <c r="E324" s="67" t="s">
        <v>136</v>
      </c>
      <c r="F324" s="68">
        <v>12</v>
      </c>
      <c r="G324" s="65"/>
      <c r="H324" s="69"/>
      <c r="I324" s="70"/>
      <c r="J324" s="70"/>
      <c r="K324" s="34" t="s">
        <v>65</v>
      </c>
      <c r="L324" s="77">
        <v>324</v>
      </c>
      <c r="M324" s="77"/>
      <c r="N324" s="72"/>
      <c r="O324" s="79" t="s">
        <v>176</v>
      </c>
      <c r="P324" s="81">
        <v>43747.27644675926</v>
      </c>
      <c r="Q324" s="79" t="s">
        <v>458</v>
      </c>
      <c r="R324" s="82" t="s">
        <v>515</v>
      </c>
      <c r="S324" s="79" t="s">
        <v>534</v>
      </c>
      <c r="T324" s="79" t="s">
        <v>595</v>
      </c>
      <c r="U324" s="79"/>
      <c r="V324" s="82" t="s">
        <v>685</v>
      </c>
      <c r="W324" s="81">
        <v>43747.27644675926</v>
      </c>
      <c r="X324" s="82" t="s">
        <v>909</v>
      </c>
      <c r="Y324" s="79"/>
      <c r="Z324" s="79"/>
      <c r="AA324" s="85" t="s">
        <v>1141</v>
      </c>
      <c r="AB324" s="79"/>
      <c r="AC324" s="79" t="b">
        <v>0</v>
      </c>
      <c r="AD324" s="79">
        <v>0</v>
      </c>
      <c r="AE324" s="85" t="s">
        <v>1173</v>
      </c>
      <c r="AF324" s="79" t="b">
        <v>0</v>
      </c>
      <c r="AG324" s="79" t="s">
        <v>1176</v>
      </c>
      <c r="AH324" s="79"/>
      <c r="AI324" s="85" t="s">
        <v>1173</v>
      </c>
      <c r="AJ324" s="79" t="b">
        <v>0</v>
      </c>
      <c r="AK324" s="79">
        <v>0</v>
      </c>
      <c r="AL324" s="85" t="s">
        <v>1173</v>
      </c>
      <c r="AM324" s="79" t="s">
        <v>1183</v>
      </c>
      <c r="AN324" s="79" t="b">
        <v>0</v>
      </c>
      <c r="AO324" s="85" t="s">
        <v>1141</v>
      </c>
      <c r="AP324" s="79" t="s">
        <v>176</v>
      </c>
      <c r="AQ324" s="79">
        <v>0</v>
      </c>
      <c r="AR324" s="79">
        <v>0</v>
      </c>
      <c r="AS324" s="79"/>
      <c r="AT324" s="79"/>
      <c r="AU324" s="79"/>
      <c r="AV324" s="79"/>
      <c r="AW324" s="79"/>
      <c r="AX324" s="79"/>
      <c r="AY324" s="79"/>
      <c r="AZ324" s="79"/>
      <c r="BA324">
        <v>23</v>
      </c>
      <c r="BB324" s="78" t="str">
        <f>REPLACE(INDEX(GroupVertices[Group],MATCH(Edges[[#This Row],[Vertex 1]],GroupVertices[Vertex],0)),1,1,"")</f>
        <v>1</v>
      </c>
      <c r="BC324" s="78" t="str">
        <f>REPLACE(INDEX(GroupVertices[Group],MATCH(Edges[[#This Row],[Vertex 2]],GroupVertices[Vertex],0)),1,1,"")</f>
        <v>1</v>
      </c>
      <c r="BD324" s="48">
        <v>0</v>
      </c>
      <c r="BE324" s="49">
        <v>0</v>
      </c>
      <c r="BF324" s="48">
        <v>0</v>
      </c>
      <c r="BG324" s="49">
        <v>0</v>
      </c>
      <c r="BH324" s="48">
        <v>0</v>
      </c>
      <c r="BI324" s="49">
        <v>0</v>
      </c>
      <c r="BJ324" s="48">
        <v>19</v>
      </c>
      <c r="BK324" s="49">
        <v>100</v>
      </c>
      <c r="BL324" s="48">
        <v>19</v>
      </c>
    </row>
    <row r="325" spans="1:64" ht="15">
      <c r="A325" s="64" t="s">
        <v>259</v>
      </c>
      <c r="B325" s="64" t="s">
        <v>259</v>
      </c>
      <c r="C325" s="65" t="s">
        <v>3156</v>
      </c>
      <c r="D325" s="66">
        <v>10</v>
      </c>
      <c r="E325" s="67" t="s">
        <v>136</v>
      </c>
      <c r="F325" s="68">
        <v>12</v>
      </c>
      <c r="G325" s="65"/>
      <c r="H325" s="69"/>
      <c r="I325" s="70"/>
      <c r="J325" s="70"/>
      <c r="K325" s="34" t="s">
        <v>65</v>
      </c>
      <c r="L325" s="77">
        <v>325</v>
      </c>
      <c r="M325" s="77"/>
      <c r="N325" s="72"/>
      <c r="O325" s="79" t="s">
        <v>176</v>
      </c>
      <c r="P325" s="81">
        <v>43747.478900462964</v>
      </c>
      <c r="Q325" s="79" t="s">
        <v>459</v>
      </c>
      <c r="R325" s="79"/>
      <c r="S325" s="79"/>
      <c r="T325" s="79" t="s">
        <v>259</v>
      </c>
      <c r="U325" s="79"/>
      <c r="V325" s="82" t="s">
        <v>685</v>
      </c>
      <c r="W325" s="81">
        <v>43747.478900462964</v>
      </c>
      <c r="X325" s="82" t="s">
        <v>910</v>
      </c>
      <c r="Y325" s="79"/>
      <c r="Z325" s="79"/>
      <c r="AA325" s="85" t="s">
        <v>1142</v>
      </c>
      <c r="AB325" s="85" t="s">
        <v>1087</v>
      </c>
      <c r="AC325" s="79" t="b">
        <v>0</v>
      </c>
      <c r="AD325" s="79">
        <v>1</v>
      </c>
      <c r="AE325" s="85" t="s">
        <v>1174</v>
      </c>
      <c r="AF325" s="79" t="b">
        <v>0</v>
      </c>
      <c r="AG325" s="79" t="s">
        <v>1177</v>
      </c>
      <c r="AH325" s="79"/>
      <c r="AI325" s="85" t="s">
        <v>1173</v>
      </c>
      <c r="AJ325" s="79" t="b">
        <v>0</v>
      </c>
      <c r="AK325" s="79">
        <v>0</v>
      </c>
      <c r="AL325" s="85" t="s">
        <v>1173</v>
      </c>
      <c r="AM325" s="79" t="s">
        <v>1181</v>
      </c>
      <c r="AN325" s="79" t="b">
        <v>0</v>
      </c>
      <c r="AO325" s="85" t="s">
        <v>1087</v>
      </c>
      <c r="AP325" s="79" t="s">
        <v>176</v>
      </c>
      <c r="AQ325" s="79">
        <v>0</v>
      </c>
      <c r="AR325" s="79">
        <v>0</v>
      </c>
      <c r="AS325" s="79"/>
      <c r="AT325" s="79"/>
      <c r="AU325" s="79"/>
      <c r="AV325" s="79"/>
      <c r="AW325" s="79"/>
      <c r="AX325" s="79"/>
      <c r="AY325" s="79"/>
      <c r="AZ325" s="79"/>
      <c r="BA325">
        <v>23</v>
      </c>
      <c r="BB325" s="78" t="str">
        <f>REPLACE(INDEX(GroupVertices[Group],MATCH(Edges[[#This Row],[Vertex 1]],GroupVertices[Vertex],0)),1,1,"")</f>
        <v>1</v>
      </c>
      <c r="BC325" s="78" t="str">
        <f>REPLACE(INDEX(GroupVertices[Group],MATCH(Edges[[#This Row],[Vertex 2]],GroupVertices[Vertex],0)),1,1,"")</f>
        <v>1</v>
      </c>
      <c r="BD325" s="48">
        <v>0</v>
      </c>
      <c r="BE325" s="49">
        <v>0</v>
      </c>
      <c r="BF325" s="48">
        <v>1</v>
      </c>
      <c r="BG325" s="49">
        <v>3.125</v>
      </c>
      <c r="BH325" s="48">
        <v>0</v>
      </c>
      <c r="BI325" s="49">
        <v>0</v>
      </c>
      <c r="BJ325" s="48">
        <v>31</v>
      </c>
      <c r="BK325" s="49">
        <v>96.875</v>
      </c>
      <c r="BL325" s="48">
        <v>32</v>
      </c>
    </row>
    <row r="326" spans="1:64" ht="15">
      <c r="A326" s="64" t="s">
        <v>259</v>
      </c>
      <c r="B326" s="64" t="s">
        <v>259</v>
      </c>
      <c r="C326" s="65" t="s">
        <v>3156</v>
      </c>
      <c r="D326" s="66">
        <v>10</v>
      </c>
      <c r="E326" s="67" t="s">
        <v>136</v>
      </c>
      <c r="F326" s="68">
        <v>12</v>
      </c>
      <c r="G326" s="65"/>
      <c r="H326" s="69"/>
      <c r="I326" s="70"/>
      <c r="J326" s="70"/>
      <c r="K326" s="34" t="s">
        <v>65</v>
      </c>
      <c r="L326" s="77">
        <v>326</v>
      </c>
      <c r="M326" s="77"/>
      <c r="N326" s="72"/>
      <c r="O326" s="79" t="s">
        <v>176</v>
      </c>
      <c r="P326" s="81">
        <v>43747.481886574074</v>
      </c>
      <c r="Q326" s="79" t="s">
        <v>460</v>
      </c>
      <c r="R326" s="79"/>
      <c r="S326" s="79"/>
      <c r="T326" s="79" t="s">
        <v>259</v>
      </c>
      <c r="U326" s="79"/>
      <c r="V326" s="82" t="s">
        <v>685</v>
      </c>
      <c r="W326" s="81">
        <v>43747.481886574074</v>
      </c>
      <c r="X326" s="82" t="s">
        <v>911</v>
      </c>
      <c r="Y326" s="79"/>
      <c r="Z326" s="79"/>
      <c r="AA326" s="85" t="s">
        <v>1143</v>
      </c>
      <c r="AB326" s="79"/>
      <c r="AC326" s="79" t="b">
        <v>0</v>
      </c>
      <c r="AD326" s="79">
        <v>3</v>
      </c>
      <c r="AE326" s="85" t="s">
        <v>1173</v>
      </c>
      <c r="AF326" s="79" t="b">
        <v>0</v>
      </c>
      <c r="AG326" s="79" t="s">
        <v>1177</v>
      </c>
      <c r="AH326" s="79"/>
      <c r="AI326" s="85" t="s">
        <v>1173</v>
      </c>
      <c r="AJ326" s="79" t="b">
        <v>0</v>
      </c>
      <c r="AK326" s="79">
        <v>1</v>
      </c>
      <c r="AL326" s="85" t="s">
        <v>1173</v>
      </c>
      <c r="AM326" s="79" t="s">
        <v>1181</v>
      </c>
      <c r="AN326" s="79" t="b">
        <v>0</v>
      </c>
      <c r="AO326" s="85" t="s">
        <v>1143</v>
      </c>
      <c r="AP326" s="79" t="s">
        <v>176</v>
      </c>
      <c r="AQ326" s="79">
        <v>0</v>
      </c>
      <c r="AR326" s="79">
        <v>0</v>
      </c>
      <c r="AS326" s="79"/>
      <c r="AT326" s="79"/>
      <c r="AU326" s="79"/>
      <c r="AV326" s="79"/>
      <c r="AW326" s="79"/>
      <c r="AX326" s="79"/>
      <c r="AY326" s="79"/>
      <c r="AZ326" s="79"/>
      <c r="BA326">
        <v>23</v>
      </c>
      <c r="BB326" s="78" t="str">
        <f>REPLACE(INDEX(GroupVertices[Group],MATCH(Edges[[#This Row],[Vertex 1]],GroupVertices[Vertex],0)),1,1,"")</f>
        <v>1</v>
      </c>
      <c r="BC326" s="78" t="str">
        <f>REPLACE(INDEX(GroupVertices[Group],MATCH(Edges[[#This Row],[Vertex 2]],GroupVertices[Vertex],0)),1,1,"")</f>
        <v>1</v>
      </c>
      <c r="BD326" s="48">
        <v>3</v>
      </c>
      <c r="BE326" s="49">
        <v>10.344827586206897</v>
      </c>
      <c r="BF326" s="48">
        <v>0</v>
      </c>
      <c r="BG326" s="49">
        <v>0</v>
      </c>
      <c r="BH326" s="48">
        <v>0</v>
      </c>
      <c r="BI326" s="49">
        <v>0</v>
      </c>
      <c r="BJ326" s="48">
        <v>26</v>
      </c>
      <c r="BK326" s="49">
        <v>89.65517241379311</v>
      </c>
      <c r="BL326" s="48">
        <v>29</v>
      </c>
    </row>
    <row r="327" spans="1:64" ht="15">
      <c r="A327" s="64" t="s">
        <v>259</v>
      </c>
      <c r="B327" s="64" t="s">
        <v>259</v>
      </c>
      <c r="C327" s="65" t="s">
        <v>3156</v>
      </c>
      <c r="D327" s="66">
        <v>10</v>
      </c>
      <c r="E327" s="67" t="s">
        <v>136</v>
      </c>
      <c r="F327" s="68">
        <v>12</v>
      </c>
      <c r="G327" s="65"/>
      <c r="H327" s="69"/>
      <c r="I327" s="70"/>
      <c r="J327" s="70"/>
      <c r="K327" s="34" t="s">
        <v>65</v>
      </c>
      <c r="L327" s="77">
        <v>327</v>
      </c>
      <c r="M327" s="77"/>
      <c r="N327" s="72"/>
      <c r="O327" s="79" t="s">
        <v>176</v>
      </c>
      <c r="P327" s="81">
        <v>43747.4969212963</v>
      </c>
      <c r="Q327" s="79" t="s">
        <v>461</v>
      </c>
      <c r="R327" s="79"/>
      <c r="S327" s="79"/>
      <c r="T327" s="79" t="s">
        <v>600</v>
      </c>
      <c r="U327" s="79"/>
      <c r="V327" s="82" t="s">
        <v>685</v>
      </c>
      <c r="W327" s="81">
        <v>43747.4969212963</v>
      </c>
      <c r="X327" s="82" t="s">
        <v>912</v>
      </c>
      <c r="Y327" s="79"/>
      <c r="Z327" s="79"/>
      <c r="AA327" s="85" t="s">
        <v>1144</v>
      </c>
      <c r="AB327" s="79"/>
      <c r="AC327" s="79" t="b">
        <v>0</v>
      </c>
      <c r="AD327" s="79">
        <v>3</v>
      </c>
      <c r="AE327" s="85" t="s">
        <v>1173</v>
      </c>
      <c r="AF327" s="79" t="b">
        <v>0</v>
      </c>
      <c r="AG327" s="79" t="s">
        <v>1177</v>
      </c>
      <c r="AH327" s="79"/>
      <c r="AI327" s="85" t="s">
        <v>1173</v>
      </c>
      <c r="AJ327" s="79" t="b">
        <v>0</v>
      </c>
      <c r="AK327" s="79">
        <v>2</v>
      </c>
      <c r="AL327" s="85" t="s">
        <v>1173</v>
      </c>
      <c r="AM327" s="79" t="s">
        <v>1181</v>
      </c>
      <c r="AN327" s="79" t="b">
        <v>0</v>
      </c>
      <c r="AO327" s="85" t="s">
        <v>1144</v>
      </c>
      <c r="AP327" s="79" t="s">
        <v>176</v>
      </c>
      <c r="AQ327" s="79">
        <v>0</v>
      </c>
      <c r="AR327" s="79">
        <v>0</v>
      </c>
      <c r="AS327" s="79"/>
      <c r="AT327" s="79"/>
      <c r="AU327" s="79"/>
      <c r="AV327" s="79"/>
      <c r="AW327" s="79"/>
      <c r="AX327" s="79"/>
      <c r="AY327" s="79"/>
      <c r="AZ327" s="79"/>
      <c r="BA327">
        <v>23</v>
      </c>
      <c r="BB327" s="78" t="str">
        <f>REPLACE(INDEX(GroupVertices[Group],MATCH(Edges[[#This Row],[Vertex 1]],GroupVertices[Vertex],0)),1,1,"")</f>
        <v>1</v>
      </c>
      <c r="BC327" s="78" t="str">
        <f>REPLACE(INDEX(GroupVertices[Group],MATCH(Edges[[#This Row],[Vertex 2]],GroupVertices[Vertex],0)),1,1,"")</f>
        <v>1</v>
      </c>
      <c r="BD327" s="48">
        <v>3</v>
      </c>
      <c r="BE327" s="49">
        <v>12</v>
      </c>
      <c r="BF327" s="48">
        <v>0</v>
      </c>
      <c r="BG327" s="49">
        <v>0</v>
      </c>
      <c r="BH327" s="48">
        <v>0</v>
      </c>
      <c r="BI327" s="49">
        <v>0</v>
      </c>
      <c r="BJ327" s="48">
        <v>22</v>
      </c>
      <c r="BK327" s="49">
        <v>88</v>
      </c>
      <c r="BL327" s="48">
        <v>25</v>
      </c>
    </row>
    <row r="328" spans="1:64" ht="15">
      <c r="A328" s="64" t="s">
        <v>259</v>
      </c>
      <c r="B328" s="64" t="s">
        <v>259</v>
      </c>
      <c r="C328" s="65" t="s">
        <v>3156</v>
      </c>
      <c r="D328" s="66">
        <v>10</v>
      </c>
      <c r="E328" s="67" t="s">
        <v>136</v>
      </c>
      <c r="F328" s="68">
        <v>12</v>
      </c>
      <c r="G328" s="65"/>
      <c r="H328" s="69"/>
      <c r="I328" s="70"/>
      <c r="J328" s="70"/>
      <c r="K328" s="34" t="s">
        <v>65</v>
      </c>
      <c r="L328" s="77">
        <v>328</v>
      </c>
      <c r="M328" s="77"/>
      <c r="N328" s="72"/>
      <c r="O328" s="79" t="s">
        <v>176</v>
      </c>
      <c r="P328" s="81">
        <v>43748.274351851855</v>
      </c>
      <c r="Q328" s="79" t="s">
        <v>462</v>
      </c>
      <c r="R328" s="79"/>
      <c r="S328" s="79"/>
      <c r="T328" s="79" t="s">
        <v>259</v>
      </c>
      <c r="U328" s="79"/>
      <c r="V328" s="82" t="s">
        <v>685</v>
      </c>
      <c r="W328" s="81">
        <v>43748.274351851855</v>
      </c>
      <c r="X328" s="82" t="s">
        <v>913</v>
      </c>
      <c r="Y328" s="79"/>
      <c r="Z328" s="79"/>
      <c r="AA328" s="85" t="s">
        <v>1145</v>
      </c>
      <c r="AB328" s="85" t="s">
        <v>1110</v>
      </c>
      <c r="AC328" s="79" t="b">
        <v>0</v>
      </c>
      <c r="AD328" s="79">
        <v>2</v>
      </c>
      <c r="AE328" s="85" t="s">
        <v>1174</v>
      </c>
      <c r="AF328" s="79" t="b">
        <v>0</v>
      </c>
      <c r="AG328" s="79" t="s">
        <v>1177</v>
      </c>
      <c r="AH328" s="79"/>
      <c r="AI328" s="85" t="s">
        <v>1173</v>
      </c>
      <c r="AJ328" s="79" t="b">
        <v>0</v>
      </c>
      <c r="AK328" s="79">
        <v>0</v>
      </c>
      <c r="AL328" s="85" t="s">
        <v>1173</v>
      </c>
      <c r="AM328" s="79" t="s">
        <v>1181</v>
      </c>
      <c r="AN328" s="79" t="b">
        <v>0</v>
      </c>
      <c r="AO328" s="85" t="s">
        <v>1110</v>
      </c>
      <c r="AP328" s="79" t="s">
        <v>176</v>
      </c>
      <c r="AQ328" s="79">
        <v>0</v>
      </c>
      <c r="AR328" s="79">
        <v>0</v>
      </c>
      <c r="AS328" s="79"/>
      <c r="AT328" s="79"/>
      <c r="AU328" s="79"/>
      <c r="AV328" s="79"/>
      <c r="AW328" s="79"/>
      <c r="AX328" s="79"/>
      <c r="AY328" s="79"/>
      <c r="AZ328" s="79"/>
      <c r="BA328">
        <v>23</v>
      </c>
      <c r="BB328" s="78" t="str">
        <f>REPLACE(INDEX(GroupVertices[Group],MATCH(Edges[[#This Row],[Vertex 1]],GroupVertices[Vertex],0)),1,1,"")</f>
        <v>1</v>
      </c>
      <c r="BC328" s="78" t="str">
        <f>REPLACE(INDEX(GroupVertices[Group],MATCH(Edges[[#This Row],[Vertex 2]],GroupVertices[Vertex],0)),1,1,"")</f>
        <v>1</v>
      </c>
      <c r="BD328" s="48">
        <v>2</v>
      </c>
      <c r="BE328" s="49">
        <v>9.523809523809524</v>
      </c>
      <c r="BF328" s="48">
        <v>0</v>
      </c>
      <c r="BG328" s="49">
        <v>0</v>
      </c>
      <c r="BH328" s="48">
        <v>0</v>
      </c>
      <c r="BI328" s="49">
        <v>0</v>
      </c>
      <c r="BJ328" s="48">
        <v>19</v>
      </c>
      <c r="BK328" s="49">
        <v>90.47619047619048</v>
      </c>
      <c r="BL328" s="48">
        <v>21</v>
      </c>
    </row>
    <row r="329" spans="1:64" ht="15">
      <c r="A329" s="64" t="s">
        <v>259</v>
      </c>
      <c r="B329" s="64" t="s">
        <v>259</v>
      </c>
      <c r="C329" s="65" t="s">
        <v>3156</v>
      </c>
      <c r="D329" s="66">
        <v>10</v>
      </c>
      <c r="E329" s="67" t="s">
        <v>136</v>
      </c>
      <c r="F329" s="68">
        <v>12</v>
      </c>
      <c r="G329" s="65"/>
      <c r="H329" s="69"/>
      <c r="I329" s="70"/>
      <c r="J329" s="70"/>
      <c r="K329" s="34" t="s">
        <v>65</v>
      </c>
      <c r="L329" s="77">
        <v>329</v>
      </c>
      <c r="M329" s="77"/>
      <c r="N329" s="72"/>
      <c r="O329" s="79" t="s">
        <v>176</v>
      </c>
      <c r="P329" s="81">
        <v>43748.34515046296</v>
      </c>
      <c r="Q329" s="79" t="s">
        <v>463</v>
      </c>
      <c r="R329" s="79"/>
      <c r="S329" s="79"/>
      <c r="T329" s="79" t="s">
        <v>585</v>
      </c>
      <c r="U329" s="79"/>
      <c r="V329" s="82" t="s">
        <v>685</v>
      </c>
      <c r="W329" s="81">
        <v>43748.34515046296</v>
      </c>
      <c r="X329" s="82" t="s">
        <v>914</v>
      </c>
      <c r="Y329" s="79"/>
      <c r="Z329" s="79"/>
      <c r="AA329" s="85" t="s">
        <v>1146</v>
      </c>
      <c r="AB329" s="79"/>
      <c r="AC329" s="79" t="b">
        <v>0</v>
      </c>
      <c r="AD329" s="79">
        <v>2</v>
      </c>
      <c r="AE329" s="85" t="s">
        <v>1173</v>
      </c>
      <c r="AF329" s="79" t="b">
        <v>0</v>
      </c>
      <c r="AG329" s="79" t="s">
        <v>1177</v>
      </c>
      <c r="AH329" s="79"/>
      <c r="AI329" s="85" t="s">
        <v>1173</v>
      </c>
      <c r="AJ329" s="79" t="b">
        <v>0</v>
      </c>
      <c r="AK329" s="79">
        <v>0</v>
      </c>
      <c r="AL329" s="85" t="s">
        <v>1173</v>
      </c>
      <c r="AM329" s="79" t="s">
        <v>1181</v>
      </c>
      <c r="AN329" s="79" t="b">
        <v>0</v>
      </c>
      <c r="AO329" s="85" t="s">
        <v>1146</v>
      </c>
      <c r="AP329" s="79" t="s">
        <v>176</v>
      </c>
      <c r="AQ329" s="79">
        <v>0</v>
      </c>
      <c r="AR329" s="79">
        <v>0</v>
      </c>
      <c r="AS329" s="79"/>
      <c r="AT329" s="79"/>
      <c r="AU329" s="79"/>
      <c r="AV329" s="79"/>
      <c r="AW329" s="79"/>
      <c r="AX329" s="79"/>
      <c r="AY329" s="79"/>
      <c r="AZ329" s="79"/>
      <c r="BA329">
        <v>23</v>
      </c>
      <c r="BB329" s="78" t="str">
        <f>REPLACE(INDEX(GroupVertices[Group],MATCH(Edges[[#This Row],[Vertex 1]],GroupVertices[Vertex],0)),1,1,"")</f>
        <v>1</v>
      </c>
      <c r="BC329" s="78" t="str">
        <f>REPLACE(INDEX(GroupVertices[Group],MATCH(Edges[[#This Row],[Vertex 2]],GroupVertices[Vertex],0)),1,1,"")</f>
        <v>1</v>
      </c>
      <c r="BD329" s="48">
        <v>0</v>
      </c>
      <c r="BE329" s="49">
        <v>0</v>
      </c>
      <c r="BF329" s="48">
        <v>0</v>
      </c>
      <c r="BG329" s="49">
        <v>0</v>
      </c>
      <c r="BH329" s="48">
        <v>0</v>
      </c>
      <c r="BI329" s="49">
        <v>0</v>
      </c>
      <c r="BJ329" s="48">
        <v>22</v>
      </c>
      <c r="BK329" s="49">
        <v>100</v>
      </c>
      <c r="BL329" s="48">
        <v>22</v>
      </c>
    </row>
    <row r="330" spans="1:64" ht="15">
      <c r="A330" s="64" t="s">
        <v>259</v>
      </c>
      <c r="B330" s="64" t="s">
        <v>259</v>
      </c>
      <c r="C330" s="65" t="s">
        <v>3156</v>
      </c>
      <c r="D330" s="66">
        <v>10</v>
      </c>
      <c r="E330" s="67" t="s">
        <v>136</v>
      </c>
      <c r="F330" s="68">
        <v>12</v>
      </c>
      <c r="G330" s="65"/>
      <c r="H330" s="69"/>
      <c r="I330" s="70"/>
      <c r="J330" s="70"/>
      <c r="K330" s="34" t="s">
        <v>65</v>
      </c>
      <c r="L330" s="77">
        <v>330</v>
      </c>
      <c r="M330" s="77"/>
      <c r="N330" s="72"/>
      <c r="O330" s="79" t="s">
        <v>176</v>
      </c>
      <c r="P330" s="81">
        <v>43748.35083333333</v>
      </c>
      <c r="Q330" s="79" t="s">
        <v>464</v>
      </c>
      <c r="R330" s="79"/>
      <c r="S330" s="79"/>
      <c r="T330" s="79" t="s">
        <v>585</v>
      </c>
      <c r="U330" s="79"/>
      <c r="V330" s="82" t="s">
        <v>685</v>
      </c>
      <c r="W330" s="81">
        <v>43748.35083333333</v>
      </c>
      <c r="X330" s="82" t="s">
        <v>915</v>
      </c>
      <c r="Y330" s="79"/>
      <c r="Z330" s="79"/>
      <c r="AA330" s="85" t="s">
        <v>1147</v>
      </c>
      <c r="AB330" s="79"/>
      <c r="AC330" s="79" t="b">
        <v>0</v>
      </c>
      <c r="AD330" s="79">
        <v>3</v>
      </c>
      <c r="AE330" s="85" t="s">
        <v>1173</v>
      </c>
      <c r="AF330" s="79" t="b">
        <v>0</v>
      </c>
      <c r="AG330" s="79" t="s">
        <v>1177</v>
      </c>
      <c r="AH330" s="79"/>
      <c r="AI330" s="85" t="s">
        <v>1173</v>
      </c>
      <c r="AJ330" s="79" t="b">
        <v>0</v>
      </c>
      <c r="AK330" s="79">
        <v>2</v>
      </c>
      <c r="AL330" s="85" t="s">
        <v>1173</v>
      </c>
      <c r="AM330" s="79" t="s">
        <v>1181</v>
      </c>
      <c r="AN330" s="79" t="b">
        <v>0</v>
      </c>
      <c r="AO330" s="85" t="s">
        <v>1147</v>
      </c>
      <c r="AP330" s="79" t="s">
        <v>176</v>
      </c>
      <c r="AQ330" s="79">
        <v>0</v>
      </c>
      <c r="AR330" s="79">
        <v>0</v>
      </c>
      <c r="AS330" s="79"/>
      <c r="AT330" s="79"/>
      <c r="AU330" s="79"/>
      <c r="AV330" s="79"/>
      <c r="AW330" s="79"/>
      <c r="AX330" s="79"/>
      <c r="AY330" s="79"/>
      <c r="AZ330" s="79"/>
      <c r="BA330">
        <v>23</v>
      </c>
      <c r="BB330" s="78" t="str">
        <f>REPLACE(INDEX(GroupVertices[Group],MATCH(Edges[[#This Row],[Vertex 1]],GroupVertices[Vertex],0)),1,1,"")</f>
        <v>1</v>
      </c>
      <c r="BC330" s="78" t="str">
        <f>REPLACE(INDEX(GroupVertices[Group],MATCH(Edges[[#This Row],[Vertex 2]],GroupVertices[Vertex],0)),1,1,"")</f>
        <v>1</v>
      </c>
      <c r="BD330" s="48">
        <v>4</v>
      </c>
      <c r="BE330" s="49">
        <v>13.793103448275861</v>
      </c>
      <c r="BF330" s="48">
        <v>0</v>
      </c>
      <c r="BG330" s="49">
        <v>0</v>
      </c>
      <c r="BH330" s="48">
        <v>0</v>
      </c>
      <c r="BI330" s="49">
        <v>0</v>
      </c>
      <c r="BJ330" s="48">
        <v>25</v>
      </c>
      <c r="BK330" s="49">
        <v>86.20689655172414</v>
      </c>
      <c r="BL330" s="48">
        <v>29</v>
      </c>
    </row>
    <row r="331" spans="1:64" ht="15">
      <c r="A331" s="64" t="s">
        <v>259</v>
      </c>
      <c r="B331" s="64" t="s">
        <v>259</v>
      </c>
      <c r="C331" s="65" t="s">
        <v>3156</v>
      </c>
      <c r="D331" s="66">
        <v>10</v>
      </c>
      <c r="E331" s="67" t="s">
        <v>136</v>
      </c>
      <c r="F331" s="68">
        <v>12</v>
      </c>
      <c r="G331" s="65"/>
      <c r="H331" s="69"/>
      <c r="I331" s="70"/>
      <c r="J331" s="70"/>
      <c r="K331" s="34" t="s">
        <v>65</v>
      </c>
      <c r="L331" s="77">
        <v>331</v>
      </c>
      <c r="M331" s="77"/>
      <c r="N331" s="72"/>
      <c r="O331" s="79" t="s">
        <v>176</v>
      </c>
      <c r="P331" s="81">
        <v>43748.35827546296</v>
      </c>
      <c r="Q331" s="79" t="s">
        <v>465</v>
      </c>
      <c r="R331" s="79"/>
      <c r="S331" s="79"/>
      <c r="T331" s="79" t="s">
        <v>601</v>
      </c>
      <c r="U331" s="82" t="s">
        <v>638</v>
      </c>
      <c r="V331" s="82" t="s">
        <v>638</v>
      </c>
      <c r="W331" s="81">
        <v>43748.35827546296</v>
      </c>
      <c r="X331" s="82" t="s">
        <v>916</v>
      </c>
      <c r="Y331" s="79"/>
      <c r="Z331" s="79"/>
      <c r="AA331" s="85" t="s">
        <v>1148</v>
      </c>
      <c r="AB331" s="79"/>
      <c r="AC331" s="79" t="b">
        <v>0</v>
      </c>
      <c r="AD331" s="79">
        <v>3</v>
      </c>
      <c r="AE331" s="85" t="s">
        <v>1173</v>
      </c>
      <c r="AF331" s="79" t="b">
        <v>0</v>
      </c>
      <c r="AG331" s="79" t="s">
        <v>1177</v>
      </c>
      <c r="AH331" s="79"/>
      <c r="AI331" s="85" t="s">
        <v>1173</v>
      </c>
      <c r="AJ331" s="79" t="b">
        <v>0</v>
      </c>
      <c r="AK331" s="79">
        <v>0</v>
      </c>
      <c r="AL331" s="85" t="s">
        <v>1173</v>
      </c>
      <c r="AM331" s="79" t="s">
        <v>1181</v>
      </c>
      <c r="AN331" s="79" t="b">
        <v>0</v>
      </c>
      <c r="AO331" s="85" t="s">
        <v>1148</v>
      </c>
      <c r="AP331" s="79" t="s">
        <v>176</v>
      </c>
      <c r="AQ331" s="79">
        <v>0</v>
      </c>
      <c r="AR331" s="79">
        <v>0</v>
      </c>
      <c r="AS331" s="79"/>
      <c r="AT331" s="79"/>
      <c r="AU331" s="79"/>
      <c r="AV331" s="79"/>
      <c r="AW331" s="79"/>
      <c r="AX331" s="79"/>
      <c r="AY331" s="79"/>
      <c r="AZ331" s="79"/>
      <c r="BA331">
        <v>23</v>
      </c>
      <c r="BB331" s="78" t="str">
        <f>REPLACE(INDEX(GroupVertices[Group],MATCH(Edges[[#This Row],[Vertex 1]],GroupVertices[Vertex],0)),1,1,"")</f>
        <v>1</v>
      </c>
      <c r="BC331" s="78" t="str">
        <f>REPLACE(INDEX(GroupVertices[Group],MATCH(Edges[[#This Row],[Vertex 2]],GroupVertices[Vertex],0)),1,1,"")</f>
        <v>1</v>
      </c>
      <c r="BD331" s="48">
        <v>2</v>
      </c>
      <c r="BE331" s="49">
        <v>6.896551724137931</v>
      </c>
      <c r="BF331" s="48">
        <v>0</v>
      </c>
      <c r="BG331" s="49">
        <v>0</v>
      </c>
      <c r="BH331" s="48">
        <v>0</v>
      </c>
      <c r="BI331" s="49">
        <v>0</v>
      </c>
      <c r="BJ331" s="48">
        <v>27</v>
      </c>
      <c r="BK331" s="49">
        <v>93.10344827586206</v>
      </c>
      <c r="BL331" s="48">
        <v>29</v>
      </c>
    </row>
    <row r="332" spans="1:64" ht="15">
      <c r="A332" s="64" t="s">
        <v>259</v>
      </c>
      <c r="B332" s="64" t="s">
        <v>259</v>
      </c>
      <c r="C332" s="65" t="s">
        <v>3156</v>
      </c>
      <c r="D332" s="66">
        <v>10</v>
      </c>
      <c r="E332" s="67" t="s">
        <v>136</v>
      </c>
      <c r="F332" s="68">
        <v>12</v>
      </c>
      <c r="G332" s="65"/>
      <c r="H332" s="69"/>
      <c r="I332" s="70"/>
      <c r="J332" s="70"/>
      <c r="K332" s="34" t="s">
        <v>65</v>
      </c>
      <c r="L332" s="77">
        <v>332</v>
      </c>
      <c r="M332" s="77"/>
      <c r="N332" s="72"/>
      <c r="O332" s="79" t="s">
        <v>176</v>
      </c>
      <c r="P332" s="81">
        <v>43748.373715277776</v>
      </c>
      <c r="Q332" s="79" t="s">
        <v>466</v>
      </c>
      <c r="R332" s="79"/>
      <c r="S332" s="79"/>
      <c r="T332" s="79" t="s">
        <v>602</v>
      </c>
      <c r="U332" s="82" t="s">
        <v>639</v>
      </c>
      <c r="V332" s="82" t="s">
        <v>639</v>
      </c>
      <c r="W332" s="81">
        <v>43748.373715277776</v>
      </c>
      <c r="X332" s="82" t="s">
        <v>917</v>
      </c>
      <c r="Y332" s="79"/>
      <c r="Z332" s="79"/>
      <c r="AA332" s="85" t="s">
        <v>1149</v>
      </c>
      <c r="AB332" s="85" t="s">
        <v>1147</v>
      </c>
      <c r="AC332" s="79" t="b">
        <v>0</v>
      </c>
      <c r="AD332" s="79">
        <v>2</v>
      </c>
      <c r="AE332" s="85" t="s">
        <v>1174</v>
      </c>
      <c r="AF332" s="79" t="b">
        <v>0</v>
      </c>
      <c r="AG332" s="79" t="s">
        <v>1177</v>
      </c>
      <c r="AH332" s="79"/>
      <c r="AI332" s="85" t="s">
        <v>1173</v>
      </c>
      <c r="AJ332" s="79" t="b">
        <v>0</v>
      </c>
      <c r="AK332" s="79">
        <v>0</v>
      </c>
      <c r="AL332" s="85" t="s">
        <v>1173</v>
      </c>
      <c r="AM332" s="79" t="s">
        <v>1181</v>
      </c>
      <c r="AN332" s="79" t="b">
        <v>0</v>
      </c>
      <c r="AO332" s="85" t="s">
        <v>1147</v>
      </c>
      <c r="AP332" s="79" t="s">
        <v>176</v>
      </c>
      <c r="AQ332" s="79">
        <v>0</v>
      </c>
      <c r="AR332" s="79">
        <v>0</v>
      </c>
      <c r="AS332" s="79"/>
      <c r="AT332" s="79"/>
      <c r="AU332" s="79"/>
      <c r="AV332" s="79"/>
      <c r="AW332" s="79"/>
      <c r="AX332" s="79"/>
      <c r="AY332" s="79"/>
      <c r="AZ332" s="79"/>
      <c r="BA332">
        <v>23</v>
      </c>
      <c r="BB332" s="78" t="str">
        <f>REPLACE(INDEX(GroupVertices[Group],MATCH(Edges[[#This Row],[Vertex 1]],GroupVertices[Vertex],0)),1,1,"")</f>
        <v>1</v>
      </c>
      <c r="BC332" s="78" t="str">
        <f>REPLACE(INDEX(GroupVertices[Group],MATCH(Edges[[#This Row],[Vertex 2]],GroupVertices[Vertex],0)),1,1,"")</f>
        <v>1</v>
      </c>
      <c r="BD332" s="48">
        <v>4</v>
      </c>
      <c r="BE332" s="49">
        <v>10.526315789473685</v>
      </c>
      <c r="BF332" s="48">
        <v>1</v>
      </c>
      <c r="BG332" s="49">
        <v>2.6315789473684212</v>
      </c>
      <c r="BH332" s="48">
        <v>0</v>
      </c>
      <c r="BI332" s="49">
        <v>0</v>
      </c>
      <c r="BJ332" s="48">
        <v>33</v>
      </c>
      <c r="BK332" s="49">
        <v>86.84210526315789</v>
      </c>
      <c r="BL332" s="48">
        <v>38</v>
      </c>
    </row>
    <row r="333" spans="1:64" ht="15">
      <c r="A333" s="64" t="s">
        <v>259</v>
      </c>
      <c r="B333" s="64" t="s">
        <v>259</v>
      </c>
      <c r="C333" s="65" t="s">
        <v>3156</v>
      </c>
      <c r="D333" s="66">
        <v>10</v>
      </c>
      <c r="E333" s="67" t="s">
        <v>136</v>
      </c>
      <c r="F333" s="68">
        <v>12</v>
      </c>
      <c r="G333" s="65"/>
      <c r="H333" s="69"/>
      <c r="I333" s="70"/>
      <c r="J333" s="70"/>
      <c r="K333" s="34" t="s">
        <v>65</v>
      </c>
      <c r="L333" s="77">
        <v>333</v>
      </c>
      <c r="M333" s="77"/>
      <c r="N333" s="72"/>
      <c r="O333" s="79" t="s">
        <v>176</v>
      </c>
      <c r="P333" s="81">
        <v>43748.52127314815</v>
      </c>
      <c r="Q333" s="79" t="s">
        <v>467</v>
      </c>
      <c r="R333" s="79"/>
      <c r="S333" s="79"/>
      <c r="T333" s="79" t="s">
        <v>585</v>
      </c>
      <c r="U333" s="79"/>
      <c r="V333" s="82" t="s">
        <v>685</v>
      </c>
      <c r="W333" s="81">
        <v>43748.52127314815</v>
      </c>
      <c r="X333" s="82" t="s">
        <v>918</v>
      </c>
      <c r="Y333" s="79"/>
      <c r="Z333" s="79"/>
      <c r="AA333" s="85" t="s">
        <v>1150</v>
      </c>
      <c r="AB333" s="79"/>
      <c r="AC333" s="79" t="b">
        <v>0</v>
      </c>
      <c r="AD333" s="79">
        <v>0</v>
      </c>
      <c r="AE333" s="85" t="s">
        <v>1173</v>
      </c>
      <c r="AF333" s="79" t="b">
        <v>0</v>
      </c>
      <c r="AG333" s="79" t="s">
        <v>1177</v>
      </c>
      <c r="AH333" s="79"/>
      <c r="AI333" s="85" t="s">
        <v>1173</v>
      </c>
      <c r="AJ333" s="79" t="b">
        <v>0</v>
      </c>
      <c r="AK333" s="79">
        <v>0</v>
      </c>
      <c r="AL333" s="85" t="s">
        <v>1173</v>
      </c>
      <c r="AM333" s="79" t="s">
        <v>1181</v>
      </c>
      <c r="AN333" s="79" t="b">
        <v>0</v>
      </c>
      <c r="AO333" s="85" t="s">
        <v>1150</v>
      </c>
      <c r="AP333" s="79" t="s">
        <v>176</v>
      </c>
      <c r="AQ333" s="79">
        <v>0</v>
      </c>
      <c r="AR333" s="79">
        <v>0</v>
      </c>
      <c r="AS333" s="79"/>
      <c r="AT333" s="79"/>
      <c r="AU333" s="79"/>
      <c r="AV333" s="79"/>
      <c r="AW333" s="79"/>
      <c r="AX333" s="79"/>
      <c r="AY333" s="79"/>
      <c r="AZ333" s="79"/>
      <c r="BA333">
        <v>23</v>
      </c>
      <c r="BB333" s="78" t="str">
        <f>REPLACE(INDEX(GroupVertices[Group],MATCH(Edges[[#This Row],[Vertex 1]],GroupVertices[Vertex],0)),1,1,"")</f>
        <v>1</v>
      </c>
      <c r="BC333" s="78" t="str">
        <f>REPLACE(INDEX(GroupVertices[Group],MATCH(Edges[[#This Row],[Vertex 2]],GroupVertices[Vertex],0)),1,1,"")</f>
        <v>1</v>
      </c>
      <c r="BD333" s="48">
        <v>0</v>
      </c>
      <c r="BE333" s="49">
        <v>0</v>
      </c>
      <c r="BF333" s="48">
        <v>2</v>
      </c>
      <c r="BG333" s="49">
        <v>6.25</v>
      </c>
      <c r="BH333" s="48">
        <v>0</v>
      </c>
      <c r="BI333" s="49">
        <v>0</v>
      </c>
      <c r="BJ333" s="48">
        <v>30</v>
      </c>
      <c r="BK333" s="49">
        <v>93.75</v>
      </c>
      <c r="BL333" s="48">
        <v>32</v>
      </c>
    </row>
    <row r="334" spans="1:64" ht="15">
      <c r="A334" s="64" t="s">
        <v>259</v>
      </c>
      <c r="B334" s="64" t="s">
        <v>259</v>
      </c>
      <c r="C334" s="65" t="s">
        <v>3156</v>
      </c>
      <c r="D334" s="66">
        <v>10</v>
      </c>
      <c r="E334" s="67" t="s">
        <v>136</v>
      </c>
      <c r="F334" s="68">
        <v>12</v>
      </c>
      <c r="G334" s="65"/>
      <c r="H334" s="69"/>
      <c r="I334" s="70"/>
      <c r="J334" s="70"/>
      <c r="K334" s="34" t="s">
        <v>65</v>
      </c>
      <c r="L334" s="77">
        <v>334</v>
      </c>
      <c r="M334" s="77"/>
      <c r="N334" s="72"/>
      <c r="O334" s="79" t="s">
        <v>176</v>
      </c>
      <c r="P334" s="81">
        <v>43748.52947916667</v>
      </c>
      <c r="Q334" s="79" t="s">
        <v>468</v>
      </c>
      <c r="R334" s="79"/>
      <c r="S334" s="79"/>
      <c r="T334" s="79" t="s">
        <v>585</v>
      </c>
      <c r="U334" s="79"/>
      <c r="V334" s="82" t="s">
        <v>685</v>
      </c>
      <c r="W334" s="81">
        <v>43748.52947916667</v>
      </c>
      <c r="X334" s="82" t="s">
        <v>919</v>
      </c>
      <c r="Y334" s="79"/>
      <c r="Z334" s="79"/>
      <c r="AA334" s="85" t="s">
        <v>1151</v>
      </c>
      <c r="AB334" s="79"/>
      <c r="AC334" s="79" t="b">
        <v>0</v>
      </c>
      <c r="AD334" s="79">
        <v>2</v>
      </c>
      <c r="AE334" s="85" t="s">
        <v>1173</v>
      </c>
      <c r="AF334" s="79" t="b">
        <v>0</v>
      </c>
      <c r="AG334" s="79" t="s">
        <v>1177</v>
      </c>
      <c r="AH334" s="79"/>
      <c r="AI334" s="85" t="s">
        <v>1173</v>
      </c>
      <c r="AJ334" s="79" t="b">
        <v>0</v>
      </c>
      <c r="AK334" s="79">
        <v>0</v>
      </c>
      <c r="AL334" s="85" t="s">
        <v>1173</v>
      </c>
      <c r="AM334" s="79" t="s">
        <v>1181</v>
      </c>
      <c r="AN334" s="79" t="b">
        <v>0</v>
      </c>
      <c r="AO334" s="85" t="s">
        <v>1151</v>
      </c>
      <c r="AP334" s="79" t="s">
        <v>176</v>
      </c>
      <c r="AQ334" s="79">
        <v>0</v>
      </c>
      <c r="AR334" s="79">
        <v>0</v>
      </c>
      <c r="AS334" s="79"/>
      <c r="AT334" s="79"/>
      <c r="AU334" s="79"/>
      <c r="AV334" s="79"/>
      <c r="AW334" s="79"/>
      <c r="AX334" s="79"/>
      <c r="AY334" s="79"/>
      <c r="AZ334" s="79"/>
      <c r="BA334">
        <v>23</v>
      </c>
      <c r="BB334" s="78" t="str">
        <f>REPLACE(INDEX(GroupVertices[Group],MATCH(Edges[[#This Row],[Vertex 1]],GroupVertices[Vertex],0)),1,1,"")</f>
        <v>1</v>
      </c>
      <c r="BC334" s="78" t="str">
        <f>REPLACE(INDEX(GroupVertices[Group],MATCH(Edges[[#This Row],[Vertex 2]],GroupVertices[Vertex],0)),1,1,"")</f>
        <v>1</v>
      </c>
      <c r="BD334" s="48">
        <v>2</v>
      </c>
      <c r="BE334" s="49">
        <v>5.555555555555555</v>
      </c>
      <c r="BF334" s="48">
        <v>1</v>
      </c>
      <c r="BG334" s="49">
        <v>2.7777777777777777</v>
      </c>
      <c r="BH334" s="48">
        <v>0</v>
      </c>
      <c r="BI334" s="49">
        <v>0</v>
      </c>
      <c r="BJ334" s="48">
        <v>33</v>
      </c>
      <c r="BK334" s="49">
        <v>91.66666666666667</v>
      </c>
      <c r="BL334" s="48">
        <v>36</v>
      </c>
    </row>
    <row r="335" spans="1:64" ht="15">
      <c r="A335" s="64" t="s">
        <v>259</v>
      </c>
      <c r="B335" s="64" t="s">
        <v>259</v>
      </c>
      <c r="C335" s="65" t="s">
        <v>3156</v>
      </c>
      <c r="D335" s="66">
        <v>10</v>
      </c>
      <c r="E335" s="67" t="s">
        <v>136</v>
      </c>
      <c r="F335" s="68">
        <v>12</v>
      </c>
      <c r="G335" s="65"/>
      <c r="H335" s="69"/>
      <c r="I335" s="70"/>
      <c r="J335" s="70"/>
      <c r="K335" s="34" t="s">
        <v>65</v>
      </c>
      <c r="L335" s="77">
        <v>335</v>
      </c>
      <c r="M335" s="77"/>
      <c r="N335" s="72"/>
      <c r="O335" s="79" t="s">
        <v>176</v>
      </c>
      <c r="P335" s="81">
        <v>43748.566203703704</v>
      </c>
      <c r="Q335" s="79" t="s">
        <v>469</v>
      </c>
      <c r="R335" s="79"/>
      <c r="S335" s="79"/>
      <c r="T335" s="79" t="s">
        <v>603</v>
      </c>
      <c r="U335" s="79"/>
      <c r="V335" s="82" t="s">
        <v>685</v>
      </c>
      <c r="W335" s="81">
        <v>43748.566203703704</v>
      </c>
      <c r="X335" s="82" t="s">
        <v>920</v>
      </c>
      <c r="Y335" s="79"/>
      <c r="Z335" s="79"/>
      <c r="AA335" s="85" t="s">
        <v>1152</v>
      </c>
      <c r="AB335" s="79"/>
      <c r="AC335" s="79" t="b">
        <v>0</v>
      </c>
      <c r="AD335" s="79">
        <v>1</v>
      </c>
      <c r="AE335" s="85" t="s">
        <v>1173</v>
      </c>
      <c r="AF335" s="79" t="b">
        <v>0</v>
      </c>
      <c r="AG335" s="79" t="s">
        <v>1177</v>
      </c>
      <c r="AH335" s="79"/>
      <c r="AI335" s="85" t="s">
        <v>1173</v>
      </c>
      <c r="AJ335" s="79" t="b">
        <v>0</v>
      </c>
      <c r="AK335" s="79">
        <v>0</v>
      </c>
      <c r="AL335" s="85" t="s">
        <v>1173</v>
      </c>
      <c r="AM335" s="79" t="s">
        <v>1181</v>
      </c>
      <c r="AN335" s="79" t="b">
        <v>0</v>
      </c>
      <c r="AO335" s="85" t="s">
        <v>1152</v>
      </c>
      <c r="AP335" s="79" t="s">
        <v>176</v>
      </c>
      <c r="AQ335" s="79">
        <v>0</v>
      </c>
      <c r="AR335" s="79">
        <v>0</v>
      </c>
      <c r="AS335" s="79"/>
      <c r="AT335" s="79"/>
      <c r="AU335" s="79"/>
      <c r="AV335" s="79"/>
      <c r="AW335" s="79"/>
      <c r="AX335" s="79"/>
      <c r="AY335" s="79"/>
      <c r="AZ335" s="79"/>
      <c r="BA335">
        <v>23</v>
      </c>
      <c r="BB335" s="78" t="str">
        <f>REPLACE(INDEX(GroupVertices[Group],MATCH(Edges[[#This Row],[Vertex 1]],GroupVertices[Vertex],0)),1,1,"")</f>
        <v>1</v>
      </c>
      <c r="BC335" s="78" t="str">
        <f>REPLACE(INDEX(GroupVertices[Group],MATCH(Edges[[#This Row],[Vertex 2]],GroupVertices[Vertex],0)),1,1,"")</f>
        <v>1</v>
      </c>
      <c r="BD335" s="48">
        <v>1</v>
      </c>
      <c r="BE335" s="49">
        <v>3.0303030303030303</v>
      </c>
      <c r="BF335" s="48">
        <v>0</v>
      </c>
      <c r="BG335" s="49">
        <v>0</v>
      </c>
      <c r="BH335" s="48">
        <v>0</v>
      </c>
      <c r="BI335" s="49">
        <v>0</v>
      </c>
      <c r="BJ335" s="48">
        <v>32</v>
      </c>
      <c r="BK335" s="49">
        <v>96.96969696969697</v>
      </c>
      <c r="BL335" s="48">
        <v>33</v>
      </c>
    </row>
    <row r="336" spans="1:64" ht="15">
      <c r="A336" s="64" t="s">
        <v>259</v>
      </c>
      <c r="B336" s="64" t="s">
        <v>259</v>
      </c>
      <c r="C336" s="65" t="s">
        <v>3156</v>
      </c>
      <c r="D336" s="66">
        <v>10</v>
      </c>
      <c r="E336" s="67" t="s">
        <v>136</v>
      </c>
      <c r="F336" s="68">
        <v>12</v>
      </c>
      <c r="G336" s="65"/>
      <c r="H336" s="69"/>
      <c r="I336" s="70"/>
      <c r="J336" s="70"/>
      <c r="K336" s="34" t="s">
        <v>65</v>
      </c>
      <c r="L336" s="77">
        <v>336</v>
      </c>
      <c r="M336" s="77"/>
      <c r="N336" s="72"/>
      <c r="O336" s="79" t="s">
        <v>176</v>
      </c>
      <c r="P336" s="81">
        <v>43749.26521990741</v>
      </c>
      <c r="Q336" s="79" t="s">
        <v>470</v>
      </c>
      <c r="R336" s="82" t="s">
        <v>516</v>
      </c>
      <c r="S336" s="79" t="s">
        <v>534</v>
      </c>
      <c r="T336" s="79" t="s">
        <v>595</v>
      </c>
      <c r="U336" s="79"/>
      <c r="V336" s="82" t="s">
        <v>685</v>
      </c>
      <c r="W336" s="81">
        <v>43749.26521990741</v>
      </c>
      <c r="X336" s="82" t="s">
        <v>921</v>
      </c>
      <c r="Y336" s="79"/>
      <c r="Z336" s="79"/>
      <c r="AA336" s="85" t="s">
        <v>1153</v>
      </c>
      <c r="AB336" s="79"/>
      <c r="AC336" s="79" t="b">
        <v>0</v>
      </c>
      <c r="AD336" s="79">
        <v>0</v>
      </c>
      <c r="AE336" s="85" t="s">
        <v>1173</v>
      </c>
      <c r="AF336" s="79" t="b">
        <v>0</v>
      </c>
      <c r="AG336" s="79" t="s">
        <v>1176</v>
      </c>
      <c r="AH336" s="79"/>
      <c r="AI336" s="85" t="s">
        <v>1173</v>
      </c>
      <c r="AJ336" s="79" t="b">
        <v>0</v>
      </c>
      <c r="AK336" s="79">
        <v>1</v>
      </c>
      <c r="AL336" s="85" t="s">
        <v>1173</v>
      </c>
      <c r="AM336" s="79" t="s">
        <v>1183</v>
      </c>
      <c r="AN336" s="79" t="b">
        <v>0</v>
      </c>
      <c r="AO336" s="85" t="s">
        <v>1153</v>
      </c>
      <c r="AP336" s="79" t="s">
        <v>176</v>
      </c>
      <c r="AQ336" s="79">
        <v>0</v>
      </c>
      <c r="AR336" s="79">
        <v>0</v>
      </c>
      <c r="AS336" s="79"/>
      <c r="AT336" s="79"/>
      <c r="AU336" s="79"/>
      <c r="AV336" s="79"/>
      <c r="AW336" s="79"/>
      <c r="AX336" s="79"/>
      <c r="AY336" s="79"/>
      <c r="AZ336" s="79"/>
      <c r="BA336">
        <v>23</v>
      </c>
      <c r="BB336" s="78" t="str">
        <f>REPLACE(INDEX(GroupVertices[Group],MATCH(Edges[[#This Row],[Vertex 1]],GroupVertices[Vertex],0)),1,1,"")</f>
        <v>1</v>
      </c>
      <c r="BC336" s="78" t="str">
        <f>REPLACE(INDEX(GroupVertices[Group],MATCH(Edges[[#This Row],[Vertex 2]],GroupVertices[Vertex],0)),1,1,"")</f>
        <v>1</v>
      </c>
      <c r="BD336" s="48">
        <v>0</v>
      </c>
      <c r="BE336" s="49">
        <v>0</v>
      </c>
      <c r="BF336" s="48">
        <v>0</v>
      </c>
      <c r="BG336" s="49">
        <v>0</v>
      </c>
      <c r="BH336" s="48">
        <v>0</v>
      </c>
      <c r="BI336" s="49">
        <v>0</v>
      </c>
      <c r="BJ336" s="48">
        <v>12</v>
      </c>
      <c r="BK336" s="49">
        <v>100</v>
      </c>
      <c r="BL336" s="48">
        <v>12</v>
      </c>
    </row>
    <row r="337" spans="1:64" ht="15">
      <c r="A337" s="64" t="s">
        <v>259</v>
      </c>
      <c r="B337" s="64" t="s">
        <v>281</v>
      </c>
      <c r="C337" s="65" t="s">
        <v>3153</v>
      </c>
      <c r="D337" s="66">
        <v>9</v>
      </c>
      <c r="E337" s="67" t="s">
        <v>136</v>
      </c>
      <c r="F337" s="68">
        <v>15.285714285714285</v>
      </c>
      <c r="G337" s="65"/>
      <c r="H337" s="69"/>
      <c r="I337" s="70"/>
      <c r="J337" s="70"/>
      <c r="K337" s="34" t="s">
        <v>65</v>
      </c>
      <c r="L337" s="77">
        <v>337</v>
      </c>
      <c r="M337" s="77"/>
      <c r="N337" s="72"/>
      <c r="O337" s="79" t="s">
        <v>328</v>
      </c>
      <c r="P337" s="81">
        <v>43749.481354166666</v>
      </c>
      <c r="Q337" s="79" t="s">
        <v>434</v>
      </c>
      <c r="R337" s="79"/>
      <c r="S337" s="79"/>
      <c r="T337" s="79"/>
      <c r="U337" s="79"/>
      <c r="V337" s="82" t="s">
        <v>685</v>
      </c>
      <c r="W337" s="81">
        <v>43749.481354166666</v>
      </c>
      <c r="X337" s="82" t="s">
        <v>922</v>
      </c>
      <c r="Y337" s="79"/>
      <c r="Z337" s="79"/>
      <c r="AA337" s="85" t="s">
        <v>1154</v>
      </c>
      <c r="AB337" s="79"/>
      <c r="AC337" s="79" t="b">
        <v>0</v>
      </c>
      <c r="AD337" s="79">
        <v>0</v>
      </c>
      <c r="AE337" s="85" t="s">
        <v>1173</v>
      </c>
      <c r="AF337" s="79" t="b">
        <v>0</v>
      </c>
      <c r="AG337" s="79" t="s">
        <v>1177</v>
      </c>
      <c r="AH337" s="79"/>
      <c r="AI337" s="85" t="s">
        <v>1173</v>
      </c>
      <c r="AJ337" s="79" t="b">
        <v>0</v>
      </c>
      <c r="AK337" s="79">
        <v>3</v>
      </c>
      <c r="AL337" s="85" t="s">
        <v>1169</v>
      </c>
      <c r="AM337" s="79" t="s">
        <v>1183</v>
      </c>
      <c r="AN337" s="79" t="b">
        <v>0</v>
      </c>
      <c r="AO337" s="85" t="s">
        <v>1169</v>
      </c>
      <c r="AP337" s="79" t="s">
        <v>176</v>
      </c>
      <c r="AQ337" s="79">
        <v>0</v>
      </c>
      <c r="AR337" s="79">
        <v>0</v>
      </c>
      <c r="AS337" s="79"/>
      <c r="AT337" s="79"/>
      <c r="AU337" s="79"/>
      <c r="AV337" s="79"/>
      <c r="AW337" s="79"/>
      <c r="AX337" s="79"/>
      <c r="AY337" s="79"/>
      <c r="AZ337" s="79"/>
      <c r="BA337">
        <v>7</v>
      </c>
      <c r="BB337" s="78" t="str">
        <f>REPLACE(INDEX(GroupVertices[Group],MATCH(Edges[[#This Row],[Vertex 1]],GroupVertices[Vertex],0)),1,1,"")</f>
        <v>1</v>
      </c>
      <c r="BC337" s="78" t="str">
        <f>REPLACE(INDEX(GroupVertices[Group],MATCH(Edges[[#This Row],[Vertex 2]],GroupVertices[Vertex],0)),1,1,"")</f>
        <v>3</v>
      </c>
      <c r="BD337" s="48">
        <v>1</v>
      </c>
      <c r="BE337" s="49">
        <v>4.545454545454546</v>
      </c>
      <c r="BF337" s="48">
        <v>0</v>
      </c>
      <c r="BG337" s="49">
        <v>0</v>
      </c>
      <c r="BH337" s="48">
        <v>0</v>
      </c>
      <c r="BI337" s="49">
        <v>0</v>
      </c>
      <c r="BJ337" s="48">
        <v>21</v>
      </c>
      <c r="BK337" s="49">
        <v>95.45454545454545</v>
      </c>
      <c r="BL337" s="48">
        <v>22</v>
      </c>
    </row>
    <row r="338" spans="1:64" ht="15">
      <c r="A338" s="64" t="s">
        <v>259</v>
      </c>
      <c r="B338" s="64" t="s">
        <v>281</v>
      </c>
      <c r="C338" s="65" t="s">
        <v>3153</v>
      </c>
      <c r="D338" s="66">
        <v>9</v>
      </c>
      <c r="E338" s="67" t="s">
        <v>136</v>
      </c>
      <c r="F338" s="68">
        <v>15.285714285714285</v>
      </c>
      <c r="G338" s="65"/>
      <c r="H338" s="69"/>
      <c r="I338" s="70"/>
      <c r="J338" s="70"/>
      <c r="K338" s="34" t="s">
        <v>65</v>
      </c>
      <c r="L338" s="77">
        <v>338</v>
      </c>
      <c r="M338" s="77"/>
      <c r="N338" s="72"/>
      <c r="O338" s="79" t="s">
        <v>328</v>
      </c>
      <c r="P338" s="81">
        <v>43749.48149305556</v>
      </c>
      <c r="Q338" s="79" t="s">
        <v>471</v>
      </c>
      <c r="R338" s="79"/>
      <c r="S338" s="79"/>
      <c r="T338" s="79" t="s">
        <v>259</v>
      </c>
      <c r="U338" s="79"/>
      <c r="V338" s="82" t="s">
        <v>685</v>
      </c>
      <c r="W338" s="81">
        <v>43749.48149305556</v>
      </c>
      <c r="X338" s="82" t="s">
        <v>923</v>
      </c>
      <c r="Y338" s="79"/>
      <c r="Z338" s="79"/>
      <c r="AA338" s="85" t="s">
        <v>1155</v>
      </c>
      <c r="AB338" s="79"/>
      <c r="AC338" s="79" t="b">
        <v>0</v>
      </c>
      <c r="AD338" s="79">
        <v>0</v>
      </c>
      <c r="AE338" s="85" t="s">
        <v>1173</v>
      </c>
      <c r="AF338" s="79" t="b">
        <v>0</v>
      </c>
      <c r="AG338" s="79" t="s">
        <v>1176</v>
      </c>
      <c r="AH338" s="79"/>
      <c r="AI338" s="85" t="s">
        <v>1173</v>
      </c>
      <c r="AJ338" s="79" t="b">
        <v>0</v>
      </c>
      <c r="AK338" s="79">
        <v>1</v>
      </c>
      <c r="AL338" s="85" t="s">
        <v>1167</v>
      </c>
      <c r="AM338" s="79" t="s">
        <v>1183</v>
      </c>
      <c r="AN338" s="79" t="b">
        <v>0</v>
      </c>
      <c r="AO338" s="85" t="s">
        <v>1167</v>
      </c>
      <c r="AP338" s="79" t="s">
        <v>176</v>
      </c>
      <c r="AQ338" s="79">
        <v>0</v>
      </c>
      <c r="AR338" s="79">
        <v>0</v>
      </c>
      <c r="AS338" s="79"/>
      <c r="AT338" s="79"/>
      <c r="AU338" s="79"/>
      <c r="AV338" s="79"/>
      <c r="AW338" s="79"/>
      <c r="AX338" s="79"/>
      <c r="AY338" s="79"/>
      <c r="AZ338" s="79"/>
      <c r="BA338">
        <v>7</v>
      </c>
      <c r="BB338" s="78" t="str">
        <f>REPLACE(INDEX(GroupVertices[Group],MATCH(Edges[[#This Row],[Vertex 1]],GroupVertices[Vertex],0)),1,1,"")</f>
        <v>1</v>
      </c>
      <c r="BC338" s="78" t="str">
        <f>REPLACE(INDEX(GroupVertices[Group],MATCH(Edges[[#This Row],[Vertex 2]],GroupVertices[Vertex],0)),1,1,"")</f>
        <v>3</v>
      </c>
      <c r="BD338" s="48">
        <v>0</v>
      </c>
      <c r="BE338" s="49">
        <v>0</v>
      </c>
      <c r="BF338" s="48">
        <v>0</v>
      </c>
      <c r="BG338" s="49">
        <v>0</v>
      </c>
      <c r="BH338" s="48">
        <v>0</v>
      </c>
      <c r="BI338" s="49">
        <v>0</v>
      </c>
      <c r="BJ338" s="48">
        <v>19</v>
      </c>
      <c r="BK338" s="49">
        <v>100</v>
      </c>
      <c r="BL338" s="48">
        <v>19</v>
      </c>
    </row>
    <row r="339" spans="1:64" ht="15">
      <c r="A339" s="64" t="s">
        <v>259</v>
      </c>
      <c r="B339" s="64" t="s">
        <v>281</v>
      </c>
      <c r="C339" s="65" t="s">
        <v>3153</v>
      </c>
      <c r="D339" s="66">
        <v>9</v>
      </c>
      <c r="E339" s="67" t="s">
        <v>136</v>
      </c>
      <c r="F339" s="68">
        <v>15.285714285714285</v>
      </c>
      <c r="G339" s="65"/>
      <c r="H339" s="69"/>
      <c r="I339" s="70"/>
      <c r="J339" s="70"/>
      <c r="K339" s="34" t="s">
        <v>65</v>
      </c>
      <c r="L339" s="77">
        <v>339</v>
      </c>
      <c r="M339" s="77"/>
      <c r="N339" s="72"/>
      <c r="O339" s="79" t="s">
        <v>328</v>
      </c>
      <c r="P339" s="81">
        <v>43749.481574074074</v>
      </c>
      <c r="Q339" s="79" t="s">
        <v>448</v>
      </c>
      <c r="R339" s="79"/>
      <c r="S339" s="79"/>
      <c r="T339" s="79"/>
      <c r="U339" s="79"/>
      <c r="V339" s="82" t="s">
        <v>685</v>
      </c>
      <c r="W339" s="81">
        <v>43749.481574074074</v>
      </c>
      <c r="X339" s="82" t="s">
        <v>924</v>
      </c>
      <c r="Y339" s="79"/>
      <c r="Z339" s="79"/>
      <c r="AA339" s="85" t="s">
        <v>1156</v>
      </c>
      <c r="AB339" s="79"/>
      <c r="AC339" s="79" t="b">
        <v>0</v>
      </c>
      <c r="AD339" s="79">
        <v>0</v>
      </c>
      <c r="AE339" s="85" t="s">
        <v>1173</v>
      </c>
      <c r="AF339" s="79" t="b">
        <v>0</v>
      </c>
      <c r="AG339" s="79" t="s">
        <v>1176</v>
      </c>
      <c r="AH339" s="79"/>
      <c r="AI339" s="85" t="s">
        <v>1173</v>
      </c>
      <c r="AJ339" s="79" t="b">
        <v>0</v>
      </c>
      <c r="AK339" s="79">
        <v>3</v>
      </c>
      <c r="AL339" s="85" t="s">
        <v>1168</v>
      </c>
      <c r="AM339" s="79" t="s">
        <v>1183</v>
      </c>
      <c r="AN339" s="79" t="b">
        <v>0</v>
      </c>
      <c r="AO339" s="85" t="s">
        <v>1168</v>
      </c>
      <c r="AP339" s="79" t="s">
        <v>176</v>
      </c>
      <c r="AQ339" s="79">
        <v>0</v>
      </c>
      <c r="AR339" s="79">
        <v>0</v>
      </c>
      <c r="AS339" s="79"/>
      <c r="AT339" s="79"/>
      <c r="AU339" s="79"/>
      <c r="AV339" s="79"/>
      <c r="AW339" s="79"/>
      <c r="AX339" s="79"/>
      <c r="AY339" s="79"/>
      <c r="AZ339" s="79"/>
      <c r="BA339">
        <v>7</v>
      </c>
      <c r="BB339" s="78" t="str">
        <f>REPLACE(INDEX(GroupVertices[Group],MATCH(Edges[[#This Row],[Vertex 1]],GroupVertices[Vertex],0)),1,1,"")</f>
        <v>1</v>
      </c>
      <c r="BC339" s="78" t="str">
        <f>REPLACE(INDEX(GroupVertices[Group],MATCH(Edges[[#This Row],[Vertex 2]],GroupVertices[Vertex],0)),1,1,"")</f>
        <v>3</v>
      </c>
      <c r="BD339" s="48">
        <v>1</v>
      </c>
      <c r="BE339" s="49">
        <v>6.666666666666667</v>
      </c>
      <c r="BF339" s="48">
        <v>0</v>
      </c>
      <c r="BG339" s="49">
        <v>0</v>
      </c>
      <c r="BH339" s="48">
        <v>0</v>
      </c>
      <c r="BI339" s="49">
        <v>0</v>
      </c>
      <c r="BJ339" s="48">
        <v>14</v>
      </c>
      <c r="BK339" s="49">
        <v>93.33333333333333</v>
      </c>
      <c r="BL339" s="48">
        <v>15</v>
      </c>
    </row>
    <row r="340" spans="1:64" ht="15">
      <c r="A340" s="64" t="s">
        <v>259</v>
      </c>
      <c r="B340" s="64" t="s">
        <v>259</v>
      </c>
      <c r="C340" s="65" t="s">
        <v>3156</v>
      </c>
      <c r="D340" s="66">
        <v>10</v>
      </c>
      <c r="E340" s="67" t="s">
        <v>136</v>
      </c>
      <c r="F340" s="68">
        <v>12</v>
      </c>
      <c r="G340" s="65"/>
      <c r="H340" s="69"/>
      <c r="I340" s="70"/>
      <c r="J340" s="70"/>
      <c r="K340" s="34" t="s">
        <v>65</v>
      </c>
      <c r="L340" s="77">
        <v>340</v>
      </c>
      <c r="M340" s="77"/>
      <c r="N340" s="72"/>
      <c r="O340" s="79" t="s">
        <v>176</v>
      </c>
      <c r="P340" s="81">
        <v>43749.486655092594</v>
      </c>
      <c r="Q340" s="79" t="s">
        <v>472</v>
      </c>
      <c r="R340" s="82" t="s">
        <v>517</v>
      </c>
      <c r="S340" s="79" t="s">
        <v>527</v>
      </c>
      <c r="T340" s="79" t="s">
        <v>604</v>
      </c>
      <c r="U340" s="79"/>
      <c r="V340" s="82" t="s">
        <v>685</v>
      </c>
      <c r="W340" s="81">
        <v>43749.486655092594</v>
      </c>
      <c r="X340" s="82" t="s">
        <v>925</v>
      </c>
      <c r="Y340" s="79"/>
      <c r="Z340" s="79"/>
      <c r="AA340" s="85" t="s">
        <v>1157</v>
      </c>
      <c r="AB340" s="79"/>
      <c r="AC340" s="79" t="b">
        <v>0</v>
      </c>
      <c r="AD340" s="79">
        <v>0</v>
      </c>
      <c r="AE340" s="85" t="s">
        <v>1173</v>
      </c>
      <c r="AF340" s="79" t="b">
        <v>0</v>
      </c>
      <c r="AG340" s="79" t="s">
        <v>1176</v>
      </c>
      <c r="AH340" s="79"/>
      <c r="AI340" s="85" t="s">
        <v>1173</v>
      </c>
      <c r="AJ340" s="79" t="b">
        <v>0</v>
      </c>
      <c r="AK340" s="79">
        <v>1</v>
      </c>
      <c r="AL340" s="85" t="s">
        <v>1173</v>
      </c>
      <c r="AM340" s="79" t="s">
        <v>1183</v>
      </c>
      <c r="AN340" s="79" t="b">
        <v>0</v>
      </c>
      <c r="AO340" s="85" t="s">
        <v>1157</v>
      </c>
      <c r="AP340" s="79" t="s">
        <v>176</v>
      </c>
      <c r="AQ340" s="79">
        <v>0</v>
      </c>
      <c r="AR340" s="79">
        <v>0</v>
      </c>
      <c r="AS340" s="79"/>
      <c r="AT340" s="79"/>
      <c r="AU340" s="79"/>
      <c r="AV340" s="79"/>
      <c r="AW340" s="79"/>
      <c r="AX340" s="79"/>
      <c r="AY340" s="79"/>
      <c r="AZ340" s="79"/>
      <c r="BA340">
        <v>23</v>
      </c>
      <c r="BB340" s="78" t="str">
        <f>REPLACE(INDEX(GroupVertices[Group],MATCH(Edges[[#This Row],[Vertex 1]],GroupVertices[Vertex],0)),1,1,"")</f>
        <v>1</v>
      </c>
      <c r="BC340" s="78" t="str">
        <f>REPLACE(INDEX(GroupVertices[Group],MATCH(Edges[[#This Row],[Vertex 2]],GroupVertices[Vertex],0)),1,1,"")</f>
        <v>1</v>
      </c>
      <c r="BD340" s="48">
        <v>0</v>
      </c>
      <c r="BE340" s="49">
        <v>0</v>
      </c>
      <c r="BF340" s="48">
        <v>0</v>
      </c>
      <c r="BG340" s="49">
        <v>0</v>
      </c>
      <c r="BH340" s="48">
        <v>0</v>
      </c>
      <c r="BI340" s="49">
        <v>0</v>
      </c>
      <c r="BJ340" s="48">
        <v>26</v>
      </c>
      <c r="BK340" s="49">
        <v>100</v>
      </c>
      <c r="BL340" s="48">
        <v>26</v>
      </c>
    </row>
    <row r="341" spans="1:64" ht="15">
      <c r="A341" s="64" t="s">
        <v>259</v>
      </c>
      <c r="B341" s="64" t="s">
        <v>259</v>
      </c>
      <c r="C341" s="65" t="s">
        <v>3156</v>
      </c>
      <c r="D341" s="66">
        <v>10</v>
      </c>
      <c r="E341" s="67" t="s">
        <v>136</v>
      </c>
      <c r="F341" s="68">
        <v>12</v>
      </c>
      <c r="G341" s="65"/>
      <c r="H341" s="69"/>
      <c r="I341" s="70"/>
      <c r="J341" s="70"/>
      <c r="K341" s="34" t="s">
        <v>65</v>
      </c>
      <c r="L341" s="77">
        <v>341</v>
      </c>
      <c r="M341" s="77"/>
      <c r="N341" s="72"/>
      <c r="O341" s="79" t="s">
        <v>176</v>
      </c>
      <c r="P341" s="81">
        <v>43749.495891203704</v>
      </c>
      <c r="Q341" s="79" t="s">
        <v>473</v>
      </c>
      <c r="R341" s="82" t="s">
        <v>518</v>
      </c>
      <c r="S341" s="79" t="s">
        <v>527</v>
      </c>
      <c r="T341" s="79" t="s">
        <v>605</v>
      </c>
      <c r="U341" s="79"/>
      <c r="V341" s="82" t="s">
        <v>685</v>
      </c>
      <c r="W341" s="81">
        <v>43749.495891203704</v>
      </c>
      <c r="X341" s="82" t="s">
        <v>926</v>
      </c>
      <c r="Y341" s="79"/>
      <c r="Z341" s="79"/>
      <c r="AA341" s="85" t="s">
        <v>1158</v>
      </c>
      <c r="AB341" s="79"/>
      <c r="AC341" s="79" t="b">
        <v>0</v>
      </c>
      <c r="AD341" s="79">
        <v>3</v>
      </c>
      <c r="AE341" s="85" t="s">
        <v>1173</v>
      </c>
      <c r="AF341" s="79" t="b">
        <v>0</v>
      </c>
      <c r="AG341" s="79" t="s">
        <v>1176</v>
      </c>
      <c r="AH341" s="79"/>
      <c r="AI341" s="85" t="s">
        <v>1173</v>
      </c>
      <c r="AJ341" s="79" t="b">
        <v>0</v>
      </c>
      <c r="AK341" s="79">
        <v>0</v>
      </c>
      <c r="AL341" s="85" t="s">
        <v>1173</v>
      </c>
      <c r="AM341" s="79" t="s">
        <v>1183</v>
      </c>
      <c r="AN341" s="79" t="b">
        <v>0</v>
      </c>
      <c r="AO341" s="85" t="s">
        <v>1158</v>
      </c>
      <c r="AP341" s="79" t="s">
        <v>176</v>
      </c>
      <c r="AQ341" s="79">
        <v>0</v>
      </c>
      <c r="AR341" s="79">
        <v>0</v>
      </c>
      <c r="AS341" s="79"/>
      <c r="AT341" s="79"/>
      <c r="AU341" s="79"/>
      <c r="AV341" s="79"/>
      <c r="AW341" s="79"/>
      <c r="AX341" s="79"/>
      <c r="AY341" s="79"/>
      <c r="AZ341" s="79"/>
      <c r="BA341">
        <v>23</v>
      </c>
      <c r="BB341" s="78" t="str">
        <f>REPLACE(INDEX(GroupVertices[Group],MATCH(Edges[[#This Row],[Vertex 1]],GroupVertices[Vertex],0)),1,1,"")</f>
        <v>1</v>
      </c>
      <c r="BC341" s="78" t="str">
        <f>REPLACE(INDEX(GroupVertices[Group],MATCH(Edges[[#This Row],[Vertex 2]],GroupVertices[Vertex],0)),1,1,"")</f>
        <v>1</v>
      </c>
      <c r="BD341" s="48">
        <v>0</v>
      </c>
      <c r="BE341" s="49">
        <v>0</v>
      </c>
      <c r="BF341" s="48">
        <v>0</v>
      </c>
      <c r="BG341" s="49">
        <v>0</v>
      </c>
      <c r="BH341" s="48">
        <v>0</v>
      </c>
      <c r="BI341" s="49">
        <v>0</v>
      </c>
      <c r="BJ341" s="48">
        <v>24</v>
      </c>
      <c r="BK341" s="49">
        <v>100</v>
      </c>
      <c r="BL341" s="48">
        <v>24</v>
      </c>
    </row>
    <row r="342" spans="1:64" ht="15">
      <c r="A342" s="64" t="s">
        <v>259</v>
      </c>
      <c r="B342" s="64" t="s">
        <v>259</v>
      </c>
      <c r="C342" s="65" t="s">
        <v>3156</v>
      </c>
      <c r="D342" s="66">
        <v>10</v>
      </c>
      <c r="E342" s="67" t="s">
        <v>136</v>
      </c>
      <c r="F342" s="68">
        <v>12</v>
      </c>
      <c r="G342" s="65"/>
      <c r="H342" s="69"/>
      <c r="I342" s="70"/>
      <c r="J342" s="70"/>
      <c r="K342" s="34" t="s">
        <v>65</v>
      </c>
      <c r="L342" s="77">
        <v>342</v>
      </c>
      <c r="M342" s="77"/>
      <c r="N342" s="72"/>
      <c r="O342" s="79" t="s">
        <v>176</v>
      </c>
      <c r="P342" s="81">
        <v>43749.497719907406</v>
      </c>
      <c r="Q342" s="79" t="s">
        <v>474</v>
      </c>
      <c r="R342" s="82" t="s">
        <v>519</v>
      </c>
      <c r="S342" s="79" t="s">
        <v>527</v>
      </c>
      <c r="T342" s="79" t="s">
        <v>606</v>
      </c>
      <c r="U342" s="79"/>
      <c r="V342" s="82" t="s">
        <v>685</v>
      </c>
      <c r="W342" s="81">
        <v>43749.497719907406</v>
      </c>
      <c r="X342" s="82" t="s">
        <v>927</v>
      </c>
      <c r="Y342" s="79"/>
      <c r="Z342" s="79"/>
      <c r="AA342" s="85" t="s">
        <v>1159</v>
      </c>
      <c r="AB342" s="79"/>
      <c r="AC342" s="79" t="b">
        <v>0</v>
      </c>
      <c r="AD342" s="79">
        <v>4</v>
      </c>
      <c r="AE342" s="85" t="s">
        <v>1173</v>
      </c>
      <c r="AF342" s="79" t="b">
        <v>0</v>
      </c>
      <c r="AG342" s="79" t="s">
        <v>1177</v>
      </c>
      <c r="AH342" s="79"/>
      <c r="AI342" s="85" t="s">
        <v>1173</v>
      </c>
      <c r="AJ342" s="79" t="b">
        <v>0</v>
      </c>
      <c r="AK342" s="79">
        <v>0</v>
      </c>
      <c r="AL342" s="85" t="s">
        <v>1173</v>
      </c>
      <c r="AM342" s="79" t="s">
        <v>1183</v>
      </c>
      <c r="AN342" s="79" t="b">
        <v>0</v>
      </c>
      <c r="AO342" s="85" t="s">
        <v>1159</v>
      </c>
      <c r="AP342" s="79" t="s">
        <v>176</v>
      </c>
      <c r="AQ342" s="79">
        <v>0</v>
      </c>
      <c r="AR342" s="79">
        <v>0</v>
      </c>
      <c r="AS342" s="79"/>
      <c r="AT342" s="79"/>
      <c r="AU342" s="79"/>
      <c r="AV342" s="79"/>
      <c r="AW342" s="79"/>
      <c r="AX342" s="79"/>
      <c r="AY342" s="79"/>
      <c r="AZ342" s="79"/>
      <c r="BA342">
        <v>23</v>
      </c>
      <c r="BB342" s="78" t="str">
        <f>REPLACE(INDEX(GroupVertices[Group],MATCH(Edges[[#This Row],[Vertex 1]],GroupVertices[Vertex],0)),1,1,"")</f>
        <v>1</v>
      </c>
      <c r="BC342" s="78" t="str">
        <f>REPLACE(INDEX(GroupVertices[Group],MATCH(Edges[[#This Row],[Vertex 2]],GroupVertices[Vertex],0)),1,1,"")</f>
        <v>1</v>
      </c>
      <c r="BD342" s="48">
        <v>0</v>
      </c>
      <c r="BE342" s="49">
        <v>0</v>
      </c>
      <c r="BF342" s="48">
        <v>0</v>
      </c>
      <c r="BG342" s="49">
        <v>0</v>
      </c>
      <c r="BH342" s="48">
        <v>0</v>
      </c>
      <c r="BI342" s="49">
        <v>0</v>
      </c>
      <c r="BJ342" s="48">
        <v>28</v>
      </c>
      <c r="BK342" s="49">
        <v>100</v>
      </c>
      <c r="BL342" s="48">
        <v>28</v>
      </c>
    </row>
    <row r="343" spans="1:64" ht="15">
      <c r="A343" s="64" t="s">
        <v>284</v>
      </c>
      <c r="B343" s="64" t="s">
        <v>259</v>
      </c>
      <c r="C343" s="65" t="s">
        <v>3150</v>
      </c>
      <c r="D343" s="66">
        <v>4</v>
      </c>
      <c r="E343" s="67" t="s">
        <v>136</v>
      </c>
      <c r="F343" s="68">
        <v>31.714285714285715</v>
      </c>
      <c r="G343" s="65"/>
      <c r="H343" s="69"/>
      <c r="I343" s="70"/>
      <c r="J343" s="70"/>
      <c r="K343" s="34" t="s">
        <v>65</v>
      </c>
      <c r="L343" s="77">
        <v>343</v>
      </c>
      <c r="M343" s="77"/>
      <c r="N343" s="72"/>
      <c r="O343" s="79" t="s">
        <v>328</v>
      </c>
      <c r="P343" s="81">
        <v>43738.441458333335</v>
      </c>
      <c r="Q343" s="79" t="s">
        <v>330</v>
      </c>
      <c r="R343" s="79"/>
      <c r="S343" s="79"/>
      <c r="T343" s="79"/>
      <c r="U343" s="79"/>
      <c r="V343" s="82" t="s">
        <v>707</v>
      </c>
      <c r="W343" s="81">
        <v>43738.441458333335</v>
      </c>
      <c r="X343" s="82" t="s">
        <v>928</v>
      </c>
      <c r="Y343" s="79"/>
      <c r="Z343" s="79"/>
      <c r="AA343" s="85" t="s">
        <v>1160</v>
      </c>
      <c r="AB343" s="79"/>
      <c r="AC343" s="79" t="b">
        <v>0</v>
      </c>
      <c r="AD343" s="79">
        <v>0</v>
      </c>
      <c r="AE343" s="85" t="s">
        <v>1173</v>
      </c>
      <c r="AF343" s="79" t="b">
        <v>0</v>
      </c>
      <c r="AG343" s="79" t="s">
        <v>1176</v>
      </c>
      <c r="AH343" s="79"/>
      <c r="AI343" s="85" t="s">
        <v>1173</v>
      </c>
      <c r="AJ343" s="79" t="b">
        <v>0</v>
      </c>
      <c r="AK343" s="79">
        <v>4</v>
      </c>
      <c r="AL343" s="85" t="s">
        <v>1132</v>
      </c>
      <c r="AM343" s="79" t="s">
        <v>1181</v>
      </c>
      <c r="AN343" s="79" t="b">
        <v>0</v>
      </c>
      <c r="AO343" s="85" t="s">
        <v>1132</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1</v>
      </c>
      <c r="BC343" s="78" t="str">
        <f>REPLACE(INDEX(GroupVertices[Group],MATCH(Edges[[#This Row],[Vertex 2]],GroupVertices[Vertex],0)),1,1,"")</f>
        <v>1</v>
      </c>
      <c r="BD343" s="48">
        <v>0</v>
      </c>
      <c r="BE343" s="49">
        <v>0</v>
      </c>
      <c r="BF343" s="48">
        <v>0</v>
      </c>
      <c r="BG343" s="49">
        <v>0</v>
      </c>
      <c r="BH343" s="48">
        <v>0</v>
      </c>
      <c r="BI343" s="49">
        <v>0</v>
      </c>
      <c r="BJ343" s="48">
        <v>20</v>
      </c>
      <c r="BK343" s="49">
        <v>100</v>
      </c>
      <c r="BL343" s="48">
        <v>20</v>
      </c>
    </row>
    <row r="344" spans="1:64" ht="15">
      <c r="A344" s="64" t="s">
        <v>284</v>
      </c>
      <c r="B344" s="64" t="s">
        <v>259</v>
      </c>
      <c r="C344" s="65" t="s">
        <v>3150</v>
      </c>
      <c r="D344" s="66">
        <v>4</v>
      </c>
      <c r="E344" s="67" t="s">
        <v>136</v>
      </c>
      <c r="F344" s="68">
        <v>31.714285714285715</v>
      </c>
      <c r="G344" s="65"/>
      <c r="H344" s="69"/>
      <c r="I344" s="70"/>
      <c r="J344" s="70"/>
      <c r="K344" s="34" t="s">
        <v>65</v>
      </c>
      <c r="L344" s="77">
        <v>344</v>
      </c>
      <c r="M344" s="77"/>
      <c r="N344" s="72"/>
      <c r="O344" s="79" t="s">
        <v>328</v>
      </c>
      <c r="P344" s="81">
        <v>43745.732199074075</v>
      </c>
      <c r="Q344" s="79" t="s">
        <v>344</v>
      </c>
      <c r="R344" s="79"/>
      <c r="S344" s="79"/>
      <c r="T344" s="79" t="s">
        <v>543</v>
      </c>
      <c r="U344" s="79"/>
      <c r="V344" s="82" t="s">
        <v>707</v>
      </c>
      <c r="W344" s="81">
        <v>43745.732199074075</v>
      </c>
      <c r="X344" s="82" t="s">
        <v>897</v>
      </c>
      <c r="Y344" s="79"/>
      <c r="Z344" s="79"/>
      <c r="AA344" s="85" t="s">
        <v>1129</v>
      </c>
      <c r="AB344" s="79"/>
      <c r="AC344" s="79" t="b">
        <v>0</v>
      </c>
      <c r="AD344" s="79">
        <v>0</v>
      </c>
      <c r="AE344" s="85" t="s">
        <v>1173</v>
      </c>
      <c r="AF344" s="79" t="b">
        <v>0</v>
      </c>
      <c r="AG344" s="79" t="s">
        <v>1177</v>
      </c>
      <c r="AH344" s="79"/>
      <c r="AI344" s="85" t="s">
        <v>1173</v>
      </c>
      <c r="AJ344" s="79" t="b">
        <v>0</v>
      </c>
      <c r="AK344" s="79">
        <v>5</v>
      </c>
      <c r="AL344" s="85" t="s">
        <v>1063</v>
      </c>
      <c r="AM344" s="79" t="s">
        <v>1181</v>
      </c>
      <c r="AN344" s="79" t="b">
        <v>0</v>
      </c>
      <c r="AO344" s="85" t="s">
        <v>1063</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1</v>
      </c>
      <c r="BC344" s="78" t="str">
        <f>REPLACE(INDEX(GroupVertices[Group],MATCH(Edges[[#This Row],[Vertex 2]],GroupVertices[Vertex],0)),1,1,"")</f>
        <v>1</v>
      </c>
      <c r="BD344" s="48">
        <v>1</v>
      </c>
      <c r="BE344" s="49">
        <v>5.555555555555555</v>
      </c>
      <c r="BF344" s="48">
        <v>0</v>
      </c>
      <c r="BG344" s="49">
        <v>0</v>
      </c>
      <c r="BH344" s="48">
        <v>0</v>
      </c>
      <c r="BI344" s="49">
        <v>0</v>
      </c>
      <c r="BJ344" s="48">
        <v>17</v>
      </c>
      <c r="BK344" s="49">
        <v>94.44444444444444</v>
      </c>
      <c r="BL344" s="48">
        <v>18</v>
      </c>
    </row>
    <row r="345" spans="1:64" ht="15">
      <c r="A345" s="64" t="s">
        <v>284</v>
      </c>
      <c r="B345" s="64" t="s">
        <v>272</v>
      </c>
      <c r="C345" s="65" t="s">
        <v>3149</v>
      </c>
      <c r="D345" s="66">
        <v>3</v>
      </c>
      <c r="E345" s="67" t="s">
        <v>132</v>
      </c>
      <c r="F345" s="68">
        <v>35</v>
      </c>
      <c r="G345" s="65"/>
      <c r="H345" s="69"/>
      <c r="I345" s="70"/>
      <c r="J345" s="70"/>
      <c r="K345" s="34" t="s">
        <v>65</v>
      </c>
      <c r="L345" s="77">
        <v>345</v>
      </c>
      <c r="M345" s="77"/>
      <c r="N345" s="72"/>
      <c r="O345" s="79" t="s">
        <v>328</v>
      </c>
      <c r="P345" s="81">
        <v>43747.36592592593</v>
      </c>
      <c r="Q345" s="79" t="s">
        <v>395</v>
      </c>
      <c r="R345" s="79"/>
      <c r="S345" s="79"/>
      <c r="T345" s="79"/>
      <c r="U345" s="79"/>
      <c r="V345" s="82" t="s">
        <v>707</v>
      </c>
      <c r="W345" s="81">
        <v>43747.36592592593</v>
      </c>
      <c r="X345" s="82" t="s">
        <v>929</v>
      </c>
      <c r="Y345" s="79"/>
      <c r="Z345" s="79"/>
      <c r="AA345" s="85" t="s">
        <v>1161</v>
      </c>
      <c r="AB345" s="79"/>
      <c r="AC345" s="79" t="b">
        <v>0</v>
      </c>
      <c r="AD345" s="79">
        <v>0</v>
      </c>
      <c r="AE345" s="85" t="s">
        <v>1173</v>
      </c>
      <c r="AF345" s="79" t="b">
        <v>0</v>
      </c>
      <c r="AG345" s="79" t="s">
        <v>1176</v>
      </c>
      <c r="AH345" s="79"/>
      <c r="AI345" s="85" t="s">
        <v>1173</v>
      </c>
      <c r="AJ345" s="79" t="b">
        <v>0</v>
      </c>
      <c r="AK345" s="79">
        <v>3</v>
      </c>
      <c r="AL345" s="85" t="s">
        <v>1061</v>
      </c>
      <c r="AM345" s="79" t="s">
        <v>1181</v>
      </c>
      <c r="AN345" s="79" t="b">
        <v>0</v>
      </c>
      <c r="AO345" s="85" t="s">
        <v>1061</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1</v>
      </c>
      <c r="BD345" s="48">
        <v>0</v>
      </c>
      <c r="BE345" s="49">
        <v>0</v>
      </c>
      <c r="BF345" s="48">
        <v>0</v>
      </c>
      <c r="BG345" s="49">
        <v>0</v>
      </c>
      <c r="BH345" s="48">
        <v>0</v>
      </c>
      <c r="BI345" s="49">
        <v>0</v>
      </c>
      <c r="BJ345" s="48">
        <v>16</v>
      </c>
      <c r="BK345" s="49">
        <v>100</v>
      </c>
      <c r="BL345" s="48">
        <v>16</v>
      </c>
    </row>
    <row r="346" spans="1:64" ht="15">
      <c r="A346" s="64" t="s">
        <v>281</v>
      </c>
      <c r="B346" s="64" t="s">
        <v>281</v>
      </c>
      <c r="C346" s="65" t="s">
        <v>3156</v>
      </c>
      <c r="D346" s="66">
        <v>10</v>
      </c>
      <c r="E346" s="67" t="s">
        <v>136</v>
      </c>
      <c r="F346" s="68">
        <v>12</v>
      </c>
      <c r="G346" s="65"/>
      <c r="H346" s="69"/>
      <c r="I346" s="70"/>
      <c r="J346" s="70"/>
      <c r="K346" s="34" t="s">
        <v>65</v>
      </c>
      <c r="L346" s="77">
        <v>346</v>
      </c>
      <c r="M346" s="77"/>
      <c r="N346" s="72"/>
      <c r="O346" s="79" t="s">
        <v>176</v>
      </c>
      <c r="P346" s="81">
        <v>43738.310219907406</v>
      </c>
      <c r="Q346" s="79" t="s">
        <v>475</v>
      </c>
      <c r="R346" s="82" t="s">
        <v>508</v>
      </c>
      <c r="S346" s="79" t="s">
        <v>533</v>
      </c>
      <c r="T346" s="79" t="s">
        <v>594</v>
      </c>
      <c r="U346" s="82" t="s">
        <v>637</v>
      </c>
      <c r="V346" s="82" t="s">
        <v>637</v>
      </c>
      <c r="W346" s="81">
        <v>43738.310219907406</v>
      </c>
      <c r="X346" s="82" t="s">
        <v>930</v>
      </c>
      <c r="Y346" s="79"/>
      <c r="Z346" s="79"/>
      <c r="AA346" s="85" t="s">
        <v>1162</v>
      </c>
      <c r="AB346" s="79"/>
      <c r="AC346" s="79" t="b">
        <v>0</v>
      </c>
      <c r="AD346" s="79">
        <v>0</v>
      </c>
      <c r="AE346" s="85" t="s">
        <v>1173</v>
      </c>
      <c r="AF346" s="79" t="b">
        <v>0</v>
      </c>
      <c r="AG346" s="79" t="s">
        <v>1177</v>
      </c>
      <c r="AH346" s="79"/>
      <c r="AI346" s="85" t="s">
        <v>1173</v>
      </c>
      <c r="AJ346" s="79" t="b">
        <v>0</v>
      </c>
      <c r="AK346" s="79">
        <v>1</v>
      </c>
      <c r="AL346" s="85" t="s">
        <v>1173</v>
      </c>
      <c r="AM346" s="79" t="s">
        <v>1187</v>
      </c>
      <c r="AN346" s="79" t="b">
        <v>0</v>
      </c>
      <c r="AO346" s="85" t="s">
        <v>1162</v>
      </c>
      <c r="AP346" s="79" t="s">
        <v>1191</v>
      </c>
      <c r="AQ346" s="79">
        <v>0</v>
      </c>
      <c r="AR346" s="79">
        <v>0</v>
      </c>
      <c r="AS346" s="79"/>
      <c r="AT346" s="79"/>
      <c r="AU346" s="79"/>
      <c r="AV346" s="79"/>
      <c r="AW346" s="79"/>
      <c r="AX346" s="79"/>
      <c r="AY346" s="79"/>
      <c r="AZ346" s="79"/>
      <c r="BA346">
        <v>8</v>
      </c>
      <c r="BB346" s="78" t="str">
        <f>REPLACE(INDEX(GroupVertices[Group],MATCH(Edges[[#This Row],[Vertex 1]],GroupVertices[Vertex],0)),1,1,"")</f>
        <v>3</v>
      </c>
      <c r="BC346" s="78" t="str">
        <f>REPLACE(INDEX(GroupVertices[Group],MATCH(Edges[[#This Row],[Vertex 2]],GroupVertices[Vertex],0)),1,1,"")</f>
        <v>3</v>
      </c>
      <c r="BD346" s="48">
        <v>1</v>
      </c>
      <c r="BE346" s="49">
        <v>10</v>
      </c>
      <c r="BF346" s="48">
        <v>0</v>
      </c>
      <c r="BG346" s="49">
        <v>0</v>
      </c>
      <c r="BH346" s="48">
        <v>0</v>
      </c>
      <c r="BI346" s="49">
        <v>0</v>
      </c>
      <c r="BJ346" s="48">
        <v>9</v>
      </c>
      <c r="BK346" s="49">
        <v>90</v>
      </c>
      <c r="BL346" s="48">
        <v>10</v>
      </c>
    </row>
    <row r="347" spans="1:64" ht="15">
      <c r="A347" s="64" t="s">
        <v>281</v>
      </c>
      <c r="B347" s="64" t="s">
        <v>281</v>
      </c>
      <c r="C347" s="65" t="s">
        <v>3156</v>
      </c>
      <c r="D347" s="66">
        <v>10</v>
      </c>
      <c r="E347" s="67" t="s">
        <v>136</v>
      </c>
      <c r="F347" s="68">
        <v>12</v>
      </c>
      <c r="G347" s="65"/>
      <c r="H347" s="69"/>
      <c r="I347" s="70"/>
      <c r="J347" s="70"/>
      <c r="K347" s="34" t="s">
        <v>65</v>
      </c>
      <c r="L347" s="77">
        <v>347</v>
      </c>
      <c r="M347" s="77"/>
      <c r="N347" s="72"/>
      <c r="O347" s="79" t="s">
        <v>176</v>
      </c>
      <c r="P347" s="81">
        <v>43740.277592592596</v>
      </c>
      <c r="Q347" s="79" t="s">
        <v>476</v>
      </c>
      <c r="R347" s="79"/>
      <c r="S347" s="79"/>
      <c r="T347" s="79" t="s">
        <v>607</v>
      </c>
      <c r="U347" s="82" t="s">
        <v>640</v>
      </c>
      <c r="V347" s="82" t="s">
        <v>640</v>
      </c>
      <c r="W347" s="81">
        <v>43740.277592592596</v>
      </c>
      <c r="X347" s="82" t="s">
        <v>931</v>
      </c>
      <c r="Y347" s="79"/>
      <c r="Z347" s="79"/>
      <c r="AA347" s="85" t="s">
        <v>1163</v>
      </c>
      <c r="AB347" s="79"/>
      <c r="AC347" s="79" t="b">
        <v>0</v>
      </c>
      <c r="AD347" s="79">
        <v>4</v>
      </c>
      <c r="AE347" s="85" t="s">
        <v>1173</v>
      </c>
      <c r="AF347" s="79" t="b">
        <v>0</v>
      </c>
      <c r="AG347" s="79" t="s">
        <v>1176</v>
      </c>
      <c r="AH347" s="79"/>
      <c r="AI347" s="85" t="s">
        <v>1173</v>
      </c>
      <c r="AJ347" s="79" t="b">
        <v>0</v>
      </c>
      <c r="AK347" s="79">
        <v>0</v>
      </c>
      <c r="AL347" s="85" t="s">
        <v>1173</v>
      </c>
      <c r="AM347" s="79" t="s">
        <v>1181</v>
      </c>
      <c r="AN347" s="79" t="b">
        <v>0</v>
      </c>
      <c r="AO347" s="85" t="s">
        <v>1163</v>
      </c>
      <c r="AP347" s="79" t="s">
        <v>176</v>
      </c>
      <c r="AQ347" s="79">
        <v>0</v>
      </c>
      <c r="AR347" s="79">
        <v>0</v>
      </c>
      <c r="AS347" s="79" t="s">
        <v>1193</v>
      </c>
      <c r="AT347" s="79" t="s">
        <v>1196</v>
      </c>
      <c r="AU347" s="79" t="s">
        <v>1197</v>
      </c>
      <c r="AV347" s="79" t="s">
        <v>1199</v>
      </c>
      <c r="AW347" s="79" t="s">
        <v>1203</v>
      </c>
      <c r="AX347" s="79" t="s">
        <v>1199</v>
      </c>
      <c r="AY347" s="79" t="s">
        <v>1208</v>
      </c>
      <c r="AZ347" s="82" t="s">
        <v>1210</v>
      </c>
      <c r="BA347">
        <v>8</v>
      </c>
      <c r="BB347" s="78" t="str">
        <f>REPLACE(INDEX(GroupVertices[Group],MATCH(Edges[[#This Row],[Vertex 1]],GroupVertices[Vertex],0)),1,1,"")</f>
        <v>3</v>
      </c>
      <c r="BC347" s="78" t="str">
        <f>REPLACE(INDEX(GroupVertices[Group],MATCH(Edges[[#This Row],[Vertex 2]],GroupVertices[Vertex],0)),1,1,"")</f>
        <v>3</v>
      </c>
      <c r="BD347" s="48">
        <v>0</v>
      </c>
      <c r="BE347" s="49">
        <v>0</v>
      </c>
      <c r="BF347" s="48">
        <v>0</v>
      </c>
      <c r="BG347" s="49">
        <v>0</v>
      </c>
      <c r="BH347" s="48">
        <v>0</v>
      </c>
      <c r="BI347" s="49">
        <v>0</v>
      </c>
      <c r="BJ347" s="48">
        <v>20</v>
      </c>
      <c r="BK347" s="49">
        <v>100</v>
      </c>
      <c r="BL347" s="48">
        <v>20</v>
      </c>
    </row>
    <row r="348" spans="1:64" ht="15">
      <c r="A348" s="64" t="s">
        <v>281</v>
      </c>
      <c r="B348" s="64" t="s">
        <v>281</v>
      </c>
      <c r="C348" s="65" t="s">
        <v>3156</v>
      </c>
      <c r="D348" s="66">
        <v>10</v>
      </c>
      <c r="E348" s="67" t="s">
        <v>136</v>
      </c>
      <c r="F348" s="68">
        <v>12</v>
      </c>
      <c r="G348" s="65"/>
      <c r="H348" s="69"/>
      <c r="I348" s="70"/>
      <c r="J348" s="70"/>
      <c r="K348" s="34" t="s">
        <v>65</v>
      </c>
      <c r="L348" s="77">
        <v>348</v>
      </c>
      <c r="M348" s="77"/>
      <c r="N348" s="72"/>
      <c r="O348" s="79" t="s">
        <v>176</v>
      </c>
      <c r="P348" s="81">
        <v>43740.442766203705</v>
      </c>
      <c r="Q348" s="79" t="s">
        <v>477</v>
      </c>
      <c r="R348" s="79"/>
      <c r="S348" s="79"/>
      <c r="T348" s="79" t="s">
        <v>569</v>
      </c>
      <c r="U348" s="82" t="s">
        <v>641</v>
      </c>
      <c r="V348" s="82" t="s">
        <v>641</v>
      </c>
      <c r="W348" s="81">
        <v>43740.442766203705</v>
      </c>
      <c r="X348" s="82" t="s">
        <v>932</v>
      </c>
      <c r="Y348" s="79"/>
      <c r="Z348" s="79"/>
      <c r="AA348" s="85" t="s">
        <v>1164</v>
      </c>
      <c r="AB348" s="79"/>
      <c r="AC348" s="79" t="b">
        <v>0</v>
      </c>
      <c r="AD348" s="79">
        <v>4</v>
      </c>
      <c r="AE348" s="85" t="s">
        <v>1173</v>
      </c>
      <c r="AF348" s="79" t="b">
        <v>0</v>
      </c>
      <c r="AG348" s="79" t="s">
        <v>1176</v>
      </c>
      <c r="AH348" s="79"/>
      <c r="AI348" s="85" t="s">
        <v>1173</v>
      </c>
      <c r="AJ348" s="79" t="b">
        <v>0</v>
      </c>
      <c r="AK348" s="79">
        <v>3</v>
      </c>
      <c r="AL348" s="85" t="s">
        <v>1173</v>
      </c>
      <c r="AM348" s="79" t="s">
        <v>1181</v>
      </c>
      <c r="AN348" s="79" t="b">
        <v>0</v>
      </c>
      <c r="AO348" s="85" t="s">
        <v>1164</v>
      </c>
      <c r="AP348" s="79" t="s">
        <v>176</v>
      </c>
      <c r="AQ348" s="79">
        <v>0</v>
      </c>
      <c r="AR348" s="79">
        <v>0</v>
      </c>
      <c r="AS348" s="79" t="s">
        <v>1193</v>
      </c>
      <c r="AT348" s="79" t="s">
        <v>1196</v>
      </c>
      <c r="AU348" s="79" t="s">
        <v>1197</v>
      </c>
      <c r="AV348" s="79" t="s">
        <v>1199</v>
      </c>
      <c r="AW348" s="79" t="s">
        <v>1203</v>
      </c>
      <c r="AX348" s="79" t="s">
        <v>1199</v>
      </c>
      <c r="AY348" s="79" t="s">
        <v>1208</v>
      </c>
      <c r="AZ348" s="82" t="s">
        <v>1210</v>
      </c>
      <c r="BA348">
        <v>8</v>
      </c>
      <c r="BB348" s="78" t="str">
        <f>REPLACE(INDEX(GroupVertices[Group],MATCH(Edges[[#This Row],[Vertex 1]],GroupVertices[Vertex],0)),1,1,"")</f>
        <v>3</v>
      </c>
      <c r="BC348" s="78" t="str">
        <f>REPLACE(INDEX(GroupVertices[Group],MATCH(Edges[[#This Row],[Vertex 2]],GroupVertices[Vertex],0)),1,1,"")</f>
        <v>3</v>
      </c>
      <c r="BD348" s="48">
        <v>0</v>
      </c>
      <c r="BE348" s="49">
        <v>0</v>
      </c>
      <c r="BF348" s="48">
        <v>0</v>
      </c>
      <c r="BG348" s="49">
        <v>0</v>
      </c>
      <c r="BH348" s="48">
        <v>0</v>
      </c>
      <c r="BI348" s="49">
        <v>0</v>
      </c>
      <c r="BJ348" s="48">
        <v>14</v>
      </c>
      <c r="BK348" s="49">
        <v>100</v>
      </c>
      <c r="BL348" s="48">
        <v>14</v>
      </c>
    </row>
    <row r="349" spans="1:64" ht="15">
      <c r="A349" s="64" t="s">
        <v>281</v>
      </c>
      <c r="B349" s="64" t="s">
        <v>281</v>
      </c>
      <c r="C349" s="65" t="s">
        <v>3156</v>
      </c>
      <c r="D349" s="66">
        <v>10</v>
      </c>
      <c r="E349" s="67" t="s">
        <v>136</v>
      </c>
      <c r="F349" s="68">
        <v>12</v>
      </c>
      <c r="G349" s="65"/>
      <c r="H349" s="69"/>
      <c r="I349" s="70"/>
      <c r="J349" s="70"/>
      <c r="K349" s="34" t="s">
        <v>65</v>
      </c>
      <c r="L349" s="77">
        <v>349</v>
      </c>
      <c r="M349" s="77"/>
      <c r="N349" s="72"/>
      <c r="O349" s="79" t="s">
        <v>176</v>
      </c>
      <c r="P349" s="81">
        <v>43740.44349537037</v>
      </c>
      <c r="Q349" s="79" t="s">
        <v>478</v>
      </c>
      <c r="R349" s="79"/>
      <c r="S349" s="79"/>
      <c r="T349" s="79" t="s">
        <v>608</v>
      </c>
      <c r="U349" s="82" t="s">
        <v>642</v>
      </c>
      <c r="V349" s="82" t="s">
        <v>642</v>
      </c>
      <c r="W349" s="81">
        <v>43740.44349537037</v>
      </c>
      <c r="X349" s="82" t="s">
        <v>933</v>
      </c>
      <c r="Y349" s="79"/>
      <c r="Z349" s="79"/>
      <c r="AA349" s="85" t="s">
        <v>1165</v>
      </c>
      <c r="AB349" s="79"/>
      <c r="AC349" s="79" t="b">
        <v>0</v>
      </c>
      <c r="AD349" s="79">
        <v>6</v>
      </c>
      <c r="AE349" s="85" t="s">
        <v>1173</v>
      </c>
      <c r="AF349" s="79" t="b">
        <v>0</v>
      </c>
      <c r="AG349" s="79" t="s">
        <v>1176</v>
      </c>
      <c r="AH349" s="79"/>
      <c r="AI349" s="85" t="s">
        <v>1173</v>
      </c>
      <c r="AJ349" s="79" t="b">
        <v>0</v>
      </c>
      <c r="AK349" s="79">
        <v>5</v>
      </c>
      <c r="AL349" s="85" t="s">
        <v>1173</v>
      </c>
      <c r="AM349" s="79" t="s">
        <v>1181</v>
      </c>
      <c r="AN349" s="79" t="b">
        <v>0</v>
      </c>
      <c r="AO349" s="85" t="s">
        <v>1165</v>
      </c>
      <c r="AP349" s="79" t="s">
        <v>176</v>
      </c>
      <c r="AQ349" s="79">
        <v>0</v>
      </c>
      <c r="AR349" s="79">
        <v>0</v>
      </c>
      <c r="AS349" s="79" t="s">
        <v>1193</v>
      </c>
      <c r="AT349" s="79" t="s">
        <v>1196</v>
      </c>
      <c r="AU349" s="79" t="s">
        <v>1197</v>
      </c>
      <c r="AV349" s="79" t="s">
        <v>1199</v>
      </c>
      <c r="AW349" s="79" t="s">
        <v>1203</v>
      </c>
      <c r="AX349" s="79" t="s">
        <v>1199</v>
      </c>
      <c r="AY349" s="79" t="s">
        <v>1208</v>
      </c>
      <c r="AZ349" s="82" t="s">
        <v>1210</v>
      </c>
      <c r="BA349">
        <v>8</v>
      </c>
      <c r="BB349" s="78" t="str">
        <f>REPLACE(INDEX(GroupVertices[Group],MATCH(Edges[[#This Row],[Vertex 1]],GroupVertices[Vertex],0)),1,1,"")</f>
        <v>3</v>
      </c>
      <c r="BC349" s="78" t="str">
        <f>REPLACE(INDEX(GroupVertices[Group],MATCH(Edges[[#This Row],[Vertex 2]],GroupVertices[Vertex],0)),1,1,"")</f>
        <v>3</v>
      </c>
      <c r="BD349" s="48">
        <v>0</v>
      </c>
      <c r="BE349" s="49">
        <v>0</v>
      </c>
      <c r="BF349" s="48">
        <v>0</v>
      </c>
      <c r="BG349" s="49">
        <v>0</v>
      </c>
      <c r="BH349" s="48">
        <v>0</v>
      </c>
      <c r="BI349" s="49">
        <v>0</v>
      </c>
      <c r="BJ349" s="48">
        <v>27</v>
      </c>
      <c r="BK349" s="49">
        <v>100</v>
      </c>
      <c r="BL349" s="48">
        <v>27</v>
      </c>
    </row>
    <row r="350" spans="1:64" ht="15">
      <c r="A350" s="64" t="s">
        <v>281</v>
      </c>
      <c r="B350" s="64" t="s">
        <v>281</v>
      </c>
      <c r="C350" s="65" t="s">
        <v>3156</v>
      </c>
      <c r="D350" s="66">
        <v>10</v>
      </c>
      <c r="E350" s="67" t="s">
        <v>136</v>
      </c>
      <c r="F350" s="68">
        <v>12</v>
      </c>
      <c r="G350" s="65"/>
      <c r="H350" s="69"/>
      <c r="I350" s="70"/>
      <c r="J350" s="70"/>
      <c r="K350" s="34" t="s">
        <v>65</v>
      </c>
      <c r="L350" s="77">
        <v>350</v>
      </c>
      <c r="M350" s="77"/>
      <c r="N350" s="72"/>
      <c r="O350" s="79" t="s">
        <v>176</v>
      </c>
      <c r="P350" s="81">
        <v>43747.78563657407</v>
      </c>
      <c r="Q350" s="79" t="s">
        <v>479</v>
      </c>
      <c r="R350" s="82" t="s">
        <v>520</v>
      </c>
      <c r="S350" s="79" t="s">
        <v>526</v>
      </c>
      <c r="T350" s="79" t="s">
        <v>574</v>
      </c>
      <c r="U350" s="79"/>
      <c r="V350" s="82" t="s">
        <v>708</v>
      </c>
      <c r="W350" s="81">
        <v>43747.78563657407</v>
      </c>
      <c r="X350" s="82" t="s">
        <v>934</v>
      </c>
      <c r="Y350" s="79"/>
      <c r="Z350" s="79"/>
      <c r="AA350" s="85" t="s">
        <v>1166</v>
      </c>
      <c r="AB350" s="79"/>
      <c r="AC350" s="79" t="b">
        <v>0</v>
      </c>
      <c r="AD350" s="79">
        <v>5</v>
      </c>
      <c r="AE350" s="85" t="s">
        <v>1173</v>
      </c>
      <c r="AF350" s="79" t="b">
        <v>1</v>
      </c>
      <c r="AG350" s="79" t="s">
        <v>1177</v>
      </c>
      <c r="AH350" s="79"/>
      <c r="AI350" s="85" t="s">
        <v>1180</v>
      </c>
      <c r="AJ350" s="79" t="b">
        <v>0</v>
      </c>
      <c r="AK350" s="79">
        <v>0</v>
      </c>
      <c r="AL350" s="85" t="s">
        <v>1173</v>
      </c>
      <c r="AM350" s="79" t="s">
        <v>1181</v>
      </c>
      <c r="AN350" s="79" t="b">
        <v>0</v>
      </c>
      <c r="AO350" s="85" t="s">
        <v>1166</v>
      </c>
      <c r="AP350" s="79" t="s">
        <v>176</v>
      </c>
      <c r="AQ350" s="79">
        <v>0</v>
      </c>
      <c r="AR350" s="79">
        <v>0</v>
      </c>
      <c r="AS350" s="79" t="s">
        <v>1192</v>
      </c>
      <c r="AT350" s="79" t="s">
        <v>1196</v>
      </c>
      <c r="AU350" s="79" t="s">
        <v>1197</v>
      </c>
      <c r="AV350" s="79" t="s">
        <v>1198</v>
      </c>
      <c r="AW350" s="79" t="s">
        <v>1202</v>
      </c>
      <c r="AX350" s="79" t="s">
        <v>1206</v>
      </c>
      <c r="AY350" s="79" t="s">
        <v>1207</v>
      </c>
      <c r="AZ350" s="82" t="s">
        <v>1209</v>
      </c>
      <c r="BA350">
        <v>8</v>
      </c>
      <c r="BB350" s="78" t="str">
        <f>REPLACE(INDEX(GroupVertices[Group],MATCH(Edges[[#This Row],[Vertex 1]],GroupVertices[Vertex],0)),1,1,"")</f>
        <v>3</v>
      </c>
      <c r="BC350" s="78" t="str">
        <f>REPLACE(INDEX(GroupVertices[Group],MATCH(Edges[[#This Row],[Vertex 2]],GroupVertices[Vertex],0)),1,1,"")</f>
        <v>3</v>
      </c>
      <c r="BD350" s="48">
        <v>0</v>
      </c>
      <c r="BE350" s="49">
        <v>0</v>
      </c>
      <c r="BF350" s="48">
        <v>0</v>
      </c>
      <c r="BG350" s="49">
        <v>0</v>
      </c>
      <c r="BH350" s="48">
        <v>0</v>
      </c>
      <c r="BI350" s="49">
        <v>0</v>
      </c>
      <c r="BJ350" s="48">
        <v>15</v>
      </c>
      <c r="BK350" s="49">
        <v>100</v>
      </c>
      <c r="BL350" s="48">
        <v>15</v>
      </c>
    </row>
    <row r="351" spans="1:64" ht="15">
      <c r="A351" s="64" t="s">
        <v>281</v>
      </c>
      <c r="B351" s="64" t="s">
        <v>281</v>
      </c>
      <c r="C351" s="65" t="s">
        <v>3156</v>
      </c>
      <c r="D351" s="66">
        <v>10</v>
      </c>
      <c r="E351" s="67" t="s">
        <v>136</v>
      </c>
      <c r="F351" s="68">
        <v>12</v>
      </c>
      <c r="G351" s="65"/>
      <c r="H351" s="69"/>
      <c r="I351" s="70"/>
      <c r="J351" s="70"/>
      <c r="K351" s="34" t="s">
        <v>65</v>
      </c>
      <c r="L351" s="77">
        <v>351</v>
      </c>
      <c r="M351" s="77"/>
      <c r="N351" s="72"/>
      <c r="O351" s="79" t="s">
        <v>176</v>
      </c>
      <c r="P351" s="81">
        <v>43749.369375</v>
      </c>
      <c r="Q351" s="79" t="s">
        <v>480</v>
      </c>
      <c r="R351" s="79"/>
      <c r="S351" s="79"/>
      <c r="T351" s="79" t="s">
        <v>574</v>
      </c>
      <c r="U351" s="82" t="s">
        <v>643</v>
      </c>
      <c r="V351" s="82" t="s">
        <v>643</v>
      </c>
      <c r="W351" s="81">
        <v>43749.369375</v>
      </c>
      <c r="X351" s="82" t="s">
        <v>935</v>
      </c>
      <c r="Y351" s="79"/>
      <c r="Z351" s="79"/>
      <c r="AA351" s="85" t="s">
        <v>1167</v>
      </c>
      <c r="AB351" s="79"/>
      <c r="AC351" s="79" t="b">
        <v>0</v>
      </c>
      <c r="AD351" s="79">
        <v>0</v>
      </c>
      <c r="AE351" s="85" t="s">
        <v>1173</v>
      </c>
      <c r="AF351" s="79" t="b">
        <v>0</v>
      </c>
      <c r="AG351" s="79" t="s">
        <v>1176</v>
      </c>
      <c r="AH351" s="79"/>
      <c r="AI351" s="85" t="s">
        <v>1173</v>
      </c>
      <c r="AJ351" s="79" t="b">
        <v>0</v>
      </c>
      <c r="AK351" s="79">
        <v>0</v>
      </c>
      <c r="AL351" s="85" t="s">
        <v>1173</v>
      </c>
      <c r="AM351" s="79" t="s">
        <v>1181</v>
      </c>
      <c r="AN351" s="79" t="b">
        <v>0</v>
      </c>
      <c r="AO351" s="85" t="s">
        <v>1167</v>
      </c>
      <c r="AP351" s="79" t="s">
        <v>176</v>
      </c>
      <c r="AQ351" s="79">
        <v>0</v>
      </c>
      <c r="AR351" s="79">
        <v>0</v>
      </c>
      <c r="AS351" s="79" t="s">
        <v>1195</v>
      </c>
      <c r="AT351" s="79" t="s">
        <v>1196</v>
      </c>
      <c r="AU351" s="79" t="s">
        <v>1197</v>
      </c>
      <c r="AV351" s="79" t="s">
        <v>1201</v>
      </c>
      <c r="AW351" s="79" t="s">
        <v>1205</v>
      </c>
      <c r="AX351" s="79" t="s">
        <v>1201</v>
      </c>
      <c r="AY351" s="79" t="s">
        <v>1208</v>
      </c>
      <c r="AZ351" s="82" t="s">
        <v>1212</v>
      </c>
      <c r="BA351">
        <v>8</v>
      </c>
      <c r="BB351" s="78" t="str">
        <f>REPLACE(INDEX(GroupVertices[Group],MATCH(Edges[[#This Row],[Vertex 1]],GroupVertices[Vertex],0)),1,1,"")</f>
        <v>3</v>
      </c>
      <c r="BC351" s="78" t="str">
        <f>REPLACE(INDEX(GroupVertices[Group],MATCH(Edges[[#This Row],[Vertex 2]],GroupVertices[Vertex],0)),1,1,"")</f>
        <v>3</v>
      </c>
      <c r="BD351" s="48">
        <v>0</v>
      </c>
      <c r="BE351" s="49">
        <v>0</v>
      </c>
      <c r="BF351" s="48">
        <v>0</v>
      </c>
      <c r="BG351" s="49">
        <v>0</v>
      </c>
      <c r="BH351" s="48">
        <v>0</v>
      </c>
      <c r="BI351" s="49">
        <v>0</v>
      </c>
      <c r="BJ351" s="48">
        <v>18</v>
      </c>
      <c r="BK351" s="49">
        <v>100</v>
      </c>
      <c r="BL351" s="48">
        <v>18</v>
      </c>
    </row>
    <row r="352" spans="1:64" ht="15">
      <c r="A352" s="64" t="s">
        <v>281</v>
      </c>
      <c r="B352" s="64" t="s">
        <v>281</v>
      </c>
      <c r="C352" s="65" t="s">
        <v>3156</v>
      </c>
      <c r="D352" s="66">
        <v>10</v>
      </c>
      <c r="E352" s="67" t="s">
        <v>136</v>
      </c>
      <c r="F352" s="68">
        <v>12</v>
      </c>
      <c r="G352" s="65"/>
      <c r="H352" s="69"/>
      <c r="I352" s="70"/>
      <c r="J352" s="70"/>
      <c r="K352" s="34" t="s">
        <v>65</v>
      </c>
      <c r="L352" s="77">
        <v>352</v>
      </c>
      <c r="M352" s="77"/>
      <c r="N352" s="72"/>
      <c r="O352" s="79" t="s">
        <v>176</v>
      </c>
      <c r="P352" s="81">
        <v>43749.42859953704</v>
      </c>
      <c r="Q352" s="79" t="s">
        <v>481</v>
      </c>
      <c r="R352" s="82" t="s">
        <v>521</v>
      </c>
      <c r="S352" s="79" t="s">
        <v>535</v>
      </c>
      <c r="T352" s="79" t="s">
        <v>574</v>
      </c>
      <c r="U352" s="79"/>
      <c r="V352" s="82" t="s">
        <v>708</v>
      </c>
      <c r="W352" s="81">
        <v>43749.42859953704</v>
      </c>
      <c r="X352" s="82" t="s">
        <v>936</v>
      </c>
      <c r="Y352" s="79"/>
      <c r="Z352" s="79"/>
      <c r="AA352" s="85" t="s">
        <v>1168</v>
      </c>
      <c r="AB352" s="79"/>
      <c r="AC352" s="79" t="b">
        <v>0</v>
      </c>
      <c r="AD352" s="79">
        <v>0</v>
      </c>
      <c r="AE352" s="85" t="s">
        <v>1173</v>
      </c>
      <c r="AF352" s="79" t="b">
        <v>0</v>
      </c>
      <c r="AG352" s="79" t="s">
        <v>1176</v>
      </c>
      <c r="AH352" s="79"/>
      <c r="AI352" s="85" t="s">
        <v>1173</v>
      </c>
      <c r="AJ352" s="79" t="b">
        <v>0</v>
      </c>
      <c r="AK352" s="79">
        <v>0</v>
      </c>
      <c r="AL352" s="85" t="s">
        <v>1173</v>
      </c>
      <c r="AM352" s="79" t="s">
        <v>1181</v>
      </c>
      <c r="AN352" s="79" t="b">
        <v>0</v>
      </c>
      <c r="AO352" s="85" t="s">
        <v>1168</v>
      </c>
      <c r="AP352" s="79" t="s">
        <v>176</v>
      </c>
      <c r="AQ352" s="79">
        <v>0</v>
      </c>
      <c r="AR352" s="79">
        <v>0</v>
      </c>
      <c r="AS352" s="79" t="s">
        <v>1192</v>
      </c>
      <c r="AT352" s="79" t="s">
        <v>1196</v>
      </c>
      <c r="AU352" s="79" t="s">
        <v>1197</v>
      </c>
      <c r="AV352" s="79" t="s">
        <v>1198</v>
      </c>
      <c r="AW352" s="79" t="s">
        <v>1202</v>
      </c>
      <c r="AX352" s="79" t="s">
        <v>1206</v>
      </c>
      <c r="AY352" s="79" t="s">
        <v>1207</v>
      </c>
      <c r="AZ352" s="82" t="s">
        <v>1209</v>
      </c>
      <c r="BA352">
        <v>8</v>
      </c>
      <c r="BB352" s="78" t="str">
        <f>REPLACE(INDEX(GroupVertices[Group],MATCH(Edges[[#This Row],[Vertex 1]],GroupVertices[Vertex],0)),1,1,"")</f>
        <v>3</v>
      </c>
      <c r="BC352" s="78" t="str">
        <f>REPLACE(INDEX(GroupVertices[Group],MATCH(Edges[[#This Row],[Vertex 2]],GroupVertices[Vertex],0)),1,1,"")</f>
        <v>3</v>
      </c>
      <c r="BD352" s="48">
        <v>1</v>
      </c>
      <c r="BE352" s="49">
        <v>5.2631578947368425</v>
      </c>
      <c r="BF352" s="48">
        <v>0</v>
      </c>
      <c r="BG352" s="49">
        <v>0</v>
      </c>
      <c r="BH352" s="48">
        <v>0</v>
      </c>
      <c r="BI352" s="49">
        <v>0</v>
      </c>
      <c r="BJ352" s="48">
        <v>18</v>
      </c>
      <c r="BK352" s="49">
        <v>94.73684210526316</v>
      </c>
      <c r="BL352" s="48">
        <v>19</v>
      </c>
    </row>
    <row r="353" spans="1:64" ht="15">
      <c r="A353" s="64" t="s">
        <v>281</v>
      </c>
      <c r="B353" s="64" t="s">
        <v>281</v>
      </c>
      <c r="C353" s="65" t="s">
        <v>3156</v>
      </c>
      <c r="D353" s="66">
        <v>10</v>
      </c>
      <c r="E353" s="67" t="s">
        <v>136</v>
      </c>
      <c r="F353" s="68">
        <v>12</v>
      </c>
      <c r="G353" s="65"/>
      <c r="H353" s="69"/>
      <c r="I353" s="70"/>
      <c r="J353" s="70"/>
      <c r="K353" s="34" t="s">
        <v>65</v>
      </c>
      <c r="L353" s="77">
        <v>353</v>
      </c>
      <c r="M353" s="77"/>
      <c r="N353" s="72"/>
      <c r="O353" s="79" t="s">
        <v>176</v>
      </c>
      <c r="P353" s="81">
        <v>43749.442928240744</v>
      </c>
      <c r="Q353" s="79" t="s">
        <v>482</v>
      </c>
      <c r="R353" s="82" t="s">
        <v>508</v>
      </c>
      <c r="S353" s="79" t="s">
        <v>533</v>
      </c>
      <c r="T353" s="79" t="s">
        <v>574</v>
      </c>
      <c r="U353" s="79"/>
      <c r="V353" s="82" t="s">
        <v>708</v>
      </c>
      <c r="W353" s="81">
        <v>43749.442928240744</v>
      </c>
      <c r="X353" s="82" t="s">
        <v>937</v>
      </c>
      <c r="Y353" s="79"/>
      <c r="Z353" s="79"/>
      <c r="AA353" s="85" t="s">
        <v>1169</v>
      </c>
      <c r="AB353" s="79"/>
      <c r="AC353" s="79" t="b">
        <v>0</v>
      </c>
      <c r="AD353" s="79">
        <v>0</v>
      </c>
      <c r="AE353" s="85" t="s">
        <v>1173</v>
      </c>
      <c r="AF353" s="79" t="b">
        <v>0</v>
      </c>
      <c r="AG353" s="79" t="s">
        <v>1177</v>
      </c>
      <c r="AH353" s="79"/>
      <c r="AI353" s="85" t="s">
        <v>1173</v>
      </c>
      <c r="AJ353" s="79" t="b">
        <v>0</v>
      </c>
      <c r="AK353" s="79">
        <v>0</v>
      </c>
      <c r="AL353" s="85" t="s">
        <v>1173</v>
      </c>
      <c r="AM353" s="79" t="s">
        <v>1181</v>
      </c>
      <c r="AN353" s="79" t="b">
        <v>0</v>
      </c>
      <c r="AO353" s="85" t="s">
        <v>1169</v>
      </c>
      <c r="AP353" s="79" t="s">
        <v>176</v>
      </c>
      <c r="AQ353" s="79">
        <v>0</v>
      </c>
      <c r="AR353" s="79">
        <v>0</v>
      </c>
      <c r="AS353" s="79" t="s">
        <v>1192</v>
      </c>
      <c r="AT353" s="79" t="s">
        <v>1196</v>
      </c>
      <c r="AU353" s="79" t="s">
        <v>1197</v>
      </c>
      <c r="AV353" s="79" t="s">
        <v>1198</v>
      </c>
      <c r="AW353" s="79" t="s">
        <v>1202</v>
      </c>
      <c r="AX353" s="79" t="s">
        <v>1206</v>
      </c>
      <c r="AY353" s="79" t="s">
        <v>1207</v>
      </c>
      <c r="AZ353" s="82" t="s">
        <v>1209</v>
      </c>
      <c r="BA353">
        <v>8</v>
      </c>
      <c r="BB353" s="78" t="str">
        <f>REPLACE(INDEX(GroupVertices[Group],MATCH(Edges[[#This Row],[Vertex 1]],GroupVertices[Vertex],0)),1,1,"")</f>
        <v>3</v>
      </c>
      <c r="BC353" s="78" t="str">
        <f>REPLACE(INDEX(GroupVertices[Group],MATCH(Edges[[#This Row],[Vertex 2]],GroupVertices[Vertex],0)),1,1,"")</f>
        <v>3</v>
      </c>
      <c r="BD353" s="48">
        <v>1</v>
      </c>
      <c r="BE353" s="49">
        <v>3.5714285714285716</v>
      </c>
      <c r="BF353" s="48">
        <v>0</v>
      </c>
      <c r="BG353" s="49">
        <v>0</v>
      </c>
      <c r="BH353" s="48">
        <v>0</v>
      </c>
      <c r="BI353" s="49">
        <v>0</v>
      </c>
      <c r="BJ353" s="48">
        <v>27</v>
      </c>
      <c r="BK353" s="49">
        <v>96.42857142857143</v>
      </c>
      <c r="BL353" s="48">
        <v>28</v>
      </c>
    </row>
    <row r="354" spans="1:64" ht="15">
      <c r="A354" s="64" t="s">
        <v>284</v>
      </c>
      <c r="B354" s="64" t="s">
        <v>281</v>
      </c>
      <c r="C354" s="65" t="s">
        <v>3151</v>
      </c>
      <c r="D354" s="66">
        <v>5</v>
      </c>
      <c r="E354" s="67" t="s">
        <v>136</v>
      </c>
      <c r="F354" s="68">
        <v>28.42857142857143</v>
      </c>
      <c r="G354" s="65"/>
      <c r="H354" s="69"/>
      <c r="I354" s="70"/>
      <c r="J354" s="70"/>
      <c r="K354" s="34" t="s">
        <v>65</v>
      </c>
      <c r="L354" s="77">
        <v>354</v>
      </c>
      <c r="M354" s="77"/>
      <c r="N354" s="72"/>
      <c r="O354" s="79" t="s">
        <v>328</v>
      </c>
      <c r="P354" s="81">
        <v>43740.52364583333</v>
      </c>
      <c r="Q354" s="79" t="s">
        <v>392</v>
      </c>
      <c r="R354" s="79"/>
      <c r="S354" s="79"/>
      <c r="T354" s="79" t="s">
        <v>569</v>
      </c>
      <c r="U354" s="79"/>
      <c r="V354" s="82" t="s">
        <v>707</v>
      </c>
      <c r="W354" s="81">
        <v>43740.52364583333</v>
      </c>
      <c r="X354" s="82" t="s">
        <v>938</v>
      </c>
      <c r="Y354" s="79"/>
      <c r="Z354" s="79"/>
      <c r="AA354" s="85" t="s">
        <v>1170</v>
      </c>
      <c r="AB354" s="79"/>
      <c r="AC354" s="79" t="b">
        <v>0</v>
      </c>
      <c r="AD354" s="79">
        <v>0</v>
      </c>
      <c r="AE354" s="85" t="s">
        <v>1173</v>
      </c>
      <c r="AF354" s="79" t="b">
        <v>0</v>
      </c>
      <c r="AG354" s="79" t="s">
        <v>1176</v>
      </c>
      <c r="AH354" s="79"/>
      <c r="AI354" s="85" t="s">
        <v>1173</v>
      </c>
      <c r="AJ354" s="79" t="b">
        <v>0</v>
      </c>
      <c r="AK354" s="79">
        <v>3</v>
      </c>
      <c r="AL354" s="85" t="s">
        <v>1164</v>
      </c>
      <c r="AM354" s="79" t="s">
        <v>1181</v>
      </c>
      <c r="AN354" s="79" t="b">
        <v>0</v>
      </c>
      <c r="AO354" s="85" t="s">
        <v>1164</v>
      </c>
      <c r="AP354" s="79" t="s">
        <v>176</v>
      </c>
      <c r="AQ354" s="79">
        <v>0</v>
      </c>
      <c r="AR354" s="79">
        <v>0</v>
      </c>
      <c r="AS354" s="79"/>
      <c r="AT354" s="79"/>
      <c r="AU354" s="79"/>
      <c r="AV354" s="79"/>
      <c r="AW354" s="79"/>
      <c r="AX354" s="79"/>
      <c r="AY354" s="79"/>
      <c r="AZ354" s="79"/>
      <c r="BA354">
        <v>3</v>
      </c>
      <c r="BB354" s="78" t="str">
        <f>REPLACE(INDEX(GroupVertices[Group],MATCH(Edges[[#This Row],[Vertex 1]],GroupVertices[Vertex],0)),1,1,"")</f>
        <v>1</v>
      </c>
      <c r="BC354" s="78" t="str">
        <f>REPLACE(INDEX(GroupVertices[Group],MATCH(Edges[[#This Row],[Vertex 2]],GroupVertices[Vertex],0)),1,1,"")</f>
        <v>3</v>
      </c>
      <c r="BD354" s="48">
        <v>0</v>
      </c>
      <c r="BE354" s="49">
        <v>0</v>
      </c>
      <c r="BF354" s="48">
        <v>0</v>
      </c>
      <c r="BG354" s="49">
        <v>0</v>
      </c>
      <c r="BH354" s="48">
        <v>0</v>
      </c>
      <c r="BI354" s="49">
        <v>0</v>
      </c>
      <c r="BJ354" s="48">
        <v>16</v>
      </c>
      <c r="BK354" s="49">
        <v>100</v>
      </c>
      <c r="BL354" s="48">
        <v>16</v>
      </c>
    </row>
    <row r="355" spans="1:64" ht="15">
      <c r="A355" s="64" t="s">
        <v>284</v>
      </c>
      <c r="B355" s="64" t="s">
        <v>281</v>
      </c>
      <c r="C355" s="65" t="s">
        <v>3151</v>
      </c>
      <c r="D355" s="66">
        <v>5</v>
      </c>
      <c r="E355" s="67" t="s">
        <v>136</v>
      </c>
      <c r="F355" s="68">
        <v>28.42857142857143</v>
      </c>
      <c r="G355" s="65"/>
      <c r="H355" s="69"/>
      <c r="I355" s="70"/>
      <c r="J355" s="70"/>
      <c r="K355" s="34" t="s">
        <v>65</v>
      </c>
      <c r="L355" s="77">
        <v>355</v>
      </c>
      <c r="M355" s="77"/>
      <c r="N355" s="72"/>
      <c r="O355" s="79" t="s">
        <v>328</v>
      </c>
      <c r="P355" s="81">
        <v>43741.16743055556</v>
      </c>
      <c r="Q355" s="79" t="s">
        <v>336</v>
      </c>
      <c r="R355" s="79"/>
      <c r="S355" s="79"/>
      <c r="T355" s="79"/>
      <c r="U355" s="79"/>
      <c r="V355" s="82" t="s">
        <v>707</v>
      </c>
      <c r="W355" s="81">
        <v>43741.16743055556</v>
      </c>
      <c r="X355" s="82" t="s">
        <v>939</v>
      </c>
      <c r="Y355" s="79"/>
      <c r="Z355" s="79"/>
      <c r="AA355" s="85" t="s">
        <v>1171</v>
      </c>
      <c r="AB355" s="79"/>
      <c r="AC355" s="79" t="b">
        <v>0</v>
      </c>
      <c r="AD355" s="79">
        <v>0</v>
      </c>
      <c r="AE355" s="85" t="s">
        <v>1173</v>
      </c>
      <c r="AF355" s="79" t="b">
        <v>0</v>
      </c>
      <c r="AG355" s="79" t="s">
        <v>1176</v>
      </c>
      <c r="AH355" s="79"/>
      <c r="AI355" s="85" t="s">
        <v>1173</v>
      </c>
      <c r="AJ355" s="79" t="b">
        <v>0</v>
      </c>
      <c r="AK355" s="79">
        <v>5</v>
      </c>
      <c r="AL355" s="85" t="s">
        <v>1165</v>
      </c>
      <c r="AM355" s="79" t="s">
        <v>1181</v>
      </c>
      <c r="AN355" s="79" t="b">
        <v>0</v>
      </c>
      <c r="AO355" s="85" t="s">
        <v>1165</v>
      </c>
      <c r="AP355" s="79" t="s">
        <v>176</v>
      </c>
      <c r="AQ355" s="79">
        <v>0</v>
      </c>
      <c r="AR355" s="79">
        <v>0</v>
      </c>
      <c r="AS355" s="79"/>
      <c r="AT355" s="79"/>
      <c r="AU355" s="79"/>
      <c r="AV355" s="79"/>
      <c r="AW355" s="79"/>
      <c r="AX355" s="79"/>
      <c r="AY355" s="79"/>
      <c r="AZ355" s="79"/>
      <c r="BA355">
        <v>3</v>
      </c>
      <c r="BB355" s="78" t="str">
        <f>REPLACE(INDEX(GroupVertices[Group],MATCH(Edges[[#This Row],[Vertex 1]],GroupVertices[Vertex],0)),1,1,"")</f>
        <v>1</v>
      </c>
      <c r="BC355" s="78" t="str">
        <f>REPLACE(INDEX(GroupVertices[Group],MATCH(Edges[[#This Row],[Vertex 2]],GroupVertices[Vertex],0)),1,1,"")</f>
        <v>3</v>
      </c>
      <c r="BD355" s="48">
        <v>0</v>
      </c>
      <c r="BE355" s="49">
        <v>0</v>
      </c>
      <c r="BF355" s="48">
        <v>0</v>
      </c>
      <c r="BG355" s="49">
        <v>0</v>
      </c>
      <c r="BH355" s="48">
        <v>0</v>
      </c>
      <c r="BI355" s="49">
        <v>0</v>
      </c>
      <c r="BJ355" s="48">
        <v>15</v>
      </c>
      <c r="BK355" s="49">
        <v>100</v>
      </c>
      <c r="BL355" s="48">
        <v>15</v>
      </c>
    </row>
    <row r="356" spans="1:64" ht="15">
      <c r="A356" s="64" t="s">
        <v>284</v>
      </c>
      <c r="B356" s="64" t="s">
        <v>281</v>
      </c>
      <c r="C356" s="65" t="s">
        <v>3151</v>
      </c>
      <c r="D356" s="66">
        <v>5</v>
      </c>
      <c r="E356" s="67" t="s">
        <v>136</v>
      </c>
      <c r="F356" s="68">
        <v>28.42857142857143</v>
      </c>
      <c r="G356" s="65"/>
      <c r="H356" s="69"/>
      <c r="I356" s="70"/>
      <c r="J356" s="70"/>
      <c r="K356" s="34" t="s">
        <v>65</v>
      </c>
      <c r="L356" s="77">
        <v>356</v>
      </c>
      <c r="M356" s="77"/>
      <c r="N356" s="72"/>
      <c r="O356" s="79" t="s">
        <v>328</v>
      </c>
      <c r="P356" s="81">
        <v>43750.53016203704</v>
      </c>
      <c r="Q356" s="79" t="s">
        <v>434</v>
      </c>
      <c r="R356" s="79"/>
      <c r="S356" s="79"/>
      <c r="T356" s="79"/>
      <c r="U356" s="79"/>
      <c r="V356" s="82" t="s">
        <v>707</v>
      </c>
      <c r="W356" s="81">
        <v>43750.53016203704</v>
      </c>
      <c r="X356" s="82" t="s">
        <v>940</v>
      </c>
      <c r="Y356" s="79"/>
      <c r="Z356" s="79"/>
      <c r="AA356" s="85" t="s">
        <v>1172</v>
      </c>
      <c r="AB356" s="79"/>
      <c r="AC356" s="79" t="b">
        <v>0</v>
      </c>
      <c r="AD356" s="79">
        <v>0</v>
      </c>
      <c r="AE356" s="85" t="s">
        <v>1173</v>
      </c>
      <c r="AF356" s="79" t="b">
        <v>0</v>
      </c>
      <c r="AG356" s="79" t="s">
        <v>1177</v>
      </c>
      <c r="AH356" s="79"/>
      <c r="AI356" s="85" t="s">
        <v>1173</v>
      </c>
      <c r="AJ356" s="79" t="b">
        <v>0</v>
      </c>
      <c r="AK356" s="79">
        <v>7</v>
      </c>
      <c r="AL356" s="85" t="s">
        <v>1169</v>
      </c>
      <c r="AM356" s="79" t="s">
        <v>1181</v>
      </c>
      <c r="AN356" s="79" t="b">
        <v>0</v>
      </c>
      <c r="AO356" s="85" t="s">
        <v>1169</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1</v>
      </c>
      <c r="BC356" s="78" t="str">
        <f>REPLACE(INDEX(GroupVertices[Group],MATCH(Edges[[#This Row],[Vertex 2]],GroupVertices[Vertex],0)),1,1,"")</f>
        <v>3</v>
      </c>
      <c r="BD356" s="48">
        <v>1</v>
      </c>
      <c r="BE356" s="49">
        <v>4.545454545454546</v>
      </c>
      <c r="BF356" s="48">
        <v>0</v>
      </c>
      <c r="BG356" s="49">
        <v>0</v>
      </c>
      <c r="BH356" s="48">
        <v>0</v>
      </c>
      <c r="BI356" s="49">
        <v>0</v>
      </c>
      <c r="BJ356" s="48">
        <v>21</v>
      </c>
      <c r="BK356" s="49">
        <v>95.45454545454545</v>
      </c>
      <c r="BL356"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6"/>
    <dataValidation allowBlank="1" showErrorMessage="1" sqref="N2:N3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6"/>
    <dataValidation allowBlank="1" showInputMessage="1" promptTitle="Edge Color" prompt="To select an optional edge color, right-click and select Select Color on the right-click menu." sqref="C3:C356"/>
    <dataValidation allowBlank="1" showInputMessage="1" promptTitle="Edge Width" prompt="Enter an optional edge width between 1 and 10." errorTitle="Invalid Edge Width" error="The optional edge width must be a whole number between 1 and 10." sqref="D3:D356"/>
    <dataValidation allowBlank="1" showInputMessage="1" promptTitle="Edge Opacity" prompt="Enter an optional edge opacity between 0 (transparent) and 100 (opaque)." errorTitle="Invalid Edge Opacity" error="The optional edge opacity must be a whole number between 0 and 10." sqref="F3:F3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6">
      <formula1>ValidEdgeVisibilities</formula1>
    </dataValidation>
    <dataValidation allowBlank="1" showInputMessage="1" showErrorMessage="1" promptTitle="Vertex 1 Name" prompt="Enter the name of the edge's first vertex." sqref="A3:A356"/>
    <dataValidation allowBlank="1" showInputMessage="1" showErrorMessage="1" promptTitle="Vertex 2 Name" prompt="Enter the name of the edge's second vertex." sqref="B3:B356"/>
    <dataValidation allowBlank="1" showInputMessage="1" showErrorMessage="1" promptTitle="Edge Label" prompt="Enter an optional edge label." errorTitle="Invalid Edge Visibility" error="You have entered an unrecognized edge visibility.  Try selecting from the drop-down list instead." sqref="H3:H3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6"/>
  </dataValidations>
  <hyperlinks>
    <hyperlink ref="R21" r:id="rId1" display="https://paper.li/f-1439148590?edition_id=e88a4620-e8ed-11e9-8c91-0cc47a0d164b"/>
    <hyperlink ref="R22" r:id="rId2" display="https://paper.li/f-1439148590?edition_id=e88a4620-e8ed-11e9-8c91-0cc47a0d164b"/>
    <hyperlink ref="R23" r:id="rId3" display="https://paper.li/f-1439148590?edition_id=e88a4620-e8ed-11e9-8c91-0cc47a0d164b"/>
    <hyperlink ref="R24" r:id="rId4" display="https://ec.europa.eu/inea/en/news-events/events/horizon-2020-transport-info-day-0"/>
    <hyperlink ref="R42" r:id="rId5" display="https://www.vertical.vc/rapidtampere"/>
    <hyperlink ref="R43" r:id="rId6" display="https://www.vertical.vc/rapidtampere"/>
    <hyperlink ref="R52" r:id="rId7" display="https://www.healthhub.fi/article/439"/>
    <hyperlink ref="R53" r:id="rId8" display="https://www.healthhub.fi/article/439"/>
    <hyperlink ref="R63" r:id="rId9" display="https://ec.europa.eu/inea/en/news-events/events/horizon-2020-transport-info-day-0"/>
    <hyperlink ref="R64" r:id="rId10" display="https://ec.europa.eu/inea/en/news-events/events/horizon-2020-transport-info-day-0"/>
    <hyperlink ref="R66" r:id="rId11" display="https://ec.europa.eu/inea/en/news-events/events/horizon-2020-transport-info-day-0"/>
    <hyperlink ref="R67" r:id="rId12" display="https://ec.europa.eu/inea/en/news-events/events/horizon-2020-transport-info-day-0"/>
    <hyperlink ref="R68" r:id="rId13" display="https://ec.europa.eu/inea/en/news-events/events/horizon-2020-transport-info-day-0"/>
    <hyperlink ref="R85" r:id="rId14" display="https://ec.europa.eu/inea/en/news-events/events/horizon-2020-transport-info-day-0"/>
    <hyperlink ref="R86" r:id="rId15" display="https://ec.europa.eu/inea/en/news-events/events/horizon-2020-transport-info-day-0"/>
    <hyperlink ref="R93" r:id="rId16" display="https://twitter.com/SmartTampere/status/1182275196817948673"/>
    <hyperlink ref="R94" r:id="rId17" display="https://twitter.com/SmartTampere/status/1182275196817948673"/>
    <hyperlink ref="R107" r:id="rId18" display="https://twitter.com/SmartTampere/status/1179276286101016578"/>
    <hyperlink ref="R117" r:id="rId19" display="https://smarttampere.fi/en/safety-and-security-greetings-home-and-abroad/"/>
    <hyperlink ref="R119" r:id="rId20" display="http://www.valkeakoski.fi/portal/suomi/yrityspalvelut/tapahtumat+ja+koulutukset/?bid=14566&amp;area=5468"/>
    <hyperlink ref="R120" r:id="rId21" display="https://www.healthhub.fi/article/439"/>
    <hyperlink ref="R124" r:id="rId22" display="https://www.linkedin.com/slink?code=g_TvMDS"/>
    <hyperlink ref="R126" r:id="rId23" display="https://www.linkedin.com/slink?code=gVRSzNU"/>
    <hyperlink ref="R140" r:id="rId24" display="https://twitter.com/tiinakorhone/status/1179790927994462211"/>
    <hyperlink ref="R141" r:id="rId25" display="https://twitter.com/tiinakorhone/status/1179790927994462211"/>
    <hyperlink ref="R153" r:id="rId26" display="https://ec.europa.eu/inea/en/news-events/events/horizon-2020-transport-info-day-0"/>
    <hyperlink ref="R154" r:id="rId27" display="https://ec.europa.eu/inea/en/news-events/events/horizon-2020-transport-info-day-0"/>
    <hyperlink ref="R155" r:id="rId28" display="https://ec.europa.eu/inea/en/news-events/events/horizon-2020-transport-info-day-0"/>
    <hyperlink ref="R156" r:id="rId29" display="https://smarttampere.fi/monesti-palkittu-layette-aitiyssovellus-tavoittelee-japanin-ja-kiinan-markkinoita/"/>
    <hyperlink ref="R157" r:id="rId30" display="https://smarttampere.fi/kehita/datalla-tampere-kestavaksi/"/>
    <hyperlink ref="R159" r:id="rId31" display="https://smarttampere.fi/monesti-palkittu-layette-aitiyssovellus-tavoittelee-japanin-ja-kiinan-markkinoita/"/>
    <hyperlink ref="R160" r:id="rId32" display="https://smarttampere.fi/en/multi-award-winning-layette-maternity-app-pursues-the-japanese-and-chinese-markets/"/>
    <hyperlink ref="R162" r:id="rId33" display="https://smarttampere.fi/health-tuesday-valotti-testbed-ympariston-tilannetta-kaupin-kampuksella/"/>
    <hyperlink ref="R163" r:id="rId34" display="https://smarttampere.fi/tietopyynto-ikaihmisten-lihasvoiman-yllapitaminen-ja-harjoitteiden-mittaaminen/"/>
    <hyperlink ref="R182" r:id="rId35" display="https://smarttampere.fi/kehita/datalla-tampere-kestavaksi/"/>
    <hyperlink ref="R183" r:id="rId36" display="https://smarttampere.fi/kaupin-alueen-kehittaminen-kaksi-kilpailutusta-auki-11-10-saakka/"/>
    <hyperlink ref="R186" r:id="rId37" display="https://twitter.com/AVilhula/status/1179736257548767238"/>
    <hyperlink ref="R189" r:id="rId38" display="https://twitter.com/AVilhula/status/1179736257548767238"/>
    <hyperlink ref="R192" r:id="rId39" display="https://smarttampere.fi/en/startup-weekend-generated-seven-sustainable-business-ideas/"/>
    <hyperlink ref="R194" r:id="rId40" display="https://ec.europa.eu/inea/en/news-events/events/horizon-2020-transport-info-day-0"/>
    <hyperlink ref="R195" r:id="rId41" display="https://ec.europa.eu/inea/en/news-events/events/horizon-2020-transport-info-day-0"/>
    <hyperlink ref="R196" r:id="rId42" display="https://ec.europa.eu/inea/en/news-events/events/horizon-2020-transport-info-day-0"/>
    <hyperlink ref="R197" r:id="rId43" display="https://ec.europa.eu/inea/en/news-events/events/horizon-2020-transport-info-day-0"/>
    <hyperlink ref="R198" r:id="rId44" display="https://ec.europa.eu/inea/en/news-events/events/horizon-2020-transport-info-day-0"/>
    <hyperlink ref="R199" r:id="rId45" display="https://ec.europa.eu/inea/en/news-events/events/horizon-2020-transport-info-day-0"/>
    <hyperlink ref="R200" r:id="rId46" display="https://ec.europa.eu/inea/en/news-events/events/horizon-2020-transport-info-day-0"/>
    <hyperlink ref="R201" r:id="rId47" display="https://ec.europa.eu/inea/en/news-events/events/horizon-2020-transport-info-day-0"/>
    <hyperlink ref="R202" r:id="rId48" display="https://ec.europa.eu/inea/en/news-events/events/horizon-2020-transport-info-day-0"/>
    <hyperlink ref="R211" r:id="rId49" display="https://ec.europa.eu/inea/en/news-events/events/horizon-2020-transport-info-day-0"/>
    <hyperlink ref="R217" r:id="rId50" display="https://smarttampere.fi/en/startup-weekend-generated-seven-sustainable-business-ideas/"/>
    <hyperlink ref="R218" r:id="rId51" display="https://smarttampere.fi/ehdokashaku-teknisen-luovuuden-palkinnon-saajaksi-kaynnistyi/"/>
    <hyperlink ref="R219" r:id="rId52" display="https://smarttampere.fi/monesti-palkittu-layette-aitiyssovellus-tavoittelee-japanin-ja-kiinan-markkinoita/"/>
    <hyperlink ref="R220" r:id="rId53" display="https://smarttampere.fi/en/multi-award-winning-layette-maternity-app-pursues-the-japanese-and-chinese-markets/"/>
    <hyperlink ref="R221" r:id="rId54" display="https://smarttampere.fi/kehita/datalla-tampere-kestavaksi/"/>
    <hyperlink ref="R222" r:id="rId55" display="https://smarttampere.fi/en/startup-weekend-generated-seven-sustainable-business-ideas/"/>
    <hyperlink ref="R223" r:id="rId56" display="https://smarttampere.fi/ehdokashaku-teknisen-luovuuden-palkinnon-saajaksi-kaynnistyi/"/>
    <hyperlink ref="R225" r:id="rId57" display="https://www.tampere.fi/tampereen-kaupunki/ajankohtaista/tiedotteet/2019/09/17092019_3.html"/>
    <hyperlink ref="R238" r:id="rId58" display="https://smarttampere.fi/tietopyynto-ikaihmisten-lihasvoiman-yllapitaminen-ja-harjoitteiden-mittaaminen/"/>
    <hyperlink ref="R242" r:id="rId59" display="https://smarttampere.fi/ehdokashaku-teknisen-luovuuden-palkinnon-saajaksi-kaynnistyi/"/>
    <hyperlink ref="R243" r:id="rId60" display="https://www.vertical.vc/rapidtampere"/>
    <hyperlink ref="R245" r:id="rId61" display="https://www.vertical.vc/rapidtampere"/>
    <hyperlink ref="R247" r:id="rId62" display="https://www.vertical.vc/rapidtampere"/>
    <hyperlink ref="R253" r:id="rId63" display="https://smarttampere.fi/en/multi-award-winning-layette-maternity-app-pursues-the-japanese-and-chinese-markets/"/>
    <hyperlink ref="R270" r:id="rId64" display="https://twitter.com/SmartTampere/status/1182626076884897794?s=19"/>
    <hyperlink ref="R272" r:id="rId65" display="https://smarttampere.fi/monesti-palkittu-layette-aitiyssovellus-tavoittelee-japanin-ja-kiinan-markkinoita/"/>
    <hyperlink ref="R273" r:id="rId66" display="https://smarttampere.fi/en/multi-award-winning-layette-maternity-app-pursues-the-japanese-and-chinese-markets/"/>
    <hyperlink ref="R277" r:id="rId67" display="https://www.eventbrite.com/e/ai-hub-tampere-workshop-on-applied-ai-registration-73395859993"/>
    <hyperlink ref="R279" r:id="rId68" display="https://www.eventbrite.com/e/ai-hub-tampere-workshop-on-applied-ai-registration-73395859993"/>
    <hyperlink ref="R281" r:id="rId69" display="https://www.eventbrite.com/e/ai-hub-tampere-workshop-on-applied-ai-registration-73395859993"/>
    <hyperlink ref="R285" r:id="rId70" display="https://www.eventbrite.com/e/ai-hub-tampere-workshop-on-applied-ai-registration-73395859993"/>
    <hyperlink ref="R286" r:id="rId71" display="https://twitter.com/smarttampere/status/1179282580140630016"/>
    <hyperlink ref="R294" r:id="rId72" display="https://smarttampere.fi/kehita/datalla-tampere-kestavaksi/"/>
    <hyperlink ref="R300" r:id="rId73" display="https://smarttampere.fi/ehdokashaku-teknisen-luovuuden-palkinnon-saajaksi-kaynnistyi/"/>
    <hyperlink ref="R301" r:id="rId74" display="https://smarttampere.fi/ehdokashaku-teknisen-luovuuden-palkinnon-saajaksi-kaynnistyi/"/>
    <hyperlink ref="R310" r:id="rId75" display="https://smarttampere.fi/en/startup-weekend-generated-seven-sustainable-business-ideas/"/>
    <hyperlink ref="R312" r:id="rId76" display="https://www.aiaamu.fi/"/>
    <hyperlink ref="R313" r:id="rId77" display="https://www.youtube.com/watch?v=Me8cdyZxcD0"/>
    <hyperlink ref="R314" r:id="rId78" display="https://smarttampere.fi/kaupin-alueen-kehittaminen-kaksi-kilpailutusta-auki-11-10-saakka/"/>
    <hyperlink ref="R315" r:id="rId79" display="https://smarttampere.fi/terveisia-turvallisuudesta-mita-seuraavaksi/"/>
    <hyperlink ref="R316" r:id="rId80" display="https://www.youtube.com/watch?v=hfR-9bvqMSk"/>
    <hyperlink ref="R319" r:id="rId81" display="https://smarttampere.fi/en/safety-and-security-greetings-what-is-new-in-the-field/"/>
    <hyperlink ref="R320" r:id="rId82" display="https://www.youtube.com/watch?v=Q9VSv8Io7vU"/>
    <hyperlink ref="R322" r:id="rId83" display="https://smarttampere.fi/en/safety-and-security-greetings-what-will-happen-next/"/>
    <hyperlink ref="R324" r:id="rId84" display="https://www.youtube.com/watch?v=oug4ZGqg7LI"/>
    <hyperlink ref="R336" r:id="rId85" display="https://www.youtube.com/watch?v=irmrv9oStKY"/>
    <hyperlink ref="R340" r:id="rId86" display="https://smarttampere.fi/tampereen-seudun-tekoalykartoitus-kerro-yrityksesi-tekoalykehityksen-tilasta-ja-toiveista/"/>
    <hyperlink ref="R341" r:id="rId87" display="https://smarttampere.fi/tampereen-viinikanlahden-kansainvaliseen-ideakilpailuun-57-ehdotusta/"/>
    <hyperlink ref="R342" r:id="rId88" display="https://smarttampere.fi/en/a-total-of-57-entries-submitted-to-the-viinikanlahti-international-urban-ideas-competition-in-tampere/"/>
    <hyperlink ref="R346" r:id="rId89" display="https://www.aiaamu.fi/"/>
    <hyperlink ref="R350" r:id="rId90" display="https://twitter.com/ai_hub_tampere/status/1181962621030948864"/>
    <hyperlink ref="R352" r:id="rId91" display="https://www.lyyti.fi/questions/3f7613653f"/>
    <hyperlink ref="R353" r:id="rId92" display="https://www.aiaamu.fi/"/>
    <hyperlink ref="U29" r:id="rId93" display="https://pbs.twimg.com/media/EGTGIGBUYAAglbR.jpg"/>
    <hyperlink ref="U30" r:id="rId94" display="https://pbs.twimg.com/media/EGTGIGBUYAAglbR.jpg"/>
    <hyperlink ref="U31" r:id="rId95" display="https://pbs.twimg.com/media/EGTGIGBUYAAglbR.jpg"/>
    <hyperlink ref="U32" r:id="rId96" display="https://pbs.twimg.com/media/EGTGIGBUYAAglbR.jpg"/>
    <hyperlink ref="U42" r:id="rId97" display="https://pbs.twimg.com/media/EF9JCgeXYAAbl-Y.jpg"/>
    <hyperlink ref="U43" r:id="rId98" display="https://pbs.twimg.com/media/EF9JCgeXYAAbl-Y.jpg"/>
    <hyperlink ref="U44" r:id="rId99" display="https://pbs.twimg.com/media/EGalSYVWsAg0Lwn.jpg"/>
    <hyperlink ref="U46" r:id="rId100" display="https://pbs.twimg.com/media/EGalSYVWsAg0Lwn.jpg"/>
    <hyperlink ref="U47" r:id="rId101" display="https://pbs.twimg.com/media/EGalSYVWsAg0Lwn.jpg"/>
    <hyperlink ref="U52" r:id="rId102" display="https://pbs.twimg.com/media/EFytP5_XkAUHnWM.jpg"/>
    <hyperlink ref="U53" r:id="rId103" display="https://pbs.twimg.com/media/EFytP5_XkAUHnWM.jpg"/>
    <hyperlink ref="U64" r:id="rId104" display="https://pbs.twimg.com/media/EGQ2S2AW4AA9RPv.jpg"/>
    <hyperlink ref="U67" r:id="rId105" display="https://pbs.twimg.com/media/EGQkDcvX0AAAlnD.jpg"/>
    <hyperlink ref="U68" r:id="rId106" display="https://pbs.twimg.com/media/EGQ2S2AW4AA9RPv.jpg"/>
    <hyperlink ref="U69" r:id="rId107" display="https://pbs.twimg.com/media/EGWHrTVWkAA1EAZ.jpg"/>
    <hyperlink ref="U70" r:id="rId108" display="https://pbs.twimg.com/media/EGWHrTVWkAA1EAZ.jpg"/>
    <hyperlink ref="U71" r:id="rId109" display="https://pbs.twimg.com/media/EGWHrTVWkAA1EAZ.jpg"/>
    <hyperlink ref="U72" r:id="rId110" display="https://pbs.twimg.com/media/EGWHrTVWkAA1EAZ.jpg"/>
    <hyperlink ref="U74" r:id="rId111" display="https://pbs.twimg.com/media/EGWHrTVWkAA1EAZ.jpg"/>
    <hyperlink ref="U75" r:id="rId112" display="https://pbs.twimg.com/media/EGWHrTVWkAA1EAZ.jpg"/>
    <hyperlink ref="U76" r:id="rId113" display="https://pbs.twimg.com/media/EGXTaCGX0AE5DAY.jpg"/>
    <hyperlink ref="U77" r:id="rId114" display="https://pbs.twimg.com/media/EGXTaCGX0AE5DAY.jpg"/>
    <hyperlink ref="U78" r:id="rId115" display="https://pbs.twimg.com/media/EGXTaCGX0AE5DAY.jpg"/>
    <hyperlink ref="U79" r:id="rId116" display="https://pbs.twimg.com/media/EGXTaCGX0AE5DAY.jpg"/>
    <hyperlink ref="U80" r:id="rId117" display="https://pbs.twimg.com/media/EGXTaCGX0AE5DAY.jpg"/>
    <hyperlink ref="U81" r:id="rId118" display="https://pbs.twimg.com/media/EGXTaCGX0AE5DAY.jpg"/>
    <hyperlink ref="U82" r:id="rId119" display="https://pbs.twimg.com/media/EGgpYWfXUAIDLlp.jpg"/>
    <hyperlink ref="U83" r:id="rId120" display="https://pbs.twimg.com/media/EGgpYWfXUAIDLlp.jpg"/>
    <hyperlink ref="U91" r:id="rId121" display="https://pbs.twimg.com/media/EGgpYWfXUAIDLlp.jpg"/>
    <hyperlink ref="U99" r:id="rId122" display="https://pbs.twimg.com/media/EGalSYVWsAg0Lwn.jpg"/>
    <hyperlink ref="U102" r:id="rId123" display="https://pbs.twimg.com/media/EGalSYVWsAg0Lwn.jpg"/>
    <hyperlink ref="U120" r:id="rId124" display="https://pbs.twimg.com/media/EFytP5_XkAUHnWM.jpg"/>
    <hyperlink ref="U128" r:id="rId125" display="https://pbs.twimg.com/media/EF2ti3uUcAA4jed.jpg"/>
    <hyperlink ref="U131" r:id="rId126" display="https://pbs.twimg.com/media/EF2ti3uUcAA4jed.jpg"/>
    <hyperlink ref="U134" r:id="rId127" display="https://pbs.twimg.com/media/EF2uYBvUwAI566L.jpg"/>
    <hyperlink ref="U135" r:id="rId128" display="https://pbs.twimg.com/media/EF3SyP7X0AEl-rM.jpg"/>
    <hyperlink ref="U138" r:id="rId129" display="https://pbs.twimg.com/media/EF3SyP7X0AEl-rM.jpg"/>
    <hyperlink ref="U154" r:id="rId130" display="https://pbs.twimg.com/media/EGQkDcvX0AAAlnD.jpg"/>
    <hyperlink ref="U155" r:id="rId131" display="https://pbs.twimg.com/media/EGQ2S2AW4AA9RPv.jpg"/>
    <hyperlink ref="U165" r:id="rId132" display="https://pbs.twimg.com/media/EGTL2QmUcAEiQrX.jpg"/>
    <hyperlink ref="U170" r:id="rId133" display="https://pbs.twimg.com/media/EGTGIGBUYAAglbR.jpg"/>
    <hyperlink ref="U175" r:id="rId134" display="https://pbs.twimg.com/media/EGTGIGBUYAAglbR.jpg"/>
    <hyperlink ref="U176" r:id="rId135" display="https://pbs.twimg.com/media/EGTL2QmUcAEiQrX.jpg"/>
    <hyperlink ref="U184" r:id="rId136" display="https://pbs.twimg.com/media/EGWKuNoWwAESGmF.jpg"/>
    <hyperlink ref="U185" r:id="rId137" display="https://pbs.twimg.com/media/EGWtyMCXUAAsuyg.jpg"/>
    <hyperlink ref="U188" r:id="rId138" display="https://pbs.twimg.com/media/EGWNpkqXYAA_hgA.jpg"/>
    <hyperlink ref="U197" r:id="rId139" display="https://pbs.twimg.com/media/EGQkDcvX0AAAlnD.jpg"/>
    <hyperlink ref="U198" r:id="rId140" display="https://pbs.twimg.com/media/EGQkDcvX0AAAlnD.jpg"/>
    <hyperlink ref="U199" r:id="rId141" display="https://pbs.twimg.com/media/EGQkDcvX0AAAlnD.jpg"/>
    <hyperlink ref="U200" r:id="rId142" display="https://pbs.twimg.com/media/EGQ2S2AW4AA9RPv.jpg"/>
    <hyperlink ref="U201" r:id="rId143" display="https://pbs.twimg.com/media/EGQ2S2AW4AA9RPv.jpg"/>
    <hyperlink ref="U202" r:id="rId144" display="https://pbs.twimg.com/media/EGQ2S2AW4AA9RPv.jpg"/>
    <hyperlink ref="U203" r:id="rId145" display="https://pbs.twimg.com/media/EGWHrTVWkAA1EAZ.jpg"/>
    <hyperlink ref="U204" r:id="rId146" display="https://pbs.twimg.com/media/EGWHrTVWkAA1EAZ.jpg"/>
    <hyperlink ref="U205" r:id="rId147" display="https://pbs.twimg.com/media/EGXTaCGX0AE5DAY.jpg"/>
    <hyperlink ref="U206" r:id="rId148" display="https://pbs.twimg.com/media/EGXTaCGX0AE5DAY.jpg"/>
    <hyperlink ref="U207" r:id="rId149" display="https://pbs.twimg.com/media/EGgpYWfXUAIDLlp.jpg"/>
    <hyperlink ref="U208" r:id="rId150" display="https://pbs.twimg.com/media/EGgpYWfXUAIDLlp.jpg"/>
    <hyperlink ref="U213" r:id="rId151" display="https://pbs.twimg.com/media/EGalSYVWsAg0Lwn.jpg"/>
    <hyperlink ref="U214" r:id="rId152" display="https://pbs.twimg.com/media/EGalSYVWsAg0Lwn.jpg"/>
    <hyperlink ref="U224" r:id="rId153" display="https://pbs.twimg.com/media/EGBvYm9WsAAN5hd.jpg"/>
    <hyperlink ref="U241" r:id="rId154" display="https://pbs.twimg.com/media/EGWKuNoWwAESGmF.jpg"/>
    <hyperlink ref="U243" r:id="rId155" display="https://pbs.twimg.com/media/EF9JCgeXYAAbl-Y.jpg"/>
    <hyperlink ref="U245" r:id="rId156" display="https://pbs.twimg.com/media/EF9JCgeXYAAbl-Y.jpg"/>
    <hyperlink ref="U247" r:id="rId157" display="https://pbs.twimg.com/media/EF9JCgeXYAAbl-Y.jpg"/>
    <hyperlink ref="U251" r:id="rId158" display="https://pbs.twimg.com/media/EF70zyEXkAADIXK.jpg"/>
    <hyperlink ref="U256" r:id="rId159" display="https://pbs.twimg.com/media/EGf-gHwW4AARJUM.jpg"/>
    <hyperlink ref="U257" r:id="rId160" display="https://pbs.twimg.com/media/EGf-gHwW4AARJUM.jpg"/>
    <hyperlink ref="U264" r:id="rId161" display="https://pbs.twimg.com/media/EF70zyEXkAADIXK.jpg"/>
    <hyperlink ref="U265" r:id="rId162" display="https://pbs.twimg.com/media/EGgB8x_WoAABDze.jpg"/>
    <hyperlink ref="U266" r:id="rId163" display="https://pbs.twimg.com/media/EF70zyEXkAADIXK.jpg"/>
    <hyperlink ref="U271" r:id="rId164" display="https://pbs.twimg.com/media/EGgKR3RXUAA_lSX.png"/>
    <hyperlink ref="U276" r:id="rId165" display="https://pbs.twimg.com/media/EF9kpzOWoAIkZ_v.jpg"/>
    <hyperlink ref="U277" r:id="rId166" display="https://pbs.twimg.com/media/EGQSC9fXoAAoQDt.jpg"/>
    <hyperlink ref="U278" r:id="rId167" display="https://pbs.twimg.com/media/EF9kpzOWoAIkZ_v.jpg"/>
    <hyperlink ref="U279" r:id="rId168" display="https://pbs.twimg.com/media/EGQSC9fXoAAoQDt.jpg"/>
    <hyperlink ref="U280" r:id="rId169" display="https://pbs.twimg.com/media/EF9kpzOWoAIkZ_v.jpg"/>
    <hyperlink ref="U281" r:id="rId170" display="https://pbs.twimg.com/media/EGQSC9fXoAAoQDt.jpg"/>
    <hyperlink ref="U284" r:id="rId171" display="https://pbs.twimg.com/media/EGf0d3RWkAAfhWz.jpg"/>
    <hyperlink ref="U285" r:id="rId172" display="https://pbs.twimg.com/media/EGQSC9fXoAAoQDt.jpg"/>
    <hyperlink ref="U288" r:id="rId173" display="https://pbs.twimg.com/media/EF3-9QIXUAIgtEI.jpg"/>
    <hyperlink ref="U289" r:id="rId174" display="https://pbs.twimg.com/media/EGW4j3EWwAAQpIJ.jpg"/>
    <hyperlink ref="U290" r:id="rId175" display="https://pbs.twimg.com/media/EF2nPiuU8AAxDZX.jpg"/>
    <hyperlink ref="U291" r:id="rId176" display="https://pbs.twimg.com/media/EF2ti3uUcAA4jed.jpg"/>
    <hyperlink ref="U292" r:id="rId177" display="https://pbs.twimg.com/media/EF2uYBvUwAI566L.jpg"/>
    <hyperlink ref="U295" r:id="rId178" display="https://pbs.twimg.com/media/EGWG00wXUAAkz0T.jpg"/>
    <hyperlink ref="U312" r:id="rId179" display="https://pbs.twimg.com/media/EFsghqwWwAAAVhW.jpg"/>
    <hyperlink ref="U331" r:id="rId180" display="https://pbs.twimg.com/media/EGgQmFOWoAUtr0l.jpg"/>
    <hyperlink ref="U332" r:id="rId181" display="https://pbs.twimg.com/media/EGgVruOWsAUJfi5.jpg"/>
    <hyperlink ref="U346" r:id="rId182" display="https://pbs.twimg.com/media/EFsghqwWwAAAVhW.jpg"/>
    <hyperlink ref="U347" r:id="rId183" display="https://pbs.twimg.com/media/EF2pR-8UcAAY25N.jpg"/>
    <hyperlink ref="U348" r:id="rId184" display="https://pbs.twimg.com/media/EF3fugFW4AAqfZz.jpg"/>
    <hyperlink ref="U349" r:id="rId185" display="https://pbs.twimg.com/media/EF3Z5fxWkAMPT1-.jpg"/>
    <hyperlink ref="U351" r:id="rId186" display="https://pbs.twimg.com/media/EGld1-6WkAcDf4E.jpg"/>
    <hyperlink ref="V3" r:id="rId187" display="http://pbs.twimg.com/profile_images/1054767711153254402/kFY6qF_2_normal.jpg"/>
    <hyperlink ref="V4" r:id="rId188" display="http://pbs.twimg.com/profile_images/1109733367472418816/rRMu9iP7_normal.png"/>
    <hyperlink ref="V5" r:id="rId189" display="http://pbs.twimg.com/profile_images/902795260191014912/3xmRoym1_normal.jpg"/>
    <hyperlink ref="V6" r:id="rId190" display="http://pbs.twimg.com/profile_images/1126524647896436741/yM_NG9zi_normal.png"/>
    <hyperlink ref="V7" r:id="rId191" display="http://pbs.twimg.com/profile_images/1126524647896436741/yM_NG9zi_normal.png"/>
    <hyperlink ref="V8" r:id="rId192" display="http://pbs.twimg.com/profile_images/1148207561935642624/miOtbHhs_normal.jpg"/>
    <hyperlink ref="V9" r:id="rId193" display="http://pbs.twimg.com/profile_images/1148207561935642624/miOtbHhs_normal.jpg"/>
    <hyperlink ref="V10" r:id="rId194" display="http://pbs.twimg.com/profile_images/785474788840108032/Qi7kraQI_normal.jpg"/>
    <hyperlink ref="V11" r:id="rId195" display="http://pbs.twimg.com/profile_images/1177273061105635329/OrfLVVkD_normal.jpg"/>
    <hyperlink ref="V12" r:id="rId196" display="http://pbs.twimg.com/profile_images/1068523340669739008/Pzbgm2RH_normal.jpg"/>
    <hyperlink ref="V13" r:id="rId197" display="http://pbs.twimg.com/profile_images/1125063982417575937/B6exl8fX_normal.jpg"/>
    <hyperlink ref="V14" r:id="rId198" display="http://pbs.twimg.com/profile_images/1125063982417575937/B6exl8fX_normal.jpg"/>
    <hyperlink ref="V15" r:id="rId199" display="http://pbs.twimg.com/profile_images/439029562408960000/Ys-ROgiX_normal.jpeg"/>
    <hyperlink ref="V16" r:id="rId200" display="http://pbs.twimg.com/profile_images/439029562408960000/Ys-ROgiX_normal.jpeg"/>
    <hyperlink ref="V17" r:id="rId201" display="http://pbs.twimg.com/profile_images/1034723246028021760/oLg6flFI_normal.jpg"/>
    <hyperlink ref="V18" r:id="rId202" display="http://pbs.twimg.com/profile_images/1034859225284001792/OK69Qjqu_normal.jpg"/>
    <hyperlink ref="V19" r:id="rId203" display="http://pbs.twimg.com/profile_images/1151870047738060801/GkrTkp6t_normal.jpg"/>
    <hyperlink ref="V20" r:id="rId204" display="http://pbs.twimg.com/profile_images/1151870047738060801/GkrTkp6t_normal.jpg"/>
    <hyperlink ref="V21" r:id="rId205" display="http://pbs.twimg.com/profile_images/1106220056155963394/9dg29sJh_normal.png"/>
    <hyperlink ref="V22" r:id="rId206" display="http://pbs.twimg.com/profile_images/1106220056155963394/9dg29sJh_normal.png"/>
    <hyperlink ref="V23" r:id="rId207" display="http://pbs.twimg.com/profile_images/1106220056155963394/9dg29sJh_normal.png"/>
    <hyperlink ref="V24" r:id="rId208" display="http://pbs.twimg.com/profile_images/575942507483156481/mMopJXiq_normal.jpeg"/>
    <hyperlink ref="V25" r:id="rId209" display="http://pbs.twimg.com/profile_images/901792816032096256/XBybCLG4_normal.jpg"/>
    <hyperlink ref="V26" r:id="rId210" display="http://pbs.twimg.com/profile_images/901792816032096256/XBybCLG4_normal.jpg"/>
    <hyperlink ref="V27" r:id="rId211" display="http://pbs.twimg.com/profile_images/991318868969906176/jIwg6opN_normal.jpg"/>
    <hyperlink ref="V28" r:id="rId212" display="http://pbs.twimg.com/profile_images/991318868969906176/jIwg6opN_normal.jpg"/>
    <hyperlink ref="V29" r:id="rId213" display="https://pbs.twimg.com/media/EGTGIGBUYAAglbR.jpg"/>
    <hyperlink ref="V30" r:id="rId214" display="https://pbs.twimg.com/media/EGTGIGBUYAAglbR.jpg"/>
    <hyperlink ref="V31" r:id="rId215" display="https://pbs.twimg.com/media/EGTGIGBUYAAglbR.jpg"/>
    <hyperlink ref="V32" r:id="rId216" display="https://pbs.twimg.com/media/EGTGIGBUYAAglbR.jpg"/>
    <hyperlink ref="V33" r:id="rId217" display="http://pbs.twimg.com/profile_images/870178663416967168/AWT4sq36_normal.jpg"/>
    <hyperlink ref="V34" r:id="rId218" display="http://pbs.twimg.com/profile_images/870178663416967168/AWT4sq36_normal.jpg"/>
    <hyperlink ref="V35" r:id="rId219" display="http://pbs.twimg.com/profile_images/1017137792613339136/gpQYKFNm_normal.jpg"/>
    <hyperlink ref="V36" r:id="rId220" display="http://pbs.twimg.com/profile_images/956529006807011329/Y8Oz9W_o_normal.jpg"/>
    <hyperlink ref="V37" r:id="rId221" display="http://pbs.twimg.com/profile_images/1074078490016788480/h0L2SXoK_normal.jpg"/>
    <hyperlink ref="V38" r:id="rId222" display="http://pbs.twimg.com/profile_images/1074078490016788480/h0L2SXoK_normal.jpg"/>
    <hyperlink ref="V39" r:id="rId223" display="http://pbs.twimg.com/profile_images/1074078490016788480/h0L2SXoK_normal.jpg"/>
    <hyperlink ref="V40" r:id="rId224" display="http://pbs.twimg.com/profile_images/1035470436115652609/5DRKPuKF_normal.jpg"/>
    <hyperlink ref="V41" r:id="rId225" display="http://pbs.twimg.com/profile_images/786518171071242240/1BDnXJYo_normal.jpg"/>
    <hyperlink ref="V42" r:id="rId226" display="https://pbs.twimg.com/media/EF9JCgeXYAAbl-Y.jpg"/>
    <hyperlink ref="V43" r:id="rId227" display="https://pbs.twimg.com/media/EF9JCgeXYAAbl-Y.jpg"/>
    <hyperlink ref="V44" r:id="rId228" display="https://pbs.twimg.com/media/EGalSYVWsAg0Lwn.jpg"/>
    <hyperlink ref="V45" r:id="rId229" display="http://pbs.twimg.com/profile_images/454520039996014592/EktH4iIs_normal.png"/>
    <hyperlink ref="V46" r:id="rId230" display="https://pbs.twimg.com/media/EGalSYVWsAg0Lwn.jpg"/>
    <hyperlink ref="V47" r:id="rId231" display="https://pbs.twimg.com/media/EGalSYVWsAg0Lwn.jpg"/>
    <hyperlink ref="V48" r:id="rId232" display="http://pbs.twimg.com/profile_images/998256335979298816/Xe-66om0_normal.jpg"/>
    <hyperlink ref="V49" r:id="rId233" display="http://pbs.twimg.com/profile_images/998256335979298816/Xe-66om0_normal.jpg"/>
    <hyperlink ref="V50" r:id="rId234" display="http://pbs.twimg.com/profile_images/998256335979298816/Xe-66om0_normal.jpg"/>
    <hyperlink ref="V51" r:id="rId235" display="http://pbs.twimg.com/profile_images/998256335979298816/Xe-66om0_normal.jpg"/>
    <hyperlink ref="V52" r:id="rId236" display="https://pbs.twimg.com/media/EFytP5_XkAUHnWM.jpg"/>
    <hyperlink ref="V53" r:id="rId237" display="https://pbs.twimg.com/media/EFytP5_XkAUHnWM.jpg"/>
    <hyperlink ref="V54" r:id="rId238" display="http://pbs.twimg.com/profile_images/3315096334/d3c7af890e71d404eb165ecd6f831395_normal.png"/>
    <hyperlink ref="V55" r:id="rId239" display="http://pbs.twimg.com/profile_images/3315096334/d3c7af890e71d404eb165ecd6f831395_normal.png"/>
    <hyperlink ref="V56" r:id="rId240" display="http://pbs.twimg.com/profile_images/3315096334/d3c7af890e71d404eb165ecd6f831395_normal.png"/>
    <hyperlink ref="V57" r:id="rId241" display="http://pbs.twimg.com/profile_images/3315096334/d3c7af890e71d404eb165ecd6f831395_normal.png"/>
    <hyperlink ref="V58" r:id="rId242" display="http://pbs.twimg.com/profile_images/3315096334/d3c7af890e71d404eb165ecd6f831395_normal.png"/>
    <hyperlink ref="V59" r:id="rId243" display="http://pbs.twimg.com/profile_images/3315096334/d3c7af890e71d404eb165ecd6f831395_normal.png"/>
    <hyperlink ref="V60" r:id="rId244" display="http://pbs.twimg.com/profile_images/1149611032123305985/QQY3kBDQ_normal.jpg"/>
    <hyperlink ref="V61" r:id="rId245" display="http://pbs.twimg.com/profile_images/1149611032123305985/QQY3kBDQ_normal.jpg"/>
    <hyperlink ref="V62" r:id="rId246" display="http://pbs.twimg.com/profile_images/986472210465460225/5n4x-Rg5_normal.jpg"/>
    <hyperlink ref="V63" r:id="rId247" display="http://pbs.twimg.com/profile_images/829738333500801024/Fp9smXZD_normal.jpg"/>
    <hyperlink ref="V64" r:id="rId248" display="https://pbs.twimg.com/media/EGQ2S2AW4AA9RPv.jpg"/>
    <hyperlink ref="V65" r:id="rId249" display="http://pbs.twimg.com/profile_images/2658014084/63bb3fb4c968a711760cba6ef66030ca_normal.jpeg"/>
    <hyperlink ref="V66" r:id="rId250" display="http://pbs.twimg.com/profile_images/829738333500801024/Fp9smXZD_normal.jpg"/>
    <hyperlink ref="V67" r:id="rId251" display="https://pbs.twimg.com/media/EGQkDcvX0AAAlnD.jpg"/>
    <hyperlink ref="V68" r:id="rId252" display="https://pbs.twimg.com/media/EGQ2S2AW4AA9RPv.jpg"/>
    <hyperlink ref="V69" r:id="rId253" display="https://pbs.twimg.com/media/EGWHrTVWkAA1EAZ.jpg"/>
    <hyperlink ref="V70" r:id="rId254" display="https://pbs.twimg.com/media/EGWHrTVWkAA1EAZ.jpg"/>
    <hyperlink ref="V71" r:id="rId255" display="https://pbs.twimg.com/media/EGWHrTVWkAA1EAZ.jpg"/>
    <hyperlink ref="V72" r:id="rId256" display="https://pbs.twimg.com/media/EGWHrTVWkAA1EAZ.jpg"/>
    <hyperlink ref="V73" r:id="rId257" display="http://pbs.twimg.com/profile_images/1075991476478337024/0pJp-4-f_normal.jpg"/>
    <hyperlink ref="V74" r:id="rId258" display="https://pbs.twimg.com/media/EGWHrTVWkAA1EAZ.jpg"/>
    <hyperlink ref="V75" r:id="rId259" display="https://pbs.twimg.com/media/EGWHrTVWkAA1EAZ.jpg"/>
    <hyperlink ref="V76" r:id="rId260" display="https://pbs.twimg.com/media/EGXTaCGX0AE5DAY.jpg"/>
    <hyperlink ref="V77" r:id="rId261" display="https://pbs.twimg.com/media/EGXTaCGX0AE5DAY.jpg"/>
    <hyperlink ref="V78" r:id="rId262" display="https://pbs.twimg.com/media/EGXTaCGX0AE5DAY.jpg"/>
    <hyperlink ref="V79" r:id="rId263" display="https://pbs.twimg.com/media/EGXTaCGX0AE5DAY.jpg"/>
    <hyperlink ref="V80" r:id="rId264" display="https://pbs.twimg.com/media/EGXTaCGX0AE5DAY.jpg"/>
    <hyperlink ref="V81" r:id="rId265" display="https://pbs.twimg.com/media/EGXTaCGX0AE5DAY.jpg"/>
    <hyperlink ref="V82" r:id="rId266" display="https://pbs.twimg.com/media/EGgpYWfXUAIDLlp.jpg"/>
    <hyperlink ref="V83" r:id="rId267" display="https://pbs.twimg.com/media/EGgpYWfXUAIDLlp.jpg"/>
    <hyperlink ref="V84" r:id="rId268" display="http://pbs.twimg.com/profile_images/937271677574090752/V-uTxC51_normal.jpg"/>
    <hyperlink ref="V85" r:id="rId269" display="http://pbs.twimg.com/profile_images/937271677574090752/V-uTxC51_normal.jpg"/>
    <hyperlink ref="V86" r:id="rId270" display="http://pbs.twimg.com/profile_images/937271677574090752/V-uTxC51_normal.jpg"/>
    <hyperlink ref="V87" r:id="rId271" display="http://pbs.twimg.com/profile_images/937271677574090752/V-uTxC51_normal.jpg"/>
    <hyperlink ref="V88" r:id="rId272" display="http://pbs.twimg.com/profile_images/937271677574090752/V-uTxC51_normal.jpg"/>
    <hyperlink ref="V89" r:id="rId273" display="http://pbs.twimg.com/profile_images/937271677574090752/V-uTxC51_normal.jpg"/>
    <hyperlink ref="V90" r:id="rId274" display="http://pbs.twimg.com/profile_images/937271677574090752/V-uTxC51_normal.jpg"/>
    <hyperlink ref="V91" r:id="rId275" display="https://pbs.twimg.com/media/EGgpYWfXUAIDLlp.jpg"/>
    <hyperlink ref="V92" r:id="rId276" display="http://pbs.twimg.com/profile_images/445572149902733313/HXpiBYDt_normal.png"/>
    <hyperlink ref="V93" r:id="rId277" display="http://pbs.twimg.com/profile_images/590464319294341120/9XBac5P1_normal.jpg"/>
    <hyperlink ref="V94" r:id="rId278" display="http://pbs.twimg.com/profile_images/590464319294341120/9XBac5P1_normal.jpg"/>
    <hyperlink ref="V95" r:id="rId279" display="http://pbs.twimg.com/profile_images/378800000659672729/5a50ce6b13c9043a42345b9cfebff086_normal.jpeg"/>
    <hyperlink ref="V96" r:id="rId280" display="http://pbs.twimg.com/profile_images/378800000659672729/5a50ce6b13c9043a42345b9cfebff086_normal.jpeg"/>
    <hyperlink ref="V97" r:id="rId281" display="http://pbs.twimg.com/profile_images/378800000659672729/5a50ce6b13c9043a42345b9cfebff086_normal.jpeg"/>
    <hyperlink ref="V98" r:id="rId282" display="http://pbs.twimg.com/profile_images/852548985671778306/IatE_hNY_normal.jpg"/>
    <hyperlink ref="V99" r:id="rId283" display="https://pbs.twimg.com/media/EGalSYVWsAg0Lwn.jpg"/>
    <hyperlink ref="V100" r:id="rId284" display="http://pbs.twimg.com/profile_images/1138145668390895616/63ZCK3rE_normal.jpg"/>
    <hyperlink ref="V101" r:id="rId285" display="http://pbs.twimg.com/profile_images/1138145668390895616/63ZCK3rE_normal.jpg"/>
    <hyperlink ref="V102" r:id="rId286" display="https://pbs.twimg.com/media/EGalSYVWsAg0Lwn.jpg"/>
    <hyperlink ref="V103" r:id="rId287" display="http://pbs.twimg.com/profile_images/378800000777968331/02c43097f60da619f646a7681d47e6f4_normal.jpeg"/>
    <hyperlink ref="V104" r:id="rId288" display="http://pbs.twimg.com/profile_images/378800000777968331/02c43097f60da619f646a7681d47e6f4_normal.jpeg"/>
    <hyperlink ref="V105" r:id="rId289" display="http://pbs.twimg.com/profile_images/378800000777968331/02c43097f60da619f646a7681d47e6f4_normal.jpeg"/>
    <hyperlink ref="V106" r:id="rId290" display="http://pbs.twimg.com/profile_images/378800000777968331/02c43097f60da619f646a7681d47e6f4_normal.jpeg"/>
    <hyperlink ref="V107" r:id="rId291" display="http://pbs.twimg.com/profile_images/971282302293757953/6udVXeTF_normal.jpg"/>
    <hyperlink ref="V108" r:id="rId292" display="http://pbs.twimg.com/profile_images/466889974835458048/HXMIfTx8_normal.jpeg"/>
    <hyperlink ref="V109" r:id="rId293" display="http://pbs.twimg.com/profile_images/952984338781663232/hGHhNFWw_normal.jpg"/>
    <hyperlink ref="V110" r:id="rId294" display="http://pbs.twimg.com/profile_images/952984338781663232/hGHhNFWw_normal.jpg"/>
    <hyperlink ref="V111" r:id="rId295" display="http://pbs.twimg.com/profile_images/952984338781663232/hGHhNFWw_normal.jpg"/>
    <hyperlink ref="V112" r:id="rId296" display="http://pbs.twimg.com/profile_images/952984338781663232/hGHhNFWw_normal.jpg"/>
    <hyperlink ref="V113" r:id="rId297" display="http://pbs.twimg.com/profile_images/952984338781663232/hGHhNFWw_normal.jpg"/>
    <hyperlink ref="V114" r:id="rId298" display="http://pbs.twimg.com/profile_images/952984338781663232/hGHhNFWw_normal.jpg"/>
    <hyperlink ref="V115" r:id="rId299" display="http://pbs.twimg.com/profile_images/952984338781663232/hGHhNFWw_normal.jpg"/>
    <hyperlink ref="V116" r:id="rId300" display="http://pbs.twimg.com/profile_images/952984338781663232/hGHhNFWw_normal.jpg"/>
    <hyperlink ref="V117" r:id="rId301" display="http://pbs.twimg.com/profile_images/787336839954894848/h90UjdE8_normal.jpg"/>
    <hyperlink ref="V118" r:id="rId302" display="http://pbs.twimg.com/profile_images/765116328701206528/qHg3tHBi_normal.jpg"/>
    <hyperlink ref="V119" r:id="rId303" display="http://pbs.twimg.com/profile_images/787336839954894848/h90UjdE8_normal.jpg"/>
    <hyperlink ref="V120" r:id="rId304" display="https://pbs.twimg.com/media/EFytP5_XkAUHnWM.jpg"/>
    <hyperlink ref="V121" r:id="rId305" display="http://pbs.twimg.com/profile_images/641938161552093186/cjrUbAo9_normal.jpg"/>
    <hyperlink ref="V122" r:id="rId306" display="http://pbs.twimg.com/profile_images/787336839954894848/h90UjdE8_normal.jpg"/>
    <hyperlink ref="V123" r:id="rId307" display="http://pbs.twimg.com/profile_images/1117753276169060352/kKngxHV0_normal.png"/>
    <hyperlink ref="V124" r:id="rId308" display="http://pbs.twimg.com/profile_images/565139369640476672/z9Dhq41q_normal.jpeg"/>
    <hyperlink ref="V125" r:id="rId309" display="http://pbs.twimg.com/profile_images/565139369640476672/z9Dhq41q_normal.jpeg"/>
    <hyperlink ref="V126" r:id="rId310" display="http://pbs.twimg.com/profile_images/565139369640476672/z9Dhq41q_normal.jpeg"/>
    <hyperlink ref="V127" r:id="rId311" display="http://pbs.twimg.com/profile_images/787336839954894848/h90UjdE8_normal.jpg"/>
    <hyperlink ref="V128" r:id="rId312" display="https://pbs.twimg.com/media/EF2ti3uUcAA4jed.jpg"/>
    <hyperlink ref="V129" r:id="rId313" display="http://pbs.twimg.com/profile_images/881857022316208128/5K7IXf7__normal.jpg"/>
    <hyperlink ref="V130" r:id="rId314" display="http://pbs.twimg.com/profile_images/1125709590304313350/CX5B0JVT_normal.jpg"/>
    <hyperlink ref="V131" r:id="rId315" display="https://pbs.twimg.com/media/EF2ti3uUcAA4jed.jpg"/>
    <hyperlink ref="V132" r:id="rId316" display="http://pbs.twimg.com/profile_images/956788508940750848/eJ5zJK4P_normal.jpg"/>
    <hyperlink ref="V133" r:id="rId317" display="http://pbs.twimg.com/profile_images/1125709590304313350/CX5B0JVT_normal.jpg"/>
    <hyperlink ref="V134" r:id="rId318" display="https://pbs.twimg.com/media/EF2uYBvUwAI566L.jpg"/>
    <hyperlink ref="V135" r:id="rId319" display="https://pbs.twimg.com/media/EF3SyP7X0AEl-rM.jpg"/>
    <hyperlink ref="V136" r:id="rId320" display="http://pbs.twimg.com/profile_images/930925447013175296/8Bw_QSpx_normal.jpg"/>
    <hyperlink ref="V137" r:id="rId321" display="http://pbs.twimg.com/profile_images/787336839954894848/h90UjdE8_normal.jpg"/>
    <hyperlink ref="V138" r:id="rId322" display="https://pbs.twimg.com/media/EF3SyP7X0AEl-rM.jpg"/>
    <hyperlink ref="V139" r:id="rId323" display="http://pbs.twimg.com/profile_images/787336839954894848/h90UjdE8_normal.jpg"/>
    <hyperlink ref="V140" r:id="rId324" display="http://pbs.twimg.com/profile_images/1049351275278733313/0N-FU4Ev_normal.jpg"/>
    <hyperlink ref="V141" r:id="rId325" display="http://pbs.twimg.com/profile_images/1049351275278733313/0N-FU4Ev_normal.jpg"/>
    <hyperlink ref="V142" r:id="rId326" display="http://pbs.twimg.com/profile_images/787336839954894848/h90UjdE8_normal.jpg"/>
    <hyperlink ref="V143" r:id="rId327" display="http://pbs.twimg.com/profile_images/1117752969842315264/CCI6mgfT_normal.png"/>
    <hyperlink ref="V144" r:id="rId328" display="http://pbs.twimg.com/profile_images/1117752969842315264/CCI6mgfT_normal.png"/>
    <hyperlink ref="V145" r:id="rId329" display="http://pbs.twimg.com/profile_images/1117752969842315264/CCI6mgfT_normal.png"/>
    <hyperlink ref="V146" r:id="rId330" display="http://pbs.twimg.com/profile_images/1117752969842315264/CCI6mgfT_normal.png"/>
    <hyperlink ref="V147" r:id="rId331" display="http://pbs.twimg.com/profile_images/1117752969842315264/CCI6mgfT_normal.png"/>
    <hyperlink ref="V148" r:id="rId332" display="http://pbs.twimg.com/profile_images/1117752969842315264/CCI6mgfT_normal.png"/>
    <hyperlink ref="V149" r:id="rId333" display="http://pbs.twimg.com/profile_images/1117752969842315264/CCI6mgfT_normal.png"/>
    <hyperlink ref="V150" r:id="rId334" display="http://pbs.twimg.com/profile_images/1117752969842315264/CCI6mgfT_normal.png"/>
    <hyperlink ref="V151" r:id="rId335" display="http://pbs.twimg.com/profile_images/1117752969842315264/CCI6mgfT_normal.png"/>
    <hyperlink ref="V152" r:id="rId336" display="http://pbs.twimg.com/profile_images/1117752969842315264/CCI6mgfT_normal.png"/>
    <hyperlink ref="V153" r:id="rId337" display="http://pbs.twimg.com/profile_images/829738333500801024/Fp9smXZD_normal.jpg"/>
    <hyperlink ref="V154" r:id="rId338" display="https://pbs.twimg.com/media/EGQkDcvX0AAAlnD.jpg"/>
    <hyperlink ref="V155" r:id="rId339" display="https://pbs.twimg.com/media/EGQ2S2AW4AA9RPv.jpg"/>
    <hyperlink ref="V156" r:id="rId340" display="http://pbs.twimg.com/profile_images/787336839954894848/h90UjdE8_normal.jpg"/>
    <hyperlink ref="V157" r:id="rId341" display="http://pbs.twimg.com/profile_images/787336839954894848/h90UjdE8_normal.jpg"/>
    <hyperlink ref="V158" r:id="rId342" display="http://pbs.twimg.com/profile_images/466889974835458048/HXMIfTx8_normal.jpeg"/>
    <hyperlink ref="V159" r:id="rId343" display="http://pbs.twimg.com/profile_images/787336839954894848/h90UjdE8_normal.jpg"/>
    <hyperlink ref="V160" r:id="rId344" display="http://pbs.twimg.com/profile_images/787336839954894848/h90UjdE8_normal.jpg"/>
    <hyperlink ref="V161" r:id="rId345" display="http://pbs.twimg.com/profile_images/787336839954894848/h90UjdE8_normal.jpg"/>
    <hyperlink ref="V162" r:id="rId346" display="http://pbs.twimg.com/profile_images/787336839954894848/h90UjdE8_normal.jpg"/>
    <hyperlink ref="V163" r:id="rId347" display="http://pbs.twimg.com/profile_images/787336839954894848/h90UjdE8_normal.jpg"/>
    <hyperlink ref="V164" r:id="rId348" display="http://pbs.twimg.com/profile_images/787336839954894848/h90UjdE8_normal.jpg"/>
    <hyperlink ref="V165" r:id="rId349" display="https://pbs.twimg.com/media/EGTL2QmUcAEiQrX.jpg"/>
    <hyperlink ref="V166" r:id="rId350" display="http://pbs.twimg.com/profile_images/1171588169311182849/I8v84ooZ_normal.jpg"/>
    <hyperlink ref="V167" r:id="rId351" display="http://pbs.twimg.com/profile_images/539878366711918592/9iFsQfP4_normal.jpeg"/>
    <hyperlink ref="V168" r:id="rId352" display="http://pbs.twimg.com/profile_images/539878366711918592/9iFsQfP4_normal.jpeg"/>
    <hyperlink ref="V169" r:id="rId353" display="http://pbs.twimg.com/profile_images/787336839954894848/h90UjdE8_normal.jpg"/>
    <hyperlink ref="V170" r:id="rId354" display="https://pbs.twimg.com/media/EGTGIGBUYAAglbR.jpg"/>
    <hyperlink ref="V171" r:id="rId355" display="http://pbs.twimg.com/profile_images/1171588169311182849/I8v84ooZ_normal.jpg"/>
    <hyperlink ref="V172" r:id="rId356" display="http://pbs.twimg.com/profile_images/1171588169311182849/I8v84ooZ_normal.jpg"/>
    <hyperlink ref="V173" r:id="rId357" display="http://pbs.twimg.com/profile_images/1171588169311182849/I8v84ooZ_normal.jpg"/>
    <hyperlink ref="V174" r:id="rId358" display="http://pbs.twimg.com/profile_images/787336839954894848/h90UjdE8_normal.jpg"/>
    <hyperlink ref="V175" r:id="rId359" display="https://pbs.twimg.com/media/EGTGIGBUYAAglbR.jpg"/>
    <hyperlink ref="V176" r:id="rId360" display="https://pbs.twimg.com/media/EGTL2QmUcAEiQrX.jpg"/>
    <hyperlink ref="V177" r:id="rId361" display="http://pbs.twimg.com/profile_images/787336839954894848/h90UjdE8_normal.jpg"/>
    <hyperlink ref="V178" r:id="rId362" display="http://pbs.twimg.com/profile_images/787336839954894848/h90UjdE8_normal.jpg"/>
    <hyperlink ref="V179" r:id="rId363" display="http://pbs.twimg.com/profile_images/445572149902733313/HXpiBYDt_normal.png"/>
    <hyperlink ref="V180" r:id="rId364" display="http://pbs.twimg.com/profile_images/445572149902733313/HXpiBYDt_normal.png"/>
    <hyperlink ref="V181" r:id="rId365" display="http://pbs.twimg.com/profile_images/445572149902733313/HXpiBYDt_normal.png"/>
    <hyperlink ref="V182" r:id="rId366" display="http://pbs.twimg.com/profile_images/787336839954894848/h90UjdE8_normal.jpg"/>
    <hyperlink ref="V183" r:id="rId367" display="http://pbs.twimg.com/profile_images/787336839954894848/h90UjdE8_normal.jpg"/>
    <hyperlink ref="V184" r:id="rId368" display="https://pbs.twimg.com/media/EGWKuNoWwAESGmF.jpg"/>
    <hyperlink ref="V185" r:id="rId369" display="https://pbs.twimg.com/media/EGWtyMCXUAAsuyg.jpg"/>
    <hyperlink ref="V186" r:id="rId370" display="http://pbs.twimg.com/profile_images/935141845516128257/Pgbc9qvQ_normal.jpg"/>
    <hyperlink ref="V187" r:id="rId371" display="http://pbs.twimg.com/profile_images/787336839954894848/h90UjdE8_normal.jpg"/>
    <hyperlink ref="V188" r:id="rId372" display="https://pbs.twimg.com/media/EGWNpkqXYAA_hgA.jpg"/>
    <hyperlink ref="V189" r:id="rId373" display="http://pbs.twimg.com/profile_images/935141845516128257/Pgbc9qvQ_normal.jpg"/>
    <hyperlink ref="V190" r:id="rId374" display="http://pbs.twimg.com/profile_images/935141845516128257/Pgbc9qvQ_normal.jpg"/>
    <hyperlink ref="V191" r:id="rId375" display="http://pbs.twimg.com/profile_images/935141845516128257/Pgbc9qvQ_normal.jpg"/>
    <hyperlink ref="V192" r:id="rId376" display="http://pbs.twimg.com/profile_images/787336839954894848/h90UjdE8_normal.jpg"/>
    <hyperlink ref="V193" r:id="rId377" display="http://pbs.twimg.com/profile_images/787336839954894848/h90UjdE8_normal.jpg"/>
    <hyperlink ref="V194" r:id="rId378" display="http://pbs.twimg.com/profile_images/829738333500801024/Fp9smXZD_normal.jpg"/>
    <hyperlink ref="V195" r:id="rId379" display="http://pbs.twimg.com/profile_images/829738333500801024/Fp9smXZD_normal.jpg"/>
    <hyperlink ref="V196" r:id="rId380" display="http://pbs.twimg.com/profile_images/829738333500801024/Fp9smXZD_normal.jpg"/>
    <hyperlink ref="V197" r:id="rId381" display="https://pbs.twimg.com/media/EGQkDcvX0AAAlnD.jpg"/>
    <hyperlink ref="V198" r:id="rId382" display="https://pbs.twimg.com/media/EGQkDcvX0AAAlnD.jpg"/>
    <hyperlink ref="V199" r:id="rId383" display="https://pbs.twimg.com/media/EGQkDcvX0AAAlnD.jpg"/>
    <hyperlink ref="V200" r:id="rId384" display="https://pbs.twimg.com/media/EGQ2S2AW4AA9RPv.jpg"/>
    <hyperlink ref="V201" r:id="rId385" display="https://pbs.twimg.com/media/EGQ2S2AW4AA9RPv.jpg"/>
    <hyperlink ref="V202" r:id="rId386" display="https://pbs.twimg.com/media/EGQ2S2AW4AA9RPv.jpg"/>
    <hyperlink ref="V203" r:id="rId387" display="https://pbs.twimg.com/media/EGWHrTVWkAA1EAZ.jpg"/>
    <hyperlink ref="V204" r:id="rId388" display="https://pbs.twimg.com/media/EGWHrTVWkAA1EAZ.jpg"/>
    <hyperlink ref="V205" r:id="rId389" display="https://pbs.twimg.com/media/EGXTaCGX0AE5DAY.jpg"/>
    <hyperlink ref="V206" r:id="rId390" display="https://pbs.twimg.com/media/EGXTaCGX0AE5DAY.jpg"/>
    <hyperlink ref="V207" r:id="rId391" display="https://pbs.twimg.com/media/EGgpYWfXUAIDLlp.jpg"/>
    <hyperlink ref="V208" r:id="rId392" display="https://pbs.twimg.com/media/EGgpYWfXUAIDLlp.jpg"/>
    <hyperlink ref="V209" r:id="rId393" display="http://pbs.twimg.com/profile_images/466889974835458048/HXMIfTx8_normal.jpeg"/>
    <hyperlink ref="V210" r:id="rId394" display="http://pbs.twimg.com/profile_images/787336839954894848/h90UjdE8_normal.jpg"/>
    <hyperlink ref="V211" r:id="rId395" display="http://pbs.twimg.com/profile_images/787336839954894848/h90UjdE8_normal.jpg"/>
    <hyperlink ref="V212" r:id="rId396" display="http://pbs.twimg.com/profile_images/787336839954894848/h90UjdE8_normal.jpg"/>
    <hyperlink ref="V213" r:id="rId397" display="https://pbs.twimg.com/media/EGalSYVWsAg0Lwn.jpg"/>
    <hyperlink ref="V214" r:id="rId398" display="https://pbs.twimg.com/media/EGalSYVWsAg0Lwn.jpg"/>
    <hyperlink ref="V215" r:id="rId399" display="http://pbs.twimg.com/profile_images/1045338036727361537/nNvTKVV7_normal.jpg"/>
    <hyperlink ref="V216" r:id="rId400" display="http://pbs.twimg.com/profile_images/1045338036727361537/nNvTKVV7_normal.jpg"/>
    <hyperlink ref="V217" r:id="rId401" display="http://pbs.twimg.com/profile_images/787336839954894848/h90UjdE8_normal.jpg"/>
    <hyperlink ref="V218" r:id="rId402" display="http://pbs.twimg.com/profile_images/787336839954894848/h90UjdE8_normal.jpg"/>
    <hyperlink ref="V219" r:id="rId403" display="http://pbs.twimg.com/profile_images/787336839954894848/h90UjdE8_normal.jpg"/>
    <hyperlink ref="V220" r:id="rId404" display="http://pbs.twimg.com/profile_images/787336839954894848/h90UjdE8_normal.jpg"/>
    <hyperlink ref="V221" r:id="rId405" display="http://pbs.twimg.com/profile_images/787336839954894848/h90UjdE8_normal.jpg"/>
    <hyperlink ref="V222" r:id="rId406" display="http://pbs.twimg.com/profile_images/787336839954894848/h90UjdE8_normal.jpg"/>
    <hyperlink ref="V223" r:id="rId407" display="http://pbs.twimg.com/profile_images/787336839954894848/h90UjdE8_normal.jpg"/>
    <hyperlink ref="V224" r:id="rId408" display="https://pbs.twimg.com/media/EGBvYm9WsAAN5hd.jpg"/>
    <hyperlink ref="V225" r:id="rId409" display="http://pbs.twimg.com/profile_images/466889974835458048/HXMIfTx8_normal.jpeg"/>
    <hyperlink ref="V226" r:id="rId410" display="http://pbs.twimg.com/profile_images/466889974835458048/HXMIfTx8_normal.jpeg"/>
    <hyperlink ref="V227" r:id="rId411" display="http://pbs.twimg.com/profile_images/466889974835458048/HXMIfTx8_normal.jpeg"/>
    <hyperlink ref="V228" r:id="rId412" display="http://pbs.twimg.com/profile_images/466889974835458048/HXMIfTx8_normal.jpeg"/>
    <hyperlink ref="V229" r:id="rId413" display="http://pbs.twimg.com/profile_images/466889974835458048/HXMIfTx8_normal.jpeg"/>
    <hyperlink ref="V230" r:id="rId414" display="http://pbs.twimg.com/profile_images/466889974835458048/HXMIfTx8_normal.jpeg"/>
    <hyperlink ref="V231" r:id="rId415" display="http://pbs.twimg.com/profile_images/466889974835458048/HXMIfTx8_normal.jpeg"/>
    <hyperlink ref="V232" r:id="rId416" display="http://pbs.twimg.com/profile_images/466889974835458048/HXMIfTx8_normal.jpeg"/>
    <hyperlink ref="V233" r:id="rId417" display="http://pbs.twimg.com/profile_images/466889974835458048/HXMIfTx8_normal.jpeg"/>
    <hyperlink ref="V234" r:id="rId418" display="http://pbs.twimg.com/profile_images/466889974835458048/HXMIfTx8_normal.jpeg"/>
    <hyperlink ref="V235" r:id="rId419" display="http://pbs.twimg.com/profile_images/466889974835458048/HXMIfTx8_normal.jpeg"/>
    <hyperlink ref="V236" r:id="rId420" display="http://pbs.twimg.com/profile_images/466889974835458048/HXMIfTx8_normal.jpeg"/>
    <hyperlink ref="V237" r:id="rId421" display="http://pbs.twimg.com/profile_images/466889974835458048/HXMIfTx8_normal.jpeg"/>
    <hyperlink ref="V238" r:id="rId422" display="http://pbs.twimg.com/profile_images/787336839954894848/h90UjdE8_normal.jpg"/>
    <hyperlink ref="V239" r:id="rId423" display="http://pbs.twimg.com/profile_images/787336839954894848/h90UjdE8_normal.jpg"/>
    <hyperlink ref="V240" r:id="rId424" display="http://pbs.twimg.com/profile_images/787336839954894848/h90UjdE8_normal.jpg"/>
    <hyperlink ref="V241" r:id="rId425" display="https://pbs.twimg.com/media/EGWKuNoWwAESGmF.jpg"/>
    <hyperlink ref="V242" r:id="rId426" display="http://pbs.twimg.com/profile_images/787336839954894848/h90UjdE8_normal.jpg"/>
    <hyperlink ref="V243" r:id="rId427" display="https://pbs.twimg.com/media/EF9JCgeXYAAbl-Y.jpg"/>
    <hyperlink ref="V244" r:id="rId428" display="http://pbs.twimg.com/profile_images/787336839954894848/h90UjdE8_normal.jpg"/>
    <hyperlink ref="V245" r:id="rId429" display="https://pbs.twimg.com/media/EF9JCgeXYAAbl-Y.jpg"/>
    <hyperlink ref="V246" r:id="rId430" display="http://pbs.twimg.com/profile_images/787336839954894848/h90UjdE8_normal.jpg"/>
    <hyperlink ref="V247" r:id="rId431" display="https://pbs.twimg.com/media/EF9JCgeXYAAbl-Y.jpg"/>
    <hyperlink ref="V248" r:id="rId432" display="http://pbs.twimg.com/profile_images/787336839954894848/h90UjdE8_normal.jpg"/>
    <hyperlink ref="V249" r:id="rId433" display="http://pbs.twimg.com/profile_images/1127921077135597572/TaSi9TYs_normal.jpg"/>
    <hyperlink ref="V250" r:id="rId434" display="http://pbs.twimg.com/profile_images/787336839954894848/h90UjdE8_normal.jpg"/>
    <hyperlink ref="V251" r:id="rId435" display="https://pbs.twimg.com/media/EF70zyEXkAADIXK.jpg"/>
    <hyperlink ref="V252" r:id="rId436" display="http://pbs.twimg.com/profile_images/1117753276169060352/kKngxHV0_normal.png"/>
    <hyperlink ref="V253" r:id="rId437" display="http://pbs.twimg.com/profile_images/787336839954894848/h90UjdE8_normal.jpg"/>
    <hyperlink ref="V254" r:id="rId438" display="http://pbs.twimg.com/profile_images/787336839954894848/h90UjdE8_normal.jpg"/>
    <hyperlink ref="V255" r:id="rId439" display="http://pbs.twimg.com/profile_images/787336839954894848/h90UjdE8_normal.jpg"/>
    <hyperlink ref="V256" r:id="rId440" display="https://pbs.twimg.com/media/EGf-gHwW4AARJUM.jpg"/>
    <hyperlink ref="V257" r:id="rId441" display="https://pbs.twimg.com/media/EGf-gHwW4AARJUM.jpg"/>
    <hyperlink ref="V258" r:id="rId442" display="http://pbs.twimg.com/profile_images/787336839954894848/h90UjdE8_normal.jpg"/>
    <hyperlink ref="V259" r:id="rId443" display="http://pbs.twimg.com/profile_images/1125709590304313350/CX5B0JVT_normal.jpg"/>
    <hyperlink ref="V260" r:id="rId444" display="http://pbs.twimg.com/profile_images/1125709590304313350/CX5B0JVT_normal.jpg"/>
    <hyperlink ref="V261" r:id="rId445" display="http://pbs.twimg.com/profile_images/1125709590304313350/CX5B0JVT_normal.jpg"/>
    <hyperlink ref="V262" r:id="rId446" display="http://pbs.twimg.com/profile_images/1125709590304313350/CX5B0JVT_normal.jpg"/>
    <hyperlink ref="V263" r:id="rId447" display="http://pbs.twimg.com/profile_images/1125709590304313350/CX5B0JVT_normal.jpg"/>
    <hyperlink ref="V264" r:id="rId448" display="https://pbs.twimg.com/media/EF70zyEXkAADIXK.jpg"/>
    <hyperlink ref="V265" r:id="rId449" display="https://pbs.twimg.com/media/EGgB8x_WoAABDze.jpg"/>
    <hyperlink ref="V266" r:id="rId450" display="https://pbs.twimg.com/media/EF70zyEXkAADIXK.jpg"/>
    <hyperlink ref="V267" r:id="rId451" display="http://pbs.twimg.com/profile_images/787336839954894848/h90UjdE8_normal.jpg"/>
    <hyperlink ref="V268" r:id="rId452" display="http://pbs.twimg.com/profile_images/1157934743348011008/KdPFYuD6_normal.jpg"/>
    <hyperlink ref="V269" r:id="rId453" display="http://pbs.twimg.com/profile_images/1157934743348011008/KdPFYuD6_normal.jpg"/>
    <hyperlink ref="V270" r:id="rId454" display="http://pbs.twimg.com/profile_images/787336839954894848/h90UjdE8_normal.jpg"/>
    <hyperlink ref="V271" r:id="rId455" display="https://pbs.twimg.com/media/EGgKR3RXUAA_lSX.png"/>
    <hyperlink ref="V272" r:id="rId456" display="http://pbs.twimg.com/profile_images/787336839954894848/h90UjdE8_normal.jpg"/>
    <hyperlink ref="V273" r:id="rId457" display="http://pbs.twimg.com/profile_images/787336839954894848/h90UjdE8_normal.jpg"/>
    <hyperlink ref="V274" r:id="rId458" display="http://pbs.twimg.com/profile_images/787336839954894848/h90UjdE8_normal.jpg"/>
    <hyperlink ref="V275" r:id="rId459" display="http://pbs.twimg.com/profile_images/1026079729676439552/zh2Rsfug_normal.jpg"/>
    <hyperlink ref="V276" r:id="rId460" display="https://pbs.twimg.com/media/EF9kpzOWoAIkZ_v.jpg"/>
    <hyperlink ref="V277" r:id="rId461" display="https://pbs.twimg.com/media/EGQSC9fXoAAoQDt.jpg"/>
    <hyperlink ref="V278" r:id="rId462" display="https://pbs.twimg.com/media/EF9kpzOWoAIkZ_v.jpg"/>
    <hyperlink ref="V279" r:id="rId463" display="https://pbs.twimg.com/media/EGQSC9fXoAAoQDt.jpg"/>
    <hyperlink ref="V280" r:id="rId464" display="https://pbs.twimg.com/media/EF9kpzOWoAIkZ_v.jpg"/>
    <hyperlink ref="V281" r:id="rId465" display="https://pbs.twimg.com/media/EGQSC9fXoAAoQDt.jpg"/>
    <hyperlink ref="V282" r:id="rId466" display="http://pbs.twimg.com/profile_images/787336839954894848/h90UjdE8_normal.jpg"/>
    <hyperlink ref="V283" r:id="rId467" display="http://pbs.twimg.com/profile_images/787336839954894848/h90UjdE8_normal.jpg"/>
    <hyperlink ref="V284" r:id="rId468" display="https://pbs.twimg.com/media/EGf0d3RWkAAfhWz.jpg"/>
    <hyperlink ref="V285" r:id="rId469" display="https://pbs.twimg.com/media/EGQSC9fXoAAoQDt.jpg"/>
    <hyperlink ref="V286" r:id="rId470" display="http://pbs.twimg.com/profile_images/912974075420725250/WyLm9JeJ_normal.jpg"/>
    <hyperlink ref="V287" r:id="rId471" display="http://pbs.twimg.com/profile_images/912974075420725250/WyLm9JeJ_normal.jpg"/>
    <hyperlink ref="V288" r:id="rId472" display="https://pbs.twimg.com/media/EF3-9QIXUAIgtEI.jpg"/>
    <hyperlink ref="V289" r:id="rId473" display="https://pbs.twimg.com/media/EGW4j3EWwAAQpIJ.jpg"/>
    <hyperlink ref="V290" r:id="rId474" display="https://pbs.twimg.com/media/EF2nPiuU8AAxDZX.jpg"/>
    <hyperlink ref="V291" r:id="rId475" display="https://pbs.twimg.com/media/EF2ti3uUcAA4jed.jpg"/>
    <hyperlink ref="V292" r:id="rId476" display="https://pbs.twimg.com/media/EF2uYBvUwAI566L.jpg"/>
    <hyperlink ref="V293" r:id="rId477" display="http://pbs.twimg.com/profile_images/787336839954894848/h90UjdE8_normal.jpg"/>
    <hyperlink ref="V294" r:id="rId478" display="http://pbs.twimg.com/profile_images/787336839954894848/h90UjdE8_normal.jpg"/>
    <hyperlink ref="V295" r:id="rId479" display="https://pbs.twimg.com/media/EGWG00wXUAAkz0T.jpg"/>
    <hyperlink ref="V296" r:id="rId480" display="http://pbs.twimg.com/profile_images/787336839954894848/h90UjdE8_normal.jpg"/>
    <hyperlink ref="V297" r:id="rId481" display="http://pbs.twimg.com/profile_images/1070985650072100864/t4OyiyIv_normal.jpg"/>
    <hyperlink ref="V298" r:id="rId482" display="http://pbs.twimg.com/profile_images/853397942308417536/0lGBElWU_normal.jpg"/>
    <hyperlink ref="V299" r:id="rId483" display="http://pbs.twimg.com/profile_images/853397942308417536/0lGBElWU_normal.jpg"/>
    <hyperlink ref="V300" r:id="rId484" display="http://pbs.twimg.com/profile_images/853397942308417536/0lGBElWU_normal.jpg"/>
    <hyperlink ref="V301" r:id="rId485" display="http://pbs.twimg.com/profile_images/1070985650072100864/t4OyiyIv_normal.jpg"/>
    <hyperlink ref="V302" r:id="rId486" display="http://pbs.twimg.com/profile_images/787336839954894848/h90UjdE8_normal.jpg"/>
    <hyperlink ref="V303" r:id="rId487" display="http://pbs.twimg.com/profile_images/787336839954894848/h90UjdE8_normal.jpg"/>
    <hyperlink ref="V304" r:id="rId488" display="http://pbs.twimg.com/profile_images/1070985650072100864/t4OyiyIv_normal.jpg"/>
    <hyperlink ref="V305" r:id="rId489" display="http://pbs.twimg.com/profile_images/1070985650072100864/t4OyiyIv_normal.jpg"/>
    <hyperlink ref="V306" r:id="rId490" display="http://pbs.twimg.com/profile_images/1070985650072100864/t4OyiyIv_normal.jpg"/>
    <hyperlink ref="V307" r:id="rId491" display="http://pbs.twimg.com/profile_images/429230119686004736/NWClRegA_normal.jpeg"/>
    <hyperlink ref="V308" r:id="rId492" display="http://pbs.twimg.com/profile_images/429230119686004736/NWClRegA_normal.jpeg"/>
    <hyperlink ref="V309" r:id="rId493" display="http://pbs.twimg.com/profile_images/429230119686004736/NWClRegA_normal.jpeg"/>
    <hyperlink ref="V310" r:id="rId494" display="http://pbs.twimg.com/profile_images/787336839954894848/h90UjdE8_normal.jpg"/>
    <hyperlink ref="V311" r:id="rId495" display="http://pbs.twimg.com/profile_images/1169558033342619648/LPF3gkIV_normal.jpg"/>
    <hyperlink ref="V312" r:id="rId496" display="https://pbs.twimg.com/media/EFsghqwWwAAAVhW.jpg"/>
    <hyperlink ref="V313" r:id="rId497" display="http://pbs.twimg.com/profile_images/787336839954894848/h90UjdE8_normal.jpg"/>
    <hyperlink ref="V314" r:id="rId498" display="http://pbs.twimg.com/profile_images/787336839954894848/h90UjdE8_normal.jpg"/>
    <hyperlink ref="V315" r:id="rId499" display="http://pbs.twimg.com/profile_images/787336839954894848/h90UjdE8_normal.jpg"/>
    <hyperlink ref="V316" r:id="rId500" display="http://pbs.twimg.com/profile_images/787336839954894848/h90UjdE8_normal.jpg"/>
    <hyperlink ref="V317" r:id="rId501" display="http://pbs.twimg.com/profile_images/787336839954894848/h90UjdE8_normal.jpg"/>
    <hyperlink ref="V318" r:id="rId502" display="http://pbs.twimg.com/profile_images/787336839954894848/h90UjdE8_normal.jpg"/>
    <hyperlink ref="V319" r:id="rId503" display="http://pbs.twimg.com/profile_images/787336839954894848/h90UjdE8_normal.jpg"/>
    <hyperlink ref="V320" r:id="rId504" display="http://pbs.twimg.com/profile_images/787336839954894848/h90UjdE8_normal.jpg"/>
    <hyperlink ref="V321" r:id="rId505" display="http://pbs.twimg.com/profile_images/787336839954894848/h90UjdE8_normal.jpg"/>
    <hyperlink ref="V322" r:id="rId506" display="http://pbs.twimg.com/profile_images/787336839954894848/h90UjdE8_normal.jpg"/>
    <hyperlink ref="V323" r:id="rId507" display="http://pbs.twimg.com/profile_images/787336839954894848/h90UjdE8_normal.jpg"/>
    <hyperlink ref="V324" r:id="rId508" display="http://pbs.twimg.com/profile_images/787336839954894848/h90UjdE8_normal.jpg"/>
    <hyperlink ref="V325" r:id="rId509" display="http://pbs.twimg.com/profile_images/787336839954894848/h90UjdE8_normal.jpg"/>
    <hyperlink ref="V326" r:id="rId510" display="http://pbs.twimg.com/profile_images/787336839954894848/h90UjdE8_normal.jpg"/>
    <hyperlink ref="V327" r:id="rId511" display="http://pbs.twimg.com/profile_images/787336839954894848/h90UjdE8_normal.jpg"/>
    <hyperlink ref="V328" r:id="rId512" display="http://pbs.twimg.com/profile_images/787336839954894848/h90UjdE8_normal.jpg"/>
    <hyperlink ref="V329" r:id="rId513" display="http://pbs.twimg.com/profile_images/787336839954894848/h90UjdE8_normal.jpg"/>
    <hyperlink ref="V330" r:id="rId514" display="http://pbs.twimg.com/profile_images/787336839954894848/h90UjdE8_normal.jpg"/>
    <hyperlink ref="V331" r:id="rId515" display="https://pbs.twimg.com/media/EGgQmFOWoAUtr0l.jpg"/>
    <hyperlink ref="V332" r:id="rId516" display="https://pbs.twimg.com/media/EGgVruOWsAUJfi5.jpg"/>
    <hyperlink ref="V333" r:id="rId517" display="http://pbs.twimg.com/profile_images/787336839954894848/h90UjdE8_normal.jpg"/>
    <hyperlink ref="V334" r:id="rId518" display="http://pbs.twimg.com/profile_images/787336839954894848/h90UjdE8_normal.jpg"/>
    <hyperlink ref="V335" r:id="rId519" display="http://pbs.twimg.com/profile_images/787336839954894848/h90UjdE8_normal.jpg"/>
    <hyperlink ref="V336" r:id="rId520" display="http://pbs.twimg.com/profile_images/787336839954894848/h90UjdE8_normal.jpg"/>
    <hyperlink ref="V337" r:id="rId521" display="http://pbs.twimg.com/profile_images/787336839954894848/h90UjdE8_normal.jpg"/>
    <hyperlink ref="V338" r:id="rId522" display="http://pbs.twimg.com/profile_images/787336839954894848/h90UjdE8_normal.jpg"/>
    <hyperlink ref="V339" r:id="rId523" display="http://pbs.twimg.com/profile_images/787336839954894848/h90UjdE8_normal.jpg"/>
    <hyperlink ref="V340" r:id="rId524" display="http://pbs.twimg.com/profile_images/787336839954894848/h90UjdE8_normal.jpg"/>
    <hyperlink ref="V341" r:id="rId525" display="http://pbs.twimg.com/profile_images/787336839954894848/h90UjdE8_normal.jpg"/>
    <hyperlink ref="V342" r:id="rId526" display="http://pbs.twimg.com/profile_images/787336839954894848/h90UjdE8_normal.jpg"/>
    <hyperlink ref="V343" r:id="rId527" display="http://pbs.twimg.com/profile_images/1169558033342619648/LPF3gkIV_normal.jpg"/>
    <hyperlink ref="V344" r:id="rId528" display="http://pbs.twimg.com/profile_images/1169558033342619648/LPF3gkIV_normal.jpg"/>
    <hyperlink ref="V345" r:id="rId529" display="http://pbs.twimg.com/profile_images/1169558033342619648/LPF3gkIV_normal.jpg"/>
    <hyperlink ref="V346" r:id="rId530" display="https://pbs.twimg.com/media/EFsghqwWwAAAVhW.jpg"/>
    <hyperlink ref="V347" r:id="rId531" display="https://pbs.twimg.com/media/EF2pR-8UcAAY25N.jpg"/>
    <hyperlink ref="V348" r:id="rId532" display="https://pbs.twimg.com/media/EF3fugFW4AAqfZz.jpg"/>
    <hyperlink ref="V349" r:id="rId533" display="https://pbs.twimg.com/media/EF3Z5fxWkAMPT1-.jpg"/>
    <hyperlink ref="V350" r:id="rId534" display="http://pbs.twimg.com/profile_images/378800000820049974/bb7bd8fdb4671e53ef9ba6f522e27333_normal.jpeg"/>
    <hyperlink ref="V351" r:id="rId535" display="https://pbs.twimg.com/media/EGld1-6WkAcDf4E.jpg"/>
    <hyperlink ref="V352" r:id="rId536" display="http://pbs.twimg.com/profile_images/378800000820049974/bb7bd8fdb4671e53ef9ba6f522e27333_normal.jpeg"/>
    <hyperlink ref="V353" r:id="rId537" display="http://pbs.twimg.com/profile_images/378800000820049974/bb7bd8fdb4671e53ef9ba6f522e27333_normal.jpeg"/>
    <hyperlink ref="V354" r:id="rId538" display="http://pbs.twimg.com/profile_images/1169558033342619648/LPF3gkIV_normal.jpg"/>
    <hyperlink ref="V355" r:id="rId539" display="http://pbs.twimg.com/profile_images/1169558033342619648/LPF3gkIV_normal.jpg"/>
    <hyperlink ref="V356" r:id="rId540" display="http://pbs.twimg.com/profile_images/1169558033342619648/LPF3gkIV_normal.jpg"/>
    <hyperlink ref="X3" r:id="rId541" display="https://twitter.com/#!/citysdk_hanna/status/1178618239762518021"/>
    <hyperlink ref="X4" r:id="rId542" display="https://twitter.com/#!/maja_66/status/1179254616267079681"/>
    <hyperlink ref="X5" r:id="rId543" display="https://twitter.com/#!/mahkupirkanmaa/status/1179350114458054658"/>
    <hyperlink ref="X6" r:id="rId544" display="https://twitter.com/#!/anukinnunen/status/1179472050538401792"/>
    <hyperlink ref="X7" r:id="rId545" display="https://twitter.com/#!/anukinnunen/status/1179472050538401792"/>
    <hyperlink ref="X8" r:id="rId546" display="https://twitter.com/#!/jkangaso/status/1179487961504784385"/>
    <hyperlink ref="X9" r:id="rId547" display="https://twitter.com/#!/jkangaso/status/1179487961504784385"/>
    <hyperlink ref="X10" r:id="rId548" display="https://twitter.com/#!/aleksijantti/status/1179609040147636224"/>
    <hyperlink ref="X11" r:id="rId549" display="https://twitter.com/#!/heini_kangas/status/1179629373588160513"/>
    <hyperlink ref="X12" r:id="rId550" display="https://twitter.com/#!/paivinurmi/status/1179352671234527233"/>
    <hyperlink ref="X13" r:id="rId551" display="https://twitter.com/#!/fioribgaming/status/1179780581988679680"/>
    <hyperlink ref="X14" r:id="rId552" display="https://twitter.com/#!/fioribgaming/status/1179780581988679680"/>
    <hyperlink ref="X15" r:id="rId553" display="https://twitter.com/#!/iperantanen/status/1179814516785324032"/>
    <hyperlink ref="X16" r:id="rId554" display="https://twitter.com/#!/iperantanen/status/1179814516785324032"/>
    <hyperlink ref="X17" r:id="rId555" display="https://twitter.com/#!/villeairo/status/1179998526756933632"/>
    <hyperlink ref="X18" r:id="rId556" display="https://twitter.com/#!/johannaontwfin/status/1180049657235492864"/>
    <hyperlink ref="X19" r:id="rId557" display="https://twitter.com/#!/mirkalahti/status/1180208908142600197"/>
    <hyperlink ref="X20" r:id="rId558" display="https://twitter.com/#!/mirkalahti/status/1180208908142600197"/>
    <hyperlink ref="X21" r:id="rId559" display="https://twitter.com/#!/carlgould/status/1181155602426466308"/>
    <hyperlink ref="X22" r:id="rId560" display="https://twitter.com/#!/carlgould/status/1181155602426466308"/>
    <hyperlink ref="X23" r:id="rId561" display="https://twitter.com/#!/carlgould/status/1181155602426466308"/>
    <hyperlink ref="X24" r:id="rId562" display="https://twitter.com/#!/eutifi/status/1181242149230252034"/>
    <hyperlink ref="X25" r:id="rId563" display="https://twitter.com/#!/maaritvehvilai1/status/1181260309870370816"/>
    <hyperlink ref="X26" r:id="rId564" display="https://twitter.com/#!/maaritvehvilai1/status/1181260309870370816"/>
    <hyperlink ref="X27" r:id="rId565" display="https://twitter.com/#!/iot_events/status/1181287027444043776"/>
    <hyperlink ref="X28" r:id="rId566" display="https://twitter.com/#!/iot_events/status/1181287027444043776"/>
    <hyperlink ref="X29" r:id="rId567" display="https://twitter.com/#!/psdintelligence/status/1181286846661156865"/>
    <hyperlink ref="X30" r:id="rId568" display="https://twitter.com/#!/psdintelligence/status/1181286846661156865"/>
    <hyperlink ref="X31" r:id="rId569" display="https://twitter.com/#!/psdintelligence/status/1181286846661156865"/>
    <hyperlink ref="X32" r:id="rId570" display="https://twitter.com/#!/psdintelligence/status/1181286846661156865"/>
    <hyperlink ref="X33" r:id="rId571" display="https://twitter.com/#!/crea_squads/status/1181419432268193792"/>
    <hyperlink ref="X34" r:id="rId572" display="https://twitter.com/#!/crea_squads/status/1181419432268193792"/>
    <hyperlink ref="X35" r:id="rId573" display="https://twitter.com/#!/majidemoney/status/1181521711151435778"/>
    <hyperlink ref="X36" r:id="rId574" display="https://twitter.com/#!/tampereenseutu/status/1181552023214477313"/>
    <hyperlink ref="X37" r:id="rId575" display="https://twitter.com/#!/jeeosch/status/1181553345544278017"/>
    <hyperlink ref="X38" r:id="rId576" display="https://twitter.com/#!/jeeosch/status/1181553345544278017"/>
    <hyperlink ref="X39" r:id="rId577" display="https://twitter.com/#!/jeeosch/status/1181553345544278017"/>
    <hyperlink ref="X40" r:id="rId578" display="https://twitter.com/#!/renovateeurope/status/1181583728323301376"/>
    <hyperlink ref="X41" r:id="rId579" display="https://twitter.com/#!/tiinasurakka/status/1181606783183413250"/>
    <hyperlink ref="X42" r:id="rId580" display="https://twitter.com/#!/businesstampere/status/1179741996895866881"/>
    <hyperlink ref="X43" r:id="rId581" display="https://twitter.com/#!/businesstampere/status/1179741996895866881"/>
    <hyperlink ref="X44" r:id="rId582" display="https://twitter.com/#!/andreassonari/status/1181814265730260992"/>
    <hyperlink ref="X45" r:id="rId583" display="https://twitter.com/#!/pitky_ry/status/1181819663686217728"/>
    <hyperlink ref="X46" r:id="rId584" display="https://twitter.com/#!/k2tre/status/1181821242875301888"/>
    <hyperlink ref="X47" r:id="rId585" display="https://twitter.com/#!/minnahelynen/status/1181854572765208579"/>
    <hyperlink ref="X48" r:id="rId586" display="https://twitter.com/#!/ictfinland/status/1179486882121617408"/>
    <hyperlink ref="X49" r:id="rId587" display="https://twitter.com/#!/ictfinland/status/1179486882121617408"/>
    <hyperlink ref="X50" r:id="rId588" display="https://twitter.com/#!/ictfinland/status/1181998821901000709"/>
    <hyperlink ref="X51" r:id="rId589" display="https://twitter.com/#!/ictfinland/status/1181998821901000709"/>
    <hyperlink ref="X52" r:id="rId590" display="https://twitter.com/#!/mc_roth/status/1179019305004011520"/>
    <hyperlink ref="X53" r:id="rId591" display="https://twitter.com/#!/mc_roth/status/1179019305004011520"/>
    <hyperlink ref="X54" r:id="rId592" display="https://twitter.com/#!/smartecocity/status/1179723018525917185"/>
    <hyperlink ref="X55" r:id="rId593" display="https://twitter.com/#!/smartecocity/status/1181553162869727232"/>
    <hyperlink ref="X56" r:id="rId594" display="https://twitter.com/#!/smartecocity/status/1181553162869727232"/>
    <hyperlink ref="X57" r:id="rId595" display="https://twitter.com/#!/smartecocity/status/1181553162869727232"/>
    <hyperlink ref="X58" r:id="rId596" display="https://twitter.com/#!/smartecocity/status/1181901121910128640"/>
    <hyperlink ref="X59" r:id="rId597" display="https://twitter.com/#!/smartecocity/status/1182210540992651266"/>
    <hyperlink ref="X60" r:id="rId598" display="https://twitter.com/#!/kaya_brandt/status/1182214769543135232"/>
    <hyperlink ref="X61" r:id="rId599" display="https://twitter.com/#!/kaya_brandt/status/1182214769543135232"/>
    <hyperlink ref="X62" r:id="rId600" display="https://twitter.com/#!/ilverkokk/status/1182228243128229893"/>
    <hyperlink ref="X63" r:id="rId601" display="https://twitter.com/#!/eutampere/status/1180048393063800833"/>
    <hyperlink ref="X64" r:id="rId602" display="https://twitter.com/#!/eutampere/status/1181128713750159360"/>
    <hyperlink ref="X65" r:id="rId603" display="https://twitter.com/#!/pirkanmaan_liit/status/1180055423124148224"/>
    <hyperlink ref="X66" r:id="rId604" display="https://twitter.com/#!/eutampere/status/1180048393063800833"/>
    <hyperlink ref="X67" r:id="rId605" display="https://twitter.com/#!/eutampere/status/1181108650607304704"/>
    <hyperlink ref="X68" r:id="rId606" display="https://twitter.com/#!/eutampere/status/1181128713750159360"/>
    <hyperlink ref="X69" r:id="rId607" display="https://twitter.com/#!/eutampere/status/1181499667932160000"/>
    <hyperlink ref="X70" r:id="rId608" display="https://twitter.com/#!/eutampere/status/1181499667932160000"/>
    <hyperlink ref="X71" r:id="rId609" display="https://twitter.com/#!/eutampere/status/1181499667932160000"/>
    <hyperlink ref="X72" r:id="rId610" display="https://twitter.com/#!/eutampere/status/1181499667932160000"/>
    <hyperlink ref="X73" r:id="rId611" display="https://twitter.com/#!/itc_tampereuni/status/1181818958145564672"/>
    <hyperlink ref="X74" r:id="rId612" display="https://twitter.com/#!/eutampere/status/1181499667932160000"/>
    <hyperlink ref="X75" r:id="rId613" display="https://twitter.com/#!/eutampere/status/1181499667932160000"/>
    <hyperlink ref="X76" r:id="rId614" display="https://twitter.com/#!/eutampere/status/1181583256057200640"/>
    <hyperlink ref="X77" r:id="rId615" display="https://twitter.com/#!/eutampere/status/1181583256057200640"/>
    <hyperlink ref="X78" r:id="rId616" display="https://twitter.com/#!/eutampere/status/1181583256057200640"/>
    <hyperlink ref="X79" r:id="rId617" display="https://twitter.com/#!/eutampere/status/1181583256057200640"/>
    <hyperlink ref="X80" r:id="rId618" display="https://twitter.com/#!/eutampere/status/1181583256057200640"/>
    <hyperlink ref="X81" r:id="rId619" display="https://twitter.com/#!/eutampere/status/1181583256057200640"/>
    <hyperlink ref="X82" r:id="rId620" display="https://twitter.com/#!/eutampere/status/1182240437093982208"/>
    <hyperlink ref="X83" r:id="rId621" display="https://twitter.com/#!/eutampere/status/1182240437093982208"/>
    <hyperlink ref="X84" r:id="rId622" display="https://twitter.com/#!/hanneraikkonen/status/1179287189190070272"/>
    <hyperlink ref="X85" r:id="rId623" display="https://twitter.com/#!/hanneraikkonen/status/1181148710065070080"/>
    <hyperlink ref="X86" r:id="rId624" display="https://twitter.com/#!/hanneraikkonen/status/1181149355878834177"/>
    <hyperlink ref="X87" r:id="rId625" display="https://twitter.com/#!/hanneraikkonen/status/1181500067154448384"/>
    <hyperlink ref="X88" r:id="rId626" display="https://twitter.com/#!/hanneraikkonen/status/1181584513861861376"/>
    <hyperlink ref="X89" r:id="rId627" display="https://twitter.com/#!/hanneraikkonen/status/1182242451337236480"/>
    <hyperlink ref="X90" r:id="rId628" display="https://twitter.com/#!/hanneraikkonen/status/1182242451337236480"/>
    <hyperlink ref="X91" r:id="rId629" display="https://twitter.com/#!/eutampere/status/1182240437093982208"/>
    <hyperlink ref="X92" r:id="rId630" display="https://twitter.com/#!/kuutosaika/status/1182247395507220480"/>
    <hyperlink ref="X93" r:id="rId631" display="https://twitter.com/#!/vtt_amheikkila/status/1182282435003899904"/>
    <hyperlink ref="X94" r:id="rId632" display="https://twitter.com/#!/vtt_amheikkila/status/1182282435003899904"/>
    <hyperlink ref="X95" r:id="rId633" display="https://twitter.com/#!/sirpavirta/status/1181615334081597440"/>
    <hyperlink ref="X96" r:id="rId634" display="https://twitter.com/#!/sirpavirta/status/1182304588835237891"/>
    <hyperlink ref="X97" r:id="rId635" display="https://twitter.com/#!/sirpavirta/status/1182304588835237891"/>
    <hyperlink ref="X98" r:id="rId636" display="https://twitter.com/#!/amin30704649/status/1182339654479167488"/>
    <hyperlink ref="X99" r:id="rId637" display="https://twitter.com/#!/jarkko_moilanen/status/1182532815700840448"/>
    <hyperlink ref="X100" r:id="rId638" display="https://twitter.com/#!/jarkko_moilanen/status/1182532870075834368"/>
    <hyperlink ref="X101" r:id="rId639" display="https://twitter.com/#!/jarkko_moilanen/status/1182532870075834368"/>
    <hyperlink ref="X102" r:id="rId640" display="https://twitter.com/#!/paulivalimaki/status/1182532761296486400"/>
    <hyperlink ref="X103" r:id="rId641" display="https://twitter.com/#!/paulivalimaki/status/1182532836496236544"/>
    <hyperlink ref="X104" r:id="rId642" display="https://twitter.com/#!/paulivalimaki/status/1182532836496236544"/>
    <hyperlink ref="X105" r:id="rId643" display="https://twitter.com/#!/paulivalimaki/status/1182532857719382017"/>
    <hyperlink ref="X106" r:id="rId644" display="https://twitter.com/#!/paulivalimaki/status/1182532934672228352"/>
    <hyperlink ref="X107" r:id="rId645" display="https://twitter.com/#!/treyleiskaava/status/1179345150444740608"/>
    <hyperlink ref="X108" r:id="rId646" display="https://twitter.com/#!/tamperekaupunki/status/1179388158422765570"/>
    <hyperlink ref="X109" r:id="rId647" display="https://twitter.com/#!/caritaisomaki/status/1178564354473680897"/>
    <hyperlink ref="X110" r:id="rId648" display="https://twitter.com/#!/caritaisomaki/status/1178623625336954881"/>
    <hyperlink ref="X111" r:id="rId649" display="https://twitter.com/#!/caritaisomaki/status/1179649482771841025"/>
    <hyperlink ref="X112" r:id="rId650" display="https://twitter.com/#!/caritaisomaki/status/1179649482771841025"/>
    <hyperlink ref="X113" r:id="rId651" display="https://twitter.com/#!/caritaisomaki/status/1181818780156084224"/>
    <hyperlink ref="X114" r:id="rId652" display="https://twitter.com/#!/caritaisomaki/status/1181899371622928384"/>
    <hyperlink ref="X115" r:id="rId653" display="https://twitter.com/#!/caritaisomaki/status/1181901904802127872"/>
    <hyperlink ref="X116" r:id="rId654" display="https://twitter.com/#!/caritaisomaki/status/1182622320667566085"/>
    <hyperlink ref="X117" r:id="rId655" display="https://twitter.com/#!/smarttampere/status/1178936019397304327"/>
    <hyperlink ref="X118" r:id="rId656" display="https://twitter.com/#!/dimecc_fi/status/1178972568050704384"/>
    <hyperlink ref="X119" r:id="rId657" display="https://twitter.com/#!/smarttampere/status/1178962795066482688"/>
    <hyperlink ref="X120" r:id="rId658" display="https://twitter.com/#!/mc_roth/status/1179019305004011520"/>
    <hyperlink ref="X121" r:id="rId659" display="https://twitter.com/#!/mc_roth/status/1182026037129072641"/>
    <hyperlink ref="X122" r:id="rId660" display="https://twitter.com/#!/smarttampere/status/1179021385471057920"/>
    <hyperlink ref="X123" r:id="rId661" display="https://twitter.com/#!/businesstampere/status/1179722717894991872"/>
    <hyperlink ref="X124" r:id="rId662" display="https://twitter.com/#!/petrinykanen/status/1176465780184977408"/>
    <hyperlink ref="X125" r:id="rId663" display="https://twitter.com/#!/petrinykanen/status/1178971878691500037"/>
    <hyperlink ref="X126" r:id="rId664" display="https://twitter.com/#!/petrinykanen/status/1182179076930301953"/>
    <hyperlink ref="X127" r:id="rId665" display="https://twitter.com/#!/smarttampere/status/1179254448016809984"/>
    <hyperlink ref="X128" r:id="rId666" display="https://twitter.com/#!/smarttampere/status/1179289506354212865"/>
    <hyperlink ref="X129" r:id="rId667" display="https://twitter.com/#!/bitwiseoy/status/1179291217810640898"/>
    <hyperlink ref="X130" r:id="rId668" display="https://twitter.com/#!/schulzekatri/status/1179302707443712000"/>
    <hyperlink ref="X131" r:id="rId669" display="https://twitter.com/#!/smarttampere/status/1179289506354212865"/>
    <hyperlink ref="X132" r:id="rId670" display="https://twitter.com/#!/swecofinland/status/1179295077044236289"/>
    <hyperlink ref="X133" r:id="rId671" display="https://twitter.com/#!/schulzekatri/status/1179302228835930112"/>
    <hyperlink ref="X134" r:id="rId672" display="https://twitter.com/#!/smarttampere/status/1179290428283195392"/>
    <hyperlink ref="X135" r:id="rId673" display="https://twitter.com/#!/jukkahammar/status/1179330447102431232"/>
    <hyperlink ref="X136" r:id="rId674" display="https://twitter.com/#!/markkuniemi_/status/1180340139157020673"/>
    <hyperlink ref="X137" r:id="rId675" display="https://twitter.com/#!/smarttampere/status/1179331446223323136"/>
    <hyperlink ref="X138" r:id="rId676" display="https://twitter.com/#!/jukkahammar/status/1179330447102431232"/>
    <hyperlink ref="X139" r:id="rId677" display="https://twitter.com/#!/smarttampere/status/1179331446223323136"/>
    <hyperlink ref="X140" r:id="rId678" display="https://twitter.com/#!/juhakokkone/status/1179811475327799298"/>
    <hyperlink ref="X141" r:id="rId679" display="https://twitter.com/#!/juhakokkone/status/1179811475327799298"/>
    <hyperlink ref="X142" r:id="rId680" display="https://twitter.com/#!/smarttampere/status/1179963474631368704"/>
    <hyperlink ref="X143" r:id="rId681" display="https://twitter.com/#!/businesstre_fi/status/1178746215208497156"/>
    <hyperlink ref="X144" r:id="rId682" display="https://twitter.com/#!/businesstre_fi/status/1179366576929292289"/>
    <hyperlink ref="X145" r:id="rId683" display="https://twitter.com/#!/businesstre_fi/status/1179366762099482624"/>
    <hyperlink ref="X146" r:id="rId684" display="https://twitter.com/#!/businesstre_fi/status/1179366858241257478"/>
    <hyperlink ref="X147" r:id="rId685" display="https://twitter.com/#!/businesstre_fi/status/1179690520064475136"/>
    <hyperlink ref="X148" r:id="rId686" display="https://twitter.com/#!/businesstre_fi/status/1179690520064475136"/>
    <hyperlink ref="X149" r:id="rId687" display="https://twitter.com/#!/businesstre_fi/status/1181810830255558656"/>
    <hyperlink ref="X150" r:id="rId688" display="https://twitter.com/#!/businesstre_fi/status/1181810830255558656"/>
    <hyperlink ref="X151" r:id="rId689" display="https://twitter.com/#!/businesstre_fi/status/1181810851411644416"/>
    <hyperlink ref="X152" r:id="rId690" display="https://twitter.com/#!/businesstre_fi/status/1182171308253175808"/>
    <hyperlink ref="X153" r:id="rId691" display="https://twitter.com/#!/eutampere/status/1180048393063800833"/>
    <hyperlink ref="X154" r:id="rId692" display="https://twitter.com/#!/eutampere/status/1181108650607304704"/>
    <hyperlink ref="X155" r:id="rId693" display="https://twitter.com/#!/eutampere/status/1181128713750159360"/>
    <hyperlink ref="X156" r:id="rId694" display="https://twitter.com/#!/smarttampere/status/1178563783750508546"/>
    <hyperlink ref="X157" r:id="rId695" display="https://twitter.com/#!/smarttampere/status/1180087686603902977"/>
    <hyperlink ref="X158" r:id="rId696" display="https://twitter.com/#!/tamperekaupunki/status/1181484413022068737"/>
    <hyperlink ref="X159" r:id="rId697" display="https://twitter.com/#!/smarttampere/status/1178563783750508546"/>
    <hyperlink ref="X160" r:id="rId698" display="https://twitter.com/#!/smarttampere/status/1178563945239650304"/>
    <hyperlink ref="X161" r:id="rId699" display="https://twitter.com/#!/smarttampere/status/1179021385471057920"/>
    <hyperlink ref="X162" r:id="rId700" display="https://twitter.com/#!/smarttampere/status/1179351019534372864"/>
    <hyperlink ref="X163" r:id="rId701" display="https://twitter.com/#!/smarttampere/status/1179646059838132225"/>
    <hyperlink ref="X164" r:id="rId702" display="https://twitter.com/#!/smarttampere/status/1181175159102812160"/>
    <hyperlink ref="X165" r:id="rId703" display="https://twitter.com/#!/psdintelligence/status/1181293137031057408"/>
    <hyperlink ref="X166" r:id="rId704" display="https://twitter.com/#!/tylerhsutton/status/1181302347860975616"/>
    <hyperlink ref="X167" r:id="rId705" display="https://twitter.com/#!/teppo_rantanen/status/1181305176348614657"/>
    <hyperlink ref="X168" r:id="rId706" display="https://twitter.com/#!/teppo_rantanen/status/1181305176348614657"/>
    <hyperlink ref="X169" r:id="rId707" display="https://twitter.com/#!/smarttampere/status/1181413341497090048"/>
    <hyperlink ref="X170" r:id="rId708" display="https://twitter.com/#!/psdintelligence/status/1181286846661156865"/>
    <hyperlink ref="X171" r:id="rId709" display="https://twitter.com/#!/tylerhsutton/status/1181287136705822723"/>
    <hyperlink ref="X172" r:id="rId710" display="https://twitter.com/#!/tylerhsutton/status/1181302347860975616"/>
    <hyperlink ref="X173" r:id="rId711" display="https://twitter.com/#!/tylerhsutton/status/1181302347860975616"/>
    <hyperlink ref="X174" r:id="rId712" display="https://twitter.com/#!/smarttampere/status/1181413449827586048"/>
    <hyperlink ref="X175" r:id="rId713" display="https://twitter.com/#!/psdintelligence/status/1181286846661156865"/>
    <hyperlink ref="X176" r:id="rId714" display="https://twitter.com/#!/psdintelligence/status/1181293137031057408"/>
    <hyperlink ref="X177" r:id="rId715" display="https://twitter.com/#!/smarttampere/status/1181413341497090048"/>
    <hyperlink ref="X178" r:id="rId716" display="https://twitter.com/#!/smarttampere/status/1181413449827586048"/>
    <hyperlink ref="X179" r:id="rId717" display="https://twitter.com/#!/kuutosaika/status/1180092482266288128"/>
    <hyperlink ref="X180" r:id="rId718" display="https://twitter.com/#!/kuutosaika/status/1180092482266288128"/>
    <hyperlink ref="X181" r:id="rId719" display="https://twitter.com/#!/kuutosaika/status/1182247395507220480"/>
    <hyperlink ref="X182" r:id="rId720" display="https://twitter.com/#!/smarttampere/status/1180087686603902977"/>
    <hyperlink ref="X183" r:id="rId721" display="https://twitter.com/#!/smarttampere/status/1181469895885824001"/>
    <hyperlink ref="X184" r:id="rId722" display="https://twitter.com/#!/smarttampere/status/1181503014554804224"/>
    <hyperlink ref="X185" r:id="rId723" display="https://twitter.com/#!/smarttampere/status/1181541568324476928"/>
    <hyperlink ref="X186" r:id="rId724" display="https://twitter.com/#!/stardusth2020/status/1181553008645152774"/>
    <hyperlink ref="X187" r:id="rId725" display="https://twitter.com/#!/smarttampere/status/1181555342670475264"/>
    <hyperlink ref="X188" r:id="rId726" display="https://twitter.com/#!/jari_ikonen/status/1181506231770505218"/>
    <hyperlink ref="X189" r:id="rId727" display="https://twitter.com/#!/stardusth2020/status/1181553008645152774"/>
    <hyperlink ref="X190" r:id="rId728" display="https://twitter.com/#!/stardusth2020/status/1181554391452721153"/>
    <hyperlink ref="X191" r:id="rId729" display="https://twitter.com/#!/stardusth2020/status/1181554391452721153"/>
    <hyperlink ref="X192" r:id="rId730" display="https://twitter.com/#!/smarttampere/status/1181109313806446592"/>
    <hyperlink ref="X193" r:id="rId731" display="https://twitter.com/#!/smarttampere/status/1181555342670475264"/>
    <hyperlink ref="X194" r:id="rId732" display="https://twitter.com/#!/eutampere/status/1180048393063800833"/>
    <hyperlink ref="X195" r:id="rId733" display="https://twitter.com/#!/eutampere/status/1180048393063800833"/>
    <hyperlink ref="X196" r:id="rId734" display="https://twitter.com/#!/eutampere/status/1180048393063800833"/>
    <hyperlink ref="X197" r:id="rId735" display="https://twitter.com/#!/eutampere/status/1181108650607304704"/>
    <hyperlink ref="X198" r:id="rId736" display="https://twitter.com/#!/eutampere/status/1181108650607304704"/>
    <hyperlink ref="X199" r:id="rId737" display="https://twitter.com/#!/eutampere/status/1181108650607304704"/>
    <hyperlink ref="X200" r:id="rId738" display="https://twitter.com/#!/eutampere/status/1181128713750159360"/>
    <hyperlink ref="X201" r:id="rId739" display="https://twitter.com/#!/eutampere/status/1181128713750159360"/>
    <hyperlink ref="X202" r:id="rId740" display="https://twitter.com/#!/eutampere/status/1181128713750159360"/>
    <hyperlink ref="X203" r:id="rId741" display="https://twitter.com/#!/eutampere/status/1181499667932160000"/>
    <hyperlink ref="X204" r:id="rId742" display="https://twitter.com/#!/eutampere/status/1181499667932160000"/>
    <hyperlink ref="X205" r:id="rId743" display="https://twitter.com/#!/eutampere/status/1181583256057200640"/>
    <hyperlink ref="X206" r:id="rId744" display="https://twitter.com/#!/eutampere/status/1181583256057200640"/>
    <hyperlink ref="X207" r:id="rId745" display="https://twitter.com/#!/eutampere/status/1182240437093982208"/>
    <hyperlink ref="X208" r:id="rId746" display="https://twitter.com/#!/eutampere/status/1182240437093982208"/>
    <hyperlink ref="X209" r:id="rId747" display="https://twitter.com/#!/tamperekaupunki/status/1181838623332818944"/>
    <hyperlink ref="X210" r:id="rId748" display="https://twitter.com/#!/smarttampere/status/1180052878393782272"/>
    <hyperlink ref="X211" r:id="rId749" display="https://twitter.com/#!/smarttampere/status/1181109479523393536"/>
    <hyperlink ref="X212" r:id="rId750" display="https://twitter.com/#!/smarttampere/status/1181584552533413890"/>
    <hyperlink ref="X213" r:id="rId751" display="https://twitter.com/#!/jarkkooksala/status/1181813695577505792"/>
    <hyperlink ref="X214" r:id="rId752" display="https://twitter.com/#!/smarttampere/status/1181817480089657344"/>
    <hyperlink ref="X215" r:id="rId753" display="https://twitter.com/#!/tribetampere/status/1181130869920190465"/>
    <hyperlink ref="X216" r:id="rId754" display="https://twitter.com/#!/tribetampere/status/1181130869920190465"/>
    <hyperlink ref="X217" r:id="rId755" display="https://twitter.com/#!/smarttampere/status/1181109313806446592"/>
    <hyperlink ref="X218" r:id="rId756" display="https://twitter.com/#!/smarttampere/status/1181818218115211265"/>
    <hyperlink ref="X219" r:id="rId757" display="https://twitter.com/#!/smarttampere/status/1178563783750508546"/>
    <hyperlink ref="X220" r:id="rId758" display="https://twitter.com/#!/smarttampere/status/1178563945239650304"/>
    <hyperlink ref="X221" r:id="rId759" display="https://twitter.com/#!/smarttampere/status/1180087686603902977"/>
    <hyperlink ref="X222" r:id="rId760" display="https://twitter.com/#!/smarttampere/status/1181109313806446592"/>
    <hyperlink ref="X223" r:id="rId761" display="https://twitter.com/#!/smarttampere/status/1181818218115211265"/>
    <hyperlink ref="X224" r:id="rId762" display="https://twitter.com/#!/businesstampere/status/1180065959878578176"/>
    <hyperlink ref="X225" r:id="rId763" display="https://twitter.com/#!/tamperekaupunki/status/1179749004218896385"/>
    <hyperlink ref="X226" r:id="rId764" display="https://twitter.com/#!/tamperekaupunki/status/1178656871642779648"/>
    <hyperlink ref="X227" r:id="rId765" display="https://twitter.com/#!/tamperekaupunki/status/1178935039712747520"/>
    <hyperlink ref="X228" r:id="rId766" display="https://twitter.com/#!/tamperekaupunki/status/1179327363437469701"/>
    <hyperlink ref="X229" r:id="rId767" display="https://twitter.com/#!/tamperekaupunki/status/1179716489693290501"/>
    <hyperlink ref="X230" r:id="rId768" display="https://twitter.com/#!/tamperekaupunki/status/1180073479812595712"/>
    <hyperlink ref="X231" r:id="rId769" display="https://twitter.com/#!/tamperekaupunki/status/1181127288349442048"/>
    <hyperlink ref="X232" r:id="rId770" display="https://twitter.com/#!/tamperekaupunki/status/1181127288349442048"/>
    <hyperlink ref="X233" r:id="rId771" display="https://twitter.com/#!/tamperekaupunki/status/1181484413022068737"/>
    <hyperlink ref="X234" r:id="rId772" display="https://twitter.com/#!/tamperekaupunki/status/1181556794235195392"/>
    <hyperlink ref="X235" r:id="rId773" display="https://twitter.com/#!/tamperekaupunki/status/1181837836842131456"/>
    <hyperlink ref="X236" r:id="rId774" display="https://twitter.com/#!/tamperekaupunki/status/1182567416137687045"/>
    <hyperlink ref="X237" r:id="rId775" display="https://twitter.com/#!/tamperekaupunki/status/1182567782694699008"/>
    <hyperlink ref="X238" r:id="rId776" display="https://twitter.com/#!/smarttampere/status/1179646059838132225"/>
    <hyperlink ref="X239" r:id="rId777" display="https://twitter.com/#!/smarttampere/status/1180068932667006976"/>
    <hyperlink ref="X240" r:id="rId778" display="https://twitter.com/#!/smarttampere/status/1181175159102812160"/>
    <hyperlink ref="X241" r:id="rId779" display="https://twitter.com/#!/smarttampere/status/1181503014554804224"/>
    <hyperlink ref="X242" r:id="rId780" display="https://twitter.com/#!/smarttampere/status/1181818218115211265"/>
    <hyperlink ref="X243" r:id="rId781" display="https://twitter.com/#!/businesstampere/status/1179741996895866881"/>
    <hyperlink ref="X244" r:id="rId782" display="https://twitter.com/#!/smarttampere/status/1181821624942768128"/>
    <hyperlink ref="X245" r:id="rId783" display="https://twitter.com/#!/businesstampere/status/1179741996895866881"/>
    <hyperlink ref="X246" r:id="rId784" display="https://twitter.com/#!/smarttampere/status/1181821624942768128"/>
    <hyperlink ref="X247" r:id="rId785" display="https://twitter.com/#!/businesstampere/status/1179741996895866881"/>
    <hyperlink ref="X248" r:id="rId786" display="https://twitter.com/#!/smarttampere/status/1181821624942768128"/>
    <hyperlink ref="X249" r:id="rId787" display="https://twitter.com/#!/xenomatix/status/1182012117387563009"/>
    <hyperlink ref="X250" r:id="rId788" display="https://twitter.com/#!/smarttampere/status/1181893013410373632"/>
    <hyperlink ref="X251" r:id="rId789" display="https://twitter.com/#!/businesstampere/status/1179722460008271872"/>
    <hyperlink ref="X252" r:id="rId790" display="https://twitter.com/#!/businesstampere/status/1181811255906099200"/>
    <hyperlink ref="X253" r:id="rId791" display="https://twitter.com/#!/smarttampere/status/1178563945239650304"/>
    <hyperlink ref="X254" r:id="rId792" display="https://twitter.com/#!/smarttampere/status/1180069224011718657"/>
    <hyperlink ref="X255" r:id="rId793" display="https://twitter.com/#!/smarttampere/status/1181821624942768128"/>
    <hyperlink ref="X256" r:id="rId794" display="https://twitter.com/#!/smarttampere/status/1182193261764628481"/>
    <hyperlink ref="X257" r:id="rId795" display="https://twitter.com/#!/smarttampere/status/1182193261764628481"/>
    <hyperlink ref="X258" r:id="rId796" display="https://twitter.com/#!/smarttampere/status/1182196846732685313"/>
    <hyperlink ref="X259" r:id="rId797" display="https://twitter.com/#!/schulzekatri/status/1179302228835930112"/>
    <hyperlink ref="X260" r:id="rId798" display="https://twitter.com/#!/schulzekatri/status/1179302707443712000"/>
    <hyperlink ref="X261" r:id="rId799" display="https://twitter.com/#!/schulzekatri/status/1179303417040257024"/>
    <hyperlink ref="X262" r:id="rId800" display="https://twitter.com/#!/schulzekatri/status/1179304316991090688"/>
    <hyperlink ref="X263" r:id="rId801" display="https://twitter.com/#!/schulzekatri/status/1179425533475602432"/>
    <hyperlink ref="X264" r:id="rId802" display="https://twitter.com/#!/schulzekatri/status/1179649329029623808"/>
    <hyperlink ref="X265" r:id="rId803" display="https://twitter.com/#!/schulzekatri/status/1182197120637558784"/>
    <hyperlink ref="X266" r:id="rId804" display="https://twitter.com/#!/smarttampere/status/1179676333779103745"/>
    <hyperlink ref="X267" r:id="rId805" display="https://twitter.com/#!/smarttampere/status/1182205300625018882"/>
    <hyperlink ref="X268" r:id="rId806" display="https://twitter.com/#!/braggetommi/status/1182627259846479873"/>
    <hyperlink ref="X269" r:id="rId807" display="https://twitter.com/#!/braggetommi/status/1182631167335550976"/>
    <hyperlink ref="X270" r:id="rId808" display="https://twitter.com/#!/smarttampere/status/1182650214156513280"/>
    <hyperlink ref="X271" r:id="rId809" display="https://twitter.com/#!/tays_sairaala/status/1182211055927398401"/>
    <hyperlink ref="X272" r:id="rId810" display="https://twitter.com/#!/smarttampere/status/1178563783750508546"/>
    <hyperlink ref="X273" r:id="rId811" display="https://twitter.com/#!/smarttampere/status/1178563945239650304"/>
    <hyperlink ref="X274" r:id="rId812" display="https://twitter.com/#!/smarttampere/status/1182667393048424450"/>
    <hyperlink ref="X275" r:id="rId813" display="https://twitter.com/#!/lailabrocker/status/1182874676189650945"/>
    <hyperlink ref="X276" r:id="rId814" display="https://twitter.com/#!/ai_hub_tampere/status/1179772307419619333"/>
    <hyperlink ref="X277" r:id="rId815" display="https://twitter.com/#!/ai_hub_tampere/status/1181088852167004160"/>
    <hyperlink ref="X278" r:id="rId816" display="https://twitter.com/#!/ai_hub_tampere/status/1179772307419619333"/>
    <hyperlink ref="X279" r:id="rId817" display="https://twitter.com/#!/ai_hub_tampere/status/1181088852167004160"/>
    <hyperlink ref="X280" r:id="rId818" display="https://twitter.com/#!/ai_hub_tampere/status/1179772307419619333"/>
    <hyperlink ref="X281" r:id="rId819" display="https://twitter.com/#!/ai_hub_tampere/status/1181088852167004160"/>
    <hyperlink ref="X282" r:id="rId820" display="https://twitter.com/#!/smarttampere/status/1181090959637004288"/>
    <hyperlink ref="X283" r:id="rId821" display="https://twitter.com/#!/smarttampere/status/1182179411002642432"/>
    <hyperlink ref="X284" r:id="rId822" display="https://twitter.com/#!/smarttampere/status/1182182228530470912"/>
    <hyperlink ref="X285" r:id="rId823" display="https://twitter.com/#!/ai_hub_tampere/status/1181088852167004160"/>
    <hyperlink ref="X286" r:id="rId824" display="https://twitter.com/#!/kampusklubi/status/1179283960842670085"/>
    <hyperlink ref="X287" r:id="rId825" display="https://twitter.com/#!/kampusklubi/status/1180088069610987520"/>
    <hyperlink ref="X288" r:id="rId826" display="https://twitter.com/#!/minna_kinnunen/status/1179379010897399808"/>
    <hyperlink ref="X289" r:id="rId827" display="https://twitter.com/#!/minna_kinnunen/status/1181553408655925248"/>
    <hyperlink ref="X290" r:id="rId828" display="https://twitter.com/#!/smarttampere/status/1179282580140630016"/>
    <hyperlink ref="X291" r:id="rId829" display="https://twitter.com/#!/smarttampere/status/1179289506354212865"/>
    <hyperlink ref="X292" r:id="rId830" display="https://twitter.com/#!/smarttampere/status/1179290428283195392"/>
    <hyperlink ref="X293" r:id="rId831" display="https://twitter.com/#!/smarttampere/status/1179331446223323136"/>
    <hyperlink ref="X294" r:id="rId832" display="https://twitter.com/#!/smarttampere/status/1180087686603902977"/>
    <hyperlink ref="X295" r:id="rId833" display="https://twitter.com/#!/smarttampere/status/1181498729230192640"/>
    <hyperlink ref="X296" r:id="rId834" display="https://twitter.com/#!/smarttampere/status/1181558586574544898"/>
    <hyperlink ref="X297" r:id="rId835" display="https://twitter.com/#!/ai_hub_tampere/status/1180091998323318784"/>
    <hyperlink ref="X298" r:id="rId836" display="https://twitter.com/#!/timorainio/status/1179633965151469568"/>
    <hyperlink ref="X299" r:id="rId837" display="https://twitter.com/#!/timorainio/status/1182468252867407874"/>
    <hyperlink ref="X300" r:id="rId838" display="https://twitter.com/#!/timorainio/status/1182629460853563393"/>
    <hyperlink ref="X301" r:id="rId839" display="https://twitter.com/#!/ai_hub_tampere/status/1182635787273330688"/>
    <hyperlink ref="X302" r:id="rId840" display="https://twitter.com/#!/smarttampere/status/1179963585289691136"/>
    <hyperlink ref="X303" r:id="rId841" display="https://twitter.com/#!/smarttampere/status/1181090959637004288"/>
    <hyperlink ref="X304" r:id="rId842" display="https://twitter.com/#!/ai_hub_tampere/status/1180091998323318784"/>
    <hyperlink ref="X305" r:id="rId843" display="https://twitter.com/#!/ai_hub_tampere/status/1182628947902775296"/>
    <hyperlink ref="X306" r:id="rId844" display="https://twitter.com/#!/ai_hub_tampere/status/1182900456089100294"/>
    <hyperlink ref="X307" r:id="rId845" display="https://twitter.com/#!/huhtelin/status/1178759713774821383"/>
    <hyperlink ref="X308" r:id="rId846" display="https://twitter.com/#!/huhtelin/status/1182939946191118336"/>
    <hyperlink ref="X309" r:id="rId847" display="https://twitter.com/#!/huhtelin/status/1182939978013253632"/>
    <hyperlink ref="X310" r:id="rId848" display="https://twitter.com/#!/smarttampere/status/1181109313806446592"/>
    <hyperlink ref="X311" r:id="rId849" display="https://twitter.com/#!/niinaimmonen/status/1181261498087329792"/>
    <hyperlink ref="X312" r:id="rId850" display="https://twitter.com/#!/smarttampere/status/1178576195597803520"/>
    <hyperlink ref="X313" r:id="rId851" display="https://twitter.com/#!/smarttampere/status/1178578436090159104"/>
    <hyperlink ref="X314" r:id="rId852" display="https://twitter.com/#!/smarttampere/status/1178617315618951169"/>
    <hyperlink ref="X315" r:id="rId853" display="https://twitter.com/#!/smarttampere/status/1178929126675292161"/>
    <hyperlink ref="X316" r:id="rId854" display="https://twitter.com/#!/smarttampere/status/1179276286101016578"/>
    <hyperlink ref="X317" r:id="rId855" display="https://twitter.com/#!/smarttampere/status/1179378752205312000"/>
    <hyperlink ref="X318" r:id="rId856" display="https://twitter.com/#!/smarttampere/status/1179378779250139138"/>
    <hyperlink ref="X319" r:id="rId857" display="https://twitter.com/#!/smarttampere/status/1179712853722501121"/>
    <hyperlink ref="X320" r:id="rId858" display="https://twitter.com/#!/smarttampere/status/1180005544632995840"/>
    <hyperlink ref="X321" r:id="rId859" display="https://twitter.com/#!/smarttampere/status/1181507375532040193"/>
    <hyperlink ref="X322" r:id="rId860" display="https://twitter.com/#!/smarttampere/status/1181526800414969856"/>
    <hyperlink ref="X323" r:id="rId861" display="https://twitter.com/#!/smarttampere/status/1181558586574544898"/>
    <hyperlink ref="X324" r:id="rId862" display="https://twitter.com/#!/smarttampere/status/1181821112327561217"/>
    <hyperlink ref="X325" r:id="rId863" display="https://twitter.com/#!/smarttampere/status/1181894482939252736"/>
    <hyperlink ref="X326" r:id="rId864" display="https://twitter.com/#!/smarttampere/status/1181895565019402240"/>
    <hyperlink ref="X327" r:id="rId865" display="https://twitter.com/#!/smarttampere/status/1181901012229120005"/>
    <hyperlink ref="X328" r:id="rId866" display="https://twitter.com/#!/smarttampere/status/1182182745017073664"/>
    <hyperlink ref="X329" r:id="rId867" display="https://twitter.com/#!/smarttampere/status/1182208399070629888"/>
    <hyperlink ref="X330" r:id="rId868" display="https://twitter.com/#!/smarttampere/status/1182210458197135360"/>
    <hyperlink ref="X331" r:id="rId869" display="https://twitter.com/#!/smarttampere/status/1182213156212559873"/>
    <hyperlink ref="X332" r:id="rId870" display="https://twitter.com/#!/smarttampere/status/1182218750348713984"/>
    <hyperlink ref="X333" r:id="rId871" display="https://twitter.com/#!/smarttampere/status/1182272224989986817"/>
    <hyperlink ref="X334" r:id="rId872" display="https://twitter.com/#!/smarttampere/status/1182275196817948673"/>
    <hyperlink ref="X335" r:id="rId873" display="https://twitter.com/#!/smarttampere/status/1182288505185153029"/>
    <hyperlink ref="X336" r:id="rId874" display="https://twitter.com/#!/smarttampere/status/1182541821039255553"/>
    <hyperlink ref="X337" r:id="rId875" display="https://twitter.com/#!/smarttampere/status/1182620147858771969"/>
    <hyperlink ref="X338" r:id="rId876" display="https://twitter.com/#!/smarttampere/status/1182620198265872385"/>
    <hyperlink ref="X339" r:id="rId877" display="https://twitter.com/#!/smarttampere/status/1182620226011222016"/>
    <hyperlink ref="X340" r:id="rId878" display="https://twitter.com/#!/smarttampere/status/1182622066316599296"/>
    <hyperlink ref="X341" r:id="rId879" display="https://twitter.com/#!/smarttampere/status/1182625412746113024"/>
    <hyperlink ref="X342" r:id="rId880" display="https://twitter.com/#!/smarttampere/status/1182626076884897794"/>
    <hyperlink ref="X343" r:id="rId881" display="https://twitter.com/#!/niinaimmonen/status/1178619420626829313"/>
    <hyperlink ref="X344" r:id="rId882" display="https://twitter.com/#!/niinaimmonen/status/1181261498087329792"/>
    <hyperlink ref="X345" r:id="rId883" display="https://twitter.com/#!/niinaimmonen/status/1181853541436203009"/>
    <hyperlink ref="X346" r:id="rId884" display="https://twitter.com/#!/minna_kinnunen/status/1178571860721782784"/>
    <hyperlink ref="X347" r:id="rId885" display="https://twitter.com/#!/minna_kinnunen/status/1179284813385277440"/>
    <hyperlink ref="X348" r:id="rId886" display="https://twitter.com/#!/minna_kinnunen/status/1179344672830959618"/>
    <hyperlink ref="X349" r:id="rId887" display="https://twitter.com/#!/minna_kinnunen/status/1179344936778555393"/>
    <hyperlink ref="X350" r:id="rId888" display="https://twitter.com/#!/minna_kinnunen/status/1182005636562853888"/>
    <hyperlink ref="X351" r:id="rId889" display="https://twitter.com/#!/minna_kinnunen/status/1182579566684098560"/>
    <hyperlink ref="X352" r:id="rId890" display="https://twitter.com/#!/minna_kinnunen/status/1182601026391724032"/>
    <hyperlink ref="X353" r:id="rId891" display="https://twitter.com/#!/minna_kinnunen/status/1182606219036545024"/>
    <hyperlink ref="X354" r:id="rId892" display="https://twitter.com/#!/niinaimmonen/status/1179373981188710400"/>
    <hyperlink ref="X355" r:id="rId893" display="https://twitter.com/#!/niinaimmonen/status/1179607281270439940"/>
    <hyperlink ref="X356" r:id="rId894" display="https://twitter.com/#!/niinaimmonen/status/1183000220612861952"/>
    <hyperlink ref="AZ52" r:id="rId895" display="https://api.twitter.com/1.1/geo/id/e3ba9e096a0fc232.json"/>
    <hyperlink ref="AZ53" r:id="rId896" display="https://api.twitter.com/1.1/geo/id/e3ba9e096a0fc232.json"/>
    <hyperlink ref="AZ120" r:id="rId897" display="https://api.twitter.com/1.1/geo/id/e3ba9e096a0fc232.json"/>
    <hyperlink ref="AZ135" r:id="rId898" display="https://api.twitter.com/1.1/geo/id/0caa8c7fd414f000.json"/>
    <hyperlink ref="AZ138" r:id="rId899" display="https://api.twitter.com/1.1/geo/id/0caa8c7fd414f000.json"/>
    <hyperlink ref="AZ188" r:id="rId900" display="https://api.twitter.com/1.1/geo/id/0fc28b29ecd5b002.json"/>
    <hyperlink ref="AZ288" r:id="rId901" display="https://api.twitter.com/1.1/geo/id/e3ba9e096a0fc232.json"/>
    <hyperlink ref="AZ289" r:id="rId902" display="https://api.twitter.com/1.1/geo/id/0fc28b29ecd5b002.json"/>
    <hyperlink ref="AZ347" r:id="rId903" display="https://api.twitter.com/1.1/geo/id/0caa8c7fd414f000.json"/>
    <hyperlink ref="AZ348" r:id="rId904" display="https://api.twitter.com/1.1/geo/id/0caa8c7fd414f000.json"/>
    <hyperlink ref="AZ349" r:id="rId905" display="https://api.twitter.com/1.1/geo/id/0caa8c7fd414f000.json"/>
    <hyperlink ref="AZ350" r:id="rId906" display="https://api.twitter.com/1.1/geo/id/e3ba9e096a0fc232.json"/>
    <hyperlink ref="AZ351" r:id="rId907" display="https://api.twitter.com/1.1/geo/id/07d9d26906482002.json"/>
    <hyperlink ref="AZ352" r:id="rId908" display="https://api.twitter.com/1.1/geo/id/e3ba9e096a0fc232.json"/>
    <hyperlink ref="AZ353" r:id="rId909" display="https://api.twitter.com/1.1/geo/id/e3ba9e096a0fc232.json"/>
  </hyperlinks>
  <printOptions/>
  <pageMargins left="0.7" right="0.7" top="0.75" bottom="0.75" header="0.3" footer="0.3"/>
  <pageSetup horizontalDpi="600" verticalDpi="600" orientation="portrait" r:id="rId913"/>
  <legacyDrawing r:id="rId911"/>
  <tableParts>
    <tablePart r:id="rId91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3062</v>
      </c>
      <c r="B1" s="13" t="s">
        <v>3063</v>
      </c>
      <c r="C1" s="13" t="s">
        <v>3056</v>
      </c>
      <c r="D1" s="13" t="s">
        <v>3057</v>
      </c>
      <c r="E1" s="13" t="s">
        <v>3064</v>
      </c>
      <c r="F1" s="13" t="s">
        <v>144</v>
      </c>
      <c r="G1" s="13" t="s">
        <v>3065</v>
      </c>
      <c r="H1" s="13" t="s">
        <v>3066</v>
      </c>
      <c r="I1" s="13" t="s">
        <v>3067</v>
      </c>
      <c r="J1" s="13" t="s">
        <v>3068</v>
      </c>
      <c r="K1" s="13" t="s">
        <v>3069</v>
      </c>
      <c r="L1" s="13" t="s">
        <v>3070</v>
      </c>
    </row>
    <row r="2" spans="1:12" ht="15">
      <c r="A2" s="84" t="s">
        <v>2146</v>
      </c>
      <c r="B2" s="84" t="s">
        <v>2150</v>
      </c>
      <c r="C2" s="84">
        <v>24</v>
      </c>
      <c r="D2" s="118">
        <v>0.006366893332337923</v>
      </c>
      <c r="E2" s="118">
        <v>1.6814907602103186</v>
      </c>
      <c r="F2" s="84" t="s">
        <v>3058</v>
      </c>
      <c r="G2" s="84" t="b">
        <v>0</v>
      </c>
      <c r="H2" s="84" t="b">
        <v>0</v>
      </c>
      <c r="I2" s="84" t="b">
        <v>0</v>
      </c>
      <c r="J2" s="84" t="b">
        <v>0</v>
      </c>
      <c r="K2" s="84" t="b">
        <v>0</v>
      </c>
      <c r="L2" s="84" t="b">
        <v>0</v>
      </c>
    </row>
    <row r="3" spans="1:12" ht="15">
      <c r="A3" s="84" t="s">
        <v>2091</v>
      </c>
      <c r="B3" s="84" t="s">
        <v>2092</v>
      </c>
      <c r="C3" s="84">
        <v>16</v>
      </c>
      <c r="D3" s="118">
        <v>0.0051239492766191426</v>
      </c>
      <c r="E3" s="118">
        <v>2.214469832394982</v>
      </c>
      <c r="F3" s="84" t="s">
        <v>3058</v>
      </c>
      <c r="G3" s="84" t="b">
        <v>0</v>
      </c>
      <c r="H3" s="84" t="b">
        <v>0</v>
      </c>
      <c r="I3" s="84" t="b">
        <v>0</v>
      </c>
      <c r="J3" s="84" t="b">
        <v>0</v>
      </c>
      <c r="K3" s="84" t="b">
        <v>0</v>
      </c>
      <c r="L3" s="84" t="b">
        <v>0</v>
      </c>
    </row>
    <row r="4" spans="1:12" ht="15">
      <c r="A4" s="84" t="s">
        <v>2108</v>
      </c>
      <c r="B4" s="84" t="s">
        <v>1207</v>
      </c>
      <c r="C4" s="84">
        <v>15</v>
      </c>
      <c r="D4" s="118">
        <v>0.004803702446830446</v>
      </c>
      <c r="E4" s="118">
        <v>1.812124145469125</v>
      </c>
      <c r="F4" s="84" t="s">
        <v>3058</v>
      </c>
      <c r="G4" s="84" t="b">
        <v>1</v>
      </c>
      <c r="H4" s="84" t="b">
        <v>0</v>
      </c>
      <c r="I4" s="84" t="b">
        <v>0</v>
      </c>
      <c r="J4" s="84" t="b">
        <v>0</v>
      </c>
      <c r="K4" s="84" t="b">
        <v>0</v>
      </c>
      <c r="L4" s="84" t="b">
        <v>0</v>
      </c>
    </row>
    <row r="5" spans="1:12" ht="15">
      <c r="A5" s="84" t="s">
        <v>2173</v>
      </c>
      <c r="B5" s="84" t="s">
        <v>2516</v>
      </c>
      <c r="C5" s="84">
        <v>15</v>
      </c>
      <c r="D5" s="118">
        <v>0.004803702446830446</v>
      </c>
      <c r="E5" s="118">
        <v>2.1994060859591062</v>
      </c>
      <c r="F5" s="84" t="s">
        <v>3058</v>
      </c>
      <c r="G5" s="84" t="b">
        <v>0</v>
      </c>
      <c r="H5" s="84" t="b">
        <v>0</v>
      </c>
      <c r="I5" s="84" t="b">
        <v>0</v>
      </c>
      <c r="J5" s="84" t="b">
        <v>0</v>
      </c>
      <c r="K5" s="84" t="b">
        <v>0</v>
      </c>
      <c r="L5" s="84" t="b">
        <v>0</v>
      </c>
    </row>
    <row r="6" spans="1:12" ht="15">
      <c r="A6" s="84" t="s">
        <v>2516</v>
      </c>
      <c r="B6" s="84" t="s">
        <v>2515</v>
      </c>
      <c r="C6" s="84">
        <v>15</v>
      </c>
      <c r="D6" s="118">
        <v>0.004803702446830446</v>
      </c>
      <c r="E6" s="118">
        <v>2.3377087841253874</v>
      </c>
      <c r="F6" s="84" t="s">
        <v>3058</v>
      </c>
      <c r="G6" s="84" t="b">
        <v>0</v>
      </c>
      <c r="H6" s="84" t="b">
        <v>0</v>
      </c>
      <c r="I6" s="84" t="b">
        <v>0</v>
      </c>
      <c r="J6" s="84" t="b">
        <v>0</v>
      </c>
      <c r="K6" s="84" t="b">
        <v>0</v>
      </c>
      <c r="L6" s="84" t="b">
        <v>0</v>
      </c>
    </row>
    <row r="7" spans="1:12" ht="15">
      <c r="A7" s="84" t="s">
        <v>2524</v>
      </c>
      <c r="B7" s="84" t="s">
        <v>2520</v>
      </c>
      <c r="C7" s="84">
        <v>13</v>
      </c>
      <c r="D7" s="118">
        <v>0.004380743194289935</v>
      </c>
      <c r="E7" s="118">
        <v>2.3957007311030742</v>
      </c>
      <c r="F7" s="84" t="s">
        <v>3058</v>
      </c>
      <c r="G7" s="84" t="b">
        <v>0</v>
      </c>
      <c r="H7" s="84" t="b">
        <v>0</v>
      </c>
      <c r="I7" s="84" t="b">
        <v>0</v>
      </c>
      <c r="J7" s="84" t="b">
        <v>0</v>
      </c>
      <c r="K7" s="84" t="b">
        <v>0</v>
      </c>
      <c r="L7" s="84" t="b">
        <v>0</v>
      </c>
    </row>
    <row r="8" spans="1:12" ht="15">
      <c r="A8" s="84" t="s">
        <v>2525</v>
      </c>
      <c r="B8" s="84" t="s">
        <v>2088</v>
      </c>
      <c r="C8" s="84">
        <v>13</v>
      </c>
      <c r="D8" s="118">
        <v>0.004380743194289935</v>
      </c>
      <c r="E8" s="118">
        <v>1.8886162530059687</v>
      </c>
      <c r="F8" s="84" t="s">
        <v>3058</v>
      </c>
      <c r="G8" s="84" t="b">
        <v>0</v>
      </c>
      <c r="H8" s="84" t="b">
        <v>0</v>
      </c>
      <c r="I8" s="84" t="b">
        <v>0</v>
      </c>
      <c r="J8" s="84" t="b">
        <v>0</v>
      </c>
      <c r="K8" s="84" t="b">
        <v>0</v>
      </c>
      <c r="L8" s="84" t="b">
        <v>0</v>
      </c>
    </row>
    <row r="9" spans="1:12" ht="15">
      <c r="A9" s="84" t="s">
        <v>2527</v>
      </c>
      <c r="B9" s="84" t="s">
        <v>2528</v>
      </c>
      <c r="C9" s="84">
        <v>12</v>
      </c>
      <c r="D9" s="118">
        <v>0.005128713197115529</v>
      </c>
      <c r="E9" s="118">
        <v>2.4626475207336878</v>
      </c>
      <c r="F9" s="84" t="s">
        <v>3058</v>
      </c>
      <c r="G9" s="84" t="b">
        <v>0</v>
      </c>
      <c r="H9" s="84" t="b">
        <v>0</v>
      </c>
      <c r="I9" s="84" t="b">
        <v>0</v>
      </c>
      <c r="J9" s="84" t="b">
        <v>0</v>
      </c>
      <c r="K9" s="84" t="b">
        <v>0</v>
      </c>
      <c r="L9" s="84" t="b">
        <v>0</v>
      </c>
    </row>
    <row r="10" spans="1:12" ht="15">
      <c r="A10" s="84" t="s">
        <v>2096</v>
      </c>
      <c r="B10" s="84" t="s">
        <v>2524</v>
      </c>
      <c r="C10" s="84">
        <v>12</v>
      </c>
      <c r="D10" s="118">
        <v>0.004156079931642245</v>
      </c>
      <c r="E10" s="118">
        <v>2.3931233082152636</v>
      </c>
      <c r="F10" s="84" t="s">
        <v>3058</v>
      </c>
      <c r="G10" s="84" t="b">
        <v>0</v>
      </c>
      <c r="H10" s="84" t="b">
        <v>0</v>
      </c>
      <c r="I10" s="84" t="b">
        <v>0</v>
      </c>
      <c r="J10" s="84" t="b">
        <v>0</v>
      </c>
      <c r="K10" s="84" t="b">
        <v>0</v>
      </c>
      <c r="L10" s="84" t="b">
        <v>0</v>
      </c>
    </row>
    <row r="11" spans="1:12" ht="15">
      <c r="A11" s="84" t="s">
        <v>2166</v>
      </c>
      <c r="B11" s="84" t="s">
        <v>2167</v>
      </c>
      <c r="C11" s="84">
        <v>11</v>
      </c>
      <c r="D11" s="118">
        <v>0.003921660823117777</v>
      </c>
      <c r="E11" s="118">
        <v>2.5004360816230875</v>
      </c>
      <c r="F11" s="84" t="s">
        <v>3058</v>
      </c>
      <c r="G11" s="84" t="b">
        <v>0</v>
      </c>
      <c r="H11" s="84" t="b">
        <v>0</v>
      </c>
      <c r="I11" s="84" t="b">
        <v>0</v>
      </c>
      <c r="J11" s="84" t="b">
        <v>0</v>
      </c>
      <c r="K11" s="84" t="b">
        <v>0</v>
      </c>
      <c r="L11" s="84" t="b">
        <v>0</v>
      </c>
    </row>
    <row r="12" spans="1:12" ht="15">
      <c r="A12" s="84" t="s">
        <v>2167</v>
      </c>
      <c r="B12" s="84" t="s">
        <v>2168</v>
      </c>
      <c r="C12" s="84">
        <v>11</v>
      </c>
      <c r="D12" s="118">
        <v>0.003921660823117777</v>
      </c>
      <c r="E12" s="118">
        <v>2.5004360816230875</v>
      </c>
      <c r="F12" s="84" t="s">
        <v>3058</v>
      </c>
      <c r="G12" s="84" t="b">
        <v>0</v>
      </c>
      <c r="H12" s="84" t="b">
        <v>0</v>
      </c>
      <c r="I12" s="84" t="b">
        <v>0</v>
      </c>
      <c r="J12" s="84" t="b">
        <v>0</v>
      </c>
      <c r="K12" s="84" t="b">
        <v>0</v>
      </c>
      <c r="L12" s="84" t="b">
        <v>0</v>
      </c>
    </row>
    <row r="13" spans="1:12" ht="15">
      <c r="A13" s="84" t="s">
        <v>2534</v>
      </c>
      <c r="B13" s="84" t="s">
        <v>2525</v>
      </c>
      <c r="C13" s="84">
        <v>11</v>
      </c>
      <c r="D13" s="118">
        <v>0.003921660823117777</v>
      </c>
      <c r="E13" s="118">
        <v>2.4278854144744755</v>
      </c>
      <c r="F13" s="84" t="s">
        <v>3058</v>
      </c>
      <c r="G13" s="84" t="b">
        <v>0</v>
      </c>
      <c r="H13" s="84" t="b">
        <v>0</v>
      </c>
      <c r="I13" s="84" t="b">
        <v>0</v>
      </c>
      <c r="J13" s="84" t="b">
        <v>0</v>
      </c>
      <c r="K13" s="84" t="b">
        <v>0</v>
      </c>
      <c r="L13" s="84" t="b">
        <v>0</v>
      </c>
    </row>
    <row r="14" spans="1:12" ht="15">
      <c r="A14" s="84" t="s">
        <v>590</v>
      </c>
      <c r="B14" s="84" t="s">
        <v>2537</v>
      </c>
      <c r="C14" s="84">
        <v>10</v>
      </c>
      <c r="D14" s="118">
        <v>0.0036765966206001605</v>
      </c>
      <c r="E14" s="118">
        <v>1.898376090295125</v>
      </c>
      <c r="F14" s="84" t="s">
        <v>3058</v>
      </c>
      <c r="G14" s="84" t="b">
        <v>0</v>
      </c>
      <c r="H14" s="84" t="b">
        <v>0</v>
      </c>
      <c r="I14" s="84" t="b">
        <v>0</v>
      </c>
      <c r="J14" s="84" t="b">
        <v>0</v>
      </c>
      <c r="K14" s="84" t="b">
        <v>0</v>
      </c>
      <c r="L14" s="84" t="b">
        <v>0</v>
      </c>
    </row>
    <row r="15" spans="1:12" ht="15">
      <c r="A15" s="84" t="s">
        <v>2160</v>
      </c>
      <c r="B15" s="84" t="s">
        <v>2538</v>
      </c>
      <c r="C15" s="84">
        <v>10</v>
      </c>
      <c r="D15" s="118">
        <v>0.0036765966206001605</v>
      </c>
      <c r="E15" s="118">
        <v>2.3957007311030742</v>
      </c>
      <c r="F15" s="84" t="s">
        <v>3058</v>
      </c>
      <c r="G15" s="84" t="b">
        <v>0</v>
      </c>
      <c r="H15" s="84" t="b">
        <v>0</v>
      </c>
      <c r="I15" s="84" t="b">
        <v>0</v>
      </c>
      <c r="J15" s="84" t="b">
        <v>0</v>
      </c>
      <c r="K15" s="84" t="b">
        <v>0</v>
      </c>
      <c r="L15" s="84" t="b">
        <v>0</v>
      </c>
    </row>
    <row r="16" spans="1:12" ht="15">
      <c r="A16" s="84" t="s">
        <v>2539</v>
      </c>
      <c r="B16" s="84" t="s">
        <v>2088</v>
      </c>
      <c r="C16" s="84">
        <v>10</v>
      </c>
      <c r="D16" s="118">
        <v>0.0036765966206001605</v>
      </c>
      <c r="E16" s="118">
        <v>1.8886162530059687</v>
      </c>
      <c r="F16" s="84" t="s">
        <v>3058</v>
      </c>
      <c r="G16" s="84" t="b">
        <v>0</v>
      </c>
      <c r="H16" s="84" t="b">
        <v>0</v>
      </c>
      <c r="I16" s="84" t="b">
        <v>0</v>
      </c>
      <c r="J16" s="84" t="b">
        <v>0</v>
      </c>
      <c r="K16" s="84" t="b">
        <v>0</v>
      </c>
      <c r="L16" s="84" t="b">
        <v>0</v>
      </c>
    </row>
    <row r="17" spans="1:12" ht="15">
      <c r="A17" s="84" t="s">
        <v>2088</v>
      </c>
      <c r="B17" s="84" t="s">
        <v>2530</v>
      </c>
      <c r="C17" s="84">
        <v>10</v>
      </c>
      <c r="D17" s="118">
        <v>0.0036765966206001605</v>
      </c>
      <c r="E17" s="118">
        <v>1.8472235678477436</v>
      </c>
      <c r="F17" s="84" t="s">
        <v>3058</v>
      </c>
      <c r="G17" s="84" t="b">
        <v>0</v>
      </c>
      <c r="H17" s="84" t="b">
        <v>0</v>
      </c>
      <c r="I17" s="84" t="b">
        <v>0</v>
      </c>
      <c r="J17" s="84" t="b">
        <v>0</v>
      </c>
      <c r="K17" s="84" t="b">
        <v>0</v>
      </c>
      <c r="L17" s="84" t="b">
        <v>0</v>
      </c>
    </row>
    <row r="18" spans="1:12" ht="15">
      <c r="A18" s="84" t="s">
        <v>2517</v>
      </c>
      <c r="B18" s="84" t="s">
        <v>2540</v>
      </c>
      <c r="C18" s="84">
        <v>10</v>
      </c>
      <c r="D18" s="118">
        <v>0.0036765966206001605</v>
      </c>
      <c r="E18" s="118">
        <v>2.3957007311030742</v>
      </c>
      <c r="F18" s="84" t="s">
        <v>3058</v>
      </c>
      <c r="G18" s="84" t="b">
        <v>0</v>
      </c>
      <c r="H18" s="84" t="b">
        <v>0</v>
      </c>
      <c r="I18" s="84" t="b">
        <v>0</v>
      </c>
      <c r="J18" s="84" t="b">
        <v>0</v>
      </c>
      <c r="K18" s="84" t="b">
        <v>0</v>
      </c>
      <c r="L18" s="84" t="b">
        <v>0</v>
      </c>
    </row>
    <row r="19" spans="1:12" ht="15">
      <c r="A19" s="84" t="s">
        <v>2540</v>
      </c>
      <c r="B19" s="84" t="s">
        <v>2522</v>
      </c>
      <c r="C19" s="84">
        <v>10</v>
      </c>
      <c r="D19" s="118">
        <v>0.0036765966206001605</v>
      </c>
      <c r="E19" s="118">
        <v>2.4278854144744755</v>
      </c>
      <c r="F19" s="84" t="s">
        <v>3058</v>
      </c>
      <c r="G19" s="84" t="b">
        <v>0</v>
      </c>
      <c r="H19" s="84" t="b">
        <v>0</v>
      </c>
      <c r="I19" s="84" t="b">
        <v>0</v>
      </c>
      <c r="J19" s="84" t="b">
        <v>0</v>
      </c>
      <c r="K19" s="84" t="b">
        <v>0</v>
      </c>
      <c r="L19" s="84" t="b">
        <v>0</v>
      </c>
    </row>
    <row r="20" spans="1:12" ht="15">
      <c r="A20" s="84" t="s">
        <v>2522</v>
      </c>
      <c r="B20" s="84" t="s">
        <v>2531</v>
      </c>
      <c r="C20" s="84">
        <v>10</v>
      </c>
      <c r="D20" s="118">
        <v>0.0036765966206001605</v>
      </c>
      <c r="E20" s="118">
        <v>2.3864927293162506</v>
      </c>
      <c r="F20" s="84" t="s">
        <v>3058</v>
      </c>
      <c r="G20" s="84" t="b">
        <v>0</v>
      </c>
      <c r="H20" s="84" t="b">
        <v>0</v>
      </c>
      <c r="I20" s="84" t="b">
        <v>0</v>
      </c>
      <c r="J20" s="84" t="b">
        <v>0</v>
      </c>
      <c r="K20" s="84" t="b">
        <v>0</v>
      </c>
      <c r="L20" s="84" t="b">
        <v>0</v>
      </c>
    </row>
    <row r="21" spans="1:12" ht="15">
      <c r="A21" s="84" t="s">
        <v>259</v>
      </c>
      <c r="B21" s="84" t="s">
        <v>2173</v>
      </c>
      <c r="C21" s="84">
        <v>10</v>
      </c>
      <c r="D21" s="118">
        <v>0.0036765966206001605</v>
      </c>
      <c r="E21" s="118">
        <v>1.3871005593411567</v>
      </c>
      <c r="F21" s="84" t="s">
        <v>3058</v>
      </c>
      <c r="G21" s="84" t="b">
        <v>0</v>
      </c>
      <c r="H21" s="84" t="b">
        <v>0</v>
      </c>
      <c r="I21" s="84" t="b">
        <v>0</v>
      </c>
      <c r="J21" s="84" t="b">
        <v>0</v>
      </c>
      <c r="K21" s="84" t="b">
        <v>0</v>
      </c>
      <c r="L21" s="84" t="b">
        <v>0</v>
      </c>
    </row>
    <row r="22" spans="1:12" ht="15">
      <c r="A22" s="84" t="s">
        <v>2088</v>
      </c>
      <c r="B22" s="84" t="s">
        <v>2523</v>
      </c>
      <c r="C22" s="84">
        <v>10</v>
      </c>
      <c r="D22" s="118">
        <v>0.0036765966206001605</v>
      </c>
      <c r="E22" s="118">
        <v>1.774672900699132</v>
      </c>
      <c r="F22" s="84" t="s">
        <v>3058</v>
      </c>
      <c r="G22" s="84" t="b">
        <v>0</v>
      </c>
      <c r="H22" s="84" t="b">
        <v>0</v>
      </c>
      <c r="I22" s="84" t="b">
        <v>0</v>
      </c>
      <c r="J22" s="84" t="b">
        <v>0</v>
      </c>
      <c r="K22" s="84" t="b">
        <v>0</v>
      </c>
      <c r="L22" s="84" t="b">
        <v>0</v>
      </c>
    </row>
    <row r="23" spans="1:12" ht="15">
      <c r="A23" s="84" t="s">
        <v>2523</v>
      </c>
      <c r="B23" s="84" t="s">
        <v>2544</v>
      </c>
      <c r="C23" s="84">
        <v>10</v>
      </c>
      <c r="D23" s="118">
        <v>0.0036765966206001605</v>
      </c>
      <c r="E23" s="118">
        <v>2.4626475207336873</v>
      </c>
      <c r="F23" s="84" t="s">
        <v>3058</v>
      </c>
      <c r="G23" s="84" t="b">
        <v>0</v>
      </c>
      <c r="H23" s="84" t="b">
        <v>0</v>
      </c>
      <c r="I23" s="84" t="b">
        <v>0</v>
      </c>
      <c r="J23" s="84" t="b">
        <v>0</v>
      </c>
      <c r="K23" s="84" t="b">
        <v>0</v>
      </c>
      <c r="L23" s="84" t="b">
        <v>0</v>
      </c>
    </row>
    <row r="24" spans="1:12" ht="15">
      <c r="A24" s="84" t="s">
        <v>2544</v>
      </c>
      <c r="B24" s="84" t="s">
        <v>2096</v>
      </c>
      <c r="C24" s="84">
        <v>10</v>
      </c>
      <c r="D24" s="118">
        <v>0.0036765966206001605</v>
      </c>
      <c r="E24" s="118">
        <v>2.4278854144744755</v>
      </c>
      <c r="F24" s="84" t="s">
        <v>3058</v>
      </c>
      <c r="G24" s="84" t="b">
        <v>0</v>
      </c>
      <c r="H24" s="84" t="b">
        <v>0</v>
      </c>
      <c r="I24" s="84" t="b">
        <v>0</v>
      </c>
      <c r="J24" s="84" t="b">
        <v>0</v>
      </c>
      <c r="K24" s="84" t="b">
        <v>0</v>
      </c>
      <c r="L24" s="84" t="b">
        <v>0</v>
      </c>
    </row>
    <row r="25" spans="1:12" ht="15">
      <c r="A25" s="84" t="s">
        <v>2545</v>
      </c>
      <c r="B25" s="84" t="s">
        <v>2546</v>
      </c>
      <c r="C25" s="84">
        <v>9</v>
      </c>
      <c r="D25" s="118">
        <v>0.0034198194073947696</v>
      </c>
      <c r="E25" s="118">
        <v>2.5875862573419877</v>
      </c>
      <c r="F25" s="84" t="s">
        <v>3058</v>
      </c>
      <c r="G25" s="84" t="b">
        <v>0</v>
      </c>
      <c r="H25" s="84" t="b">
        <v>0</v>
      </c>
      <c r="I25" s="84" t="b">
        <v>0</v>
      </c>
      <c r="J25" s="84" t="b">
        <v>0</v>
      </c>
      <c r="K25" s="84" t="b">
        <v>0</v>
      </c>
      <c r="L25" s="84" t="b">
        <v>0</v>
      </c>
    </row>
    <row r="26" spans="1:12" ht="15">
      <c r="A26" s="84" t="s">
        <v>2546</v>
      </c>
      <c r="B26" s="84" t="s">
        <v>2547</v>
      </c>
      <c r="C26" s="84">
        <v>9</v>
      </c>
      <c r="D26" s="118">
        <v>0.0034198194073947696</v>
      </c>
      <c r="E26" s="118">
        <v>2.5875862573419877</v>
      </c>
      <c r="F26" s="84" t="s">
        <v>3058</v>
      </c>
      <c r="G26" s="84" t="b">
        <v>0</v>
      </c>
      <c r="H26" s="84" t="b">
        <v>0</v>
      </c>
      <c r="I26" s="84" t="b">
        <v>0</v>
      </c>
      <c r="J26" s="84" t="b">
        <v>0</v>
      </c>
      <c r="K26" s="84" t="b">
        <v>0</v>
      </c>
      <c r="L26" s="84" t="b">
        <v>0</v>
      </c>
    </row>
    <row r="27" spans="1:12" ht="15">
      <c r="A27" s="84" t="s">
        <v>2547</v>
      </c>
      <c r="B27" s="84" t="s">
        <v>2548</v>
      </c>
      <c r="C27" s="84">
        <v>9</v>
      </c>
      <c r="D27" s="118">
        <v>0.0034198194073947696</v>
      </c>
      <c r="E27" s="118">
        <v>2.5875862573419877</v>
      </c>
      <c r="F27" s="84" t="s">
        <v>3058</v>
      </c>
      <c r="G27" s="84" t="b">
        <v>0</v>
      </c>
      <c r="H27" s="84" t="b">
        <v>0</v>
      </c>
      <c r="I27" s="84" t="b">
        <v>0</v>
      </c>
      <c r="J27" s="84" t="b">
        <v>0</v>
      </c>
      <c r="K27" s="84" t="b">
        <v>0</v>
      </c>
      <c r="L27" s="84" t="b">
        <v>0</v>
      </c>
    </row>
    <row r="28" spans="1:12" ht="15">
      <c r="A28" s="84" t="s">
        <v>2548</v>
      </c>
      <c r="B28" s="84" t="s">
        <v>590</v>
      </c>
      <c r="C28" s="84">
        <v>9</v>
      </c>
      <c r="D28" s="118">
        <v>0.0034198194073947696</v>
      </c>
      <c r="E28" s="118">
        <v>1.908360311201726</v>
      </c>
      <c r="F28" s="84" t="s">
        <v>3058</v>
      </c>
      <c r="G28" s="84" t="b">
        <v>0</v>
      </c>
      <c r="H28" s="84" t="b">
        <v>0</v>
      </c>
      <c r="I28" s="84" t="b">
        <v>0</v>
      </c>
      <c r="J28" s="84" t="b">
        <v>0</v>
      </c>
      <c r="K28" s="84" t="b">
        <v>0</v>
      </c>
      <c r="L28" s="84" t="b">
        <v>0</v>
      </c>
    </row>
    <row r="29" spans="1:12" ht="15">
      <c r="A29" s="84" t="s">
        <v>2537</v>
      </c>
      <c r="B29" s="84" t="s">
        <v>590</v>
      </c>
      <c r="C29" s="84">
        <v>9</v>
      </c>
      <c r="D29" s="118">
        <v>0.0034198194073947696</v>
      </c>
      <c r="E29" s="118">
        <v>1.8626028206410508</v>
      </c>
      <c r="F29" s="84" t="s">
        <v>3058</v>
      </c>
      <c r="G29" s="84" t="b">
        <v>0</v>
      </c>
      <c r="H29" s="84" t="b">
        <v>0</v>
      </c>
      <c r="I29" s="84" t="b">
        <v>0</v>
      </c>
      <c r="J29" s="84" t="b">
        <v>0</v>
      </c>
      <c r="K29" s="84" t="b">
        <v>0</v>
      </c>
      <c r="L29" s="84" t="b">
        <v>0</v>
      </c>
    </row>
    <row r="30" spans="1:12" ht="15">
      <c r="A30" s="84" t="s">
        <v>590</v>
      </c>
      <c r="B30" s="84" t="s">
        <v>2549</v>
      </c>
      <c r="C30" s="84">
        <v>9</v>
      </c>
      <c r="D30" s="118">
        <v>0.0034198194073947696</v>
      </c>
      <c r="E30" s="118">
        <v>1.898376090295125</v>
      </c>
      <c r="F30" s="84" t="s">
        <v>3058</v>
      </c>
      <c r="G30" s="84" t="b">
        <v>0</v>
      </c>
      <c r="H30" s="84" t="b">
        <v>0</v>
      </c>
      <c r="I30" s="84" t="b">
        <v>0</v>
      </c>
      <c r="J30" s="84" t="b">
        <v>0</v>
      </c>
      <c r="K30" s="84" t="b">
        <v>0</v>
      </c>
      <c r="L30" s="84" t="b">
        <v>0</v>
      </c>
    </row>
    <row r="31" spans="1:12" ht="15">
      <c r="A31" s="84" t="s">
        <v>2549</v>
      </c>
      <c r="B31" s="84" t="s">
        <v>2550</v>
      </c>
      <c r="C31" s="84">
        <v>9</v>
      </c>
      <c r="D31" s="118">
        <v>0.0034198194073947696</v>
      </c>
      <c r="E31" s="118">
        <v>2.5875862573419877</v>
      </c>
      <c r="F31" s="84" t="s">
        <v>3058</v>
      </c>
      <c r="G31" s="84" t="b">
        <v>0</v>
      </c>
      <c r="H31" s="84" t="b">
        <v>0</v>
      </c>
      <c r="I31" s="84" t="b">
        <v>0</v>
      </c>
      <c r="J31" s="84" t="b">
        <v>0</v>
      </c>
      <c r="K31" s="84" t="b">
        <v>0</v>
      </c>
      <c r="L31" s="84" t="b">
        <v>0</v>
      </c>
    </row>
    <row r="32" spans="1:12" ht="15">
      <c r="A32" s="84" t="s">
        <v>2550</v>
      </c>
      <c r="B32" s="84" t="s">
        <v>2551</v>
      </c>
      <c r="C32" s="84">
        <v>9</v>
      </c>
      <c r="D32" s="118">
        <v>0.0034198194073947696</v>
      </c>
      <c r="E32" s="118">
        <v>2.5875862573419877</v>
      </c>
      <c r="F32" s="84" t="s">
        <v>3058</v>
      </c>
      <c r="G32" s="84" t="b">
        <v>0</v>
      </c>
      <c r="H32" s="84" t="b">
        <v>0</v>
      </c>
      <c r="I32" s="84" t="b">
        <v>0</v>
      </c>
      <c r="J32" s="84" t="b">
        <v>0</v>
      </c>
      <c r="K32" s="84" t="b">
        <v>0</v>
      </c>
      <c r="L32" s="84" t="b">
        <v>0</v>
      </c>
    </row>
    <row r="33" spans="1:12" ht="15">
      <c r="A33" s="84" t="s">
        <v>2551</v>
      </c>
      <c r="B33" s="84" t="s">
        <v>2526</v>
      </c>
      <c r="C33" s="84">
        <v>9</v>
      </c>
      <c r="D33" s="118">
        <v>0.0034198194073947696</v>
      </c>
      <c r="E33" s="118">
        <v>2.4626475207336878</v>
      </c>
      <c r="F33" s="84" t="s">
        <v>3058</v>
      </c>
      <c r="G33" s="84" t="b">
        <v>0</v>
      </c>
      <c r="H33" s="84" t="b">
        <v>0</v>
      </c>
      <c r="I33" s="84" t="b">
        <v>0</v>
      </c>
      <c r="J33" s="84" t="b">
        <v>0</v>
      </c>
      <c r="K33" s="84" t="b">
        <v>0</v>
      </c>
      <c r="L33" s="84" t="b">
        <v>0</v>
      </c>
    </row>
    <row r="34" spans="1:12" ht="15">
      <c r="A34" s="84" t="s">
        <v>2526</v>
      </c>
      <c r="B34" s="84" t="s">
        <v>2521</v>
      </c>
      <c r="C34" s="84">
        <v>9</v>
      </c>
      <c r="D34" s="118">
        <v>0.0034198194073947696</v>
      </c>
      <c r="E34" s="118">
        <v>2.3029466778661756</v>
      </c>
      <c r="F34" s="84" t="s">
        <v>3058</v>
      </c>
      <c r="G34" s="84" t="b">
        <v>0</v>
      </c>
      <c r="H34" s="84" t="b">
        <v>0</v>
      </c>
      <c r="I34" s="84" t="b">
        <v>0</v>
      </c>
      <c r="J34" s="84" t="b">
        <v>0</v>
      </c>
      <c r="K34" s="84" t="b">
        <v>0</v>
      </c>
      <c r="L34" s="84" t="b">
        <v>0</v>
      </c>
    </row>
    <row r="35" spans="1:12" ht="15">
      <c r="A35" s="84" t="s">
        <v>2553</v>
      </c>
      <c r="B35" s="84" t="s">
        <v>2166</v>
      </c>
      <c r="C35" s="84">
        <v>9</v>
      </c>
      <c r="D35" s="118">
        <v>0.0034198194073947696</v>
      </c>
      <c r="E35" s="118">
        <v>2.5004360816230875</v>
      </c>
      <c r="F35" s="84" t="s">
        <v>3058</v>
      </c>
      <c r="G35" s="84" t="b">
        <v>0</v>
      </c>
      <c r="H35" s="84" t="b">
        <v>0</v>
      </c>
      <c r="I35" s="84" t="b">
        <v>0</v>
      </c>
      <c r="J35" s="84" t="b">
        <v>0</v>
      </c>
      <c r="K35" s="84" t="b">
        <v>0</v>
      </c>
      <c r="L35" s="84" t="b">
        <v>0</v>
      </c>
    </row>
    <row r="36" spans="1:12" ht="15">
      <c r="A36" s="84" t="s">
        <v>2168</v>
      </c>
      <c r="B36" s="84" t="s">
        <v>2554</v>
      </c>
      <c r="C36" s="84">
        <v>9</v>
      </c>
      <c r="D36" s="118">
        <v>0.0034198194073947696</v>
      </c>
      <c r="E36" s="118">
        <v>2.5004360816230875</v>
      </c>
      <c r="F36" s="84" t="s">
        <v>3058</v>
      </c>
      <c r="G36" s="84" t="b">
        <v>0</v>
      </c>
      <c r="H36" s="84" t="b">
        <v>0</v>
      </c>
      <c r="I36" s="84" t="b">
        <v>0</v>
      </c>
      <c r="J36" s="84" t="b">
        <v>0</v>
      </c>
      <c r="K36" s="84" t="b">
        <v>0</v>
      </c>
      <c r="L36" s="84" t="b">
        <v>0</v>
      </c>
    </row>
    <row r="37" spans="1:12" ht="15">
      <c r="A37" s="84" t="s">
        <v>2554</v>
      </c>
      <c r="B37" s="84" t="s">
        <v>2176</v>
      </c>
      <c r="C37" s="84">
        <v>9</v>
      </c>
      <c r="D37" s="118">
        <v>0.0034198194073947696</v>
      </c>
      <c r="E37" s="118">
        <v>2.143888758109275</v>
      </c>
      <c r="F37" s="84" t="s">
        <v>3058</v>
      </c>
      <c r="G37" s="84" t="b">
        <v>0</v>
      </c>
      <c r="H37" s="84" t="b">
        <v>0</v>
      </c>
      <c r="I37" s="84" t="b">
        <v>0</v>
      </c>
      <c r="J37" s="84" t="b">
        <v>0</v>
      </c>
      <c r="K37" s="84" t="b">
        <v>0</v>
      </c>
      <c r="L37" s="84" t="b">
        <v>0</v>
      </c>
    </row>
    <row r="38" spans="1:12" ht="15">
      <c r="A38" s="84" t="s">
        <v>2176</v>
      </c>
      <c r="B38" s="84" t="s">
        <v>2161</v>
      </c>
      <c r="C38" s="84">
        <v>9</v>
      </c>
      <c r="D38" s="118">
        <v>0.0034198194073947696</v>
      </c>
      <c r="E38" s="118">
        <v>1.7179200258369938</v>
      </c>
      <c r="F38" s="84" t="s">
        <v>3058</v>
      </c>
      <c r="G38" s="84" t="b">
        <v>0</v>
      </c>
      <c r="H38" s="84" t="b">
        <v>0</v>
      </c>
      <c r="I38" s="84" t="b">
        <v>0</v>
      </c>
      <c r="J38" s="84" t="b">
        <v>0</v>
      </c>
      <c r="K38" s="84" t="b">
        <v>0</v>
      </c>
      <c r="L38" s="84" t="b">
        <v>0</v>
      </c>
    </row>
    <row r="39" spans="1:12" ht="15">
      <c r="A39" s="84" t="s">
        <v>2161</v>
      </c>
      <c r="B39" s="84" t="s">
        <v>2177</v>
      </c>
      <c r="C39" s="84">
        <v>9</v>
      </c>
      <c r="D39" s="118">
        <v>0.0034198194073947696</v>
      </c>
      <c r="E39" s="118">
        <v>1.8854111131307574</v>
      </c>
      <c r="F39" s="84" t="s">
        <v>3058</v>
      </c>
      <c r="G39" s="84" t="b">
        <v>0</v>
      </c>
      <c r="H39" s="84" t="b">
        <v>0</v>
      </c>
      <c r="I39" s="84" t="b">
        <v>0</v>
      </c>
      <c r="J39" s="84" t="b">
        <v>0</v>
      </c>
      <c r="K39" s="84" t="b">
        <v>0</v>
      </c>
      <c r="L39" s="84" t="b">
        <v>0</v>
      </c>
    </row>
    <row r="40" spans="1:12" ht="15">
      <c r="A40" s="84" t="s">
        <v>2177</v>
      </c>
      <c r="B40" s="84" t="s">
        <v>2555</v>
      </c>
      <c r="C40" s="84">
        <v>9</v>
      </c>
      <c r="D40" s="118">
        <v>0.0034198194073947696</v>
      </c>
      <c r="E40" s="118">
        <v>2.365737507725631</v>
      </c>
      <c r="F40" s="84" t="s">
        <v>3058</v>
      </c>
      <c r="G40" s="84" t="b">
        <v>0</v>
      </c>
      <c r="H40" s="84" t="b">
        <v>0</v>
      </c>
      <c r="I40" s="84" t="b">
        <v>0</v>
      </c>
      <c r="J40" s="84" t="b">
        <v>0</v>
      </c>
      <c r="K40" s="84" t="b">
        <v>0</v>
      </c>
      <c r="L40" s="84" t="b">
        <v>0</v>
      </c>
    </row>
    <row r="41" spans="1:12" ht="15">
      <c r="A41" s="84" t="s">
        <v>2555</v>
      </c>
      <c r="B41" s="84" t="s">
        <v>2556</v>
      </c>
      <c r="C41" s="84">
        <v>9</v>
      </c>
      <c r="D41" s="118">
        <v>0.0034198194073947696</v>
      </c>
      <c r="E41" s="118">
        <v>2.5875862573419877</v>
      </c>
      <c r="F41" s="84" t="s">
        <v>3058</v>
      </c>
      <c r="G41" s="84" t="b">
        <v>0</v>
      </c>
      <c r="H41" s="84" t="b">
        <v>0</v>
      </c>
      <c r="I41" s="84" t="b">
        <v>0</v>
      </c>
      <c r="J41" s="84" t="b">
        <v>0</v>
      </c>
      <c r="K41" s="84" t="b">
        <v>0</v>
      </c>
      <c r="L41" s="84" t="b">
        <v>0</v>
      </c>
    </row>
    <row r="42" spans="1:12" ht="15">
      <c r="A42" s="84" t="s">
        <v>2556</v>
      </c>
      <c r="B42" s="84" t="s">
        <v>2557</v>
      </c>
      <c r="C42" s="84">
        <v>9</v>
      </c>
      <c r="D42" s="118">
        <v>0.0034198194073947696</v>
      </c>
      <c r="E42" s="118">
        <v>2.5875862573419877</v>
      </c>
      <c r="F42" s="84" t="s">
        <v>3058</v>
      </c>
      <c r="G42" s="84" t="b">
        <v>0</v>
      </c>
      <c r="H42" s="84" t="b">
        <v>0</v>
      </c>
      <c r="I42" s="84" t="b">
        <v>0</v>
      </c>
      <c r="J42" s="84" t="b">
        <v>0</v>
      </c>
      <c r="K42" s="84" t="b">
        <v>0</v>
      </c>
      <c r="L42" s="84" t="b">
        <v>0</v>
      </c>
    </row>
    <row r="43" spans="1:12" ht="15">
      <c r="A43" s="84" t="s">
        <v>2557</v>
      </c>
      <c r="B43" s="84" t="s">
        <v>2088</v>
      </c>
      <c r="C43" s="84">
        <v>9</v>
      </c>
      <c r="D43" s="118">
        <v>0.0034198194073947696</v>
      </c>
      <c r="E43" s="118">
        <v>1.8886162530059687</v>
      </c>
      <c r="F43" s="84" t="s">
        <v>3058</v>
      </c>
      <c r="G43" s="84" t="b">
        <v>0</v>
      </c>
      <c r="H43" s="84" t="b">
        <v>0</v>
      </c>
      <c r="I43" s="84" t="b">
        <v>0</v>
      </c>
      <c r="J43" s="84" t="b">
        <v>0</v>
      </c>
      <c r="K43" s="84" t="b">
        <v>0</v>
      </c>
      <c r="L43" s="84" t="b">
        <v>0</v>
      </c>
    </row>
    <row r="44" spans="1:12" ht="15">
      <c r="A44" s="84" t="s">
        <v>2088</v>
      </c>
      <c r="B44" s="84" t="s">
        <v>2108</v>
      </c>
      <c r="C44" s="84">
        <v>9</v>
      </c>
      <c r="D44" s="118">
        <v>0.0034198194073947696</v>
      </c>
      <c r="E44" s="118">
        <v>1.3243448225674062</v>
      </c>
      <c r="F44" s="84" t="s">
        <v>3058</v>
      </c>
      <c r="G44" s="84" t="b">
        <v>0</v>
      </c>
      <c r="H44" s="84" t="b">
        <v>0</v>
      </c>
      <c r="I44" s="84" t="b">
        <v>0</v>
      </c>
      <c r="J44" s="84" t="b">
        <v>1</v>
      </c>
      <c r="K44" s="84" t="b">
        <v>0</v>
      </c>
      <c r="L44" s="84" t="b">
        <v>0</v>
      </c>
    </row>
    <row r="45" spans="1:12" ht="15">
      <c r="A45" s="84" t="s">
        <v>1207</v>
      </c>
      <c r="B45" s="84" t="s">
        <v>2558</v>
      </c>
      <c r="C45" s="84">
        <v>9</v>
      </c>
      <c r="D45" s="118">
        <v>0.0034198194073947696</v>
      </c>
      <c r="E45" s="118">
        <v>2.1801009307637194</v>
      </c>
      <c r="F45" s="84" t="s">
        <v>3058</v>
      </c>
      <c r="G45" s="84" t="b">
        <v>0</v>
      </c>
      <c r="H45" s="84" t="b">
        <v>0</v>
      </c>
      <c r="I45" s="84" t="b">
        <v>0</v>
      </c>
      <c r="J45" s="84" t="b">
        <v>0</v>
      </c>
      <c r="K45" s="84" t="b">
        <v>0</v>
      </c>
      <c r="L45" s="84" t="b">
        <v>0</v>
      </c>
    </row>
    <row r="46" spans="1:12" ht="15">
      <c r="A46" s="84" t="s">
        <v>281</v>
      </c>
      <c r="B46" s="84" t="s">
        <v>2545</v>
      </c>
      <c r="C46" s="84">
        <v>8</v>
      </c>
      <c r="D46" s="118">
        <v>0.0031500226125987206</v>
      </c>
      <c r="E46" s="118">
        <v>2.110465002622325</v>
      </c>
      <c r="F46" s="84" t="s">
        <v>3058</v>
      </c>
      <c r="G46" s="84" t="b">
        <v>0</v>
      </c>
      <c r="H46" s="84" t="b">
        <v>0</v>
      </c>
      <c r="I46" s="84" t="b">
        <v>0</v>
      </c>
      <c r="J46" s="84" t="b">
        <v>0</v>
      </c>
      <c r="K46" s="84" t="b">
        <v>0</v>
      </c>
      <c r="L46" s="84" t="b">
        <v>0</v>
      </c>
    </row>
    <row r="47" spans="1:12" ht="15">
      <c r="A47" s="84" t="s">
        <v>2150</v>
      </c>
      <c r="B47" s="84" t="s">
        <v>2160</v>
      </c>
      <c r="C47" s="84">
        <v>8</v>
      </c>
      <c r="D47" s="118">
        <v>0.0031500226125987206</v>
      </c>
      <c r="E47" s="118">
        <v>2.0087561067325</v>
      </c>
      <c r="F47" s="84" t="s">
        <v>3058</v>
      </c>
      <c r="G47" s="84" t="b">
        <v>0</v>
      </c>
      <c r="H47" s="84" t="b">
        <v>0</v>
      </c>
      <c r="I47" s="84" t="b">
        <v>0</v>
      </c>
      <c r="J47" s="84" t="b">
        <v>0</v>
      </c>
      <c r="K47" s="84" t="b">
        <v>0</v>
      </c>
      <c r="L47" s="84" t="b">
        <v>0</v>
      </c>
    </row>
    <row r="48" spans="1:12" ht="15">
      <c r="A48" s="84" t="s">
        <v>2518</v>
      </c>
      <c r="B48" s="84" t="s">
        <v>2542</v>
      </c>
      <c r="C48" s="84">
        <v>8</v>
      </c>
      <c r="D48" s="118">
        <v>0.0031500226125987206</v>
      </c>
      <c r="E48" s="118">
        <v>2.298790718095018</v>
      </c>
      <c r="F48" s="84" t="s">
        <v>3058</v>
      </c>
      <c r="G48" s="84" t="b">
        <v>0</v>
      </c>
      <c r="H48" s="84" t="b">
        <v>0</v>
      </c>
      <c r="I48" s="84" t="b">
        <v>0</v>
      </c>
      <c r="J48" s="84" t="b">
        <v>0</v>
      </c>
      <c r="K48" s="84" t="b">
        <v>0</v>
      </c>
      <c r="L48" s="84" t="b">
        <v>0</v>
      </c>
    </row>
    <row r="49" spans="1:12" ht="15">
      <c r="A49" s="84" t="s">
        <v>2542</v>
      </c>
      <c r="B49" s="84" t="s">
        <v>2532</v>
      </c>
      <c r="C49" s="84">
        <v>8</v>
      </c>
      <c r="D49" s="118">
        <v>0.0031500226125987206</v>
      </c>
      <c r="E49" s="118">
        <v>2.403526068615031</v>
      </c>
      <c r="F49" s="84" t="s">
        <v>3058</v>
      </c>
      <c r="G49" s="84" t="b">
        <v>0</v>
      </c>
      <c r="H49" s="84" t="b">
        <v>0</v>
      </c>
      <c r="I49" s="84" t="b">
        <v>0</v>
      </c>
      <c r="J49" s="84" t="b">
        <v>0</v>
      </c>
      <c r="K49" s="84" t="b">
        <v>0</v>
      </c>
      <c r="L49" s="84" t="b">
        <v>0</v>
      </c>
    </row>
    <row r="50" spans="1:12" ht="15">
      <c r="A50" s="84" t="s">
        <v>259</v>
      </c>
      <c r="B50" s="84" t="s">
        <v>2553</v>
      </c>
      <c r="C50" s="84">
        <v>8</v>
      </c>
      <c r="D50" s="118">
        <v>0.0031500226125987206</v>
      </c>
      <c r="E50" s="118">
        <v>1.6175494807194308</v>
      </c>
      <c r="F50" s="84" t="s">
        <v>3058</v>
      </c>
      <c r="G50" s="84" t="b">
        <v>0</v>
      </c>
      <c r="H50" s="84" t="b">
        <v>0</v>
      </c>
      <c r="I50" s="84" t="b">
        <v>0</v>
      </c>
      <c r="J50" s="84" t="b">
        <v>0</v>
      </c>
      <c r="K50" s="84" t="b">
        <v>0</v>
      </c>
      <c r="L50" s="84" t="b">
        <v>0</v>
      </c>
    </row>
    <row r="51" spans="1:12" ht="15">
      <c r="A51" s="84" t="s">
        <v>2558</v>
      </c>
      <c r="B51" s="84" t="s">
        <v>2564</v>
      </c>
      <c r="C51" s="84">
        <v>8</v>
      </c>
      <c r="D51" s="118">
        <v>0.0031500226125987206</v>
      </c>
      <c r="E51" s="118">
        <v>2.5875862573419877</v>
      </c>
      <c r="F51" s="84" t="s">
        <v>3058</v>
      </c>
      <c r="G51" s="84" t="b">
        <v>0</v>
      </c>
      <c r="H51" s="84" t="b">
        <v>0</v>
      </c>
      <c r="I51" s="84" t="b">
        <v>0</v>
      </c>
      <c r="J51" s="84" t="b">
        <v>0</v>
      </c>
      <c r="K51" s="84" t="b">
        <v>0</v>
      </c>
      <c r="L51" s="84" t="b">
        <v>0</v>
      </c>
    </row>
    <row r="52" spans="1:12" ht="15">
      <c r="A52" s="84" t="s">
        <v>2567</v>
      </c>
      <c r="B52" s="84" t="s">
        <v>2568</v>
      </c>
      <c r="C52" s="84">
        <v>8</v>
      </c>
      <c r="D52" s="118">
        <v>0.0031500226125987206</v>
      </c>
      <c r="E52" s="118">
        <v>2.6387387797893687</v>
      </c>
      <c r="F52" s="84" t="s">
        <v>3058</v>
      </c>
      <c r="G52" s="84" t="b">
        <v>0</v>
      </c>
      <c r="H52" s="84" t="b">
        <v>0</v>
      </c>
      <c r="I52" s="84" t="b">
        <v>0</v>
      </c>
      <c r="J52" s="84" t="b">
        <v>0</v>
      </c>
      <c r="K52" s="84" t="b">
        <v>0</v>
      </c>
      <c r="L52" s="84" t="b">
        <v>0</v>
      </c>
    </row>
    <row r="53" spans="1:12" ht="15">
      <c r="A53" s="84" t="s">
        <v>287</v>
      </c>
      <c r="B53" s="84" t="s">
        <v>2563</v>
      </c>
      <c r="C53" s="84">
        <v>7</v>
      </c>
      <c r="D53" s="118">
        <v>0.0028655707092451535</v>
      </c>
      <c r="E53" s="118">
        <v>2.6387387797893687</v>
      </c>
      <c r="F53" s="84" t="s">
        <v>3058</v>
      </c>
      <c r="G53" s="84" t="b">
        <v>0</v>
      </c>
      <c r="H53" s="84" t="b">
        <v>0</v>
      </c>
      <c r="I53" s="84" t="b">
        <v>0</v>
      </c>
      <c r="J53" s="84" t="b">
        <v>1</v>
      </c>
      <c r="K53" s="84" t="b">
        <v>0</v>
      </c>
      <c r="L53" s="84" t="b">
        <v>0</v>
      </c>
    </row>
    <row r="54" spans="1:12" ht="15">
      <c r="A54" s="84" t="s">
        <v>2563</v>
      </c>
      <c r="B54" s="84" t="s">
        <v>2573</v>
      </c>
      <c r="C54" s="84">
        <v>7</v>
      </c>
      <c r="D54" s="118">
        <v>0.0028655707092451535</v>
      </c>
      <c r="E54" s="118">
        <v>2.6387387797893687</v>
      </c>
      <c r="F54" s="84" t="s">
        <v>3058</v>
      </c>
      <c r="G54" s="84" t="b">
        <v>1</v>
      </c>
      <c r="H54" s="84" t="b">
        <v>0</v>
      </c>
      <c r="I54" s="84" t="b">
        <v>0</v>
      </c>
      <c r="J54" s="84" t="b">
        <v>0</v>
      </c>
      <c r="K54" s="84" t="b">
        <v>0</v>
      </c>
      <c r="L54" s="84" t="b">
        <v>0</v>
      </c>
    </row>
    <row r="55" spans="1:12" ht="15">
      <c r="A55" s="84" t="s">
        <v>2573</v>
      </c>
      <c r="B55" s="84" t="s">
        <v>2541</v>
      </c>
      <c r="C55" s="84">
        <v>7</v>
      </c>
      <c r="D55" s="118">
        <v>0.0028655707092451535</v>
      </c>
      <c r="E55" s="118">
        <v>2.5418287667813124</v>
      </c>
      <c r="F55" s="84" t="s">
        <v>3058</v>
      </c>
      <c r="G55" s="84" t="b">
        <v>0</v>
      </c>
      <c r="H55" s="84" t="b">
        <v>0</v>
      </c>
      <c r="I55" s="84" t="b">
        <v>0</v>
      </c>
      <c r="J55" s="84" t="b">
        <v>0</v>
      </c>
      <c r="K55" s="84" t="b">
        <v>0</v>
      </c>
      <c r="L55" s="84" t="b">
        <v>0</v>
      </c>
    </row>
    <row r="56" spans="1:12" ht="15">
      <c r="A56" s="84" t="s">
        <v>2541</v>
      </c>
      <c r="B56" s="84" t="s">
        <v>2574</v>
      </c>
      <c r="C56" s="84">
        <v>7</v>
      </c>
      <c r="D56" s="118">
        <v>0.0028655707092451535</v>
      </c>
      <c r="E56" s="118">
        <v>2.5418287667813124</v>
      </c>
      <c r="F56" s="84" t="s">
        <v>3058</v>
      </c>
      <c r="G56" s="84" t="b">
        <v>0</v>
      </c>
      <c r="H56" s="84" t="b">
        <v>0</v>
      </c>
      <c r="I56" s="84" t="b">
        <v>0</v>
      </c>
      <c r="J56" s="84" t="b">
        <v>0</v>
      </c>
      <c r="K56" s="84" t="b">
        <v>0</v>
      </c>
      <c r="L56" s="84" t="b">
        <v>0</v>
      </c>
    </row>
    <row r="57" spans="1:12" ht="15">
      <c r="A57" s="84" t="s">
        <v>2574</v>
      </c>
      <c r="B57" s="84" t="s">
        <v>2552</v>
      </c>
      <c r="C57" s="84">
        <v>7</v>
      </c>
      <c r="D57" s="118">
        <v>0.0028655707092451535</v>
      </c>
      <c r="E57" s="118">
        <v>2.5875862573419877</v>
      </c>
      <c r="F57" s="84" t="s">
        <v>3058</v>
      </c>
      <c r="G57" s="84" t="b">
        <v>0</v>
      </c>
      <c r="H57" s="84" t="b">
        <v>0</v>
      </c>
      <c r="I57" s="84" t="b">
        <v>0</v>
      </c>
      <c r="J57" s="84" t="b">
        <v>0</v>
      </c>
      <c r="K57" s="84" t="b">
        <v>0</v>
      </c>
      <c r="L57" s="84" t="b">
        <v>0</v>
      </c>
    </row>
    <row r="58" spans="1:12" ht="15">
      <c r="A58" s="84" t="s">
        <v>2552</v>
      </c>
      <c r="B58" s="84" t="s">
        <v>2179</v>
      </c>
      <c r="C58" s="84">
        <v>7</v>
      </c>
      <c r="D58" s="118">
        <v>0.0028655707092451535</v>
      </c>
      <c r="E58" s="118">
        <v>2.3535030513086195</v>
      </c>
      <c r="F58" s="84" t="s">
        <v>3058</v>
      </c>
      <c r="G58" s="84" t="b">
        <v>0</v>
      </c>
      <c r="H58" s="84" t="b">
        <v>0</v>
      </c>
      <c r="I58" s="84" t="b">
        <v>0</v>
      </c>
      <c r="J58" s="84" t="b">
        <v>0</v>
      </c>
      <c r="K58" s="84" t="b">
        <v>0</v>
      </c>
      <c r="L58" s="84" t="b">
        <v>0</v>
      </c>
    </row>
    <row r="59" spans="1:12" ht="15">
      <c r="A59" s="84" t="s">
        <v>2179</v>
      </c>
      <c r="B59" s="84" t="s">
        <v>2575</v>
      </c>
      <c r="C59" s="84">
        <v>7</v>
      </c>
      <c r="D59" s="118">
        <v>0.0028655707092451535</v>
      </c>
      <c r="E59" s="118">
        <v>2.4626475207336878</v>
      </c>
      <c r="F59" s="84" t="s">
        <v>3058</v>
      </c>
      <c r="G59" s="84" t="b">
        <v>0</v>
      </c>
      <c r="H59" s="84" t="b">
        <v>0</v>
      </c>
      <c r="I59" s="84" t="b">
        <v>0</v>
      </c>
      <c r="J59" s="84" t="b">
        <v>0</v>
      </c>
      <c r="K59" s="84" t="b">
        <v>0</v>
      </c>
      <c r="L59" s="84" t="b">
        <v>0</v>
      </c>
    </row>
    <row r="60" spans="1:12" ht="15">
      <c r="A60" s="84" t="s">
        <v>2575</v>
      </c>
      <c r="B60" s="84" t="s">
        <v>2576</v>
      </c>
      <c r="C60" s="84">
        <v>7</v>
      </c>
      <c r="D60" s="118">
        <v>0.0028655707092451535</v>
      </c>
      <c r="E60" s="118">
        <v>2.6967307267670555</v>
      </c>
      <c r="F60" s="84" t="s">
        <v>3058</v>
      </c>
      <c r="G60" s="84" t="b">
        <v>0</v>
      </c>
      <c r="H60" s="84" t="b">
        <v>0</v>
      </c>
      <c r="I60" s="84" t="b">
        <v>0</v>
      </c>
      <c r="J60" s="84" t="b">
        <v>0</v>
      </c>
      <c r="K60" s="84" t="b">
        <v>0</v>
      </c>
      <c r="L60" s="84" t="b">
        <v>0</v>
      </c>
    </row>
    <row r="61" spans="1:12" ht="15">
      <c r="A61" s="84" t="s">
        <v>2576</v>
      </c>
      <c r="B61" s="84" t="s">
        <v>2577</v>
      </c>
      <c r="C61" s="84">
        <v>7</v>
      </c>
      <c r="D61" s="118">
        <v>0.0028655707092451535</v>
      </c>
      <c r="E61" s="118">
        <v>2.6967307267670555</v>
      </c>
      <c r="F61" s="84" t="s">
        <v>3058</v>
      </c>
      <c r="G61" s="84" t="b">
        <v>0</v>
      </c>
      <c r="H61" s="84" t="b">
        <v>0</v>
      </c>
      <c r="I61" s="84" t="b">
        <v>0</v>
      </c>
      <c r="J61" s="84" t="b">
        <v>0</v>
      </c>
      <c r="K61" s="84" t="b">
        <v>0</v>
      </c>
      <c r="L61" s="84" t="b">
        <v>0</v>
      </c>
    </row>
    <row r="62" spans="1:12" ht="15">
      <c r="A62" s="84" t="s">
        <v>2577</v>
      </c>
      <c r="B62" s="84" t="s">
        <v>2149</v>
      </c>
      <c r="C62" s="84">
        <v>7</v>
      </c>
      <c r="D62" s="118">
        <v>0.0028655707092451535</v>
      </c>
      <c r="E62" s="118">
        <v>2.3377087841253874</v>
      </c>
      <c r="F62" s="84" t="s">
        <v>3058</v>
      </c>
      <c r="G62" s="84" t="b">
        <v>0</v>
      </c>
      <c r="H62" s="84" t="b">
        <v>0</v>
      </c>
      <c r="I62" s="84" t="b">
        <v>0</v>
      </c>
      <c r="J62" s="84" t="b">
        <v>0</v>
      </c>
      <c r="K62" s="84" t="b">
        <v>0</v>
      </c>
      <c r="L62" s="84" t="b">
        <v>0</v>
      </c>
    </row>
    <row r="63" spans="1:12" ht="15">
      <c r="A63" s="84" t="s">
        <v>2149</v>
      </c>
      <c r="B63" s="84" t="s">
        <v>2578</v>
      </c>
      <c r="C63" s="84">
        <v>7</v>
      </c>
      <c r="D63" s="118">
        <v>0.0028655707092451535</v>
      </c>
      <c r="E63" s="118">
        <v>2.3377087841253874</v>
      </c>
      <c r="F63" s="84" t="s">
        <v>3058</v>
      </c>
      <c r="G63" s="84" t="b">
        <v>0</v>
      </c>
      <c r="H63" s="84" t="b">
        <v>0</v>
      </c>
      <c r="I63" s="84" t="b">
        <v>0</v>
      </c>
      <c r="J63" s="84" t="b">
        <v>0</v>
      </c>
      <c r="K63" s="84" t="b">
        <v>0</v>
      </c>
      <c r="L63" s="84" t="b">
        <v>0</v>
      </c>
    </row>
    <row r="64" spans="1:12" ht="15">
      <c r="A64" s="84" t="s">
        <v>2579</v>
      </c>
      <c r="B64" s="84" t="s">
        <v>2580</v>
      </c>
      <c r="C64" s="84">
        <v>7</v>
      </c>
      <c r="D64" s="118">
        <v>0.0028655707092451535</v>
      </c>
      <c r="E64" s="118">
        <v>2.6967307267670555</v>
      </c>
      <c r="F64" s="84" t="s">
        <v>3058</v>
      </c>
      <c r="G64" s="84" t="b">
        <v>0</v>
      </c>
      <c r="H64" s="84" t="b">
        <v>0</v>
      </c>
      <c r="I64" s="84" t="b">
        <v>0</v>
      </c>
      <c r="J64" s="84" t="b">
        <v>0</v>
      </c>
      <c r="K64" s="84" t="b">
        <v>0</v>
      </c>
      <c r="L64" s="84" t="b">
        <v>0</v>
      </c>
    </row>
    <row r="65" spans="1:12" ht="15">
      <c r="A65" s="84" t="s">
        <v>2582</v>
      </c>
      <c r="B65" s="84" t="s">
        <v>2518</v>
      </c>
      <c r="C65" s="84">
        <v>7</v>
      </c>
      <c r="D65" s="118">
        <v>0.0028655707092451535</v>
      </c>
      <c r="E65" s="118">
        <v>2.3957007311030742</v>
      </c>
      <c r="F65" s="84" t="s">
        <v>3058</v>
      </c>
      <c r="G65" s="84" t="b">
        <v>0</v>
      </c>
      <c r="H65" s="84" t="b">
        <v>0</v>
      </c>
      <c r="I65" s="84" t="b">
        <v>0</v>
      </c>
      <c r="J65" s="84" t="b">
        <v>0</v>
      </c>
      <c r="K65" s="84" t="b">
        <v>0</v>
      </c>
      <c r="L65" s="84" t="b">
        <v>0</v>
      </c>
    </row>
    <row r="66" spans="1:12" ht="15">
      <c r="A66" s="84" t="s">
        <v>2154</v>
      </c>
      <c r="B66" s="84" t="s">
        <v>2155</v>
      </c>
      <c r="C66" s="84">
        <v>7</v>
      </c>
      <c r="D66" s="118">
        <v>0.0028655707092451535</v>
      </c>
      <c r="E66" s="118">
        <v>2.6967307267670555</v>
      </c>
      <c r="F66" s="84" t="s">
        <v>3058</v>
      </c>
      <c r="G66" s="84" t="b">
        <v>0</v>
      </c>
      <c r="H66" s="84" t="b">
        <v>0</v>
      </c>
      <c r="I66" s="84" t="b">
        <v>0</v>
      </c>
      <c r="J66" s="84" t="b">
        <v>0</v>
      </c>
      <c r="K66" s="84" t="b">
        <v>0</v>
      </c>
      <c r="L66" s="84" t="b">
        <v>0</v>
      </c>
    </row>
    <row r="67" spans="1:12" ht="15">
      <c r="A67" s="84" t="s">
        <v>2530</v>
      </c>
      <c r="B67" s="84" t="s">
        <v>2585</v>
      </c>
      <c r="C67" s="84">
        <v>7</v>
      </c>
      <c r="D67" s="118">
        <v>0.0028655707092451535</v>
      </c>
      <c r="E67" s="118">
        <v>2.5004360816230875</v>
      </c>
      <c r="F67" s="84" t="s">
        <v>3058</v>
      </c>
      <c r="G67" s="84" t="b">
        <v>0</v>
      </c>
      <c r="H67" s="84" t="b">
        <v>0</v>
      </c>
      <c r="I67" s="84" t="b">
        <v>0</v>
      </c>
      <c r="J67" s="84" t="b">
        <v>0</v>
      </c>
      <c r="K67" s="84" t="b">
        <v>0</v>
      </c>
      <c r="L67" s="84" t="b">
        <v>0</v>
      </c>
    </row>
    <row r="68" spans="1:12" ht="15">
      <c r="A68" s="84" t="s">
        <v>2515</v>
      </c>
      <c r="B68" s="84" t="s">
        <v>2588</v>
      </c>
      <c r="C68" s="84">
        <v>7</v>
      </c>
      <c r="D68" s="118">
        <v>0.0028655707092451535</v>
      </c>
      <c r="E68" s="118">
        <v>2.3377087841253874</v>
      </c>
      <c r="F68" s="84" t="s">
        <v>3058</v>
      </c>
      <c r="G68" s="84" t="b">
        <v>0</v>
      </c>
      <c r="H68" s="84" t="b">
        <v>0</v>
      </c>
      <c r="I68" s="84" t="b">
        <v>0</v>
      </c>
      <c r="J68" s="84" t="b">
        <v>0</v>
      </c>
      <c r="K68" s="84" t="b">
        <v>0</v>
      </c>
      <c r="L68" s="84" t="b">
        <v>0</v>
      </c>
    </row>
    <row r="69" spans="1:12" ht="15">
      <c r="A69" s="84" t="s">
        <v>2588</v>
      </c>
      <c r="B69" s="84" t="s">
        <v>2147</v>
      </c>
      <c r="C69" s="84">
        <v>7</v>
      </c>
      <c r="D69" s="118">
        <v>0.0028655707092451535</v>
      </c>
      <c r="E69" s="118">
        <v>1.6387387797893689</v>
      </c>
      <c r="F69" s="84" t="s">
        <v>3058</v>
      </c>
      <c r="G69" s="84" t="b">
        <v>0</v>
      </c>
      <c r="H69" s="84" t="b">
        <v>0</v>
      </c>
      <c r="I69" s="84" t="b">
        <v>0</v>
      </c>
      <c r="J69" s="84" t="b">
        <v>0</v>
      </c>
      <c r="K69" s="84" t="b">
        <v>0</v>
      </c>
      <c r="L69" s="84" t="b">
        <v>0</v>
      </c>
    </row>
    <row r="70" spans="1:12" ht="15">
      <c r="A70" s="84" t="s">
        <v>2147</v>
      </c>
      <c r="B70" s="84" t="s">
        <v>2589</v>
      </c>
      <c r="C70" s="84">
        <v>7</v>
      </c>
      <c r="D70" s="118">
        <v>0.0028655707092451535</v>
      </c>
      <c r="E70" s="118">
        <v>1.649734164090832</v>
      </c>
      <c r="F70" s="84" t="s">
        <v>3058</v>
      </c>
      <c r="G70" s="84" t="b">
        <v>0</v>
      </c>
      <c r="H70" s="84" t="b">
        <v>0</v>
      </c>
      <c r="I70" s="84" t="b">
        <v>0</v>
      </c>
      <c r="J70" s="84" t="b">
        <v>0</v>
      </c>
      <c r="K70" s="84" t="b">
        <v>0</v>
      </c>
      <c r="L70" s="84" t="b">
        <v>0</v>
      </c>
    </row>
    <row r="71" spans="1:12" ht="15">
      <c r="A71" s="84" t="s">
        <v>2589</v>
      </c>
      <c r="B71" s="84" t="s">
        <v>2534</v>
      </c>
      <c r="C71" s="84">
        <v>7</v>
      </c>
      <c r="D71" s="118">
        <v>0.0028655707092451535</v>
      </c>
      <c r="E71" s="118">
        <v>2.5004360816230875</v>
      </c>
      <c r="F71" s="84" t="s">
        <v>3058</v>
      </c>
      <c r="G71" s="84" t="b">
        <v>0</v>
      </c>
      <c r="H71" s="84" t="b">
        <v>0</v>
      </c>
      <c r="I71" s="84" t="b">
        <v>0</v>
      </c>
      <c r="J71" s="84" t="b">
        <v>0</v>
      </c>
      <c r="K71" s="84" t="b">
        <v>0</v>
      </c>
      <c r="L71" s="84" t="b">
        <v>0</v>
      </c>
    </row>
    <row r="72" spans="1:12" ht="15">
      <c r="A72" s="84" t="s">
        <v>2592</v>
      </c>
      <c r="B72" s="84" t="s">
        <v>2514</v>
      </c>
      <c r="C72" s="84">
        <v>7</v>
      </c>
      <c r="D72" s="118">
        <v>0.0028655707092451535</v>
      </c>
      <c r="E72" s="118">
        <v>2.3377087841253874</v>
      </c>
      <c r="F72" s="84" t="s">
        <v>3058</v>
      </c>
      <c r="G72" s="84" t="b">
        <v>0</v>
      </c>
      <c r="H72" s="84" t="b">
        <v>0</v>
      </c>
      <c r="I72" s="84" t="b">
        <v>0</v>
      </c>
      <c r="J72" s="84" t="b">
        <v>0</v>
      </c>
      <c r="K72" s="84" t="b">
        <v>0</v>
      </c>
      <c r="L72" s="84" t="b">
        <v>0</v>
      </c>
    </row>
    <row r="73" spans="1:12" ht="15">
      <c r="A73" s="84" t="s">
        <v>2514</v>
      </c>
      <c r="B73" s="84" t="s">
        <v>2593</v>
      </c>
      <c r="C73" s="84">
        <v>7</v>
      </c>
      <c r="D73" s="118">
        <v>0.0028655707092451535</v>
      </c>
      <c r="E73" s="118">
        <v>2.2865562616780064</v>
      </c>
      <c r="F73" s="84" t="s">
        <v>3058</v>
      </c>
      <c r="G73" s="84" t="b">
        <v>0</v>
      </c>
      <c r="H73" s="84" t="b">
        <v>0</v>
      </c>
      <c r="I73" s="84" t="b">
        <v>0</v>
      </c>
      <c r="J73" s="84" t="b">
        <v>0</v>
      </c>
      <c r="K73" s="84" t="b">
        <v>0</v>
      </c>
      <c r="L73" s="84" t="b">
        <v>0</v>
      </c>
    </row>
    <row r="74" spans="1:12" ht="15">
      <c r="A74" s="84" t="s">
        <v>2593</v>
      </c>
      <c r="B74" s="84" t="s">
        <v>2594</v>
      </c>
      <c r="C74" s="84">
        <v>7</v>
      </c>
      <c r="D74" s="118">
        <v>0.0028655707092451535</v>
      </c>
      <c r="E74" s="118">
        <v>2.6967307267670555</v>
      </c>
      <c r="F74" s="84" t="s">
        <v>3058</v>
      </c>
      <c r="G74" s="84" t="b">
        <v>0</v>
      </c>
      <c r="H74" s="84" t="b">
        <v>0</v>
      </c>
      <c r="I74" s="84" t="b">
        <v>0</v>
      </c>
      <c r="J74" s="84" t="b">
        <v>0</v>
      </c>
      <c r="K74" s="84" t="b">
        <v>0</v>
      </c>
      <c r="L74" s="84" t="b">
        <v>0</v>
      </c>
    </row>
    <row r="75" spans="1:12" ht="15">
      <c r="A75" s="84" t="s">
        <v>2594</v>
      </c>
      <c r="B75" s="84" t="s">
        <v>2595</v>
      </c>
      <c r="C75" s="84">
        <v>7</v>
      </c>
      <c r="D75" s="118">
        <v>0.0028655707092451535</v>
      </c>
      <c r="E75" s="118">
        <v>2.6967307267670555</v>
      </c>
      <c r="F75" s="84" t="s">
        <v>3058</v>
      </c>
      <c r="G75" s="84" t="b">
        <v>0</v>
      </c>
      <c r="H75" s="84" t="b">
        <v>0</v>
      </c>
      <c r="I75" s="84" t="b">
        <v>0</v>
      </c>
      <c r="J75" s="84" t="b">
        <v>0</v>
      </c>
      <c r="K75" s="84" t="b">
        <v>0</v>
      </c>
      <c r="L75" s="84" t="b">
        <v>0</v>
      </c>
    </row>
    <row r="76" spans="1:12" ht="15">
      <c r="A76" s="84" t="s">
        <v>2595</v>
      </c>
      <c r="B76" s="84" t="s">
        <v>2596</v>
      </c>
      <c r="C76" s="84">
        <v>7</v>
      </c>
      <c r="D76" s="118">
        <v>0.0028655707092451535</v>
      </c>
      <c r="E76" s="118">
        <v>2.6967307267670555</v>
      </c>
      <c r="F76" s="84" t="s">
        <v>3058</v>
      </c>
      <c r="G76" s="84" t="b">
        <v>0</v>
      </c>
      <c r="H76" s="84" t="b">
        <v>0</v>
      </c>
      <c r="I76" s="84" t="b">
        <v>0</v>
      </c>
      <c r="J76" s="84" t="b">
        <v>0</v>
      </c>
      <c r="K76" s="84" t="b">
        <v>0</v>
      </c>
      <c r="L76" s="84" t="b">
        <v>0</v>
      </c>
    </row>
    <row r="77" spans="1:12" ht="15">
      <c r="A77" s="84" t="s">
        <v>2596</v>
      </c>
      <c r="B77" s="84" t="s">
        <v>2146</v>
      </c>
      <c r="C77" s="84">
        <v>7</v>
      </c>
      <c r="D77" s="118">
        <v>0.0028655707092451535</v>
      </c>
      <c r="E77" s="118">
        <v>1.6387387797893689</v>
      </c>
      <c r="F77" s="84" t="s">
        <v>3058</v>
      </c>
      <c r="G77" s="84" t="b">
        <v>0</v>
      </c>
      <c r="H77" s="84" t="b">
        <v>0</v>
      </c>
      <c r="I77" s="84" t="b">
        <v>0</v>
      </c>
      <c r="J77" s="84" t="b">
        <v>0</v>
      </c>
      <c r="K77" s="84" t="b">
        <v>0</v>
      </c>
      <c r="L77" s="84" t="b">
        <v>0</v>
      </c>
    </row>
    <row r="78" spans="1:12" ht="15">
      <c r="A78" s="84" t="s">
        <v>2146</v>
      </c>
      <c r="B78" s="84" t="s">
        <v>2597</v>
      </c>
      <c r="C78" s="84">
        <v>7</v>
      </c>
      <c r="D78" s="118">
        <v>0.0028655707092451535</v>
      </c>
      <c r="E78" s="118">
        <v>1.778400773218375</v>
      </c>
      <c r="F78" s="84" t="s">
        <v>3058</v>
      </c>
      <c r="G78" s="84" t="b">
        <v>0</v>
      </c>
      <c r="H78" s="84" t="b">
        <v>0</v>
      </c>
      <c r="I78" s="84" t="b">
        <v>0</v>
      </c>
      <c r="J78" s="84" t="b">
        <v>0</v>
      </c>
      <c r="K78" s="84" t="b">
        <v>0</v>
      </c>
      <c r="L78" s="84" t="b">
        <v>0</v>
      </c>
    </row>
    <row r="79" spans="1:12" ht="15">
      <c r="A79" s="84" t="s">
        <v>590</v>
      </c>
      <c r="B79" s="84" t="s">
        <v>2561</v>
      </c>
      <c r="C79" s="84">
        <v>6</v>
      </c>
      <c r="D79" s="118">
        <v>0.002692274605096738</v>
      </c>
      <c r="E79" s="118">
        <v>1.773437353686825</v>
      </c>
      <c r="F79" s="84" t="s">
        <v>3058</v>
      </c>
      <c r="G79" s="84" t="b">
        <v>0</v>
      </c>
      <c r="H79" s="84" t="b">
        <v>0</v>
      </c>
      <c r="I79" s="84" t="b">
        <v>0</v>
      </c>
      <c r="J79" s="84" t="b">
        <v>0</v>
      </c>
      <c r="K79" s="84" t="b">
        <v>0</v>
      </c>
      <c r="L79" s="84" t="b">
        <v>0</v>
      </c>
    </row>
    <row r="80" spans="1:12" ht="15">
      <c r="A80" s="84" t="s">
        <v>259</v>
      </c>
      <c r="B80" s="84" t="s">
        <v>287</v>
      </c>
      <c r="C80" s="84">
        <v>6</v>
      </c>
      <c r="D80" s="118">
        <v>0.0025643565985577644</v>
      </c>
      <c r="E80" s="118">
        <v>1.6175494807194308</v>
      </c>
      <c r="F80" s="84" t="s">
        <v>3058</v>
      </c>
      <c r="G80" s="84" t="b">
        <v>0</v>
      </c>
      <c r="H80" s="84" t="b">
        <v>0</v>
      </c>
      <c r="I80" s="84" t="b">
        <v>0</v>
      </c>
      <c r="J80" s="84" t="b">
        <v>0</v>
      </c>
      <c r="K80" s="84" t="b">
        <v>0</v>
      </c>
      <c r="L80" s="84" t="b">
        <v>0</v>
      </c>
    </row>
    <row r="81" spans="1:12" ht="15">
      <c r="A81" s="84" t="s">
        <v>2578</v>
      </c>
      <c r="B81" s="84" t="s">
        <v>2601</v>
      </c>
      <c r="C81" s="84">
        <v>6</v>
      </c>
      <c r="D81" s="118">
        <v>0.0025643565985577644</v>
      </c>
      <c r="E81" s="118">
        <v>2.6967307267670555</v>
      </c>
      <c r="F81" s="84" t="s">
        <v>3058</v>
      </c>
      <c r="G81" s="84" t="b">
        <v>0</v>
      </c>
      <c r="H81" s="84" t="b">
        <v>0</v>
      </c>
      <c r="I81" s="84" t="b">
        <v>0</v>
      </c>
      <c r="J81" s="84" t="b">
        <v>0</v>
      </c>
      <c r="K81" s="84" t="b">
        <v>0</v>
      </c>
      <c r="L81" s="84" t="b">
        <v>0</v>
      </c>
    </row>
    <row r="82" spans="1:12" ht="15">
      <c r="A82" s="84" t="s">
        <v>2602</v>
      </c>
      <c r="B82" s="84" t="s">
        <v>2518</v>
      </c>
      <c r="C82" s="84">
        <v>6</v>
      </c>
      <c r="D82" s="118">
        <v>0.0025643565985577644</v>
      </c>
      <c r="E82" s="118">
        <v>2.3957007311030742</v>
      </c>
      <c r="F82" s="84" t="s">
        <v>3058</v>
      </c>
      <c r="G82" s="84" t="b">
        <v>0</v>
      </c>
      <c r="H82" s="84" t="b">
        <v>0</v>
      </c>
      <c r="I82" s="84" t="b">
        <v>0</v>
      </c>
      <c r="J82" s="84" t="b">
        <v>0</v>
      </c>
      <c r="K82" s="84" t="b">
        <v>0</v>
      </c>
      <c r="L82" s="84" t="b">
        <v>0</v>
      </c>
    </row>
    <row r="83" spans="1:12" ht="15">
      <c r="A83" s="84" t="s">
        <v>2532</v>
      </c>
      <c r="B83" s="84" t="s">
        <v>2579</v>
      </c>
      <c r="C83" s="84">
        <v>6</v>
      </c>
      <c r="D83" s="118">
        <v>0.0025643565985577644</v>
      </c>
      <c r="E83" s="118">
        <v>2.433489291992474</v>
      </c>
      <c r="F83" s="84" t="s">
        <v>3058</v>
      </c>
      <c r="G83" s="84" t="b">
        <v>0</v>
      </c>
      <c r="H83" s="84" t="b">
        <v>0</v>
      </c>
      <c r="I83" s="84" t="b">
        <v>0</v>
      </c>
      <c r="J83" s="84" t="b">
        <v>0</v>
      </c>
      <c r="K83" s="84" t="b">
        <v>0</v>
      </c>
      <c r="L83" s="84" t="b">
        <v>0</v>
      </c>
    </row>
    <row r="84" spans="1:12" ht="15">
      <c r="A84" s="84" t="s">
        <v>2580</v>
      </c>
      <c r="B84" s="84" t="s">
        <v>2603</v>
      </c>
      <c r="C84" s="84">
        <v>6</v>
      </c>
      <c r="D84" s="118">
        <v>0.0025643565985577644</v>
      </c>
      <c r="E84" s="118">
        <v>2.6967307267670555</v>
      </c>
      <c r="F84" s="84" t="s">
        <v>3058</v>
      </c>
      <c r="G84" s="84" t="b">
        <v>0</v>
      </c>
      <c r="H84" s="84" t="b">
        <v>0</v>
      </c>
      <c r="I84" s="84" t="b">
        <v>0</v>
      </c>
      <c r="J84" s="84" t="b">
        <v>0</v>
      </c>
      <c r="K84" s="84" t="b">
        <v>0</v>
      </c>
      <c r="L84" s="84" t="b">
        <v>0</v>
      </c>
    </row>
    <row r="85" spans="1:12" ht="15">
      <c r="A85" s="84" t="s">
        <v>2603</v>
      </c>
      <c r="B85" s="84" t="s">
        <v>2527</v>
      </c>
      <c r="C85" s="84">
        <v>6</v>
      </c>
      <c r="D85" s="118">
        <v>0.0025643565985577644</v>
      </c>
      <c r="E85" s="118">
        <v>2.4626475207336878</v>
      </c>
      <c r="F85" s="84" t="s">
        <v>3058</v>
      </c>
      <c r="G85" s="84" t="b">
        <v>0</v>
      </c>
      <c r="H85" s="84" t="b">
        <v>0</v>
      </c>
      <c r="I85" s="84" t="b">
        <v>0</v>
      </c>
      <c r="J85" s="84" t="b">
        <v>0</v>
      </c>
      <c r="K85" s="84" t="b">
        <v>0</v>
      </c>
      <c r="L85" s="84" t="b">
        <v>0</v>
      </c>
    </row>
    <row r="86" spans="1:12" ht="15">
      <c r="A86" s="84" t="s">
        <v>2528</v>
      </c>
      <c r="B86" s="84" t="s">
        <v>2604</v>
      </c>
      <c r="C86" s="84">
        <v>6</v>
      </c>
      <c r="D86" s="118">
        <v>0.0025643565985577644</v>
      </c>
      <c r="E86" s="118">
        <v>2.4626475207336878</v>
      </c>
      <c r="F86" s="84" t="s">
        <v>3058</v>
      </c>
      <c r="G86" s="84" t="b">
        <v>0</v>
      </c>
      <c r="H86" s="84" t="b">
        <v>0</v>
      </c>
      <c r="I86" s="84" t="b">
        <v>0</v>
      </c>
      <c r="J86" s="84" t="b">
        <v>0</v>
      </c>
      <c r="K86" s="84" t="b">
        <v>0</v>
      </c>
      <c r="L86" s="84" t="b">
        <v>0</v>
      </c>
    </row>
    <row r="87" spans="1:12" ht="15">
      <c r="A87" s="84" t="s">
        <v>2604</v>
      </c>
      <c r="B87" s="84" t="s">
        <v>2605</v>
      </c>
      <c r="C87" s="84">
        <v>6</v>
      </c>
      <c r="D87" s="118">
        <v>0.0025643565985577644</v>
      </c>
      <c r="E87" s="118">
        <v>2.763677516397669</v>
      </c>
      <c r="F87" s="84" t="s">
        <v>3058</v>
      </c>
      <c r="G87" s="84" t="b">
        <v>0</v>
      </c>
      <c r="H87" s="84" t="b">
        <v>0</v>
      </c>
      <c r="I87" s="84" t="b">
        <v>0</v>
      </c>
      <c r="J87" s="84" t="b">
        <v>0</v>
      </c>
      <c r="K87" s="84" t="b">
        <v>0</v>
      </c>
      <c r="L87" s="84" t="b">
        <v>0</v>
      </c>
    </row>
    <row r="88" spans="1:12" ht="15">
      <c r="A88" s="84" t="s">
        <v>2605</v>
      </c>
      <c r="B88" s="84" t="s">
        <v>2606</v>
      </c>
      <c r="C88" s="84">
        <v>6</v>
      </c>
      <c r="D88" s="118">
        <v>0.0025643565985577644</v>
      </c>
      <c r="E88" s="118">
        <v>2.763677516397669</v>
      </c>
      <c r="F88" s="84" t="s">
        <v>3058</v>
      </c>
      <c r="G88" s="84" t="b">
        <v>0</v>
      </c>
      <c r="H88" s="84" t="b">
        <v>0</v>
      </c>
      <c r="I88" s="84" t="b">
        <v>0</v>
      </c>
      <c r="J88" s="84" t="b">
        <v>0</v>
      </c>
      <c r="K88" s="84" t="b">
        <v>0</v>
      </c>
      <c r="L88" s="84" t="b">
        <v>0</v>
      </c>
    </row>
    <row r="89" spans="1:12" ht="15">
      <c r="A89" s="84" t="s">
        <v>2606</v>
      </c>
      <c r="B89" s="84" t="s">
        <v>2147</v>
      </c>
      <c r="C89" s="84">
        <v>6</v>
      </c>
      <c r="D89" s="118">
        <v>0.0025643565985577644</v>
      </c>
      <c r="E89" s="118">
        <v>1.6387387797893689</v>
      </c>
      <c r="F89" s="84" t="s">
        <v>3058</v>
      </c>
      <c r="G89" s="84" t="b">
        <v>0</v>
      </c>
      <c r="H89" s="84" t="b">
        <v>0</v>
      </c>
      <c r="I89" s="84" t="b">
        <v>0</v>
      </c>
      <c r="J89" s="84" t="b">
        <v>0</v>
      </c>
      <c r="K89" s="84" t="b">
        <v>0</v>
      </c>
      <c r="L89" s="84" t="b">
        <v>0</v>
      </c>
    </row>
    <row r="90" spans="1:12" ht="15">
      <c r="A90" s="84" t="s">
        <v>2147</v>
      </c>
      <c r="B90" s="84" t="s">
        <v>2527</v>
      </c>
      <c r="C90" s="84">
        <v>6</v>
      </c>
      <c r="D90" s="118">
        <v>0.0025643565985577644</v>
      </c>
      <c r="E90" s="118">
        <v>1.3487041684268508</v>
      </c>
      <c r="F90" s="84" t="s">
        <v>3058</v>
      </c>
      <c r="G90" s="84" t="b">
        <v>0</v>
      </c>
      <c r="H90" s="84" t="b">
        <v>0</v>
      </c>
      <c r="I90" s="84" t="b">
        <v>0</v>
      </c>
      <c r="J90" s="84" t="b">
        <v>0</v>
      </c>
      <c r="K90" s="84" t="b">
        <v>0</v>
      </c>
      <c r="L90" s="84" t="b">
        <v>0</v>
      </c>
    </row>
    <row r="91" spans="1:12" ht="15">
      <c r="A91" s="84" t="s">
        <v>2528</v>
      </c>
      <c r="B91" s="84" t="s">
        <v>2607</v>
      </c>
      <c r="C91" s="84">
        <v>6</v>
      </c>
      <c r="D91" s="118">
        <v>0.0025643565985577644</v>
      </c>
      <c r="E91" s="118">
        <v>2.4626475207336878</v>
      </c>
      <c r="F91" s="84" t="s">
        <v>3058</v>
      </c>
      <c r="G91" s="84" t="b">
        <v>0</v>
      </c>
      <c r="H91" s="84" t="b">
        <v>0</v>
      </c>
      <c r="I91" s="84" t="b">
        <v>0</v>
      </c>
      <c r="J91" s="84" t="b">
        <v>0</v>
      </c>
      <c r="K91" s="84" t="b">
        <v>0</v>
      </c>
      <c r="L91" s="84" t="b">
        <v>0</v>
      </c>
    </row>
    <row r="92" spans="1:12" ht="15">
      <c r="A92" s="84" t="s">
        <v>2607</v>
      </c>
      <c r="B92" s="84" t="s">
        <v>2608</v>
      </c>
      <c r="C92" s="84">
        <v>6</v>
      </c>
      <c r="D92" s="118">
        <v>0.0025643565985577644</v>
      </c>
      <c r="E92" s="118">
        <v>2.763677516397669</v>
      </c>
      <c r="F92" s="84" t="s">
        <v>3058</v>
      </c>
      <c r="G92" s="84" t="b">
        <v>0</v>
      </c>
      <c r="H92" s="84" t="b">
        <v>0</v>
      </c>
      <c r="I92" s="84" t="b">
        <v>0</v>
      </c>
      <c r="J92" s="84" t="b">
        <v>0</v>
      </c>
      <c r="K92" s="84" t="b">
        <v>0</v>
      </c>
      <c r="L92" s="84" t="b">
        <v>0</v>
      </c>
    </row>
    <row r="93" spans="1:12" ht="15">
      <c r="A93" s="84" t="s">
        <v>2585</v>
      </c>
      <c r="B93" s="84" t="s">
        <v>2533</v>
      </c>
      <c r="C93" s="84">
        <v>6</v>
      </c>
      <c r="D93" s="118">
        <v>0.0025643565985577644</v>
      </c>
      <c r="E93" s="118">
        <v>2.433489291992474</v>
      </c>
      <c r="F93" s="84" t="s">
        <v>3058</v>
      </c>
      <c r="G93" s="84" t="b">
        <v>0</v>
      </c>
      <c r="H93" s="84" t="b">
        <v>0</v>
      </c>
      <c r="I93" s="84" t="b">
        <v>0</v>
      </c>
      <c r="J93" s="84" t="b">
        <v>0</v>
      </c>
      <c r="K93" s="84" t="b">
        <v>0</v>
      </c>
      <c r="L93" s="84" t="b">
        <v>0</v>
      </c>
    </row>
    <row r="94" spans="1:12" ht="15">
      <c r="A94" s="84" t="s">
        <v>2533</v>
      </c>
      <c r="B94" s="84" t="s">
        <v>280</v>
      </c>
      <c r="C94" s="84">
        <v>6</v>
      </c>
      <c r="D94" s="118">
        <v>0.0025643565985577644</v>
      </c>
      <c r="E94" s="118">
        <v>2.1024960729510496</v>
      </c>
      <c r="F94" s="84" t="s">
        <v>3058</v>
      </c>
      <c r="G94" s="84" t="b">
        <v>0</v>
      </c>
      <c r="H94" s="84" t="b">
        <v>0</v>
      </c>
      <c r="I94" s="84" t="b">
        <v>0</v>
      </c>
      <c r="J94" s="84" t="b">
        <v>0</v>
      </c>
      <c r="K94" s="84" t="b">
        <v>0</v>
      </c>
      <c r="L94" s="84" t="b">
        <v>0</v>
      </c>
    </row>
    <row r="95" spans="1:12" ht="15">
      <c r="A95" s="84" t="s">
        <v>280</v>
      </c>
      <c r="B95" s="84" t="s">
        <v>2517</v>
      </c>
      <c r="C95" s="84">
        <v>6</v>
      </c>
      <c r="D95" s="118">
        <v>0.0025643565985577644</v>
      </c>
      <c r="E95" s="118">
        <v>2.059908629179881</v>
      </c>
      <c r="F95" s="84" t="s">
        <v>3058</v>
      </c>
      <c r="G95" s="84" t="b">
        <v>0</v>
      </c>
      <c r="H95" s="84" t="b">
        <v>0</v>
      </c>
      <c r="I95" s="84" t="b">
        <v>0</v>
      </c>
      <c r="J95" s="84" t="b">
        <v>0</v>
      </c>
      <c r="K95" s="84" t="b">
        <v>0</v>
      </c>
      <c r="L95" s="84" t="b">
        <v>0</v>
      </c>
    </row>
    <row r="96" spans="1:12" ht="15">
      <c r="A96" s="84" t="s">
        <v>2531</v>
      </c>
      <c r="B96" s="84" t="s">
        <v>2147</v>
      </c>
      <c r="C96" s="84">
        <v>6</v>
      </c>
      <c r="D96" s="118">
        <v>0.0025643565985577644</v>
      </c>
      <c r="E96" s="118">
        <v>1.3754973450147874</v>
      </c>
      <c r="F96" s="84" t="s">
        <v>3058</v>
      </c>
      <c r="G96" s="84" t="b">
        <v>0</v>
      </c>
      <c r="H96" s="84" t="b">
        <v>0</v>
      </c>
      <c r="I96" s="84" t="b">
        <v>0</v>
      </c>
      <c r="J96" s="84" t="b">
        <v>0</v>
      </c>
      <c r="K96" s="84" t="b">
        <v>0</v>
      </c>
      <c r="L96" s="84" t="b">
        <v>0</v>
      </c>
    </row>
    <row r="97" spans="1:12" ht="15">
      <c r="A97" s="84" t="s">
        <v>2147</v>
      </c>
      <c r="B97" s="84" t="s">
        <v>2616</v>
      </c>
      <c r="C97" s="84">
        <v>6</v>
      </c>
      <c r="D97" s="118">
        <v>0.0025643565985577644</v>
      </c>
      <c r="E97" s="118">
        <v>1.649734164090832</v>
      </c>
      <c r="F97" s="84" t="s">
        <v>3058</v>
      </c>
      <c r="G97" s="84" t="b">
        <v>0</v>
      </c>
      <c r="H97" s="84" t="b">
        <v>0</v>
      </c>
      <c r="I97" s="84" t="b">
        <v>0</v>
      </c>
      <c r="J97" s="84" t="b">
        <v>0</v>
      </c>
      <c r="K97" s="84" t="b">
        <v>0</v>
      </c>
      <c r="L97" s="84" t="b">
        <v>0</v>
      </c>
    </row>
    <row r="98" spans="1:12" ht="15">
      <c r="A98" s="84" t="s">
        <v>2520</v>
      </c>
      <c r="B98" s="84" t="s">
        <v>2566</v>
      </c>
      <c r="C98" s="84">
        <v>6</v>
      </c>
      <c r="D98" s="118">
        <v>0.0025643565985577644</v>
      </c>
      <c r="E98" s="118">
        <v>2.3377087841253874</v>
      </c>
      <c r="F98" s="84" t="s">
        <v>3058</v>
      </c>
      <c r="G98" s="84" t="b">
        <v>0</v>
      </c>
      <c r="H98" s="84" t="b">
        <v>0</v>
      </c>
      <c r="I98" s="84" t="b">
        <v>0</v>
      </c>
      <c r="J98" s="84" t="b">
        <v>0</v>
      </c>
      <c r="K98" s="84" t="b">
        <v>0</v>
      </c>
      <c r="L98" s="84" t="b">
        <v>0</v>
      </c>
    </row>
    <row r="99" spans="1:12" ht="15">
      <c r="A99" s="84" t="s">
        <v>2108</v>
      </c>
      <c r="B99" s="84" t="s">
        <v>2109</v>
      </c>
      <c r="C99" s="84">
        <v>6</v>
      </c>
      <c r="D99" s="118">
        <v>0.0025643565985577644</v>
      </c>
      <c r="E99" s="118">
        <v>1.599820713758999</v>
      </c>
      <c r="F99" s="84" t="s">
        <v>3058</v>
      </c>
      <c r="G99" s="84" t="b">
        <v>1</v>
      </c>
      <c r="H99" s="84" t="b">
        <v>0</v>
      </c>
      <c r="I99" s="84" t="b">
        <v>0</v>
      </c>
      <c r="J99" s="84" t="b">
        <v>0</v>
      </c>
      <c r="K99" s="84" t="b">
        <v>0</v>
      </c>
      <c r="L99" s="84" t="b">
        <v>0</v>
      </c>
    </row>
    <row r="100" spans="1:12" ht="15">
      <c r="A100" s="84" t="s">
        <v>273</v>
      </c>
      <c r="B100" s="84" t="s">
        <v>2592</v>
      </c>
      <c r="C100" s="84">
        <v>6</v>
      </c>
      <c r="D100" s="118">
        <v>0.0025643565985577644</v>
      </c>
      <c r="E100" s="118">
        <v>2.763677516397669</v>
      </c>
      <c r="F100" s="84" t="s">
        <v>3058</v>
      </c>
      <c r="G100" s="84" t="b">
        <v>0</v>
      </c>
      <c r="H100" s="84" t="b">
        <v>0</v>
      </c>
      <c r="I100" s="84" t="b">
        <v>0</v>
      </c>
      <c r="J100" s="84" t="b">
        <v>0</v>
      </c>
      <c r="K100" s="84" t="b">
        <v>0</v>
      </c>
      <c r="L100" s="84" t="b">
        <v>0</v>
      </c>
    </row>
    <row r="101" spans="1:12" ht="15">
      <c r="A101" s="84" t="s">
        <v>2569</v>
      </c>
      <c r="B101" s="84" t="s">
        <v>2146</v>
      </c>
      <c r="C101" s="84">
        <v>6</v>
      </c>
      <c r="D101" s="118">
        <v>0.0025643565985577644</v>
      </c>
      <c r="E101" s="118">
        <v>1.5138000431810688</v>
      </c>
      <c r="F101" s="84" t="s">
        <v>3058</v>
      </c>
      <c r="G101" s="84" t="b">
        <v>0</v>
      </c>
      <c r="H101" s="84" t="b">
        <v>0</v>
      </c>
      <c r="I101" s="84" t="b">
        <v>0</v>
      </c>
      <c r="J101" s="84" t="b">
        <v>0</v>
      </c>
      <c r="K101" s="84" t="b">
        <v>0</v>
      </c>
      <c r="L101" s="84" t="b">
        <v>0</v>
      </c>
    </row>
    <row r="102" spans="1:12" ht="15">
      <c r="A102" s="84" t="s">
        <v>2624</v>
      </c>
      <c r="B102" s="84" t="s">
        <v>590</v>
      </c>
      <c r="C102" s="84">
        <v>5</v>
      </c>
      <c r="D102" s="118">
        <v>0.002243562170913948</v>
      </c>
      <c r="E102" s="118">
        <v>1.9083603112017258</v>
      </c>
      <c r="F102" s="84" t="s">
        <v>3058</v>
      </c>
      <c r="G102" s="84" t="b">
        <v>0</v>
      </c>
      <c r="H102" s="84" t="b">
        <v>0</v>
      </c>
      <c r="I102" s="84" t="b">
        <v>0</v>
      </c>
      <c r="J102" s="84" t="b">
        <v>0</v>
      </c>
      <c r="K102" s="84" t="b">
        <v>0</v>
      </c>
      <c r="L102" s="84" t="b">
        <v>0</v>
      </c>
    </row>
    <row r="103" spans="1:12" ht="15">
      <c r="A103" s="84" t="s">
        <v>590</v>
      </c>
      <c r="B103" s="84" t="s">
        <v>590</v>
      </c>
      <c r="C103" s="84">
        <v>5</v>
      </c>
      <c r="D103" s="118">
        <v>0.002243562170913948</v>
      </c>
      <c r="E103" s="118">
        <v>0.9638776390515572</v>
      </c>
      <c r="F103" s="84" t="s">
        <v>3058</v>
      </c>
      <c r="G103" s="84" t="b">
        <v>0</v>
      </c>
      <c r="H103" s="84" t="b">
        <v>0</v>
      </c>
      <c r="I103" s="84" t="b">
        <v>0</v>
      </c>
      <c r="J103" s="84" t="b">
        <v>0</v>
      </c>
      <c r="K103" s="84" t="b">
        <v>0</v>
      </c>
      <c r="L103" s="84" t="b">
        <v>0</v>
      </c>
    </row>
    <row r="104" spans="1:12" ht="15">
      <c r="A104" s="84" t="s">
        <v>2561</v>
      </c>
      <c r="B104" s="84" t="s">
        <v>2625</v>
      </c>
      <c r="C104" s="84">
        <v>5</v>
      </c>
      <c r="D104" s="118">
        <v>0.002243562170913948</v>
      </c>
      <c r="E104" s="118">
        <v>2.6387387797893687</v>
      </c>
      <c r="F104" s="84" t="s">
        <v>3058</v>
      </c>
      <c r="G104" s="84" t="b">
        <v>0</v>
      </c>
      <c r="H104" s="84" t="b">
        <v>0</v>
      </c>
      <c r="I104" s="84" t="b">
        <v>0</v>
      </c>
      <c r="J104" s="84" t="b">
        <v>0</v>
      </c>
      <c r="K104" s="84" t="b">
        <v>0</v>
      </c>
      <c r="L104" s="84" t="b">
        <v>0</v>
      </c>
    </row>
    <row r="105" spans="1:12" ht="15">
      <c r="A105" s="84" t="s">
        <v>2625</v>
      </c>
      <c r="B105" s="84" t="s">
        <v>2626</v>
      </c>
      <c r="C105" s="84">
        <v>5</v>
      </c>
      <c r="D105" s="118">
        <v>0.002243562170913948</v>
      </c>
      <c r="E105" s="118">
        <v>2.8428587624452937</v>
      </c>
      <c r="F105" s="84" t="s">
        <v>3058</v>
      </c>
      <c r="G105" s="84" t="b">
        <v>0</v>
      </c>
      <c r="H105" s="84" t="b">
        <v>0</v>
      </c>
      <c r="I105" s="84" t="b">
        <v>0</v>
      </c>
      <c r="J105" s="84" t="b">
        <v>0</v>
      </c>
      <c r="K105" s="84" t="b">
        <v>0</v>
      </c>
      <c r="L105" s="84" t="b">
        <v>0</v>
      </c>
    </row>
    <row r="106" spans="1:12" ht="15">
      <c r="A106" s="84" t="s">
        <v>2626</v>
      </c>
      <c r="B106" s="84" t="s">
        <v>2562</v>
      </c>
      <c r="C106" s="84">
        <v>5</v>
      </c>
      <c r="D106" s="118">
        <v>0.002243562170913948</v>
      </c>
      <c r="E106" s="118">
        <v>2.6387387797893687</v>
      </c>
      <c r="F106" s="84" t="s">
        <v>3058</v>
      </c>
      <c r="G106" s="84" t="b">
        <v>0</v>
      </c>
      <c r="H106" s="84" t="b">
        <v>0</v>
      </c>
      <c r="I106" s="84" t="b">
        <v>0</v>
      </c>
      <c r="J106" s="84" t="b">
        <v>0</v>
      </c>
      <c r="K106" s="84" t="b">
        <v>0</v>
      </c>
      <c r="L106" s="84" t="b">
        <v>0</v>
      </c>
    </row>
    <row r="107" spans="1:12" ht="15">
      <c r="A107" s="84" t="s">
        <v>2562</v>
      </c>
      <c r="B107" s="84" t="s">
        <v>2570</v>
      </c>
      <c r="C107" s="84">
        <v>5</v>
      </c>
      <c r="D107" s="118">
        <v>0.002243562170913948</v>
      </c>
      <c r="E107" s="118">
        <v>2.492610744111131</v>
      </c>
      <c r="F107" s="84" t="s">
        <v>3058</v>
      </c>
      <c r="G107" s="84" t="b">
        <v>0</v>
      </c>
      <c r="H107" s="84" t="b">
        <v>0</v>
      </c>
      <c r="I107" s="84" t="b">
        <v>0</v>
      </c>
      <c r="J107" s="84" t="b">
        <v>0</v>
      </c>
      <c r="K107" s="84" t="b">
        <v>0</v>
      </c>
      <c r="L107" s="84" t="b">
        <v>0</v>
      </c>
    </row>
    <row r="108" spans="1:12" ht="15">
      <c r="A108" s="84" t="s">
        <v>2570</v>
      </c>
      <c r="B108" s="84" t="s">
        <v>2571</v>
      </c>
      <c r="C108" s="84">
        <v>5</v>
      </c>
      <c r="D108" s="118">
        <v>0.002243562170913948</v>
      </c>
      <c r="E108" s="118">
        <v>2.5506026910888173</v>
      </c>
      <c r="F108" s="84" t="s">
        <v>3058</v>
      </c>
      <c r="G108" s="84" t="b">
        <v>0</v>
      </c>
      <c r="H108" s="84" t="b">
        <v>0</v>
      </c>
      <c r="I108" s="84" t="b">
        <v>0</v>
      </c>
      <c r="J108" s="84" t="b">
        <v>0</v>
      </c>
      <c r="K108" s="84" t="b">
        <v>0</v>
      </c>
      <c r="L108" s="84" t="b">
        <v>0</v>
      </c>
    </row>
    <row r="109" spans="1:12" ht="15">
      <c r="A109" s="84" t="s">
        <v>2571</v>
      </c>
      <c r="B109" s="84" t="s">
        <v>2536</v>
      </c>
      <c r="C109" s="84">
        <v>5</v>
      </c>
      <c r="D109" s="118">
        <v>0.002243562170913948</v>
      </c>
      <c r="E109" s="118">
        <v>2.492610744111131</v>
      </c>
      <c r="F109" s="84" t="s">
        <v>3058</v>
      </c>
      <c r="G109" s="84" t="b">
        <v>0</v>
      </c>
      <c r="H109" s="84" t="b">
        <v>0</v>
      </c>
      <c r="I109" s="84" t="b">
        <v>0</v>
      </c>
      <c r="J109" s="84" t="b">
        <v>1</v>
      </c>
      <c r="K109" s="84" t="b">
        <v>0</v>
      </c>
      <c r="L109" s="84" t="b">
        <v>0</v>
      </c>
    </row>
    <row r="110" spans="1:12" ht="15">
      <c r="A110" s="84" t="s">
        <v>2536</v>
      </c>
      <c r="B110" s="84" t="s">
        <v>2599</v>
      </c>
      <c r="C110" s="84">
        <v>5</v>
      </c>
      <c r="D110" s="118">
        <v>0.002243562170913948</v>
      </c>
      <c r="E110" s="118">
        <v>2.4626475207336873</v>
      </c>
      <c r="F110" s="84" t="s">
        <v>3058</v>
      </c>
      <c r="G110" s="84" t="b">
        <v>1</v>
      </c>
      <c r="H110" s="84" t="b">
        <v>0</v>
      </c>
      <c r="I110" s="84" t="b">
        <v>0</v>
      </c>
      <c r="J110" s="84" t="b">
        <v>0</v>
      </c>
      <c r="K110" s="84" t="b">
        <v>0</v>
      </c>
      <c r="L110" s="84" t="b">
        <v>0</v>
      </c>
    </row>
    <row r="111" spans="1:12" ht="15">
      <c r="A111" s="84" t="s">
        <v>2599</v>
      </c>
      <c r="B111" s="84" t="s">
        <v>2627</v>
      </c>
      <c r="C111" s="84">
        <v>5</v>
      </c>
      <c r="D111" s="118">
        <v>0.002243562170913948</v>
      </c>
      <c r="E111" s="118">
        <v>2.7636775163976686</v>
      </c>
      <c r="F111" s="84" t="s">
        <v>3058</v>
      </c>
      <c r="G111" s="84" t="b">
        <v>0</v>
      </c>
      <c r="H111" s="84" t="b">
        <v>0</v>
      </c>
      <c r="I111" s="84" t="b">
        <v>0</v>
      </c>
      <c r="J111" s="84" t="b">
        <v>0</v>
      </c>
      <c r="K111" s="84" t="b">
        <v>0</v>
      </c>
      <c r="L111" s="84" t="b">
        <v>0</v>
      </c>
    </row>
    <row r="112" spans="1:12" ht="15">
      <c r="A112" s="84" t="s">
        <v>2627</v>
      </c>
      <c r="B112" s="84" t="s">
        <v>2600</v>
      </c>
      <c r="C112" s="84">
        <v>5</v>
      </c>
      <c r="D112" s="118">
        <v>0.002243562170913948</v>
      </c>
      <c r="E112" s="118">
        <v>2.7636775163976686</v>
      </c>
      <c r="F112" s="84" t="s">
        <v>3058</v>
      </c>
      <c r="G112" s="84" t="b">
        <v>0</v>
      </c>
      <c r="H112" s="84" t="b">
        <v>0</v>
      </c>
      <c r="I112" s="84" t="b">
        <v>0</v>
      </c>
      <c r="J112" s="84" t="b">
        <v>0</v>
      </c>
      <c r="K112" s="84" t="b">
        <v>0</v>
      </c>
      <c r="L112" s="84" t="b">
        <v>0</v>
      </c>
    </row>
    <row r="113" spans="1:12" ht="15">
      <c r="A113" s="84" t="s">
        <v>2600</v>
      </c>
      <c r="B113" s="84" t="s">
        <v>2628</v>
      </c>
      <c r="C113" s="84">
        <v>5</v>
      </c>
      <c r="D113" s="118">
        <v>0.002243562170913948</v>
      </c>
      <c r="E113" s="118">
        <v>2.7636775163976686</v>
      </c>
      <c r="F113" s="84" t="s">
        <v>3058</v>
      </c>
      <c r="G113" s="84" t="b">
        <v>0</v>
      </c>
      <c r="H113" s="84" t="b">
        <v>0</v>
      </c>
      <c r="I113" s="84" t="b">
        <v>0</v>
      </c>
      <c r="J113" s="84" t="b">
        <v>0</v>
      </c>
      <c r="K113" s="84" t="b">
        <v>0</v>
      </c>
      <c r="L113" s="84" t="b">
        <v>0</v>
      </c>
    </row>
    <row r="114" spans="1:12" ht="15">
      <c r="A114" s="84" t="s">
        <v>2628</v>
      </c>
      <c r="B114" s="84" t="s">
        <v>2629</v>
      </c>
      <c r="C114" s="84">
        <v>5</v>
      </c>
      <c r="D114" s="118">
        <v>0.002243562170913948</v>
      </c>
      <c r="E114" s="118">
        <v>2.8428587624452937</v>
      </c>
      <c r="F114" s="84" t="s">
        <v>3058</v>
      </c>
      <c r="G114" s="84" t="b">
        <v>0</v>
      </c>
      <c r="H114" s="84" t="b">
        <v>0</v>
      </c>
      <c r="I114" s="84" t="b">
        <v>0</v>
      </c>
      <c r="J114" s="84" t="b">
        <v>0</v>
      </c>
      <c r="K114" s="84" t="b">
        <v>0</v>
      </c>
      <c r="L114" s="84" t="b">
        <v>0</v>
      </c>
    </row>
    <row r="115" spans="1:12" ht="15">
      <c r="A115" s="84" t="s">
        <v>2629</v>
      </c>
      <c r="B115" s="84" t="s">
        <v>2630</v>
      </c>
      <c r="C115" s="84">
        <v>5</v>
      </c>
      <c r="D115" s="118">
        <v>0.002243562170913948</v>
      </c>
      <c r="E115" s="118">
        <v>2.8428587624452937</v>
      </c>
      <c r="F115" s="84" t="s">
        <v>3058</v>
      </c>
      <c r="G115" s="84" t="b">
        <v>0</v>
      </c>
      <c r="H115" s="84" t="b">
        <v>0</v>
      </c>
      <c r="I115" s="84" t="b">
        <v>0</v>
      </c>
      <c r="J115" s="84" t="b">
        <v>0</v>
      </c>
      <c r="K115" s="84" t="b">
        <v>0</v>
      </c>
      <c r="L115" s="84" t="b">
        <v>0</v>
      </c>
    </row>
    <row r="116" spans="1:12" ht="15">
      <c r="A116" s="84" t="s">
        <v>2630</v>
      </c>
      <c r="B116" s="84" t="s">
        <v>2631</v>
      </c>
      <c r="C116" s="84">
        <v>5</v>
      </c>
      <c r="D116" s="118">
        <v>0.002243562170913948</v>
      </c>
      <c r="E116" s="118">
        <v>2.8428587624452937</v>
      </c>
      <c r="F116" s="84" t="s">
        <v>3058</v>
      </c>
      <c r="G116" s="84" t="b">
        <v>0</v>
      </c>
      <c r="H116" s="84" t="b">
        <v>0</v>
      </c>
      <c r="I116" s="84" t="b">
        <v>0</v>
      </c>
      <c r="J116" s="84" t="b">
        <v>0</v>
      </c>
      <c r="K116" s="84" t="b">
        <v>0</v>
      </c>
      <c r="L116" s="84" t="b">
        <v>0</v>
      </c>
    </row>
    <row r="117" spans="1:12" ht="15">
      <c r="A117" s="84" t="s">
        <v>2521</v>
      </c>
      <c r="B117" s="84" t="s">
        <v>2632</v>
      </c>
      <c r="C117" s="84">
        <v>5</v>
      </c>
      <c r="D117" s="118">
        <v>0.002243562170913948</v>
      </c>
      <c r="E117" s="118">
        <v>2.4278854144744755</v>
      </c>
      <c r="F117" s="84" t="s">
        <v>3058</v>
      </c>
      <c r="G117" s="84" t="b">
        <v>0</v>
      </c>
      <c r="H117" s="84" t="b">
        <v>0</v>
      </c>
      <c r="I117" s="84" t="b">
        <v>0</v>
      </c>
      <c r="J117" s="84" t="b">
        <v>0</v>
      </c>
      <c r="K117" s="84" t="b">
        <v>0</v>
      </c>
      <c r="L117" s="84" t="b">
        <v>0</v>
      </c>
    </row>
    <row r="118" spans="1:12" ht="15">
      <c r="A118" s="84" t="s">
        <v>2633</v>
      </c>
      <c r="B118" s="84" t="s">
        <v>590</v>
      </c>
      <c r="C118" s="84">
        <v>5</v>
      </c>
      <c r="D118" s="118">
        <v>0.002243562170913948</v>
      </c>
      <c r="E118" s="118">
        <v>1.9083603112017258</v>
      </c>
      <c r="F118" s="84" t="s">
        <v>3058</v>
      </c>
      <c r="G118" s="84" t="b">
        <v>0</v>
      </c>
      <c r="H118" s="84" t="b">
        <v>0</v>
      </c>
      <c r="I118" s="84" t="b">
        <v>0</v>
      </c>
      <c r="J118" s="84" t="b">
        <v>0</v>
      </c>
      <c r="K118" s="84" t="b">
        <v>0</v>
      </c>
      <c r="L118" s="84" t="b">
        <v>0</v>
      </c>
    </row>
    <row r="119" spans="1:12" ht="15">
      <c r="A119" s="84" t="s">
        <v>590</v>
      </c>
      <c r="B119" s="84" t="s">
        <v>2634</v>
      </c>
      <c r="C119" s="84">
        <v>5</v>
      </c>
      <c r="D119" s="118">
        <v>0.002243562170913948</v>
      </c>
      <c r="E119" s="118">
        <v>1.898376090295125</v>
      </c>
      <c r="F119" s="84" t="s">
        <v>3058</v>
      </c>
      <c r="G119" s="84" t="b">
        <v>0</v>
      </c>
      <c r="H119" s="84" t="b">
        <v>0</v>
      </c>
      <c r="I119" s="84" t="b">
        <v>0</v>
      </c>
      <c r="J119" s="84" t="b">
        <v>0</v>
      </c>
      <c r="K119" s="84" t="b">
        <v>0</v>
      </c>
      <c r="L119" s="84" t="b">
        <v>0</v>
      </c>
    </row>
    <row r="120" spans="1:12" ht="15">
      <c r="A120" s="84" t="s">
        <v>2634</v>
      </c>
      <c r="B120" s="84" t="s">
        <v>2572</v>
      </c>
      <c r="C120" s="84">
        <v>5</v>
      </c>
      <c r="D120" s="118">
        <v>0.002243562170913948</v>
      </c>
      <c r="E120" s="118">
        <v>2.6967307267670555</v>
      </c>
      <c r="F120" s="84" t="s">
        <v>3058</v>
      </c>
      <c r="G120" s="84" t="b">
        <v>0</v>
      </c>
      <c r="H120" s="84" t="b">
        <v>0</v>
      </c>
      <c r="I120" s="84" t="b">
        <v>0</v>
      </c>
      <c r="J120" s="84" t="b">
        <v>0</v>
      </c>
      <c r="K120" s="84" t="b">
        <v>0</v>
      </c>
      <c r="L120" s="84" t="b">
        <v>0</v>
      </c>
    </row>
    <row r="121" spans="1:12" ht="15">
      <c r="A121" s="84" t="s">
        <v>2572</v>
      </c>
      <c r="B121" s="84" t="s">
        <v>2161</v>
      </c>
      <c r="C121" s="84">
        <v>5</v>
      </c>
      <c r="D121" s="118">
        <v>0.002243562170913948</v>
      </c>
      <c r="E121" s="118">
        <v>2.1616175250697065</v>
      </c>
      <c r="F121" s="84" t="s">
        <v>3058</v>
      </c>
      <c r="G121" s="84" t="b">
        <v>0</v>
      </c>
      <c r="H121" s="84" t="b">
        <v>0</v>
      </c>
      <c r="I121" s="84" t="b">
        <v>0</v>
      </c>
      <c r="J121" s="84" t="b">
        <v>0</v>
      </c>
      <c r="K121" s="84" t="b">
        <v>0</v>
      </c>
      <c r="L121" s="84" t="b">
        <v>0</v>
      </c>
    </row>
    <row r="122" spans="1:12" ht="15">
      <c r="A122" s="84" t="s">
        <v>2161</v>
      </c>
      <c r="B122" s="84" t="s">
        <v>2147</v>
      </c>
      <c r="C122" s="84">
        <v>5</v>
      </c>
      <c r="D122" s="118">
        <v>0.002243562170913948</v>
      </c>
      <c r="E122" s="118">
        <v>0.9574975424137815</v>
      </c>
      <c r="F122" s="84" t="s">
        <v>3058</v>
      </c>
      <c r="G122" s="84" t="b">
        <v>0</v>
      </c>
      <c r="H122" s="84" t="b">
        <v>0</v>
      </c>
      <c r="I122" s="84" t="b">
        <v>0</v>
      </c>
      <c r="J122" s="84" t="b">
        <v>0</v>
      </c>
      <c r="K122" s="84" t="b">
        <v>0</v>
      </c>
      <c r="L122" s="84" t="b">
        <v>0</v>
      </c>
    </row>
    <row r="123" spans="1:12" ht="15">
      <c r="A123" s="84" t="s">
        <v>2147</v>
      </c>
      <c r="B123" s="84" t="s">
        <v>2635</v>
      </c>
      <c r="C123" s="84">
        <v>5</v>
      </c>
      <c r="D123" s="118">
        <v>0.002243562170913948</v>
      </c>
      <c r="E123" s="118">
        <v>1.649734164090832</v>
      </c>
      <c r="F123" s="84" t="s">
        <v>3058</v>
      </c>
      <c r="G123" s="84" t="b">
        <v>0</v>
      </c>
      <c r="H123" s="84" t="b">
        <v>0</v>
      </c>
      <c r="I123" s="84" t="b">
        <v>0</v>
      </c>
      <c r="J123" s="84" t="b">
        <v>0</v>
      </c>
      <c r="K123" s="84" t="b">
        <v>0</v>
      </c>
      <c r="L123" s="84" t="b">
        <v>0</v>
      </c>
    </row>
    <row r="124" spans="1:12" ht="15">
      <c r="A124" s="84" t="s">
        <v>2635</v>
      </c>
      <c r="B124" s="84" t="s">
        <v>2161</v>
      </c>
      <c r="C124" s="84">
        <v>5</v>
      </c>
      <c r="D124" s="118">
        <v>0.002243562170913948</v>
      </c>
      <c r="E124" s="118">
        <v>2.1616175250697065</v>
      </c>
      <c r="F124" s="84" t="s">
        <v>3058</v>
      </c>
      <c r="G124" s="84" t="b">
        <v>0</v>
      </c>
      <c r="H124" s="84" t="b">
        <v>0</v>
      </c>
      <c r="I124" s="84" t="b">
        <v>0</v>
      </c>
      <c r="J124" s="84" t="b">
        <v>0</v>
      </c>
      <c r="K124" s="84" t="b">
        <v>0</v>
      </c>
      <c r="L124" s="84" t="b">
        <v>0</v>
      </c>
    </row>
    <row r="125" spans="1:12" ht="15">
      <c r="A125" s="84" t="s">
        <v>2636</v>
      </c>
      <c r="B125" s="84" t="s">
        <v>2146</v>
      </c>
      <c r="C125" s="84">
        <v>5</v>
      </c>
      <c r="D125" s="118">
        <v>0.002243562170913948</v>
      </c>
      <c r="E125" s="118">
        <v>1.6387387797893689</v>
      </c>
      <c r="F125" s="84" t="s">
        <v>3058</v>
      </c>
      <c r="G125" s="84" t="b">
        <v>0</v>
      </c>
      <c r="H125" s="84" t="b">
        <v>0</v>
      </c>
      <c r="I125" s="84" t="b">
        <v>0</v>
      </c>
      <c r="J125" s="84" t="b">
        <v>0</v>
      </c>
      <c r="K125" s="84" t="b">
        <v>0</v>
      </c>
      <c r="L125" s="84" t="b">
        <v>0</v>
      </c>
    </row>
    <row r="126" spans="1:12" ht="15">
      <c r="A126" s="84" t="s">
        <v>259</v>
      </c>
      <c r="B126" s="84" t="s">
        <v>2602</v>
      </c>
      <c r="C126" s="84">
        <v>5</v>
      </c>
      <c r="D126" s="118">
        <v>0.002243562170913948</v>
      </c>
      <c r="E126" s="118">
        <v>1.6175494807194308</v>
      </c>
      <c r="F126" s="84" t="s">
        <v>3058</v>
      </c>
      <c r="G126" s="84" t="b">
        <v>0</v>
      </c>
      <c r="H126" s="84" t="b">
        <v>0</v>
      </c>
      <c r="I126" s="84" t="b">
        <v>0</v>
      </c>
      <c r="J126" s="84" t="b">
        <v>0</v>
      </c>
      <c r="K126" s="84" t="b">
        <v>0</v>
      </c>
      <c r="L126" s="84" t="b">
        <v>0</v>
      </c>
    </row>
    <row r="127" spans="1:12" ht="15">
      <c r="A127" s="84" t="s">
        <v>2608</v>
      </c>
      <c r="B127" s="84" t="s">
        <v>2638</v>
      </c>
      <c r="C127" s="84">
        <v>5</v>
      </c>
      <c r="D127" s="118">
        <v>0.002243562170913948</v>
      </c>
      <c r="E127" s="118">
        <v>2.7636775163976686</v>
      </c>
      <c r="F127" s="84" t="s">
        <v>3058</v>
      </c>
      <c r="G127" s="84" t="b">
        <v>0</v>
      </c>
      <c r="H127" s="84" t="b">
        <v>0</v>
      </c>
      <c r="I127" s="84" t="b">
        <v>0</v>
      </c>
      <c r="J127" s="84" t="b">
        <v>0</v>
      </c>
      <c r="K127" s="84" t="b">
        <v>0</v>
      </c>
      <c r="L127" s="84" t="b">
        <v>0</v>
      </c>
    </row>
    <row r="128" spans="1:12" ht="15">
      <c r="A128" s="84" t="s">
        <v>2175</v>
      </c>
      <c r="B128" s="84" t="s">
        <v>2519</v>
      </c>
      <c r="C128" s="84">
        <v>5</v>
      </c>
      <c r="D128" s="118">
        <v>0.0023740279934880686</v>
      </c>
      <c r="E128" s="118">
        <v>1.8159171344862641</v>
      </c>
      <c r="F128" s="84" t="s">
        <v>3058</v>
      </c>
      <c r="G128" s="84" t="b">
        <v>0</v>
      </c>
      <c r="H128" s="84" t="b">
        <v>0</v>
      </c>
      <c r="I128" s="84" t="b">
        <v>0</v>
      </c>
      <c r="J128" s="84" t="b">
        <v>0</v>
      </c>
      <c r="K128" s="84" t="b">
        <v>0</v>
      </c>
      <c r="L128" s="84" t="b">
        <v>0</v>
      </c>
    </row>
    <row r="129" spans="1:12" ht="15">
      <c r="A129" s="84" t="s">
        <v>2641</v>
      </c>
      <c r="B129" s="84" t="s">
        <v>2642</v>
      </c>
      <c r="C129" s="84">
        <v>5</v>
      </c>
      <c r="D129" s="118">
        <v>0.002243562170913948</v>
      </c>
      <c r="E129" s="118">
        <v>2.8428587624452937</v>
      </c>
      <c r="F129" s="84" t="s">
        <v>3058</v>
      </c>
      <c r="G129" s="84" t="b">
        <v>0</v>
      </c>
      <c r="H129" s="84" t="b">
        <v>0</v>
      </c>
      <c r="I129" s="84" t="b">
        <v>0</v>
      </c>
      <c r="J129" s="84" t="b">
        <v>0</v>
      </c>
      <c r="K129" s="84" t="b">
        <v>0</v>
      </c>
      <c r="L129" s="84" t="b">
        <v>0</v>
      </c>
    </row>
    <row r="130" spans="1:12" ht="15">
      <c r="A130" s="84" t="s">
        <v>259</v>
      </c>
      <c r="B130" s="84" t="s">
        <v>2559</v>
      </c>
      <c r="C130" s="84">
        <v>5</v>
      </c>
      <c r="D130" s="118">
        <v>0.002243562170913948</v>
      </c>
      <c r="E130" s="118">
        <v>1.4714214450411927</v>
      </c>
      <c r="F130" s="84" t="s">
        <v>3058</v>
      </c>
      <c r="G130" s="84" t="b">
        <v>0</v>
      </c>
      <c r="H130" s="84" t="b">
        <v>0</v>
      </c>
      <c r="I130" s="84" t="b">
        <v>0</v>
      </c>
      <c r="J130" s="84" t="b">
        <v>0</v>
      </c>
      <c r="K130" s="84" t="b">
        <v>0</v>
      </c>
      <c r="L130" s="84" t="b">
        <v>0</v>
      </c>
    </row>
    <row r="131" spans="1:12" ht="15">
      <c r="A131" s="84" t="s">
        <v>2559</v>
      </c>
      <c r="B131" s="84" t="s">
        <v>2582</v>
      </c>
      <c r="C131" s="84">
        <v>5</v>
      </c>
      <c r="D131" s="118">
        <v>0.002243562170913948</v>
      </c>
      <c r="E131" s="118">
        <v>2.4414582216637495</v>
      </c>
      <c r="F131" s="84" t="s">
        <v>3058</v>
      </c>
      <c r="G131" s="84" t="b">
        <v>0</v>
      </c>
      <c r="H131" s="84" t="b">
        <v>0</v>
      </c>
      <c r="I131" s="84" t="b">
        <v>0</v>
      </c>
      <c r="J131" s="84" t="b">
        <v>0</v>
      </c>
      <c r="K131" s="84" t="b">
        <v>0</v>
      </c>
      <c r="L131" s="84" t="b">
        <v>0</v>
      </c>
    </row>
    <row r="132" spans="1:12" ht="15">
      <c r="A132" s="84" t="s">
        <v>2518</v>
      </c>
      <c r="B132" s="84" t="s">
        <v>2644</v>
      </c>
      <c r="C132" s="84">
        <v>5</v>
      </c>
      <c r="D132" s="118">
        <v>0.002243562170913948</v>
      </c>
      <c r="E132" s="118">
        <v>2.3957007311030742</v>
      </c>
      <c r="F132" s="84" t="s">
        <v>3058</v>
      </c>
      <c r="G132" s="84" t="b">
        <v>0</v>
      </c>
      <c r="H132" s="84" t="b">
        <v>0</v>
      </c>
      <c r="I132" s="84" t="b">
        <v>0</v>
      </c>
      <c r="J132" s="84" t="b">
        <v>0</v>
      </c>
      <c r="K132" s="84" t="b">
        <v>0</v>
      </c>
      <c r="L132" s="84" t="b">
        <v>0</v>
      </c>
    </row>
    <row r="133" spans="1:12" ht="15">
      <c r="A133" s="84" t="s">
        <v>2644</v>
      </c>
      <c r="B133" s="84" t="s">
        <v>2533</v>
      </c>
      <c r="C133" s="84">
        <v>5</v>
      </c>
      <c r="D133" s="118">
        <v>0.002243562170913948</v>
      </c>
      <c r="E133" s="118">
        <v>2.5004360816230875</v>
      </c>
      <c r="F133" s="84" t="s">
        <v>3058</v>
      </c>
      <c r="G133" s="84" t="b">
        <v>0</v>
      </c>
      <c r="H133" s="84" t="b">
        <v>0</v>
      </c>
      <c r="I133" s="84" t="b">
        <v>0</v>
      </c>
      <c r="J133" s="84" t="b">
        <v>0</v>
      </c>
      <c r="K133" s="84" t="b">
        <v>0</v>
      </c>
      <c r="L133" s="84" t="b">
        <v>0</v>
      </c>
    </row>
    <row r="134" spans="1:12" ht="15">
      <c r="A134" s="84" t="s">
        <v>2533</v>
      </c>
      <c r="B134" s="84" t="s">
        <v>2645</v>
      </c>
      <c r="C134" s="84">
        <v>5</v>
      </c>
      <c r="D134" s="118">
        <v>0.002243562170913948</v>
      </c>
      <c r="E134" s="118">
        <v>2.5004360816230875</v>
      </c>
      <c r="F134" s="84" t="s">
        <v>3058</v>
      </c>
      <c r="G134" s="84" t="b">
        <v>0</v>
      </c>
      <c r="H134" s="84" t="b">
        <v>0</v>
      </c>
      <c r="I134" s="84" t="b">
        <v>0</v>
      </c>
      <c r="J134" s="84" t="b">
        <v>0</v>
      </c>
      <c r="K134" s="84" t="b">
        <v>0</v>
      </c>
      <c r="L134" s="84" t="b">
        <v>0</v>
      </c>
    </row>
    <row r="135" spans="1:12" ht="15">
      <c r="A135" s="84" t="s">
        <v>2645</v>
      </c>
      <c r="B135" s="84" t="s">
        <v>2646</v>
      </c>
      <c r="C135" s="84">
        <v>5</v>
      </c>
      <c r="D135" s="118">
        <v>0.002243562170913948</v>
      </c>
      <c r="E135" s="118">
        <v>2.8428587624452937</v>
      </c>
      <c r="F135" s="84" t="s">
        <v>3058</v>
      </c>
      <c r="G135" s="84" t="b">
        <v>0</v>
      </c>
      <c r="H135" s="84" t="b">
        <v>0</v>
      </c>
      <c r="I135" s="84" t="b">
        <v>0</v>
      </c>
      <c r="J135" s="84" t="b">
        <v>0</v>
      </c>
      <c r="K135" s="84" t="b">
        <v>0</v>
      </c>
      <c r="L135" s="84" t="b">
        <v>0</v>
      </c>
    </row>
    <row r="136" spans="1:12" ht="15">
      <c r="A136" s="84" t="s">
        <v>2646</v>
      </c>
      <c r="B136" s="84" t="s">
        <v>2647</v>
      </c>
      <c r="C136" s="84">
        <v>5</v>
      </c>
      <c r="D136" s="118">
        <v>0.002243562170913948</v>
      </c>
      <c r="E136" s="118">
        <v>2.8428587624452937</v>
      </c>
      <c r="F136" s="84" t="s">
        <v>3058</v>
      </c>
      <c r="G136" s="84" t="b">
        <v>0</v>
      </c>
      <c r="H136" s="84" t="b">
        <v>0</v>
      </c>
      <c r="I136" s="84" t="b">
        <v>0</v>
      </c>
      <c r="J136" s="84" t="b">
        <v>0</v>
      </c>
      <c r="K136" s="84" t="b">
        <v>0</v>
      </c>
      <c r="L136" s="84" t="b">
        <v>0</v>
      </c>
    </row>
    <row r="137" spans="1:12" ht="15">
      <c r="A137" s="84" t="s">
        <v>2647</v>
      </c>
      <c r="B137" s="84" t="s">
        <v>2610</v>
      </c>
      <c r="C137" s="84">
        <v>5</v>
      </c>
      <c r="D137" s="118">
        <v>0.002243562170913948</v>
      </c>
      <c r="E137" s="118">
        <v>2.7636775163976686</v>
      </c>
      <c r="F137" s="84" t="s">
        <v>3058</v>
      </c>
      <c r="G137" s="84" t="b">
        <v>0</v>
      </c>
      <c r="H137" s="84" t="b">
        <v>0</v>
      </c>
      <c r="I137" s="84" t="b">
        <v>0</v>
      </c>
      <c r="J137" s="84" t="b">
        <v>0</v>
      </c>
      <c r="K137" s="84" t="b">
        <v>0</v>
      </c>
      <c r="L137" s="84" t="b">
        <v>0</v>
      </c>
    </row>
    <row r="138" spans="1:12" ht="15">
      <c r="A138" s="84" t="s">
        <v>2610</v>
      </c>
      <c r="B138" s="84" t="s">
        <v>2648</v>
      </c>
      <c r="C138" s="84">
        <v>5</v>
      </c>
      <c r="D138" s="118">
        <v>0.002243562170913948</v>
      </c>
      <c r="E138" s="118">
        <v>2.7636775163976686</v>
      </c>
      <c r="F138" s="84" t="s">
        <v>3058</v>
      </c>
      <c r="G138" s="84" t="b">
        <v>0</v>
      </c>
      <c r="H138" s="84" t="b">
        <v>0</v>
      </c>
      <c r="I138" s="84" t="b">
        <v>0</v>
      </c>
      <c r="J138" s="84" t="b">
        <v>0</v>
      </c>
      <c r="K138" s="84" t="b">
        <v>0</v>
      </c>
      <c r="L138" s="84" t="b">
        <v>0</v>
      </c>
    </row>
    <row r="139" spans="1:12" ht="15">
      <c r="A139" s="84" t="s">
        <v>2146</v>
      </c>
      <c r="B139" s="84" t="s">
        <v>2649</v>
      </c>
      <c r="C139" s="84">
        <v>5</v>
      </c>
      <c r="D139" s="118">
        <v>0.002243562170913948</v>
      </c>
      <c r="E139" s="118">
        <v>1.778400773218375</v>
      </c>
      <c r="F139" s="84" t="s">
        <v>3058</v>
      </c>
      <c r="G139" s="84" t="b">
        <v>0</v>
      </c>
      <c r="H139" s="84" t="b">
        <v>0</v>
      </c>
      <c r="I139" s="84" t="b">
        <v>0</v>
      </c>
      <c r="J139" s="84" t="b">
        <v>0</v>
      </c>
      <c r="K139" s="84" t="b">
        <v>0</v>
      </c>
      <c r="L139" s="84" t="b">
        <v>0</v>
      </c>
    </row>
    <row r="140" spans="1:12" ht="15">
      <c r="A140" s="84" t="s">
        <v>2613</v>
      </c>
      <c r="B140" s="84" t="s">
        <v>2583</v>
      </c>
      <c r="C140" s="84">
        <v>5</v>
      </c>
      <c r="D140" s="118">
        <v>0.002243562170913948</v>
      </c>
      <c r="E140" s="118">
        <v>2.617549480719431</v>
      </c>
      <c r="F140" s="84" t="s">
        <v>3058</v>
      </c>
      <c r="G140" s="84" t="b">
        <v>1</v>
      </c>
      <c r="H140" s="84" t="b">
        <v>0</v>
      </c>
      <c r="I140" s="84" t="b">
        <v>0</v>
      </c>
      <c r="J140" s="84" t="b">
        <v>0</v>
      </c>
      <c r="K140" s="84" t="b">
        <v>0</v>
      </c>
      <c r="L140" s="84" t="b">
        <v>0</v>
      </c>
    </row>
    <row r="141" spans="1:12" ht="15">
      <c r="A141" s="84" t="s">
        <v>281</v>
      </c>
      <c r="B141" s="84" t="s">
        <v>2539</v>
      </c>
      <c r="C141" s="84">
        <v>5</v>
      </c>
      <c r="D141" s="118">
        <v>0.002243562170913948</v>
      </c>
      <c r="E141" s="118">
        <v>1.855192497519019</v>
      </c>
      <c r="F141" s="84" t="s">
        <v>3058</v>
      </c>
      <c r="G141" s="84" t="b">
        <v>0</v>
      </c>
      <c r="H141" s="84" t="b">
        <v>0</v>
      </c>
      <c r="I141" s="84" t="b">
        <v>0</v>
      </c>
      <c r="J141" s="84" t="b">
        <v>0</v>
      </c>
      <c r="K141" s="84" t="b">
        <v>0</v>
      </c>
      <c r="L141" s="84" t="b">
        <v>0</v>
      </c>
    </row>
    <row r="142" spans="1:12" ht="15">
      <c r="A142" s="84" t="s">
        <v>2616</v>
      </c>
      <c r="B142" s="84" t="s">
        <v>2655</v>
      </c>
      <c r="C142" s="84">
        <v>5</v>
      </c>
      <c r="D142" s="118">
        <v>0.002243562170913948</v>
      </c>
      <c r="E142" s="118">
        <v>2.7636775163976686</v>
      </c>
      <c r="F142" s="84" t="s">
        <v>3058</v>
      </c>
      <c r="G142" s="84" t="b">
        <v>0</v>
      </c>
      <c r="H142" s="84" t="b">
        <v>0</v>
      </c>
      <c r="I142" s="84" t="b">
        <v>0</v>
      </c>
      <c r="J142" s="84" t="b">
        <v>0</v>
      </c>
      <c r="K142" s="84" t="b">
        <v>0</v>
      </c>
      <c r="L142" s="84" t="b">
        <v>0</v>
      </c>
    </row>
    <row r="143" spans="1:12" ht="15">
      <c r="A143" s="84" t="s">
        <v>259</v>
      </c>
      <c r="B143" s="84" t="s">
        <v>257</v>
      </c>
      <c r="C143" s="84">
        <v>5</v>
      </c>
      <c r="D143" s="118">
        <v>0.002243562170913948</v>
      </c>
      <c r="E143" s="118">
        <v>1.2025761327486129</v>
      </c>
      <c r="F143" s="84" t="s">
        <v>3058</v>
      </c>
      <c r="G143" s="84" t="b">
        <v>0</v>
      </c>
      <c r="H143" s="84" t="b">
        <v>0</v>
      </c>
      <c r="I143" s="84" t="b">
        <v>0</v>
      </c>
      <c r="J143" s="84" t="b">
        <v>0</v>
      </c>
      <c r="K143" s="84" t="b">
        <v>0</v>
      </c>
      <c r="L143" s="84" t="b">
        <v>0</v>
      </c>
    </row>
    <row r="144" spans="1:12" ht="15">
      <c r="A144" s="84" t="s">
        <v>2656</v>
      </c>
      <c r="B144" s="84" t="s">
        <v>2657</v>
      </c>
      <c r="C144" s="84">
        <v>5</v>
      </c>
      <c r="D144" s="118">
        <v>0.002243562170913948</v>
      </c>
      <c r="E144" s="118">
        <v>2.8428587624452937</v>
      </c>
      <c r="F144" s="84" t="s">
        <v>3058</v>
      </c>
      <c r="G144" s="84" t="b">
        <v>0</v>
      </c>
      <c r="H144" s="84" t="b">
        <v>0</v>
      </c>
      <c r="I144" s="84" t="b">
        <v>0</v>
      </c>
      <c r="J144" s="84" t="b">
        <v>0</v>
      </c>
      <c r="K144" s="84" t="b">
        <v>0</v>
      </c>
      <c r="L144" s="84" t="b">
        <v>0</v>
      </c>
    </row>
    <row r="145" spans="1:12" ht="15">
      <c r="A145" s="84" t="s">
        <v>2150</v>
      </c>
      <c r="B145" s="84" t="s">
        <v>2146</v>
      </c>
      <c r="C145" s="84">
        <v>5</v>
      </c>
      <c r="D145" s="118">
        <v>0.002243562170913948</v>
      </c>
      <c r="E145" s="118">
        <v>1.0154894893914683</v>
      </c>
      <c r="F145" s="84" t="s">
        <v>3058</v>
      </c>
      <c r="G145" s="84" t="b">
        <v>0</v>
      </c>
      <c r="H145" s="84" t="b">
        <v>0</v>
      </c>
      <c r="I145" s="84" t="b">
        <v>0</v>
      </c>
      <c r="J145" s="84" t="b">
        <v>0</v>
      </c>
      <c r="K145" s="84" t="b">
        <v>0</v>
      </c>
      <c r="L145" s="84" t="b">
        <v>0</v>
      </c>
    </row>
    <row r="146" spans="1:12" ht="15">
      <c r="A146" s="84" t="s">
        <v>2566</v>
      </c>
      <c r="B146" s="84" t="s">
        <v>2661</v>
      </c>
      <c r="C146" s="84">
        <v>5</v>
      </c>
      <c r="D146" s="118">
        <v>0.002243562170913948</v>
      </c>
      <c r="E146" s="118">
        <v>2.6387387797893687</v>
      </c>
      <c r="F146" s="84" t="s">
        <v>3058</v>
      </c>
      <c r="G146" s="84" t="b">
        <v>0</v>
      </c>
      <c r="H146" s="84" t="b">
        <v>0</v>
      </c>
      <c r="I146" s="84" t="b">
        <v>0</v>
      </c>
      <c r="J146" s="84" t="b">
        <v>0</v>
      </c>
      <c r="K146" s="84" t="b">
        <v>0</v>
      </c>
      <c r="L146" s="84" t="b">
        <v>0</v>
      </c>
    </row>
    <row r="147" spans="1:12" ht="15">
      <c r="A147" s="84" t="s">
        <v>2591</v>
      </c>
      <c r="B147" s="84" t="s">
        <v>2663</v>
      </c>
      <c r="C147" s="84">
        <v>5</v>
      </c>
      <c r="D147" s="118">
        <v>0.002243562170913948</v>
      </c>
      <c r="E147" s="118">
        <v>2.7636775163976686</v>
      </c>
      <c r="F147" s="84" t="s">
        <v>3058</v>
      </c>
      <c r="G147" s="84" t="b">
        <v>0</v>
      </c>
      <c r="H147" s="84" t="b">
        <v>0</v>
      </c>
      <c r="I147" s="84" t="b">
        <v>0</v>
      </c>
      <c r="J147" s="84" t="b">
        <v>0</v>
      </c>
      <c r="K147" s="84" t="b">
        <v>0</v>
      </c>
      <c r="L147" s="84" t="b">
        <v>0</v>
      </c>
    </row>
    <row r="148" spans="1:12" ht="15">
      <c r="A148" s="84" t="s">
        <v>2663</v>
      </c>
      <c r="B148" s="84" t="s">
        <v>2664</v>
      </c>
      <c r="C148" s="84">
        <v>5</v>
      </c>
      <c r="D148" s="118">
        <v>0.002243562170913948</v>
      </c>
      <c r="E148" s="118">
        <v>2.8428587624452937</v>
      </c>
      <c r="F148" s="84" t="s">
        <v>3058</v>
      </c>
      <c r="G148" s="84" t="b">
        <v>0</v>
      </c>
      <c r="H148" s="84" t="b">
        <v>0</v>
      </c>
      <c r="I148" s="84" t="b">
        <v>0</v>
      </c>
      <c r="J148" s="84" t="b">
        <v>0</v>
      </c>
      <c r="K148" s="84" t="b">
        <v>0</v>
      </c>
      <c r="L148" s="84" t="b">
        <v>0</v>
      </c>
    </row>
    <row r="149" spans="1:12" ht="15">
      <c r="A149" s="84" t="s">
        <v>2664</v>
      </c>
      <c r="B149" s="84" t="s">
        <v>2665</v>
      </c>
      <c r="C149" s="84">
        <v>5</v>
      </c>
      <c r="D149" s="118">
        <v>0.002243562170913948</v>
      </c>
      <c r="E149" s="118">
        <v>2.8428587624452937</v>
      </c>
      <c r="F149" s="84" t="s">
        <v>3058</v>
      </c>
      <c r="G149" s="84" t="b">
        <v>0</v>
      </c>
      <c r="H149" s="84" t="b">
        <v>0</v>
      </c>
      <c r="I149" s="84" t="b">
        <v>0</v>
      </c>
      <c r="J149" s="84" t="b">
        <v>0</v>
      </c>
      <c r="K149" s="84" t="b">
        <v>0</v>
      </c>
      <c r="L149" s="84" t="b">
        <v>0</v>
      </c>
    </row>
    <row r="150" spans="1:12" ht="15">
      <c r="A150" s="84" t="s">
        <v>2665</v>
      </c>
      <c r="B150" s="84" t="s">
        <v>2622</v>
      </c>
      <c r="C150" s="84">
        <v>5</v>
      </c>
      <c r="D150" s="118">
        <v>0.002243562170913948</v>
      </c>
      <c r="E150" s="118">
        <v>2.7636775163976686</v>
      </c>
      <c r="F150" s="84" t="s">
        <v>3058</v>
      </c>
      <c r="G150" s="84" t="b">
        <v>0</v>
      </c>
      <c r="H150" s="84" t="b">
        <v>0</v>
      </c>
      <c r="I150" s="84" t="b">
        <v>0</v>
      </c>
      <c r="J150" s="84" t="b">
        <v>0</v>
      </c>
      <c r="K150" s="84" t="b">
        <v>0</v>
      </c>
      <c r="L150" s="84" t="b">
        <v>0</v>
      </c>
    </row>
    <row r="151" spans="1:12" ht="15">
      <c r="A151" s="84" t="s">
        <v>2622</v>
      </c>
      <c r="B151" s="84" t="s">
        <v>2666</v>
      </c>
      <c r="C151" s="84">
        <v>5</v>
      </c>
      <c r="D151" s="118">
        <v>0.002243562170913948</v>
      </c>
      <c r="E151" s="118">
        <v>2.7636775163976686</v>
      </c>
      <c r="F151" s="84" t="s">
        <v>3058</v>
      </c>
      <c r="G151" s="84" t="b">
        <v>0</v>
      </c>
      <c r="H151" s="84" t="b">
        <v>0</v>
      </c>
      <c r="I151" s="84" t="b">
        <v>0</v>
      </c>
      <c r="J151" s="84" t="b">
        <v>0</v>
      </c>
      <c r="K151" s="84" t="b">
        <v>0</v>
      </c>
      <c r="L151" s="84" t="b">
        <v>0</v>
      </c>
    </row>
    <row r="152" spans="1:12" ht="15">
      <c r="A152" s="84" t="s">
        <v>2666</v>
      </c>
      <c r="B152" s="84" t="s">
        <v>2667</v>
      </c>
      <c r="C152" s="84">
        <v>5</v>
      </c>
      <c r="D152" s="118">
        <v>0.002243562170913948</v>
      </c>
      <c r="E152" s="118">
        <v>2.8428587624452937</v>
      </c>
      <c r="F152" s="84" t="s">
        <v>3058</v>
      </c>
      <c r="G152" s="84" t="b">
        <v>0</v>
      </c>
      <c r="H152" s="84" t="b">
        <v>0</v>
      </c>
      <c r="I152" s="84" t="b">
        <v>0</v>
      </c>
      <c r="J152" s="84" t="b">
        <v>0</v>
      </c>
      <c r="K152" s="84" t="b">
        <v>0</v>
      </c>
      <c r="L152" s="84" t="b">
        <v>0</v>
      </c>
    </row>
    <row r="153" spans="1:12" ht="15">
      <c r="A153" s="84" t="s">
        <v>2667</v>
      </c>
      <c r="B153" s="84" t="s">
        <v>2668</v>
      </c>
      <c r="C153" s="84">
        <v>5</v>
      </c>
      <c r="D153" s="118">
        <v>0.002243562170913948</v>
      </c>
      <c r="E153" s="118">
        <v>2.8428587624452937</v>
      </c>
      <c r="F153" s="84" t="s">
        <v>3058</v>
      </c>
      <c r="G153" s="84" t="b">
        <v>0</v>
      </c>
      <c r="H153" s="84" t="b">
        <v>0</v>
      </c>
      <c r="I153" s="84" t="b">
        <v>0</v>
      </c>
      <c r="J153" s="84" t="b">
        <v>0</v>
      </c>
      <c r="K153" s="84" t="b">
        <v>0</v>
      </c>
      <c r="L153" s="84" t="b">
        <v>0</v>
      </c>
    </row>
    <row r="154" spans="1:12" ht="15">
      <c r="A154" s="84" t="s">
        <v>2668</v>
      </c>
      <c r="B154" s="84" t="s">
        <v>2669</v>
      </c>
      <c r="C154" s="84">
        <v>5</v>
      </c>
      <c r="D154" s="118">
        <v>0.002243562170913948</v>
      </c>
      <c r="E154" s="118">
        <v>2.8428587624452937</v>
      </c>
      <c r="F154" s="84" t="s">
        <v>3058</v>
      </c>
      <c r="G154" s="84" t="b">
        <v>0</v>
      </c>
      <c r="H154" s="84" t="b">
        <v>0</v>
      </c>
      <c r="I154" s="84" t="b">
        <v>0</v>
      </c>
      <c r="J154" s="84" t="b">
        <v>0</v>
      </c>
      <c r="K154" s="84" t="b">
        <v>0</v>
      </c>
      <c r="L154" s="84" t="b">
        <v>0</v>
      </c>
    </row>
    <row r="155" spans="1:12" ht="15">
      <c r="A155" s="84" t="s">
        <v>2669</v>
      </c>
      <c r="B155" s="84" t="s">
        <v>2621</v>
      </c>
      <c r="C155" s="84">
        <v>5</v>
      </c>
      <c r="D155" s="118">
        <v>0.002243562170913948</v>
      </c>
      <c r="E155" s="118">
        <v>2.7636775163976686</v>
      </c>
      <c r="F155" s="84" t="s">
        <v>3058</v>
      </c>
      <c r="G155" s="84" t="b">
        <v>0</v>
      </c>
      <c r="H155" s="84" t="b">
        <v>0</v>
      </c>
      <c r="I155" s="84" t="b">
        <v>0</v>
      </c>
      <c r="J155" s="84" t="b">
        <v>0</v>
      </c>
      <c r="K155" s="84" t="b">
        <v>0</v>
      </c>
      <c r="L155" s="84" t="b">
        <v>0</v>
      </c>
    </row>
    <row r="156" spans="1:12" ht="15">
      <c r="A156" s="84" t="s">
        <v>2621</v>
      </c>
      <c r="B156" s="84" t="s">
        <v>2670</v>
      </c>
      <c r="C156" s="84">
        <v>5</v>
      </c>
      <c r="D156" s="118">
        <v>0.002243562170913948</v>
      </c>
      <c r="E156" s="118">
        <v>2.7636775163976686</v>
      </c>
      <c r="F156" s="84" t="s">
        <v>3058</v>
      </c>
      <c r="G156" s="84" t="b">
        <v>0</v>
      </c>
      <c r="H156" s="84" t="b">
        <v>0</v>
      </c>
      <c r="I156" s="84" t="b">
        <v>0</v>
      </c>
      <c r="J156" s="84" t="b">
        <v>0</v>
      </c>
      <c r="K156" s="84" t="b">
        <v>0</v>
      </c>
      <c r="L156" s="84" t="b">
        <v>0</v>
      </c>
    </row>
    <row r="157" spans="1:12" ht="15">
      <c r="A157" s="84" t="s">
        <v>2670</v>
      </c>
      <c r="B157" s="84" t="s">
        <v>2535</v>
      </c>
      <c r="C157" s="84">
        <v>5</v>
      </c>
      <c r="D157" s="118">
        <v>0.002243562170913948</v>
      </c>
      <c r="E157" s="118">
        <v>2.5004360816230875</v>
      </c>
      <c r="F157" s="84" t="s">
        <v>3058</v>
      </c>
      <c r="G157" s="84" t="b">
        <v>0</v>
      </c>
      <c r="H157" s="84" t="b">
        <v>0</v>
      </c>
      <c r="I157" s="84" t="b">
        <v>0</v>
      </c>
      <c r="J157" s="84" t="b">
        <v>0</v>
      </c>
      <c r="K157" s="84" t="b">
        <v>0</v>
      </c>
      <c r="L157" s="84" t="b">
        <v>0</v>
      </c>
    </row>
    <row r="158" spans="1:12" ht="15">
      <c r="A158" s="84" t="s">
        <v>2146</v>
      </c>
      <c r="B158" s="84" t="s">
        <v>2614</v>
      </c>
      <c r="C158" s="84">
        <v>5</v>
      </c>
      <c r="D158" s="118">
        <v>0.002243562170913948</v>
      </c>
      <c r="E158" s="118">
        <v>1.6992195271707502</v>
      </c>
      <c r="F158" s="84" t="s">
        <v>3058</v>
      </c>
      <c r="G158" s="84" t="b">
        <v>0</v>
      </c>
      <c r="H158" s="84" t="b">
        <v>0</v>
      </c>
      <c r="I158" s="84" t="b">
        <v>0</v>
      </c>
      <c r="J158" s="84" t="b">
        <v>0</v>
      </c>
      <c r="K158" s="84" t="b">
        <v>0</v>
      </c>
      <c r="L158" s="84" t="b">
        <v>0</v>
      </c>
    </row>
    <row r="159" spans="1:12" ht="15">
      <c r="A159" s="84" t="s">
        <v>2614</v>
      </c>
      <c r="B159" s="84" t="s">
        <v>2676</v>
      </c>
      <c r="C159" s="84">
        <v>5</v>
      </c>
      <c r="D159" s="118">
        <v>0.002243562170913948</v>
      </c>
      <c r="E159" s="118">
        <v>2.7636775163976686</v>
      </c>
      <c r="F159" s="84" t="s">
        <v>3058</v>
      </c>
      <c r="G159" s="84" t="b">
        <v>0</v>
      </c>
      <c r="H159" s="84" t="b">
        <v>0</v>
      </c>
      <c r="I159" s="84" t="b">
        <v>0</v>
      </c>
      <c r="J159" s="84" t="b">
        <v>0</v>
      </c>
      <c r="K159" s="84" t="b">
        <v>0</v>
      </c>
      <c r="L159" s="84" t="b">
        <v>0</v>
      </c>
    </row>
    <row r="160" spans="1:12" ht="15">
      <c r="A160" s="84" t="s">
        <v>281</v>
      </c>
      <c r="B160" s="84" t="s">
        <v>2624</v>
      </c>
      <c r="C160" s="84">
        <v>4</v>
      </c>
      <c r="D160" s="118">
        <v>0.0018992223947904548</v>
      </c>
      <c r="E160" s="118">
        <v>2.110465002622325</v>
      </c>
      <c r="F160" s="84" t="s">
        <v>3058</v>
      </c>
      <c r="G160" s="84" t="b">
        <v>0</v>
      </c>
      <c r="H160" s="84" t="b">
        <v>0</v>
      </c>
      <c r="I160" s="84" t="b">
        <v>0</v>
      </c>
      <c r="J160" s="84" t="b">
        <v>0</v>
      </c>
      <c r="K160" s="84" t="b">
        <v>0</v>
      </c>
      <c r="L160" s="84" t="b">
        <v>0</v>
      </c>
    </row>
    <row r="161" spans="1:12" ht="15">
      <c r="A161" s="84" t="s">
        <v>281</v>
      </c>
      <c r="B161" s="84" t="s">
        <v>2633</v>
      </c>
      <c r="C161" s="84">
        <v>4</v>
      </c>
      <c r="D161" s="118">
        <v>0.0018992223947904548</v>
      </c>
      <c r="E161" s="118">
        <v>2.110465002622325</v>
      </c>
      <c r="F161" s="84" t="s">
        <v>3058</v>
      </c>
      <c r="G161" s="84" t="b">
        <v>0</v>
      </c>
      <c r="H161" s="84" t="b">
        <v>0</v>
      </c>
      <c r="I161" s="84" t="b">
        <v>0</v>
      </c>
      <c r="J161" s="84" t="b">
        <v>0</v>
      </c>
      <c r="K161" s="84" t="b">
        <v>0</v>
      </c>
      <c r="L161" s="84" t="b">
        <v>0</v>
      </c>
    </row>
    <row r="162" spans="1:12" ht="15">
      <c r="A162" s="84" t="s">
        <v>2161</v>
      </c>
      <c r="B162" s="84" t="s">
        <v>2677</v>
      </c>
      <c r="C162" s="84">
        <v>4</v>
      </c>
      <c r="D162" s="118">
        <v>0.0018992223947904548</v>
      </c>
      <c r="E162" s="118">
        <v>2.1616175250697065</v>
      </c>
      <c r="F162" s="84" t="s">
        <v>3058</v>
      </c>
      <c r="G162" s="84" t="b">
        <v>0</v>
      </c>
      <c r="H162" s="84" t="b">
        <v>0</v>
      </c>
      <c r="I162" s="84" t="b">
        <v>0</v>
      </c>
      <c r="J162" s="84" t="b">
        <v>0</v>
      </c>
      <c r="K162" s="84" t="b">
        <v>0</v>
      </c>
      <c r="L162" s="84" t="b">
        <v>0</v>
      </c>
    </row>
    <row r="163" spans="1:12" ht="15">
      <c r="A163" s="84" t="s">
        <v>2677</v>
      </c>
      <c r="B163" s="84" t="s">
        <v>2636</v>
      </c>
      <c r="C163" s="84">
        <v>4</v>
      </c>
      <c r="D163" s="118">
        <v>0.0018992223947904548</v>
      </c>
      <c r="E163" s="118">
        <v>2.8428587624452937</v>
      </c>
      <c r="F163" s="84" t="s">
        <v>3058</v>
      </c>
      <c r="G163" s="84" t="b">
        <v>0</v>
      </c>
      <c r="H163" s="84" t="b">
        <v>0</v>
      </c>
      <c r="I163" s="84" t="b">
        <v>0</v>
      </c>
      <c r="J163" s="84" t="b">
        <v>0</v>
      </c>
      <c r="K163" s="84" t="b">
        <v>0</v>
      </c>
      <c r="L163" s="84" t="b">
        <v>0</v>
      </c>
    </row>
    <row r="164" spans="1:12" ht="15">
      <c r="A164" s="84" t="s">
        <v>2678</v>
      </c>
      <c r="B164" s="84" t="s">
        <v>2679</v>
      </c>
      <c r="C164" s="84">
        <v>4</v>
      </c>
      <c r="D164" s="118">
        <v>0.0018992223947904548</v>
      </c>
      <c r="E164" s="118">
        <v>2.93976877545335</v>
      </c>
      <c r="F164" s="84" t="s">
        <v>3058</v>
      </c>
      <c r="G164" s="84" t="b">
        <v>0</v>
      </c>
      <c r="H164" s="84" t="b">
        <v>0</v>
      </c>
      <c r="I164" s="84" t="b">
        <v>0</v>
      </c>
      <c r="J164" s="84" t="b">
        <v>0</v>
      </c>
      <c r="K164" s="84" t="b">
        <v>0</v>
      </c>
      <c r="L164" s="84" t="b">
        <v>0</v>
      </c>
    </row>
    <row r="165" spans="1:12" ht="15">
      <c r="A165" s="84" t="s">
        <v>2679</v>
      </c>
      <c r="B165" s="84" t="s">
        <v>2680</v>
      </c>
      <c r="C165" s="84">
        <v>4</v>
      </c>
      <c r="D165" s="118">
        <v>0.0018992223947904548</v>
      </c>
      <c r="E165" s="118">
        <v>2.93976877545335</v>
      </c>
      <c r="F165" s="84" t="s">
        <v>3058</v>
      </c>
      <c r="G165" s="84" t="b">
        <v>0</v>
      </c>
      <c r="H165" s="84" t="b">
        <v>0</v>
      </c>
      <c r="I165" s="84" t="b">
        <v>0</v>
      </c>
      <c r="J165" s="84" t="b">
        <v>0</v>
      </c>
      <c r="K165" s="84" t="b">
        <v>0</v>
      </c>
      <c r="L165" s="84" t="b">
        <v>0</v>
      </c>
    </row>
    <row r="166" spans="1:12" ht="15">
      <c r="A166" s="84" t="s">
        <v>2680</v>
      </c>
      <c r="B166" s="84" t="s">
        <v>2681</v>
      </c>
      <c r="C166" s="84">
        <v>4</v>
      </c>
      <c r="D166" s="118">
        <v>0.0018992223947904548</v>
      </c>
      <c r="E166" s="118">
        <v>2.93976877545335</v>
      </c>
      <c r="F166" s="84" t="s">
        <v>3058</v>
      </c>
      <c r="G166" s="84" t="b">
        <v>0</v>
      </c>
      <c r="H166" s="84" t="b">
        <v>0</v>
      </c>
      <c r="I166" s="84" t="b">
        <v>0</v>
      </c>
      <c r="J166" s="84" t="b">
        <v>0</v>
      </c>
      <c r="K166" s="84" t="b">
        <v>0</v>
      </c>
      <c r="L166" s="84" t="b">
        <v>0</v>
      </c>
    </row>
    <row r="167" spans="1:12" ht="15">
      <c r="A167" s="84" t="s">
        <v>2681</v>
      </c>
      <c r="B167" s="84" t="s">
        <v>2682</v>
      </c>
      <c r="C167" s="84">
        <v>4</v>
      </c>
      <c r="D167" s="118">
        <v>0.0018992223947904548</v>
      </c>
      <c r="E167" s="118">
        <v>2.93976877545335</v>
      </c>
      <c r="F167" s="84" t="s">
        <v>3058</v>
      </c>
      <c r="G167" s="84" t="b">
        <v>0</v>
      </c>
      <c r="H167" s="84" t="b">
        <v>0</v>
      </c>
      <c r="I167" s="84" t="b">
        <v>0</v>
      </c>
      <c r="J167" s="84" t="b">
        <v>0</v>
      </c>
      <c r="K167" s="84" t="b">
        <v>0</v>
      </c>
      <c r="L167" s="84" t="b">
        <v>0</v>
      </c>
    </row>
    <row r="168" spans="1:12" ht="15">
      <c r="A168" s="84" t="s">
        <v>2682</v>
      </c>
      <c r="B168" s="84" t="s">
        <v>2539</v>
      </c>
      <c r="C168" s="84">
        <v>4</v>
      </c>
      <c r="D168" s="118">
        <v>0.0018992223947904548</v>
      </c>
      <c r="E168" s="118">
        <v>2.5875862573419877</v>
      </c>
      <c r="F168" s="84" t="s">
        <v>3058</v>
      </c>
      <c r="G168" s="84" t="b">
        <v>0</v>
      </c>
      <c r="H168" s="84" t="b">
        <v>0</v>
      </c>
      <c r="I168" s="84" t="b">
        <v>0</v>
      </c>
      <c r="J168" s="84" t="b">
        <v>0</v>
      </c>
      <c r="K168" s="84" t="b">
        <v>0</v>
      </c>
      <c r="L168" s="84" t="b">
        <v>0</v>
      </c>
    </row>
    <row r="169" spans="1:12" ht="15">
      <c r="A169" s="84" t="s">
        <v>2530</v>
      </c>
      <c r="B169" s="84" t="s">
        <v>2637</v>
      </c>
      <c r="C169" s="84">
        <v>4</v>
      </c>
      <c r="D169" s="118">
        <v>0.0018992223947904548</v>
      </c>
      <c r="E169" s="118">
        <v>2.403526068615031</v>
      </c>
      <c r="F169" s="84" t="s">
        <v>3058</v>
      </c>
      <c r="G169" s="84" t="b">
        <v>0</v>
      </c>
      <c r="H169" s="84" t="b">
        <v>0</v>
      </c>
      <c r="I169" s="84" t="b">
        <v>0</v>
      </c>
      <c r="J169" s="84" t="b">
        <v>0</v>
      </c>
      <c r="K169" s="84" t="b">
        <v>0</v>
      </c>
      <c r="L169" s="84" t="b">
        <v>0</v>
      </c>
    </row>
    <row r="170" spans="1:12" ht="15">
      <c r="A170" s="84" t="s">
        <v>2637</v>
      </c>
      <c r="B170" s="84" t="s">
        <v>2517</v>
      </c>
      <c r="C170" s="84">
        <v>4</v>
      </c>
      <c r="D170" s="118">
        <v>0.0018992223947904548</v>
      </c>
      <c r="E170" s="118">
        <v>2.298790718095018</v>
      </c>
      <c r="F170" s="84" t="s">
        <v>3058</v>
      </c>
      <c r="G170" s="84" t="b">
        <v>0</v>
      </c>
      <c r="H170" s="84" t="b">
        <v>0</v>
      </c>
      <c r="I170" s="84" t="b">
        <v>0</v>
      </c>
      <c r="J170" s="84" t="b">
        <v>0</v>
      </c>
      <c r="K170" s="84" t="b">
        <v>0</v>
      </c>
      <c r="L170" s="84" t="b">
        <v>0</v>
      </c>
    </row>
    <row r="171" spans="1:12" ht="15">
      <c r="A171" s="84" t="s">
        <v>2108</v>
      </c>
      <c r="B171" s="84" t="s">
        <v>2088</v>
      </c>
      <c r="C171" s="84">
        <v>4</v>
      </c>
      <c r="D171" s="118">
        <v>0.0018992223947904548</v>
      </c>
      <c r="E171" s="118">
        <v>0.9466081999836554</v>
      </c>
      <c r="F171" s="84" t="s">
        <v>3058</v>
      </c>
      <c r="G171" s="84" t="b">
        <v>1</v>
      </c>
      <c r="H171" s="84" t="b">
        <v>0</v>
      </c>
      <c r="I171" s="84" t="b">
        <v>0</v>
      </c>
      <c r="J171" s="84" t="b">
        <v>0</v>
      </c>
      <c r="K171" s="84" t="b">
        <v>0</v>
      </c>
      <c r="L171" s="84" t="b">
        <v>0</v>
      </c>
    </row>
    <row r="172" spans="1:12" ht="15">
      <c r="A172" s="84" t="s">
        <v>2648</v>
      </c>
      <c r="B172" s="84" t="s">
        <v>2684</v>
      </c>
      <c r="C172" s="84">
        <v>4</v>
      </c>
      <c r="D172" s="118">
        <v>0.0018992223947904548</v>
      </c>
      <c r="E172" s="118">
        <v>2.8428587624452937</v>
      </c>
      <c r="F172" s="84" t="s">
        <v>3058</v>
      </c>
      <c r="G172" s="84" t="b">
        <v>0</v>
      </c>
      <c r="H172" s="84" t="b">
        <v>0</v>
      </c>
      <c r="I172" s="84" t="b">
        <v>0</v>
      </c>
      <c r="J172" s="84" t="b">
        <v>0</v>
      </c>
      <c r="K172" s="84" t="b">
        <v>0</v>
      </c>
      <c r="L172" s="84" t="b">
        <v>0</v>
      </c>
    </row>
    <row r="173" spans="1:12" ht="15">
      <c r="A173" s="84" t="s">
        <v>2514</v>
      </c>
      <c r="B173" s="84" t="s">
        <v>2611</v>
      </c>
      <c r="C173" s="84">
        <v>4</v>
      </c>
      <c r="D173" s="118">
        <v>0.0018992223947904548</v>
      </c>
      <c r="E173" s="118">
        <v>2.110465002622325</v>
      </c>
      <c r="F173" s="84" t="s">
        <v>3058</v>
      </c>
      <c r="G173" s="84" t="b">
        <v>0</v>
      </c>
      <c r="H173" s="84" t="b">
        <v>0</v>
      </c>
      <c r="I173" s="84" t="b">
        <v>0</v>
      </c>
      <c r="J173" s="84" t="b">
        <v>0</v>
      </c>
      <c r="K173" s="84" t="b">
        <v>0</v>
      </c>
      <c r="L173" s="84" t="b">
        <v>0</v>
      </c>
    </row>
    <row r="174" spans="1:12" ht="15">
      <c r="A174" s="84" t="s">
        <v>2583</v>
      </c>
      <c r="B174" s="84" t="s">
        <v>2651</v>
      </c>
      <c r="C174" s="84">
        <v>4</v>
      </c>
      <c r="D174" s="118">
        <v>0.0018992223947904548</v>
      </c>
      <c r="E174" s="118">
        <v>2.6967307267670555</v>
      </c>
      <c r="F174" s="84" t="s">
        <v>3058</v>
      </c>
      <c r="G174" s="84" t="b">
        <v>0</v>
      </c>
      <c r="H174" s="84" t="b">
        <v>0</v>
      </c>
      <c r="I174" s="84" t="b">
        <v>0</v>
      </c>
      <c r="J174" s="84" t="b">
        <v>0</v>
      </c>
      <c r="K174" s="84" t="b">
        <v>0</v>
      </c>
      <c r="L174" s="84" t="b">
        <v>0</v>
      </c>
    </row>
    <row r="175" spans="1:12" ht="15">
      <c r="A175" s="84" t="s">
        <v>2520</v>
      </c>
      <c r="B175" s="84" t="s">
        <v>2177</v>
      </c>
      <c r="C175" s="84">
        <v>4</v>
      </c>
      <c r="D175" s="118">
        <v>0.0018992223947904548</v>
      </c>
      <c r="E175" s="118">
        <v>1.834258590683376</v>
      </c>
      <c r="F175" s="84" t="s">
        <v>3058</v>
      </c>
      <c r="G175" s="84" t="b">
        <v>0</v>
      </c>
      <c r="H175" s="84" t="b">
        <v>0</v>
      </c>
      <c r="I175" s="84" t="b">
        <v>0</v>
      </c>
      <c r="J175" s="84" t="b">
        <v>0</v>
      </c>
      <c r="K175" s="84" t="b">
        <v>0</v>
      </c>
      <c r="L175" s="84" t="b">
        <v>0</v>
      </c>
    </row>
    <row r="176" spans="1:12" ht="15">
      <c r="A176" s="84" t="s">
        <v>270</v>
      </c>
      <c r="B176" s="84" t="s">
        <v>2181</v>
      </c>
      <c r="C176" s="84">
        <v>4</v>
      </c>
      <c r="D176" s="118">
        <v>0.0018992223947904548</v>
      </c>
      <c r="E176" s="118">
        <v>2.93976877545335</v>
      </c>
      <c r="F176" s="84" t="s">
        <v>3058</v>
      </c>
      <c r="G176" s="84" t="b">
        <v>0</v>
      </c>
      <c r="H176" s="84" t="b">
        <v>0</v>
      </c>
      <c r="I176" s="84" t="b">
        <v>0</v>
      </c>
      <c r="J176" s="84" t="b">
        <v>0</v>
      </c>
      <c r="K176" s="84" t="b">
        <v>0</v>
      </c>
      <c r="L176" s="84" t="b">
        <v>0</v>
      </c>
    </row>
    <row r="177" spans="1:12" ht="15">
      <c r="A177" s="84" t="s">
        <v>2181</v>
      </c>
      <c r="B177" s="84" t="s">
        <v>2182</v>
      </c>
      <c r="C177" s="84">
        <v>4</v>
      </c>
      <c r="D177" s="118">
        <v>0.0018992223947904548</v>
      </c>
      <c r="E177" s="118">
        <v>2.6967307267670555</v>
      </c>
      <c r="F177" s="84" t="s">
        <v>3058</v>
      </c>
      <c r="G177" s="84" t="b">
        <v>0</v>
      </c>
      <c r="H177" s="84" t="b">
        <v>0</v>
      </c>
      <c r="I177" s="84" t="b">
        <v>0</v>
      </c>
      <c r="J177" s="84" t="b">
        <v>0</v>
      </c>
      <c r="K177" s="84" t="b">
        <v>0</v>
      </c>
      <c r="L177" s="84" t="b">
        <v>0</v>
      </c>
    </row>
    <row r="178" spans="1:12" ht="15">
      <c r="A178" s="84" t="s">
        <v>2182</v>
      </c>
      <c r="B178" s="84" t="s">
        <v>2179</v>
      </c>
      <c r="C178" s="84">
        <v>4</v>
      </c>
      <c r="D178" s="118">
        <v>0.0018992223947904548</v>
      </c>
      <c r="E178" s="118">
        <v>2.2196094720473933</v>
      </c>
      <c r="F178" s="84" t="s">
        <v>3058</v>
      </c>
      <c r="G178" s="84" t="b">
        <v>0</v>
      </c>
      <c r="H178" s="84" t="b">
        <v>0</v>
      </c>
      <c r="I178" s="84" t="b">
        <v>0</v>
      </c>
      <c r="J178" s="84" t="b">
        <v>0</v>
      </c>
      <c r="K178" s="84" t="b">
        <v>0</v>
      </c>
      <c r="L178" s="84" t="b">
        <v>0</v>
      </c>
    </row>
    <row r="179" spans="1:12" ht="15">
      <c r="A179" s="84" t="s">
        <v>2179</v>
      </c>
      <c r="B179" s="84" t="s">
        <v>2183</v>
      </c>
      <c r="C179" s="84">
        <v>4</v>
      </c>
      <c r="D179" s="118">
        <v>0.0018992223947904548</v>
      </c>
      <c r="E179" s="118">
        <v>2.2865562616780064</v>
      </c>
      <c r="F179" s="84" t="s">
        <v>3058</v>
      </c>
      <c r="G179" s="84" t="b">
        <v>0</v>
      </c>
      <c r="H179" s="84" t="b">
        <v>0</v>
      </c>
      <c r="I179" s="84" t="b">
        <v>0</v>
      </c>
      <c r="J179" s="84" t="b">
        <v>1</v>
      </c>
      <c r="K179" s="84" t="b">
        <v>0</v>
      </c>
      <c r="L179" s="84" t="b">
        <v>0</v>
      </c>
    </row>
    <row r="180" spans="1:12" ht="15">
      <c r="A180" s="84" t="s">
        <v>2183</v>
      </c>
      <c r="B180" s="84" t="s">
        <v>2184</v>
      </c>
      <c r="C180" s="84">
        <v>4</v>
      </c>
      <c r="D180" s="118">
        <v>0.0018992223947904548</v>
      </c>
      <c r="E180" s="118">
        <v>2.763677516397669</v>
      </c>
      <c r="F180" s="84" t="s">
        <v>3058</v>
      </c>
      <c r="G180" s="84" t="b">
        <v>1</v>
      </c>
      <c r="H180" s="84" t="b">
        <v>0</v>
      </c>
      <c r="I180" s="84" t="b">
        <v>0</v>
      </c>
      <c r="J180" s="84" t="b">
        <v>0</v>
      </c>
      <c r="K180" s="84" t="b">
        <v>0</v>
      </c>
      <c r="L180" s="84" t="b">
        <v>0</v>
      </c>
    </row>
    <row r="181" spans="1:12" ht="15">
      <c r="A181" s="84" t="s">
        <v>2184</v>
      </c>
      <c r="B181" s="84" t="s">
        <v>259</v>
      </c>
      <c r="C181" s="84">
        <v>4</v>
      </c>
      <c r="D181" s="118">
        <v>0.0018992223947904548</v>
      </c>
      <c r="E181" s="118">
        <v>2.2196094720473933</v>
      </c>
      <c r="F181" s="84" t="s">
        <v>3058</v>
      </c>
      <c r="G181" s="84" t="b">
        <v>0</v>
      </c>
      <c r="H181" s="84" t="b">
        <v>0</v>
      </c>
      <c r="I181" s="84" t="b">
        <v>0</v>
      </c>
      <c r="J181" s="84" t="b">
        <v>0</v>
      </c>
      <c r="K181" s="84" t="b">
        <v>0</v>
      </c>
      <c r="L181" s="84" t="b">
        <v>0</v>
      </c>
    </row>
    <row r="182" spans="1:12" ht="15">
      <c r="A182" s="84" t="s">
        <v>259</v>
      </c>
      <c r="B182" s="84" t="s">
        <v>2692</v>
      </c>
      <c r="C182" s="84">
        <v>4</v>
      </c>
      <c r="D182" s="118">
        <v>0.0018992223947904548</v>
      </c>
      <c r="E182" s="118">
        <v>1.6175494807194308</v>
      </c>
      <c r="F182" s="84" t="s">
        <v>3058</v>
      </c>
      <c r="G182" s="84" t="b">
        <v>0</v>
      </c>
      <c r="H182" s="84" t="b">
        <v>0</v>
      </c>
      <c r="I182" s="84" t="b">
        <v>0</v>
      </c>
      <c r="J182" s="84" t="b">
        <v>0</v>
      </c>
      <c r="K182" s="84" t="b">
        <v>0</v>
      </c>
      <c r="L182" s="84" t="b">
        <v>0</v>
      </c>
    </row>
    <row r="183" spans="1:12" ht="15">
      <c r="A183" s="84" t="s">
        <v>2692</v>
      </c>
      <c r="B183" s="84" t="s">
        <v>2108</v>
      </c>
      <c r="C183" s="84">
        <v>4</v>
      </c>
      <c r="D183" s="118">
        <v>0.0018992223947904548</v>
      </c>
      <c r="E183" s="118">
        <v>2.023314826903425</v>
      </c>
      <c r="F183" s="84" t="s">
        <v>3058</v>
      </c>
      <c r="G183" s="84" t="b">
        <v>0</v>
      </c>
      <c r="H183" s="84" t="b">
        <v>0</v>
      </c>
      <c r="I183" s="84" t="b">
        <v>0</v>
      </c>
      <c r="J183" s="84" t="b">
        <v>1</v>
      </c>
      <c r="K183" s="84" t="b">
        <v>0</v>
      </c>
      <c r="L183" s="84" t="b">
        <v>0</v>
      </c>
    </row>
    <row r="184" spans="1:12" ht="15">
      <c r="A184" s="84" t="s">
        <v>2694</v>
      </c>
      <c r="B184" s="84" t="s">
        <v>2695</v>
      </c>
      <c r="C184" s="84">
        <v>4</v>
      </c>
      <c r="D184" s="118">
        <v>0.0018992223947904548</v>
      </c>
      <c r="E184" s="118">
        <v>2.93976877545335</v>
      </c>
      <c r="F184" s="84" t="s">
        <v>3058</v>
      </c>
      <c r="G184" s="84" t="b">
        <v>0</v>
      </c>
      <c r="H184" s="84" t="b">
        <v>0</v>
      </c>
      <c r="I184" s="84" t="b">
        <v>0</v>
      </c>
      <c r="J184" s="84" t="b">
        <v>0</v>
      </c>
      <c r="K184" s="84" t="b">
        <v>0</v>
      </c>
      <c r="L184" s="84" t="b">
        <v>0</v>
      </c>
    </row>
    <row r="185" spans="1:12" ht="15">
      <c r="A185" s="84" t="s">
        <v>2697</v>
      </c>
      <c r="B185" s="84" t="s">
        <v>2698</v>
      </c>
      <c r="C185" s="84">
        <v>4</v>
      </c>
      <c r="D185" s="118">
        <v>0.0018992223947904548</v>
      </c>
      <c r="E185" s="118">
        <v>2.93976877545335</v>
      </c>
      <c r="F185" s="84" t="s">
        <v>3058</v>
      </c>
      <c r="G185" s="84" t="b">
        <v>0</v>
      </c>
      <c r="H185" s="84" t="b">
        <v>0</v>
      </c>
      <c r="I185" s="84" t="b">
        <v>0</v>
      </c>
      <c r="J185" s="84" t="b">
        <v>0</v>
      </c>
      <c r="K185" s="84" t="b">
        <v>0</v>
      </c>
      <c r="L185" s="84" t="b">
        <v>0</v>
      </c>
    </row>
    <row r="186" spans="1:12" ht="15">
      <c r="A186" s="84" t="s">
        <v>2698</v>
      </c>
      <c r="B186" s="84" t="s">
        <v>2699</v>
      </c>
      <c r="C186" s="84">
        <v>4</v>
      </c>
      <c r="D186" s="118">
        <v>0.0018992223947904548</v>
      </c>
      <c r="E186" s="118">
        <v>2.93976877545335</v>
      </c>
      <c r="F186" s="84" t="s">
        <v>3058</v>
      </c>
      <c r="G186" s="84" t="b">
        <v>0</v>
      </c>
      <c r="H186" s="84" t="b">
        <v>0</v>
      </c>
      <c r="I186" s="84" t="b">
        <v>0</v>
      </c>
      <c r="J186" s="84" t="b">
        <v>0</v>
      </c>
      <c r="K186" s="84" t="b">
        <v>0</v>
      </c>
      <c r="L186" s="84" t="b">
        <v>0</v>
      </c>
    </row>
    <row r="187" spans="1:12" ht="15">
      <c r="A187" s="84" t="s">
        <v>2699</v>
      </c>
      <c r="B187" s="84" t="s">
        <v>2154</v>
      </c>
      <c r="C187" s="84">
        <v>4</v>
      </c>
      <c r="D187" s="118">
        <v>0.0018992223947904548</v>
      </c>
      <c r="E187" s="118">
        <v>2.6967307267670555</v>
      </c>
      <c r="F187" s="84" t="s">
        <v>3058</v>
      </c>
      <c r="G187" s="84" t="b">
        <v>0</v>
      </c>
      <c r="H187" s="84" t="b">
        <v>0</v>
      </c>
      <c r="I187" s="84" t="b">
        <v>0</v>
      </c>
      <c r="J187" s="84" t="b">
        <v>0</v>
      </c>
      <c r="K187" s="84" t="b">
        <v>0</v>
      </c>
      <c r="L187" s="84" t="b">
        <v>0</v>
      </c>
    </row>
    <row r="188" spans="1:12" ht="15">
      <c r="A188" s="84" t="s">
        <v>2155</v>
      </c>
      <c r="B188" s="84" t="s">
        <v>2584</v>
      </c>
      <c r="C188" s="84">
        <v>4</v>
      </c>
      <c r="D188" s="118">
        <v>0.0018992223947904548</v>
      </c>
      <c r="E188" s="118">
        <v>2.453692678080761</v>
      </c>
      <c r="F188" s="84" t="s">
        <v>3058</v>
      </c>
      <c r="G188" s="84" t="b">
        <v>0</v>
      </c>
      <c r="H188" s="84" t="b">
        <v>0</v>
      </c>
      <c r="I188" s="84" t="b">
        <v>0</v>
      </c>
      <c r="J188" s="84" t="b">
        <v>0</v>
      </c>
      <c r="K188" s="84" t="b">
        <v>0</v>
      </c>
      <c r="L188" s="84" t="b">
        <v>0</v>
      </c>
    </row>
    <row r="189" spans="1:12" ht="15">
      <c r="A189" s="84" t="s">
        <v>2584</v>
      </c>
      <c r="B189" s="84" t="s">
        <v>2176</v>
      </c>
      <c r="C189" s="84">
        <v>4</v>
      </c>
      <c r="D189" s="118">
        <v>0.0018992223947904548</v>
      </c>
      <c r="E189" s="118">
        <v>1.9008507094229803</v>
      </c>
      <c r="F189" s="84" t="s">
        <v>3058</v>
      </c>
      <c r="G189" s="84" t="b">
        <v>0</v>
      </c>
      <c r="H189" s="84" t="b">
        <v>0</v>
      </c>
      <c r="I189" s="84" t="b">
        <v>0</v>
      </c>
      <c r="J189" s="84" t="b">
        <v>0</v>
      </c>
      <c r="K189" s="84" t="b">
        <v>0</v>
      </c>
      <c r="L189" s="84" t="b">
        <v>0</v>
      </c>
    </row>
    <row r="190" spans="1:12" ht="15">
      <c r="A190" s="84" t="s">
        <v>2176</v>
      </c>
      <c r="B190" s="84" t="s">
        <v>2653</v>
      </c>
      <c r="C190" s="84">
        <v>4</v>
      </c>
      <c r="D190" s="118">
        <v>0.0018992223947904548</v>
      </c>
      <c r="E190" s="118">
        <v>2.0469787451012182</v>
      </c>
      <c r="F190" s="84" t="s">
        <v>3058</v>
      </c>
      <c r="G190" s="84" t="b">
        <v>0</v>
      </c>
      <c r="H190" s="84" t="b">
        <v>0</v>
      </c>
      <c r="I190" s="84" t="b">
        <v>0</v>
      </c>
      <c r="J190" s="84" t="b">
        <v>0</v>
      </c>
      <c r="K190" s="84" t="b">
        <v>0</v>
      </c>
      <c r="L190" s="84" t="b">
        <v>0</v>
      </c>
    </row>
    <row r="191" spans="1:12" ht="15">
      <c r="A191" s="84" t="s">
        <v>2653</v>
      </c>
      <c r="B191" s="84" t="s">
        <v>2615</v>
      </c>
      <c r="C191" s="84">
        <v>4</v>
      </c>
      <c r="D191" s="118">
        <v>0.0018992223947904548</v>
      </c>
      <c r="E191" s="118">
        <v>2.6667675033896123</v>
      </c>
      <c r="F191" s="84" t="s">
        <v>3058</v>
      </c>
      <c r="G191" s="84" t="b">
        <v>0</v>
      </c>
      <c r="H191" s="84" t="b">
        <v>0</v>
      </c>
      <c r="I191" s="84" t="b">
        <v>0</v>
      </c>
      <c r="J191" s="84" t="b">
        <v>0</v>
      </c>
      <c r="K191" s="84" t="b">
        <v>0</v>
      </c>
      <c r="L191" s="84" t="b">
        <v>0</v>
      </c>
    </row>
    <row r="192" spans="1:12" ht="15">
      <c r="A192" s="84" t="s">
        <v>2615</v>
      </c>
      <c r="B192" s="84" t="s">
        <v>2700</v>
      </c>
      <c r="C192" s="84">
        <v>4</v>
      </c>
      <c r="D192" s="118">
        <v>0.0018992223947904548</v>
      </c>
      <c r="E192" s="118">
        <v>2.763677516397669</v>
      </c>
      <c r="F192" s="84" t="s">
        <v>3058</v>
      </c>
      <c r="G192" s="84" t="b">
        <v>0</v>
      </c>
      <c r="H192" s="84" t="b">
        <v>0</v>
      </c>
      <c r="I192" s="84" t="b">
        <v>0</v>
      </c>
      <c r="J192" s="84" t="b">
        <v>0</v>
      </c>
      <c r="K192" s="84" t="b">
        <v>0</v>
      </c>
      <c r="L192" s="84" t="b">
        <v>0</v>
      </c>
    </row>
    <row r="193" spans="1:12" ht="15">
      <c r="A193" s="84" t="s">
        <v>2700</v>
      </c>
      <c r="B193" s="84" t="s">
        <v>2654</v>
      </c>
      <c r="C193" s="84">
        <v>4</v>
      </c>
      <c r="D193" s="118">
        <v>0.0018992223947904548</v>
      </c>
      <c r="E193" s="118">
        <v>2.8428587624452937</v>
      </c>
      <c r="F193" s="84" t="s">
        <v>3058</v>
      </c>
      <c r="G193" s="84" t="b">
        <v>0</v>
      </c>
      <c r="H193" s="84" t="b">
        <v>0</v>
      </c>
      <c r="I193" s="84" t="b">
        <v>0</v>
      </c>
      <c r="J193" s="84" t="b">
        <v>0</v>
      </c>
      <c r="K193" s="84" t="b">
        <v>0</v>
      </c>
      <c r="L193" s="84" t="b">
        <v>0</v>
      </c>
    </row>
    <row r="194" spans="1:12" ht="15">
      <c r="A194" s="84" t="s">
        <v>2654</v>
      </c>
      <c r="B194" s="84" t="s">
        <v>2701</v>
      </c>
      <c r="C194" s="84">
        <v>4</v>
      </c>
      <c r="D194" s="118">
        <v>0.0018992223947904548</v>
      </c>
      <c r="E194" s="118">
        <v>2.8428587624452937</v>
      </c>
      <c r="F194" s="84" t="s">
        <v>3058</v>
      </c>
      <c r="G194" s="84" t="b">
        <v>0</v>
      </c>
      <c r="H194" s="84" t="b">
        <v>0</v>
      </c>
      <c r="I194" s="84" t="b">
        <v>0</v>
      </c>
      <c r="J194" s="84" t="b">
        <v>0</v>
      </c>
      <c r="K194" s="84" t="b">
        <v>0</v>
      </c>
      <c r="L194" s="84" t="b">
        <v>0</v>
      </c>
    </row>
    <row r="195" spans="1:12" ht="15">
      <c r="A195" s="84" t="s">
        <v>2701</v>
      </c>
      <c r="B195" s="84" t="s">
        <v>2156</v>
      </c>
      <c r="C195" s="84">
        <v>4</v>
      </c>
      <c r="D195" s="118">
        <v>0.0018992223947904548</v>
      </c>
      <c r="E195" s="118">
        <v>2.6967307267670555</v>
      </c>
      <c r="F195" s="84" t="s">
        <v>3058</v>
      </c>
      <c r="G195" s="84" t="b">
        <v>0</v>
      </c>
      <c r="H195" s="84" t="b">
        <v>0</v>
      </c>
      <c r="I195" s="84" t="b">
        <v>0</v>
      </c>
      <c r="J195" s="84" t="b">
        <v>0</v>
      </c>
      <c r="K195" s="84" t="b">
        <v>0</v>
      </c>
      <c r="L195" s="84" t="b">
        <v>0</v>
      </c>
    </row>
    <row r="196" spans="1:12" ht="15">
      <c r="A196" s="84" t="s">
        <v>2156</v>
      </c>
      <c r="B196" s="84" t="s">
        <v>2702</v>
      </c>
      <c r="C196" s="84">
        <v>4</v>
      </c>
      <c r="D196" s="118">
        <v>0.0018992223947904548</v>
      </c>
      <c r="E196" s="118">
        <v>2.6967307267670555</v>
      </c>
      <c r="F196" s="84" t="s">
        <v>3058</v>
      </c>
      <c r="G196" s="84" t="b">
        <v>0</v>
      </c>
      <c r="H196" s="84" t="b">
        <v>0</v>
      </c>
      <c r="I196" s="84" t="b">
        <v>0</v>
      </c>
      <c r="J196" s="84" t="b">
        <v>0</v>
      </c>
      <c r="K196" s="84" t="b">
        <v>0</v>
      </c>
      <c r="L196" s="84" t="b">
        <v>0</v>
      </c>
    </row>
    <row r="197" spans="1:12" ht="15">
      <c r="A197" s="84" t="s">
        <v>2702</v>
      </c>
      <c r="B197" s="84" t="s">
        <v>2157</v>
      </c>
      <c r="C197" s="84">
        <v>4</v>
      </c>
      <c r="D197" s="118">
        <v>0.0018992223947904548</v>
      </c>
      <c r="E197" s="118">
        <v>2.6967307267670555</v>
      </c>
      <c r="F197" s="84" t="s">
        <v>3058</v>
      </c>
      <c r="G197" s="84" t="b">
        <v>0</v>
      </c>
      <c r="H197" s="84" t="b">
        <v>0</v>
      </c>
      <c r="I197" s="84" t="b">
        <v>0</v>
      </c>
      <c r="J197" s="84" t="b">
        <v>0</v>
      </c>
      <c r="K197" s="84" t="b">
        <v>0</v>
      </c>
      <c r="L197" s="84" t="b">
        <v>0</v>
      </c>
    </row>
    <row r="198" spans="1:12" ht="15">
      <c r="A198" s="84" t="s">
        <v>257</v>
      </c>
      <c r="B198" s="84" t="s">
        <v>2703</v>
      </c>
      <c r="C198" s="84">
        <v>4</v>
      </c>
      <c r="D198" s="118">
        <v>0.0018992223947904548</v>
      </c>
      <c r="E198" s="118">
        <v>2.3957007311030742</v>
      </c>
      <c r="F198" s="84" t="s">
        <v>3058</v>
      </c>
      <c r="G198" s="84" t="b">
        <v>0</v>
      </c>
      <c r="H198" s="84" t="b">
        <v>0</v>
      </c>
      <c r="I198" s="84" t="b">
        <v>0</v>
      </c>
      <c r="J198" s="84" t="b">
        <v>0</v>
      </c>
      <c r="K198" s="84" t="b">
        <v>0</v>
      </c>
      <c r="L198" s="84" t="b">
        <v>0</v>
      </c>
    </row>
    <row r="199" spans="1:12" ht="15">
      <c r="A199" s="84" t="s">
        <v>2703</v>
      </c>
      <c r="B199" s="84" t="s">
        <v>2704</v>
      </c>
      <c r="C199" s="84">
        <v>4</v>
      </c>
      <c r="D199" s="118">
        <v>0.0018992223947904548</v>
      </c>
      <c r="E199" s="118">
        <v>2.93976877545335</v>
      </c>
      <c r="F199" s="84" t="s">
        <v>3058</v>
      </c>
      <c r="G199" s="84" t="b">
        <v>0</v>
      </c>
      <c r="H199" s="84" t="b">
        <v>0</v>
      </c>
      <c r="I199" s="84" t="b">
        <v>0</v>
      </c>
      <c r="J199" s="84" t="b">
        <v>0</v>
      </c>
      <c r="K199" s="84" t="b">
        <v>0</v>
      </c>
      <c r="L199" s="84" t="b">
        <v>0</v>
      </c>
    </row>
    <row r="200" spans="1:12" ht="15">
      <c r="A200" s="84" t="s">
        <v>2704</v>
      </c>
      <c r="B200" s="84" t="s">
        <v>2705</v>
      </c>
      <c r="C200" s="84">
        <v>4</v>
      </c>
      <c r="D200" s="118">
        <v>0.0018992223947904548</v>
      </c>
      <c r="E200" s="118">
        <v>2.93976877545335</v>
      </c>
      <c r="F200" s="84" t="s">
        <v>3058</v>
      </c>
      <c r="G200" s="84" t="b">
        <v>0</v>
      </c>
      <c r="H200" s="84" t="b">
        <v>0</v>
      </c>
      <c r="I200" s="84" t="b">
        <v>0</v>
      </c>
      <c r="J200" s="84" t="b">
        <v>0</v>
      </c>
      <c r="K200" s="84" t="b">
        <v>0</v>
      </c>
      <c r="L200" s="84" t="b">
        <v>0</v>
      </c>
    </row>
    <row r="201" spans="1:12" ht="15">
      <c r="A201" s="84" t="s">
        <v>2705</v>
      </c>
      <c r="B201" s="84" t="s">
        <v>2173</v>
      </c>
      <c r="C201" s="84">
        <v>4</v>
      </c>
      <c r="D201" s="118">
        <v>0.0018992223947904548</v>
      </c>
      <c r="E201" s="118">
        <v>2.3113798454030383</v>
      </c>
      <c r="F201" s="84" t="s">
        <v>3058</v>
      </c>
      <c r="G201" s="84" t="b">
        <v>0</v>
      </c>
      <c r="H201" s="84" t="b">
        <v>0</v>
      </c>
      <c r="I201" s="84" t="b">
        <v>0</v>
      </c>
      <c r="J201" s="84" t="b">
        <v>0</v>
      </c>
      <c r="K201" s="84" t="b">
        <v>0</v>
      </c>
      <c r="L201" s="84" t="b">
        <v>0</v>
      </c>
    </row>
    <row r="202" spans="1:12" ht="15">
      <c r="A202" s="84" t="s">
        <v>2706</v>
      </c>
      <c r="B202" s="84" t="s">
        <v>2707</v>
      </c>
      <c r="C202" s="84">
        <v>4</v>
      </c>
      <c r="D202" s="118">
        <v>0.0018992223947904548</v>
      </c>
      <c r="E202" s="118">
        <v>2.93976877545335</v>
      </c>
      <c r="F202" s="84" t="s">
        <v>3058</v>
      </c>
      <c r="G202" s="84" t="b">
        <v>0</v>
      </c>
      <c r="H202" s="84" t="b">
        <v>0</v>
      </c>
      <c r="I202" s="84" t="b">
        <v>0</v>
      </c>
      <c r="J202" s="84" t="b">
        <v>0</v>
      </c>
      <c r="K202" s="84" t="b">
        <v>0</v>
      </c>
      <c r="L202" s="84" t="b">
        <v>0</v>
      </c>
    </row>
    <row r="203" spans="1:12" ht="15">
      <c r="A203" s="84" t="s">
        <v>2707</v>
      </c>
      <c r="B203" s="84" t="s">
        <v>2161</v>
      </c>
      <c r="C203" s="84">
        <v>4</v>
      </c>
      <c r="D203" s="118">
        <v>0.0018992223947904548</v>
      </c>
      <c r="E203" s="118">
        <v>2.1616175250697065</v>
      </c>
      <c r="F203" s="84" t="s">
        <v>3058</v>
      </c>
      <c r="G203" s="84" t="b">
        <v>0</v>
      </c>
      <c r="H203" s="84" t="b">
        <v>0</v>
      </c>
      <c r="I203" s="84" t="b">
        <v>0</v>
      </c>
      <c r="J203" s="84" t="b">
        <v>0</v>
      </c>
      <c r="K203" s="84" t="b">
        <v>0</v>
      </c>
      <c r="L203" s="84" t="b">
        <v>0</v>
      </c>
    </row>
    <row r="204" spans="1:12" ht="15">
      <c r="A204" s="84" t="s">
        <v>2565</v>
      </c>
      <c r="B204" s="84" t="s">
        <v>2708</v>
      </c>
      <c r="C204" s="84">
        <v>4</v>
      </c>
      <c r="D204" s="118">
        <v>0.0018992223947904548</v>
      </c>
      <c r="E204" s="118">
        <v>2.6387387797893687</v>
      </c>
      <c r="F204" s="84" t="s">
        <v>3058</v>
      </c>
      <c r="G204" s="84" t="b">
        <v>0</v>
      </c>
      <c r="H204" s="84" t="b">
        <v>0</v>
      </c>
      <c r="I204" s="84" t="b">
        <v>0</v>
      </c>
      <c r="J204" s="84" t="b">
        <v>0</v>
      </c>
      <c r="K204" s="84" t="b">
        <v>0</v>
      </c>
      <c r="L204" s="84" t="b">
        <v>0</v>
      </c>
    </row>
    <row r="205" spans="1:12" ht="15">
      <c r="A205" s="84" t="s">
        <v>2708</v>
      </c>
      <c r="B205" s="84" t="s">
        <v>2586</v>
      </c>
      <c r="C205" s="84">
        <v>4</v>
      </c>
      <c r="D205" s="118">
        <v>0.0018992223947904548</v>
      </c>
      <c r="E205" s="118">
        <v>2.6967307267670555</v>
      </c>
      <c r="F205" s="84" t="s">
        <v>3058</v>
      </c>
      <c r="G205" s="84" t="b">
        <v>0</v>
      </c>
      <c r="H205" s="84" t="b">
        <v>0</v>
      </c>
      <c r="I205" s="84" t="b">
        <v>0</v>
      </c>
      <c r="J205" s="84" t="b">
        <v>0</v>
      </c>
      <c r="K205" s="84" t="b">
        <v>0</v>
      </c>
      <c r="L205" s="84" t="b">
        <v>0</v>
      </c>
    </row>
    <row r="206" spans="1:12" ht="15">
      <c r="A206" s="84" t="s">
        <v>2586</v>
      </c>
      <c r="B206" s="84" t="s">
        <v>2709</v>
      </c>
      <c r="C206" s="84">
        <v>4</v>
      </c>
      <c r="D206" s="118">
        <v>0.0018992223947904548</v>
      </c>
      <c r="E206" s="118">
        <v>2.6967307267670555</v>
      </c>
      <c r="F206" s="84" t="s">
        <v>3058</v>
      </c>
      <c r="G206" s="84" t="b">
        <v>0</v>
      </c>
      <c r="H206" s="84" t="b">
        <v>0</v>
      </c>
      <c r="I206" s="84" t="b">
        <v>0</v>
      </c>
      <c r="J206" s="84" t="b">
        <v>0</v>
      </c>
      <c r="K206" s="84" t="b">
        <v>0</v>
      </c>
      <c r="L206" s="84" t="b">
        <v>0</v>
      </c>
    </row>
    <row r="207" spans="1:12" ht="15">
      <c r="A207" s="84" t="s">
        <v>2709</v>
      </c>
      <c r="B207" s="84" t="s">
        <v>2617</v>
      </c>
      <c r="C207" s="84">
        <v>4</v>
      </c>
      <c r="D207" s="118">
        <v>0.0018992223947904548</v>
      </c>
      <c r="E207" s="118">
        <v>2.763677516397669</v>
      </c>
      <c r="F207" s="84" t="s">
        <v>3058</v>
      </c>
      <c r="G207" s="84" t="b">
        <v>0</v>
      </c>
      <c r="H207" s="84" t="b">
        <v>0</v>
      </c>
      <c r="I207" s="84" t="b">
        <v>0</v>
      </c>
      <c r="J207" s="84" t="b">
        <v>0</v>
      </c>
      <c r="K207" s="84" t="b">
        <v>0</v>
      </c>
      <c r="L207" s="84" t="b">
        <v>0</v>
      </c>
    </row>
    <row r="208" spans="1:12" ht="15">
      <c r="A208" s="84" t="s">
        <v>2617</v>
      </c>
      <c r="B208" s="84" t="s">
        <v>2710</v>
      </c>
      <c r="C208" s="84">
        <v>4</v>
      </c>
      <c r="D208" s="118">
        <v>0.0018992223947904548</v>
      </c>
      <c r="E208" s="118">
        <v>2.763677516397669</v>
      </c>
      <c r="F208" s="84" t="s">
        <v>3058</v>
      </c>
      <c r="G208" s="84" t="b">
        <v>0</v>
      </c>
      <c r="H208" s="84" t="b">
        <v>0</v>
      </c>
      <c r="I208" s="84" t="b">
        <v>0</v>
      </c>
      <c r="J208" s="84" t="b">
        <v>0</v>
      </c>
      <c r="K208" s="84" t="b">
        <v>0</v>
      </c>
      <c r="L208" s="84" t="b">
        <v>0</v>
      </c>
    </row>
    <row r="209" spans="1:12" ht="15">
      <c r="A209" s="84" t="s">
        <v>2710</v>
      </c>
      <c r="B209" s="84" t="s">
        <v>2711</v>
      </c>
      <c r="C209" s="84">
        <v>4</v>
      </c>
      <c r="D209" s="118">
        <v>0.0018992223947904548</v>
      </c>
      <c r="E209" s="118">
        <v>2.93976877545335</v>
      </c>
      <c r="F209" s="84" t="s">
        <v>3058</v>
      </c>
      <c r="G209" s="84" t="b">
        <v>0</v>
      </c>
      <c r="H209" s="84" t="b">
        <v>0</v>
      </c>
      <c r="I209" s="84" t="b">
        <v>0</v>
      </c>
      <c r="J209" s="84" t="b">
        <v>0</v>
      </c>
      <c r="K209" s="84" t="b">
        <v>0</v>
      </c>
      <c r="L209" s="84" t="b">
        <v>0</v>
      </c>
    </row>
    <row r="210" spans="1:12" ht="15">
      <c r="A210" s="84" t="s">
        <v>2711</v>
      </c>
      <c r="B210" s="84" t="s">
        <v>2712</v>
      </c>
      <c r="C210" s="84">
        <v>4</v>
      </c>
      <c r="D210" s="118">
        <v>0.0018992223947904548</v>
      </c>
      <c r="E210" s="118">
        <v>2.93976877545335</v>
      </c>
      <c r="F210" s="84" t="s">
        <v>3058</v>
      </c>
      <c r="G210" s="84" t="b">
        <v>0</v>
      </c>
      <c r="H210" s="84" t="b">
        <v>0</v>
      </c>
      <c r="I210" s="84" t="b">
        <v>0</v>
      </c>
      <c r="J210" s="84" t="b">
        <v>0</v>
      </c>
      <c r="K210" s="84" t="b">
        <v>0</v>
      </c>
      <c r="L210" s="84" t="b">
        <v>0</v>
      </c>
    </row>
    <row r="211" spans="1:12" ht="15">
      <c r="A211" s="84" t="s">
        <v>2712</v>
      </c>
      <c r="B211" s="84" t="s">
        <v>2618</v>
      </c>
      <c r="C211" s="84">
        <v>4</v>
      </c>
      <c r="D211" s="118">
        <v>0.0018992223947904548</v>
      </c>
      <c r="E211" s="118">
        <v>2.763677516397669</v>
      </c>
      <c r="F211" s="84" t="s">
        <v>3058</v>
      </c>
      <c r="G211" s="84" t="b">
        <v>0</v>
      </c>
      <c r="H211" s="84" t="b">
        <v>0</v>
      </c>
      <c r="I211" s="84" t="b">
        <v>0</v>
      </c>
      <c r="J211" s="84" t="b">
        <v>0</v>
      </c>
      <c r="K211" s="84" t="b">
        <v>0</v>
      </c>
      <c r="L211" s="84" t="b">
        <v>0</v>
      </c>
    </row>
    <row r="212" spans="1:12" ht="15">
      <c r="A212" s="84" t="s">
        <v>2618</v>
      </c>
      <c r="B212" s="84" t="s">
        <v>2656</v>
      </c>
      <c r="C212" s="84">
        <v>4</v>
      </c>
      <c r="D212" s="118">
        <v>0.0018992223947904548</v>
      </c>
      <c r="E212" s="118">
        <v>2.6667675033896123</v>
      </c>
      <c r="F212" s="84" t="s">
        <v>3058</v>
      </c>
      <c r="G212" s="84" t="b">
        <v>0</v>
      </c>
      <c r="H212" s="84" t="b">
        <v>0</v>
      </c>
      <c r="I212" s="84" t="b">
        <v>0</v>
      </c>
      <c r="J212" s="84" t="b">
        <v>0</v>
      </c>
      <c r="K212" s="84" t="b">
        <v>0</v>
      </c>
      <c r="L212" s="84" t="b">
        <v>0</v>
      </c>
    </row>
    <row r="213" spans="1:12" ht="15">
      <c r="A213" s="84" t="s">
        <v>2657</v>
      </c>
      <c r="B213" s="84" t="s">
        <v>2713</v>
      </c>
      <c r="C213" s="84">
        <v>4</v>
      </c>
      <c r="D213" s="118">
        <v>0.0018992223947904548</v>
      </c>
      <c r="E213" s="118">
        <v>2.8428587624452937</v>
      </c>
      <c r="F213" s="84" t="s">
        <v>3058</v>
      </c>
      <c r="G213" s="84" t="b">
        <v>0</v>
      </c>
      <c r="H213" s="84" t="b">
        <v>0</v>
      </c>
      <c r="I213" s="84" t="b">
        <v>0</v>
      </c>
      <c r="J213" s="84" t="b">
        <v>0</v>
      </c>
      <c r="K213" s="84" t="b">
        <v>0</v>
      </c>
      <c r="L213" s="84" t="b">
        <v>0</v>
      </c>
    </row>
    <row r="214" spans="1:12" ht="15">
      <c r="A214" s="84" t="s">
        <v>2713</v>
      </c>
      <c r="B214" s="84" t="s">
        <v>2714</v>
      </c>
      <c r="C214" s="84">
        <v>4</v>
      </c>
      <c r="D214" s="118">
        <v>0.0018992223947904548</v>
      </c>
      <c r="E214" s="118">
        <v>2.93976877545335</v>
      </c>
      <c r="F214" s="84" t="s">
        <v>3058</v>
      </c>
      <c r="G214" s="84" t="b">
        <v>0</v>
      </c>
      <c r="H214" s="84" t="b">
        <v>0</v>
      </c>
      <c r="I214" s="84" t="b">
        <v>0</v>
      </c>
      <c r="J214" s="84" t="b">
        <v>0</v>
      </c>
      <c r="K214" s="84" t="b">
        <v>0</v>
      </c>
      <c r="L214" s="84" t="b">
        <v>0</v>
      </c>
    </row>
    <row r="215" spans="1:12" ht="15">
      <c r="A215" s="84" t="s">
        <v>2714</v>
      </c>
      <c r="B215" s="84" t="s">
        <v>2147</v>
      </c>
      <c r="C215" s="84">
        <v>4</v>
      </c>
      <c r="D215" s="118">
        <v>0.0018992223947904548</v>
      </c>
      <c r="E215" s="118">
        <v>1.6387387797893689</v>
      </c>
      <c r="F215" s="84" t="s">
        <v>3058</v>
      </c>
      <c r="G215" s="84" t="b">
        <v>0</v>
      </c>
      <c r="H215" s="84" t="b">
        <v>0</v>
      </c>
      <c r="I215" s="84" t="b">
        <v>0</v>
      </c>
      <c r="J215" s="84" t="b">
        <v>0</v>
      </c>
      <c r="K215" s="84" t="b">
        <v>0</v>
      </c>
      <c r="L215" s="84" t="b">
        <v>0</v>
      </c>
    </row>
    <row r="216" spans="1:12" ht="15">
      <c r="A216" s="84" t="s">
        <v>262</v>
      </c>
      <c r="B216" s="84" t="s">
        <v>2163</v>
      </c>
      <c r="C216" s="84">
        <v>4</v>
      </c>
      <c r="D216" s="118">
        <v>0.0018992223947904548</v>
      </c>
      <c r="E216" s="118">
        <v>2.93976877545335</v>
      </c>
      <c r="F216" s="84" t="s">
        <v>3058</v>
      </c>
      <c r="G216" s="84" t="b">
        <v>0</v>
      </c>
      <c r="H216" s="84" t="b">
        <v>0</v>
      </c>
      <c r="I216" s="84" t="b">
        <v>0</v>
      </c>
      <c r="J216" s="84" t="b">
        <v>0</v>
      </c>
      <c r="K216" s="84" t="b">
        <v>0</v>
      </c>
      <c r="L216" s="84" t="b">
        <v>0</v>
      </c>
    </row>
    <row r="217" spans="1:12" ht="15">
      <c r="A217" s="84" t="s">
        <v>2163</v>
      </c>
      <c r="B217" s="84" t="s">
        <v>2164</v>
      </c>
      <c r="C217" s="84">
        <v>4</v>
      </c>
      <c r="D217" s="118">
        <v>0.0018992223947904548</v>
      </c>
      <c r="E217" s="118">
        <v>2.93976877545335</v>
      </c>
      <c r="F217" s="84" t="s">
        <v>3058</v>
      </c>
      <c r="G217" s="84" t="b">
        <v>0</v>
      </c>
      <c r="H217" s="84" t="b">
        <v>0</v>
      </c>
      <c r="I217" s="84" t="b">
        <v>0</v>
      </c>
      <c r="J217" s="84" t="b">
        <v>0</v>
      </c>
      <c r="K217" s="84" t="b">
        <v>0</v>
      </c>
      <c r="L217" s="84" t="b">
        <v>0</v>
      </c>
    </row>
    <row r="218" spans="1:12" ht="15">
      <c r="A218" s="84" t="s">
        <v>2164</v>
      </c>
      <c r="B218" s="84" t="s">
        <v>2716</v>
      </c>
      <c r="C218" s="84">
        <v>4</v>
      </c>
      <c r="D218" s="118">
        <v>0.0018992223947904548</v>
      </c>
      <c r="E218" s="118">
        <v>2.93976877545335</v>
      </c>
      <c r="F218" s="84" t="s">
        <v>3058</v>
      </c>
      <c r="G218" s="84" t="b">
        <v>0</v>
      </c>
      <c r="H218" s="84" t="b">
        <v>0</v>
      </c>
      <c r="I218" s="84" t="b">
        <v>0</v>
      </c>
      <c r="J218" s="84" t="b">
        <v>0</v>
      </c>
      <c r="K218" s="84" t="b">
        <v>0</v>
      </c>
      <c r="L218" s="84" t="b">
        <v>0</v>
      </c>
    </row>
    <row r="219" spans="1:12" ht="15">
      <c r="A219" s="84" t="s">
        <v>2716</v>
      </c>
      <c r="B219" s="84" t="s">
        <v>2717</v>
      </c>
      <c r="C219" s="84">
        <v>4</v>
      </c>
      <c r="D219" s="118">
        <v>0.0018992223947904548</v>
      </c>
      <c r="E219" s="118">
        <v>2.93976877545335</v>
      </c>
      <c r="F219" s="84" t="s">
        <v>3058</v>
      </c>
      <c r="G219" s="84" t="b">
        <v>0</v>
      </c>
      <c r="H219" s="84" t="b">
        <v>0</v>
      </c>
      <c r="I219" s="84" t="b">
        <v>0</v>
      </c>
      <c r="J219" s="84" t="b">
        <v>0</v>
      </c>
      <c r="K219" s="84" t="b">
        <v>0</v>
      </c>
      <c r="L219" s="84" t="b">
        <v>0</v>
      </c>
    </row>
    <row r="220" spans="1:12" ht="15">
      <c r="A220" s="84" t="s">
        <v>2717</v>
      </c>
      <c r="B220" s="84" t="s">
        <v>2718</v>
      </c>
      <c r="C220" s="84">
        <v>4</v>
      </c>
      <c r="D220" s="118">
        <v>0.0018992223947904548</v>
      </c>
      <c r="E220" s="118">
        <v>2.93976877545335</v>
      </c>
      <c r="F220" s="84" t="s">
        <v>3058</v>
      </c>
      <c r="G220" s="84" t="b">
        <v>0</v>
      </c>
      <c r="H220" s="84" t="b">
        <v>0</v>
      </c>
      <c r="I220" s="84" t="b">
        <v>0</v>
      </c>
      <c r="J220" s="84" t="b">
        <v>1</v>
      </c>
      <c r="K220" s="84" t="b">
        <v>0</v>
      </c>
      <c r="L220" s="84" t="b">
        <v>0</v>
      </c>
    </row>
    <row r="221" spans="1:12" ht="15">
      <c r="A221" s="84" t="s">
        <v>2718</v>
      </c>
      <c r="B221" s="84" t="s">
        <v>2650</v>
      </c>
      <c r="C221" s="84">
        <v>4</v>
      </c>
      <c r="D221" s="118">
        <v>0.0018992223947904548</v>
      </c>
      <c r="E221" s="118">
        <v>2.8428587624452937</v>
      </c>
      <c r="F221" s="84" t="s">
        <v>3058</v>
      </c>
      <c r="G221" s="84" t="b">
        <v>1</v>
      </c>
      <c r="H221" s="84" t="b">
        <v>0</v>
      </c>
      <c r="I221" s="84" t="b">
        <v>0</v>
      </c>
      <c r="J221" s="84" t="b">
        <v>0</v>
      </c>
      <c r="K221" s="84" t="b">
        <v>0</v>
      </c>
      <c r="L221" s="84" t="b">
        <v>0</v>
      </c>
    </row>
    <row r="222" spans="1:12" ht="15">
      <c r="A222" s="84" t="s">
        <v>2650</v>
      </c>
      <c r="B222" s="84" t="s">
        <v>2719</v>
      </c>
      <c r="C222" s="84">
        <v>4</v>
      </c>
      <c r="D222" s="118">
        <v>0.0018992223947904548</v>
      </c>
      <c r="E222" s="118">
        <v>2.8428587624452937</v>
      </c>
      <c r="F222" s="84" t="s">
        <v>3058</v>
      </c>
      <c r="G222" s="84" t="b">
        <v>0</v>
      </c>
      <c r="H222" s="84" t="b">
        <v>0</v>
      </c>
      <c r="I222" s="84" t="b">
        <v>0</v>
      </c>
      <c r="J222" s="84" t="b">
        <v>0</v>
      </c>
      <c r="K222" s="84" t="b">
        <v>0</v>
      </c>
      <c r="L222" s="84" t="b">
        <v>0</v>
      </c>
    </row>
    <row r="223" spans="1:12" ht="15">
      <c r="A223" s="84" t="s">
        <v>2719</v>
      </c>
      <c r="B223" s="84" t="s">
        <v>2720</v>
      </c>
      <c r="C223" s="84">
        <v>4</v>
      </c>
      <c r="D223" s="118">
        <v>0.0018992223947904548</v>
      </c>
      <c r="E223" s="118">
        <v>2.93976877545335</v>
      </c>
      <c r="F223" s="84" t="s">
        <v>3058</v>
      </c>
      <c r="G223" s="84" t="b">
        <v>0</v>
      </c>
      <c r="H223" s="84" t="b">
        <v>0</v>
      </c>
      <c r="I223" s="84" t="b">
        <v>0</v>
      </c>
      <c r="J223" s="84" t="b">
        <v>0</v>
      </c>
      <c r="K223" s="84" t="b">
        <v>0</v>
      </c>
      <c r="L223" s="84" t="b">
        <v>0</v>
      </c>
    </row>
    <row r="224" spans="1:12" ht="15">
      <c r="A224" s="84" t="s">
        <v>2720</v>
      </c>
      <c r="B224" s="84" t="s">
        <v>2543</v>
      </c>
      <c r="C224" s="84">
        <v>4</v>
      </c>
      <c r="D224" s="118">
        <v>0.0018992223947904548</v>
      </c>
      <c r="E224" s="118">
        <v>2.5418287667813124</v>
      </c>
      <c r="F224" s="84" t="s">
        <v>3058</v>
      </c>
      <c r="G224" s="84" t="b">
        <v>0</v>
      </c>
      <c r="H224" s="84" t="b">
        <v>0</v>
      </c>
      <c r="I224" s="84" t="b">
        <v>0</v>
      </c>
      <c r="J224" s="84" t="b">
        <v>0</v>
      </c>
      <c r="K224" s="84" t="b">
        <v>0</v>
      </c>
      <c r="L224" s="84" t="b">
        <v>0</v>
      </c>
    </row>
    <row r="225" spans="1:12" ht="15">
      <c r="A225" s="84" t="s">
        <v>2147</v>
      </c>
      <c r="B225" s="84" t="s">
        <v>2725</v>
      </c>
      <c r="C225" s="84">
        <v>4</v>
      </c>
      <c r="D225" s="118">
        <v>0.0018992223947904548</v>
      </c>
      <c r="E225" s="118">
        <v>1.649734164090832</v>
      </c>
      <c r="F225" s="84" t="s">
        <v>3058</v>
      </c>
      <c r="G225" s="84" t="b">
        <v>0</v>
      </c>
      <c r="H225" s="84" t="b">
        <v>0</v>
      </c>
      <c r="I225" s="84" t="b">
        <v>0</v>
      </c>
      <c r="J225" s="84" t="b">
        <v>0</v>
      </c>
      <c r="K225" s="84" t="b">
        <v>0</v>
      </c>
      <c r="L225" s="84" t="b">
        <v>0</v>
      </c>
    </row>
    <row r="226" spans="1:12" ht="15">
      <c r="A226" s="84" t="s">
        <v>246</v>
      </c>
      <c r="B226" s="84" t="s">
        <v>2591</v>
      </c>
      <c r="C226" s="84">
        <v>4</v>
      </c>
      <c r="D226" s="118">
        <v>0.0018992223947904548</v>
      </c>
      <c r="E226" s="118">
        <v>2.1896462486699497</v>
      </c>
      <c r="F226" s="84" t="s">
        <v>3058</v>
      </c>
      <c r="G226" s="84" t="b">
        <v>0</v>
      </c>
      <c r="H226" s="84" t="b">
        <v>0</v>
      </c>
      <c r="I226" s="84" t="b">
        <v>0</v>
      </c>
      <c r="J226" s="84" t="b">
        <v>0</v>
      </c>
      <c r="K226" s="84" t="b">
        <v>0</v>
      </c>
      <c r="L226" s="84" t="b">
        <v>0</v>
      </c>
    </row>
    <row r="227" spans="1:12" ht="15">
      <c r="A227" s="84" t="s">
        <v>2535</v>
      </c>
      <c r="B227" s="84" t="s">
        <v>2730</v>
      </c>
      <c r="C227" s="84">
        <v>4</v>
      </c>
      <c r="D227" s="118">
        <v>0.0018992223947904548</v>
      </c>
      <c r="E227" s="118">
        <v>2.5004360816230875</v>
      </c>
      <c r="F227" s="84" t="s">
        <v>3058</v>
      </c>
      <c r="G227" s="84" t="b">
        <v>0</v>
      </c>
      <c r="H227" s="84" t="b">
        <v>0</v>
      </c>
      <c r="I227" s="84" t="b">
        <v>0</v>
      </c>
      <c r="J227" s="84" t="b">
        <v>0</v>
      </c>
      <c r="K227" s="84" t="b">
        <v>0</v>
      </c>
      <c r="L227" s="84" t="b">
        <v>0</v>
      </c>
    </row>
    <row r="228" spans="1:12" ht="15">
      <c r="A228" s="84" t="s">
        <v>2174</v>
      </c>
      <c r="B228" s="84" t="s">
        <v>2175</v>
      </c>
      <c r="C228" s="84">
        <v>4</v>
      </c>
      <c r="D228" s="118">
        <v>0.0020337821541962704</v>
      </c>
      <c r="E228" s="118">
        <v>2.2630751658284836</v>
      </c>
      <c r="F228" s="84" t="s">
        <v>3058</v>
      </c>
      <c r="G228" s="84" t="b">
        <v>0</v>
      </c>
      <c r="H228" s="84" t="b">
        <v>0</v>
      </c>
      <c r="I228" s="84" t="b">
        <v>0</v>
      </c>
      <c r="J228" s="84" t="b">
        <v>0</v>
      </c>
      <c r="K228" s="84" t="b">
        <v>0</v>
      </c>
      <c r="L228" s="84" t="b">
        <v>0</v>
      </c>
    </row>
    <row r="229" spans="1:12" ht="15">
      <c r="A229" s="84" t="s">
        <v>2732</v>
      </c>
      <c r="B229" s="84" t="s">
        <v>2565</v>
      </c>
      <c r="C229" s="84">
        <v>4</v>
      </c>
      <c r="D229" s="118">
        <v>0.0018992223947904548</v>
      </c>
      <c r="E229" s="118">
        <v>2.6967307267670555</v>
      </c>
      <c r="F229" s="84" t="s">
        <v>3058</v>
      </c>
      <c r="G229" s="84" t="b">
        <v>0</v>
      </c>
      <c r="H229" s="84" t="b">
        <v>0</v>
      </c>
      <c r="I229" s="84" t="b">
        <v>0</v>
      </c>
      <c r="J229" s="84" t="b">
        <v>0</v>
      </c>
      <c r="K229" s="84" t="b">
        <v>0</v>
      </c>
      <c r="L229" s="84" t="b">
        <v>0</v>
      </c>
    </row>
    <row r="230" spans="1:12" ht="15">
      <c r="A230" s="84" t="s">
        <v>2565</v>
      </c>
      <c r="B230" s="84" t="s">
        <v>2535</v>
      </c>
      <c r="C230" s="84">
        <v>4</v>
      </c>
      <c r="D230" s="118">
        <v>0.0018992223947904548</v>
      </c>
      <c r="E230" s="118">
        <v>2.1994060859591062</v>
      </c>
      <c r="F230" s="84" t="s">
        <v>3058</v>
      </c>
      <c r="G230" s="84" t="b">
        <v>0</v>
      </c>
      <c r="H230" s="84" t="b">
        <v>0</v>
      </c>
      <c r="I230" s="84" t="b">
        <v>0</v>
      </c>
      <c r="J230" s="84" t="b">
        <v>0</v>
      </c>
      <c r="K230" s="84" t="b">
        <v>0</v>
      </c>
      <c r="L230" s="84" t="b">
        <v>0</v>
      </c>
    </row>
    <row r="231" spans="1:12" ht="15">
      <c r="A231" s="84" t="s">
        <v>2535</v>
      </c>
      <c r="B231" s="84" t="s">
        <v>2567</v>
      </c>
      <c r="C231" s="84">
        <v>4</v>
      </c>
      <c r="D231" s="118">
        <v>0.0018992223947904548</v>
      </c>
      <c r="E231" s="118">
        <v>2.1994060859591062</v>
      </c>
      <c r="F231" s="84" t="s">
        <v>3058</v>
      </c>
      <c r="G231" s="84" t="b">
        <v>0</v>
      </c>
      <c r="H231" s="84" t="b">
        <v>0</v>
      </c>
      <c r="I231" s="84" t="b">
        <v>0</v>
      </c>
      <c r="J231" s="84" t="b">
        <v>0</v>
      </c>
      <c r="K231" s="84" t="b">
        <v>0</v>
      </c>
      <c r="L231" s="84" t="b">
        <v>0</v>
      </c>
    </row>
    <row r="232" spans="1:12" ht="15">
      <c r="A232" s="84" t="s">
        <v>2568</v>
      </c>
      <c r="B232" s="84" t="s">
        <v>2733</v>
      </c>
      <c r="C232" s="84">
        <v>4</v>
      </c>
      <c r="D232" s="118">
        <v>0.0018992223947904548</v>
      </c>
      <c r="E232" s="118">
        <v>2.6967307267670555</v>
      </c>
      <c r="F232" s="84" t="s">
        <v>3058</v>
      </c>
      <c r="G232" s="84" t="b">
        <v>0</v>
      </c>
      <c r="H232" s="84" t="b">
        <v>0</v>
      </c>
      <c r="I232" s="84" t="b">
        <v>0</v>
      </c>
      <c r="J232" s="84" t="b">
        <v>0</v>
      </c>
      <c r="K232" s="84" t="b">
        <v>0</v>
      </c>
      <c r="L232" s="84" t="b">
        <v>0</v>
      </c>
    </row>
    <row r="233" spans="1:12" ht="15">
      <c r="A233" s="84" t="s">
        <v>2733</v>
      </c>
      <c r="B233" s="84" t="s">
        <v>2529</v>
      </c>
      <c r="C233" s="84">
        <v>4</v>
      </c>
      <c r="D233" s="118">
        <v>0.0018992223947904548</v>
      </c>
      <c r="E233" s="118">
        <v>2.5004360816230875</v>
      </c>
      <c r="F233" s="84" t="s">
        <v>3058</v>
      </c>
      <c r="G233" s="84" t="b">
        <v>0</v>
      </c>
      <c r="H233" s="84" t="b">
        <v>0</v>
      </c>
      <c r="I233" s="84" t="b">
        <v>0</v>
      </c>
      <c r="J233" s="84" t="b">
        <v>0</v>
      </c>
      <c r="K233" s="84" t="b">
        <v>0</v>
      </c>
      <c r="L233" s="84" t="b">
        <v>0</v>
      </c>
    </row>
    <row r="234" spans="1:12" ht="15">
      <c r="A234" s="84" t="s">
        <v>2529</v>
      </c>
      <c r="B234" s="84" t="s">
        <v>2734</v>
      </c>
      <c r="C234" s="84">
        <v>4</v>
      </c>
      <c r="D234" s="118">
        <v>0.0018992223947904548</v>
      </c>
      <c r="E234" s="118">
        <v>2.4626475207336878</v>
      </c>
      <c r="F234" s="84" t="s">
        <v>3058</v>
      </c>
      <c r="G234" s="84" t="b">
        <v>0</v>
      </c>
      <c r="H234" s="84" t="b">
        <v>0</v>
      </c>
      <c r="I234" s="84" t="b">
        <v>0</v>
      </c>
      <c r="J234" s="84" t="b">
        <v>0</v>
      </c>
      <c r="K234" s="84" t="b">
        <v>0</v>
      </c>
      <c r="L234" s="84" t="b">
        <v>0</v>
      </c>
    </row>
    <row r="235" spans="1:12" ht="15">
      <c r="A235" s="84" t="s">
        <v>2734</v>
      </c>
      <c r="B235" s="84" t="s">
        <v>2735</v>
      </c>
      <c r="C235" s="84">
        <v>4</v>
      </c>
      <c r="D235" s="118">
        <v>0.0018992223947904548</v>
      </c>
      <c r="E235" s="118">
        <v>2.93976877545335</v>
      </c>
      <c r="F235" s="84" t="s">
        <v>3058</v>
      </c>
      <c r="G235" s="84" t="b">
        <v>0</v>
      </c>
      <c r="H235" s="84" t="b">
        <v>0</v>
      </c>
      <c r="I235" s="84" t="b">
        <v>0</v>
      </c>
      <c r="J235" s="84" t="b">
        <v>0</v>
      </c>
      <c r="K235" s="84" t="b">
        <v>0</v>
      </c>
      <c r="L235" s="84" t="b">
        <v>0</v>
      </c>
    </row>
    <row r="236" spans="1:12" ht="15">
      <c r="A236" s="84" t="s">
        <v>2735</v>
      </c>
      <c r="B236" s="84" t="s">
        <v>2736</v>
      </c>
      <c r="C236" s="84">
        <v>4</v>
      </c>
      <c r="D236" s="118">
        <v>0.0018992223947904548</v>
      </c>
      <c r="E236" s="118">
        <v>2.93976877545335</v>
      </c>
      <c r="F236" s="84" t="s">
        <v>3058</v>
      </c>
      <c r="G236" s="84" t="b">
        <v>0</v>
      </c>
      <c r="H236" s="84" t="b">
        <v>0</v>
      </c>
      <c r="I236" s="84" t="b">
        <v>0</v>
      </c>
      <c r="J236" s="84" t="b">
        <v>0</v>
      </c>
      <c r="K236" s="84" t="b">
        <v>0</v>
      </c>
      <c r="L236" s="84" t="b">
        <v>0</v>
      </c>
    </row>
    <row r="237" spans="1:12" ht="15">
      <c r="A237" s="84" t="s">
        <v>2736</v>
      </c>
      <c r="B237" s="84" t="s">
        <v>2737</v>
      </c>
      <c r="C237" s="84">
        <v>4</v>
      </c>
      <c r="D237" s="118">
        <v>0.0018992223947904548</v>
      </c>
      <c r="E237" s="118">
        <v>2.93976877545335</v>
      </c>
      <c r="F237" s="84" t="s">
        <v>3058</v>
      </c>
      <c r="G237" s="84" t="b">
        <v>0</v>
      </c>
      <c r="H237" s="84" t="b">
        <v>0</v>
      </c>
      <c r="I237" s="84" t="b">
        <v>0</v>
      </c>
      <c r="J237" s="84" t="b">
        <v>0</v>
      </c>
      <c r="K237" s="84" t="b">
        <v>0</v>
      </c>
      <c r="L237" s="84" t="b">
        <v>0</v>
      </c>
    </row>
    <row r="238" spans="1:12" ht="15">
      <c r="A238" s="84" t="s">
        <v>2092</v>
      </c>
      <c r="B238" s="84" t="s">
        <v>2673</v>
      </c>
      <c r="C238" s="84">
        <v>4</v>
      </c>
      <c r="D238" s="118">
        <v>0.0018992223947904548</v>
      </c>
      <c r="E238" s="118">
        <v>2.143888758109275</v>
      </c>
      <c r="F238" s="84" t="s">
        <v>3058</v>
      </c>
      <c r="G238" s="84" t="b">
        <v>0</v>
      </c>
      <c r="H238" s="84" t="b">
        <v>0</v>
      </c>
      <c r="I238" s="84" t="b">
        <v>0</v>
      </c>
      <c r="J238" s="84" t="b">
        <v>0</v>
      </c>
      <c r="K238" s="84" t="b">
        <v>0</v>
      </c>
      <c r="L238" s="84" t="b">
        <v>0</v>
      </c>
    </row>
    <row r="239" spans="1:12" ht="15">
      <c r="A239" s="84" t="s">
        <v>2740</v>
      </c>
      <c r="B239" s="84" t="s">
        <v>2741</v>
      </c>
      <c r="C239" s="84">
        <v>4</v>
      </c>
      <c r="D239" s="118">
        <v>0.0018992223947904548</v>
      </c>
      <c r="E239" s="118">
        <v>2.93976877545335</v>
      </c>
      <c r="F239" s="84" t="s">
        <v>3058</v>
      </c>
      <c r="G239" s="84" t="b">
        <v>0</v>
      </c>
      <c r="H239" s="84" t="b">
        <v>0</v>
      </c>
      <c r="I239" s="84" t="b">
        <v>0</v>
      </c>
      <c r="J239" s="84" t="b">
        <v>0</v>
      </c>
      <c r="K239" s="84" t="b">
        <v>0</v>
      </c>
      <c r="L239" s="84" t="b">
        <v>0</v>
      </c>
    </row>
    <row r="240" spans="1:12" ht="15">
      <c r="A240" s="84" t="s">
        <v>2741</v>
      </c>
      <c r="B240" s="84" t="s">
        <v>2742</v>
      </c>
      <c r="C240" s="84">
        <v>4</v>
      </c>
      <c r="D240" s="118">
        <v>0.0018992223947904548</v>
      </c>
      <c r="E240" s="118">
        <v>2.93976877545335</v>
      </c>
      <c r="F240" s="84" t="s">
        <v>3058</v>
      </c>
      <c r="G240" s="84" t="b">
        <v>0</v>
      </c>
      <c r="H240" s="84" t="b">
        <v>0</v>
      </c>
      <c r="I240" s="84" t="b">
        <v>0</v>
      </c>
      <c r="J240" s="84" t="b">
        <v>0</v>
      </c>
      <c r="K240" s="84" t="b">
        <v>0</v>
      </c>
      <c r="L240" s="84" t="b">
        <v>0</v>
      </c>
    </row>
    <row r="241" spans="1:12" ht="15">
      <c r="A241" s="84" t="s">
        <v>2742</v>
      </c>
      <c r="B241" s="84" t="s">
        <v>2743</v>
      </c>
      <c r="C241" s="84">
        <v>4</v>
      </c>
      <c r="D241" s="118">
        <v>0.0018992223947904548</v>
      </c>
      <c r="E241" s="118">
        <v>2.93976877545335</v>
      </c>
      <c r="F241" s="84" t="s">
        <v>3058</v>
      </c>
      <c r="G241" s="84" t="b">
        <v>0</v>
      </c>
      <c r="H241" s="84" t="b">
        <v>0</v>
      </c>
      <c r="I241" s="84" t="b">
        <v>0</v>
      </c>
      <c r="J241" s="84" t="b">
        <v>0</v>
      </c>
      <c r="K241" s="84" t="b">
        <v>0</v>
      </c>
      <c r="L241" s="84" t="b">
        <v>0</v>
      </c>
    </row>
    <row r="242" spans="1:12" ht="15">
      <c r="A242" s="84" t="s">
        <v>2743</v>
      </c>
      <c r="B242" s="84" t="s">
        <v>1207</v>
      </c>
      <c r="C242" s="84">
        <v>4</v>
      </c>
      <c r="D242" s="118">
        <v>0.0018992223947904548</v>
      </c>
      <c r="E242" s="118">
        <v>2.1801009307637194</v>
      </c>
      <c r="F242" s="84" t="s">
        <v>3058</v>
      </c>
      <c r="G242" s="84" t="b">
        <v>0</v>
      </c>
      <c r="H242" s="84" t="b">
        <v>0</v>
      </c>
      <c r="I242" s="84" t="b">
        <v>0</v>
      </c>
      <c r="J242" s="84" t="b">
        <v>0</v>
      </c>
      <c r="K242" s="84" t="b">
        <v>0</v>
      </c>
      <c r="L242" s="84" t="b">
        <v>0</v>
      </c>
    </row>
    <row r="243" spans="1:12" ht="15">
      <c r="A243" s="84" t="s">
        <v>1207</v>
      </c>
      <c r="B243" s="84" t="s">
        <v>259</v>
      </c>
      <c r="C243" s="84">
        <v>4</v>
      </c>
      <c r="D243" s="118">
        <v>0.0018992223947904548</v>
      </c>
      <c r="E243" s="118">
        <v>1.4599416273577626</v>
      </c>
      <c r="F243" s="84" t="s">
        <v>3058</v>
      </c>
      <c r="G243" s="84" t="b">
        <v>0</v>
      </c>
      <c r="H243" s="84" t="b">
        <v>0</v>
      </c>
      <c r="I243" s="84" t="b">
        <v>0</v>
      </c>
      <c r="J243" s="84" t="b">
        <v>0</v>
      </c>
      <c r="K243" s="84" t="b">
        <v>0</v>
      </c>
      <c r="L243" s="84" t="b">
        <v>0</v>
      </c>
    </row>
    <row r="244" spans="1:12" ht="15">
      <c r="A244" s="84" t="s">
        <v>259</v>
      </c>
      <c r="B244" s="84" t="s">
        <v>2744</v>
      </c>
      <c r="C244" s="84">
        <v>4</v>
      </c>
      <c r="D244" s="118">
        <v>0.0018992223947904548</v>
      </c>
      <c r="E244" s="118">
        <v>1.6175494807194308</v>
      </c>
      <c r="F244" s="84" t="s">
        <v>3058</v>
      </c>
      <c r="G244" s="84" t="b">
        <v>0</v>
      </c>
      <c r="H244" s="84" t="b">
        <v>0</v>
      </c>
      <c r="I244" s="84" t="b">
        <v>0</v>
      </c>
      <c r="J244" s="84" t="b">
        <v>0</v>
      </c>
      <c r="K244" s="84" t="b">
        <v>0</v>
      </c>
      <c r="L244" s="84" t="b">
        <v>0</v>
      </c>
    </row>
    <row r="245" spans="1:12" ht="15">
      <c r="A245" s="84" t="s">
        <v>2744</v>
      </c>
      <c r="B245" s="84" t="s">
        <v>2745</v>
      </c>
      <c r="C245" s="84">
        <v>4</v>
      </c>
      <c r="D245" s="118">
        <v>0.0018992223947904548</v>
      </c>
      <c r="E245" s="118">
        <v>2.93976877545335</v>
      </c>
      <c r="F245" s="84" t="s">
        <v>3058</v>
      </c>
      <c r="G245" s="84" t="b">
        <v>0</v>
      </c>
      <c r="H245" s="84" t="b">
        <v>0</v>
      </c>
      <c r="I245" s="84" t="b">
        <v>0</v>
      </c>
      <c r="J245" s="84" t="b">
        <v>0</v>
      </c>
      <c r="K245" s="84" t="b">
        <v>0</v>
      </c>
      <c r="L245" s="84" t="b">
        <v>0</v>
      </c>
    </row>
    <row r="246" spans="1:12" ht="15">
      <c r="A246" s="84" t="s">
        <v>2745</v>
      </c>
      <c r="B246" s="84" t="s">
        <v>2149</v>
      </c>
      <c r="C246" s="84">
        <v>4</v>
      </c>
      <c r="D246" s="118">
        <v>0.0018992223947904548</v>
      </c>
      <c r="E246" s="118">
        <v>2.3377087841253874</v>
      </c>
      <c r="F246" s="84" t="s">
        <v>3058</v>
      </c>
      <c r="G246" s="84" t="b">
        <v>0</v>
      </c>
      <c r="H246" s="84" t="b">
        <v>0</v>
      </c>
      <c r="I246" s="84" t="b">
        <v>0</v>
      </c>
      <c r="J246" s="84" t="b">
        <v>0</v>
      </c>
      <c r="K246" s="84" t="b">
        <v>0</v>
      </c>
      <c r="L246" s="84" t="b">
        <v>0</v>
      </c>
    </row>
    <row r="247" spans="1:12" ht="15">
      <c r="A247" s="84" t="s">
        <v>2149</v>
      </c>
      <c r="B247" s="84" t="s">
        <v>2543</v>
      </c>
      <c r="C247" s="84">
        <v>4</v>
      </c>
      <c r="D247" s="118">
        <v>0.0018992223947904548</v>
      </c>
      <c r="E247" s="118">
        <v>1.93976877545335</v>
      </c>
      <c r="F247" s="84" t="s">
        <v>3058</v>
      </c>
      <c r="G247" s="84" t="b">
        <v>0</v>
      </c>
      <c r="H247" s="84" t="b">
        <v>0</v>
      </c>
      <c r="I247" s="84" t="b">
        <v>0</v>
      </c>
      <c r="J247" s="84" t="b">
        <v>0</v>
      </c>
      <c r="K247" s="84" t="b">
        <v>0</v>
      </c>
      <c r="L247" s="84" t="b">
        <v>0</v>
      </c>
    </row>
    <row r="248" spans="1:12" ht="15">
      <c r="A248" s="84" t="s">
        <v>2543</v>
      </c>
      <c r="B248" s="84" t="s">
        <v>2109</v>
      </c>
      <c r="C248" s="84">
        <v>4</v>
      </c>
      <c r="D248" s="118">
        <v>0.0018992223947904548</v>
      </c>
      <c r="E248" s="118">
        <v>1.9677974990535936</v>
      </c>
      <c r="F248" s="84" t="s">
        <v>3058</v>
      </c>
      <c r="G248" s="84" t="b">
        <v>0</v>
      </c>
      <c r="H248" s="84" t="b">
        <v>0</v>
      </c>
      <c r="I248" s="84" t="b">
        <v>0</v>
      </c>
      <c r="J248" s="84" t="b">
        <v>0</v>
      </c>
      <c r="K248" s="84" t="b">
        <v>0</v>
      </c>
      <c r="L248" s="84" t="b">
        <v>0</v>
      </c>
    </row>
    <row r="249" spans="1:12" ht="15">
      <c r="A249" s="84" t="s">
        <v>2109</v>
      </c>
      <c r="B249" s="84" t="s">
        <v>291</v>
      </c>
      <c r="C249" s="84">
        <v>4</v>
      </c>
      <c r="D249" s="118">
        <v>0.0018992223947904548</v>
      </c>
      <c r="E249" s="118">
        <v>2.365737507725631</v>
      </c>
      <c r="F249" s="84" t="s">
        <v>3058</v>
      </c>
      <c r="G249" s="84" t="b">
        <v>0</v>
      </c>
      <c r="H249" s="84" t="b">
        <v>0</v>
      </c>
      <c r="I249" s="84" t="b">
        <v>0</v>
      </c>
      <c r="J249" s="84" t="b">
        <v>0</v>
      </c>
      <c r="K249" s="84" t="b">
        <v>0</v>
      </c>
      <c r="L249" s="84" t="b">
        <v>0</v>
      </c>
    </row>
    <row r="250" spans="1:12" ht="15">
      <c r="A250" s="84" t="s">
        <v>2746</v>
      </c>
      <c r="B250" s="84" t="s">
        <v>269</v>
      </c>
      <c r="C250" s="84">
        <v>4</v>
      </c>
      <c r="D250" s="118">
        <v>0.0018992223947904548</v>
      </c>
      <c r="E250" s="118">
        <v>2.93976877545335</v>
      </c>
      <c r="F250" s="84" t="s">
        <v>3058</v>
      </c>
      <c r="G250" s="84" t="b">
        <v>0</v>
      </c>
      <c r="H250" s="84" t="b">
        <v>0</v>
      </c>
      <c r="I250" s="84" t="b">
        <v>0</v>
      </c>
      <c r="J250" s="84" t="b">
        <v>0</v>
      </c>
      <c r="K250" s="84" t="b">
        <v>0</v>
      </c>
      <c r="L250" s="84" t="b">
        <v>0</v>
      </c>
    </row>
    <row r="251" spans="1:12" ht="15">
      <c r="A251" s="84" t="s">
        <v>269</v>
      </c>
      <c r="B251" s="84" t="s">
        <v>2747</v>
      </c>
      <c r="C251" s="84">
        <v>4</v>
      </c>
      <c r="D251" s="118">
        <v>0.0018992223947904548</v>
      </c>
      <c r="E251" s="118">
        <v>2.93976877545335</v>
      </c>
      <c r="F251" s="84" t="s">
        <v>3058</v>
      </c>
      <c r="G251" s="84" t="b">
        <v>0</v>
      </c>
      <c r="H251" s="84" t="b">
        <v>0</v>
      </c>
      <c r="I251" s="84" t="b">
        <v>0</v>
      </c>
      <c r="J251" s="84" t="b">
        <v>0</v>
      </c>
      <c r="K251" s="84" t="b">
        <v>0</v>
      </c>
      <c r="L251" s="84" t="b">
        <v>0</v>
      </c>
    </row>
    <row r="252" spans="1:12" ht="15">
      <c r="A252" s="84" t="s">
        <v>2747</v>
      </c>
      <c r="B252" s="84" t="s">
        <v>2529</v>
      </c>
      <c r="C252" s="84">
        <v>4</v>
      </c>
      <c r="D252" s="118">
        <v>0.0018992223947904548</v>
      </c>
      <c r="E252" s="118">
        <v>2.5004360816230875</v>
      </c>
      <c r="F252" s="84" t="s">
        <v>3058</v>
      </c>
      <c r="G252" s="84" t="b">
        <v>0</v>
      </c>
      <c r="H252" s="84" t="b">
        <v>0</v>
      </c>
      <c r="I252" s="84" t="b">
        <v>0</v>
      </c>
      <c r="J252" s="84" t="b">
        <v>0</v>
      </c>
      <c r="K252" s="84" t="b">
        <v>0</v>
      </c>
      <c r="L252" s="84" t="b">
        <v>0</v>
      </c>
    </row>
    <row r="253" spans="1:12" ht="15">
      <c r="A253" s="84" t="s">
        <v>2529</v>
      </c>
      <c r="B253" s="84" t="s">
        <v>2560</v>
      </c>
      <c r="C253" s="84">
        <v>4</v>
      </c>
      <c r="D253" s="118">
        <v>0.0018992223947904548</v>
      </c>
      <c r="E253" s="118">
        <v>2.1616175250697065</v>
      </c>
      <c r="F253" s="84" t="s">
        <v>3058</v>
      </c>
      <c r="G253" s="84" t="b">
        <v>0</v>
      </c>
      <c r="H253" s="84" t="b">
        <v>0</v>
      </c>
      <c r="I253" s="84" t="b">
        <v>0</v>
      </c>
      <c r="J253" s="84" t="b">
        <v>0</v>
      </c>
      <c r="K253" s="84" t="b">
        <v>0</v>
      </c>
      <c r="L253" s="84" t="b">
        <v>0</v>
      </c>
    </row>
    <row r="254" spans="1:12" ht="15">
      <c r="A254" s="84" t="s">
        <v>2560</v>
      </c>
      <c r="B254" s="84" t="s">
        <v>2180</v>
      </c>
      <c r="C254" s="84">
        <v>4</v>
      </c>
      <c r="D254" s="118">
        <v>0.0018992223947904548</v>
      </c>
      <c r="E254" s="118">
        <v>2.490676244333931</v>
      </c>
      <c r="F254" s="84" t="s">
        <v>3058</v>
      </c>
      <c r="G254" s="84" t="b">
        <v>0</v>
      </c>
      <c r="H254" s="84" t="b">
        <v>0</v>
      </c>
      <c r="I254" s="84" t="b">
        <v>0</v>
      </c>
      <c r="J254" s="84" t="b">
        <v>0</v>
      </c>
      <c r="K254" s="84" t="b">
        <v>0</v>
      </c>
      <c r="L254" s="84" t="b">
        <v>0</v>
      </c>
    </row>
    <row r="255" spans="1:12" ht="15">
      <c r="A255" s="84" t="s">
        <v>2180</v>
      </c>
      <c r="B255" s="84" t="s">
        <v>2748</v>
      </c>
      <c r="C255" s="84">
        <v>4</v>
      </c>
      <c r="D255" s="118">
        <v>0.0018992223947904548</v>
      </c>
      <c r="E255" s="118">
        <v>2.93976877545335</v>
      </c>
      <c r="F255" s="84" t="s">
        <v>3058</v>
      </c>
      <c r="G255" s="84" t="b">
        <v>0</v>
      </c>
      <c r="H255" s="84" t="b">
        <v>0</v>
      </c>
      <c r="I255" s="84" t="b">
        <v>0</v>
      </c>
      <c r="J255" s="84" t="b">
        <v>1</v>
      </c>
      <c r="K255" s="84" t="b">
        <v>0</v>
      </c>
      <c r="L255" s="84" t="b">
        <v>0</v>
      </c>
    </row>
    <row r="256" spans="1:12" ht="15">
      <c r="A256" s="84" t="s">
        <v>2748</v>
      </c>
      <c r="B256" s="84" t="s">
        <v>2108</v>
      </c>
      <c r="C256" s="84">
        <v>4</v>
      </c>
      <c r="D256" s="118">
        <v>0.0018992223947904548</v>
      </c>
      <c r="E256" s="118">
        <v>2.023314826903425</v>
      </c>
      <c r="F256" s="84" t="s">
        <v>3058</v>
      </c>
      <c r="G256" s="84" t="b">
        <v>1</v>
      </c>
      <c r="H256" s="84" t="b">
        <v>0</v>
      </c>
      <c r="I256" s="84" t="b">
        <v>0</v>
      </c>
      <c r="J256" s="84" t="b">
        <v>1</v>
      </c>
      <c r="K256" s="84" t="b">
        <v>0</v>
      </c>
      <c r="L256" s="84" t="b">
        <v>0</v>
      </c>
    </row>
    <row r="257" spans="1:12" ht="15">
      <c r="A257" s="84" t="s">
        <v>1207</v>
      </c>
      <c r="B257" s="84" t="s">
        <v>2129</v>
      </c>
      <c r="C257" s="84">
        <v>4</v>
      </c>
      <c r="D257" s="118">
        <v>0.0018992223947904548</v>
      </c>
      <c r="E257" s="118">
        <v>2.1801009307637194</v>
      </c>
      <c r="F257" s="84" t="s">
        <v>3058</v>
      </c>
      <c r="G257" s="84" t="b">
        <v>0</v>
      </c>
      <c r="H257" s="84" t="b">
        <v>0</v>
      </c>
      <c r="I257" s="84" t="b">
        <v>0</v>
      </c>
      <c r="J257" s="84" t="b">
        <v>0</v>
      </c>
      <c r="K257" s="84" t="b">
        <v>0</v>
      </c>
      <c r="L257" s="84" t="b">
        <v>0</v>
      </c>
    </row>
    <row r="258" spans="1:12" ht="15">
      <c r="A258" s="84" t="s">
        <v>2129</v>
      </c>
      <c r="B258" s="84" t="s">
        <v>2749</v>
      </c>
      <c r="C258" s="84">
        <v>4</v>
      </c>
      <c r="D258" s="118">
        <v>0.0018992223947904548</v>
      </c>
      <c r="E258" s="118">
        <v>2.93976877545335</v>
      </c>
      <c r="F258" s="84" t="s">
        <v>3058</v>
      </c>
      <c r="G258" s="84" t="b">
        <v>0</v>
      </c>
      <c r="H258" s="84" t="b">
        <v>0</v>
      </c>
      <c r="I258" s="84" t="b">
        <v>0</v>
      </c>
      <c r="J258" s="84" t="b">
        <v>0</v>
      </c>
      <c r="K258" s="84" t="b">
        <v>0</v>
      </c>
      <c r="L258" s="84" t="b">
        <v>0</v>
      </c>
    </row>
    <row r="259" spans="1:12" ht="15">
      <c r="A259" s="84" t="s">
        <v>272</v>
      </c>
      <c r="B259" s="84" t="s">
        <v>2678</v>
      </c>
      <c r="C259" s="84">
        <v>3</v>
      </c>
      <c r="D259" s="118">
        <v>0.001525336615647203</v>
      </c>
      <c r="E259" s="118">
        <v>3.06470751206165</v>
      </c>
      <c r="F259" s="84" t="s">
        <v>3058</v>
      </c>
      <c r="G259" s="84" t="b">
        <v>0</v>
      </c>
      <c r="H259" s="84" t="b">
        <v>0</v>
      </c>
      <c r="I259" s="84" t="b">
        <v>0</v>
      </c>
      <c r="J259" s="84" t="b">
        <v>0</v>
      </c>
      <c r="K259" s="84" t="b">
        <v>0</v>
      </c>
      <c r="L259" s="84" t="b">
        <v>0</v>
      </c>
    </row>
    <row r="260" spans="1:12" ht="15">
      <c r="A260" s="84" t="s">
        <v>2531</v>
      </c>
      <c r="B260" s="84" t="s">
        <v>2753</v>
      </c>
      <c r="C260" s="84">
        <v>3</v>
      </c>
      <c r="D260" s="118">
        <v>0.001525336615647203</v>
      </c>
      <c r="E260" s="118">
        <v>2.5004360816230875</v>
      </c>
      <c r="F260" s="84" t="s">
        <v>3058</v>
      </c>
      <c r="G260" s="84" t="b">
        <v>0</v>
      </c>
      <c r="H260" s="84" t="b">
        <v>0</v>
      </c>
      <c r="I260" s="84" t="b">
        <v>0</v>
      </c>
      <c r="J260" s="84" t="b">
        <v>0</v>
      </c>
      <c r="K260" s="84" t="b">
        <v>0</v>
      </c>
      <c r="L260" s="84" t="b">
        <v>0</v>
      </c>
    </row>
    <row r="261" spans="1:12" ht="15">
      <c r="A261" s="84" t="s">
        <v>2521</v>
      </c>
      <c r="B261" s="84" t="s">
        <v>2754</v>
      </c>
      <c r="C261" s="84">
        <v>3</v>
      </c>
      <c r="D261" s="118">
        <v>0.001525336615647203</v>
      </c>
      <c r="E261" s="118">
        <v>2.4278854144744755</v>
      </c>
      <c r="F261" s="84" t="s">
        <v>3058</v>
      </c>
      <c r="G261" s="84" t="b">
        <v>0</v>
      </c>
      <c r="H261" s="84" t="b">
        <v>0</v>
      </c>
      <c r="I261" s="84" t="b">
        <v>0</v>
      </c>
      <c r="J261" s="84" t="b">
        <v>0</v>
      </c>
      <c r="K261" s="84" t="b">
        <v>0</v>
      </c>
      <c r="L261" s="84" t="b">
        <v>0</v>
      </c>
    </row>
    <row r="262" spans="1:12" ht="15">
      <c r="A262" s="84" t="s">
        <v>2755</v>
      </c>
      <c r="B262" s="84" t="s">
        <v>2756</v>
      </c>
      <c r="C262" s="84">
        <v>3</v>
      </c>
      <c r="D262" s="118">
        <v>0.001525336615647203</v>
      </c>
      <c r="E262" s="118">
        <v>3.06470751206165</v>
      </c>
      <c r="F262" s="84" t="s">
        <v>3058</v>
      </c>
      <c r="G262" s="84" t="b">
        <v>0</v>
      </c>
      <c r="H262" s="84" t="b">
        <v>0</v>
      </c>
      <c r="I262" s="84" t="b">
        <v>0</v>
      </c>
      <c r="J262" s="84" t="b">
        <v>0</v>
      </c>
      <c r="K262" s="84" t="b">
        <v>0</v>
      </c>
      <c r="L262" s="84" t="b">
        <v>0</v>
      </c>
    </row>
    <row r="263" spans="1:12" ht="15">
      <c r="A263" s="84" t="s">
        <v>2756</v>
      </c>
      <c r="B263" s="84" t="s">
        <v>2757</v>
      </c>
      <c r="C263" s="84">
        <v>3</v>
      </c>
      <c r="D263" s="118">
        <v>0.001525336615647203</v>
      </c>
      <c r="E263" s="118">
        <v>3.06470751206165</v>
      </c>
      <c r="F263" s="84" t="s">
        <v>3058</v>
      </c>
      <c r="G263" s="84" t="b">
        <v>0</v>
      </c>
      <c r="H263" s="84" t="b">
        <v>0</v>
      </c>
      <c r="I263" s="84" t="b">
        <v>0</v>
      </c>
      <c r="J263" s="84" t="b">
        <v>0</v>
      </c>
      <c r="K263" s="84" t="b">
        <v>0</v>
      </c>
      <c r="L263" s="84" t="b">
        <v>0</v>
      </c>
    </row>
    <row r="264" spans="1:12" ht="15">
      <c r="A264" s="84" t="s">
        <v>2757</v>
      </c>
      <c r="B264" s="84" t="s">
        <v>2758</v>
      </c>
      <c r="C264" s="84">
        <v>3</v>
      </c>
      <c r="D264" s="118">
        <v>0.001525336615647203</v>
      </c>
      <c r="E264" s="118">
        <v>3.06470751206165</v>
      </c>
      <c r="F264" s="84" t="s">
        <v>3058</v>
      </c>
      <c r="G264" s="84" t="b">
        <v>0</v>
      </c>
      <c r="H264" s="84" t="b">
        <v>0</v>
      </c>
      <c r="I264" s="84" t="b">
        <v>0</v>
      </c>
      <c r="J264" s="84" t="b">
        <v>0</v>
      </c>
      <c r="K264" s="84" t="b">
        <v>0</v>
      </c>
      <c r="L264" s="84" t="b">
        <v>0</v>
      </c>
    </row>
    <row r="265" spans="1:12" ht="15">
      <c r="A265" s="84" t="s">
        <v>2758</v>
      </c>
      <c r="B265" s="84" t="s">
        <v>2759</v>
      </c>
      <c r="C265" s="84">
        <v>3</v>
      </c>
      <c r="D265" s="118">
        <v>0.001525336615647203</v>
      </c>
      <c r="E265" s="118">
        <v>3.06470751206165</v>
      </c>
      <c r="F265" s="84" t="s">
        <v>3058</v>
      </c>
      <c r="G265" s="84" t="b">
        <v>0</v>
      </c>
      <c r="H265" s="84" t="b">
        <v>0</v>
      </c>
      <c r="I265" s="84" t="b">
        <v>0</v>
      </c>
      <c r="J265" s="84" t="b">
        <v>0</v>
      </c>
      <c r="K265" s="84" t="b">
        <v>0</v>
      </c>
      <c r="L265" s="84" t="b">
        <v>0</v>
      </c>
    </row>
    <row r="266" spans="1:12" ht="15">
      <c r="A266" s="84" t="s">
        <v>2759</v>
      </c>
      <c r="B266" s="84" t="s">
        <v>2760</v>
      </c>
      <c r="C266" s="84">
        <v>3</v>
      </c>
      <c r="D266" s="118">
        <v>0.001525336615647203</v>
      </c>
      <c r="E266" s="118">
        <v>3.06470751206165</v>
      </c>
      <c r="F266" s="84" t="s">
        <v>3058</v>
      </c>
      <c r="G266" s="84" t="b">
        <v>0</v>
      </c>
      <c r="H266" s="84" t="b">
        <v>0</v>
      </c>
      <c r="I266" s="84" t="b">
        <v>0</v>
      </c>
      <c r="J266" s="84" t="b">
        <v>0</v>
      </c>
      <c r="K266" s="84" t="b">
        <v>0</v>
      </c>
      <c r="L266" s="84" t="b">
        <v>0</v>
      </c>
    </row>
    <row r="267" spans="1:12" ht="15">
      <c r="A267" s="84" t="s">
        <v>2760</v>
      </c>
      <c r="B267" s="84" t="s">
        <v>2639</v>
      </c>
      <c r="C267" s="84">
        <v>3</v>
      </c>
      <c r="D267" s="118">
        <v>0.001525336615647203</v>
      </c>
      <c r="E267" s="118">
        <v>2.8428587624452937</v>
      </c>
      <c r="F267" s="84" t="s">
        <v>3058</v>
      </c>
      <c r="G267" s="84" t="b">
        <v>0</v>
      </c>
      <c r="H267" s="84" t="b">
        <v>0</v>
      </c>
      <c r="I267" s="84" t="b">
        <v>0</v>
      </c>
      <c r="J267" s="84" t="b">
        <v>0</v>
      </c>
      <c r="K267" s="84" t="b">
        <v>0</v>
      </c>
      <c r="L267" s="84" t="b">
        <v>0</v>
      </c>
    </row>
    <row r="268" spans="1:12" ht="15">
      <c r="A268" s="84" t="s">
        <v>2639</v>
      </c>
      <c r="B268" s="84" t="s">
        <v>2761</v>
      </c>
      <c r="C268" s="84">
        <v>3</v>
      </c>
      <c r="D268" s="118">
        <v>0.001525336615647203</v>
      </c>
      <c r="E268" s="118">
        <v>2.8428587624452937</v>
      </c>
      <c r="F268" s="84" t="s">
        <v>3058</v>
      </c>
      <c r="G268" s="84" t="b">
        <v>0</v>
      </c>
      <c r="H268" s="84" t="b">
        <v>0</v>
      </c>
      <c r="I268" s="84" t="b">
        <v>0</v>
      </c>
      <c r="J268" s="84" t="b">
        <v>0</v>
      </c>
      <c r="K268" s="84" t="b">
        <v>0</v>
      </c>
      <c r="L268" s="84" t="b">
        <v>0</v>
      </c>
    </row>
    <row r="269" spans="1:12" ht="15">
      <c r="A269" s="84" t="s">
        <v>2761</v>
      </c>
      <c r="B269" s="84" t="s">
        <v>2519</v>
      </c>
      <c r="C269" s="84">
        <v>3</v>
      </c>
      <c r="D269" s="118">
        <v>0.001525336615647203</v>
      </c>
      <c r="E269" s="118">
        <v>2.3957007311030742</v>
      </c>
      <c r="F269" s="84" t="s">
        <v>3058</v>
      </c>
      <c r="G269" s="84" t="b">
        <v>0</v>
      </c>
      <c r="H269" s="84" t="b">
        <v>0</v>
      </c>
      <c r="I269" s="84" t="b">
        <v>0</v>
      </c>
      <c r="J269" s="84" t="b">
        <v>0</v>
      </c>
      <c r="K269" s="84" t="b">
        <v>0</v>
      </c>
      <c r="L269" s="84" t="b">
        <v>0</v>
      </c>
    </row>
    <row r="270" spans="1:12" ht="15">
      <c r="A270" s="84" t="s">
        <v>2519</v>
      </c>
      <c r="B270" s="84" t="s">
        <v>2175</v>
      </c>
      <c r="C270" s="84">
        <v>3</v>
      </c>
      <c r="D270" s="118">
        <v>0.001525336615647203</v>
      </c>
      <c r="E270" s="118">
        <v>1.626253068241309</v>
      </c>
      <c r="F270" s="84" t="s">
        <v>3058</v>
      </c>
      <c r="G270" s="84" t="b">
        <v>0</v>
      </c>
      <c r="H270" s="84" t="b">
        <v>0</v>
      </c>
      <c r="I270" s="84" t="b">
        <v>0</v>
      </c>
      <c r="J270" s="84" t="b">
        <v>0</v>
      </c>
      <c r="K270" s="84" t="b">
        <v>0</v>
      </c>
      <c r="L270" s="84" t="b">
        <v>0</v>
      </c>
    </row>
    <row r="271" spans="1:12" ht="15">
      <c r="A271" s="84" t="s">
        <v>2175</v>
      </c>
      <c r="B271" s="84" t="s">
        <v>2762</v>
      </c>
      <c r="C271" s="84">
        <v>3</v>
      </c>
      <c r="D271" s="118">
        <v>0.001525336615647203</v>
      </c>
      <c r="E271" s="118">
        <v>2.2630751658284836</v>
      </c>
      <c r="F271" s="84" t="s">
        <v>3058</v>
      </c>
      <c r="G271" s="84" t="b">
        <v>0</v>
      </c>
      <c r="H271" s="84" t="b">
        <v>0</v>
      </c>
      <c r="I271" s="84" t="b">
        <v>0</v>
      </c>
      <c r="J271" s="84" t="b">
        <v>0</v>
      </c>
      <c r="K271" s="84" t="b">
        <v>0</v>
      </c>
      <c r="L271" s="84" t="b">
        <v>0</v>
      </c>
    </row>
    <row r="272" spans="1:12" ht="15">
      <c r="A272" s="84" t="s">
        <v>2762</v>
      </c>
      <c r="B272" s="84" t="s">
        <v>2763</v>
      </c>
      <c r="C272" s="84">
        <v>3</v>
      </c>
      <c r="D272" s="118">
        <v>0.001525336615647203</v>
      </c>
      <c r="E272" s="118">
        <v>3.06470751206165</v>
      </c>
      <c r="F272" s="84" t="s">
        <v>3058</v>
      </c>
      <c r="G272" s="84" t="b">
        <v>0</v>
      </c>
      <c r="H272" s="84" t="b">
        <v>0</v>
      </c>
      <c r="I272" s="84" t="b">
        <v>0</v>
      </c>
      <c r="J272" s="84" t="b">
        <v>0</v>
      </c>
      <c r="K272" s="84" t="b">
        <v>0</v>
      </c>
      <c r="L272" s="84" t="b">
        <v>0</v>
      </c>
    </row>
    <row r="273" spans="1:12" ht="15">
      <c r="A273" s="84" t="s">
        <v>2763</v>
      </c>
      <c r="B273" s="84" t="s">
        <v>2175</v>
      </c>
      <c r="C273" s="84">
        <v>3</v>
      </c>
      <c r="D273" s="118">
        <v>0.001525336615647203</v>
      </c>
      <c r="E273" s="118">
        <v>2.2630751658284836</v>
      </c>
      <c r="F273" s="84" t="s">
        <v>3058</v>
      </c>
      <c r="G273" s="84" t="b">
        <v>0</v>
      </c>
      <c r="H273" s="84" t="b">
        <v>0</v>
      </c>
      <c r="I273" s="84" t="b">
        <v>0</v>
      </c>
      <c r="J273" s="84" t="b">
        <v>0</v>
      </c>
      <c r="K273" s="84" t="b">
        <v>0</v>
      </c>
      <c r="L273" s="84" t="b">
        <v>0</v>
      </c>
    </row>
    <row r="274" spans="1:12" ht="15">
      <c r="A274" s="84" t="s">
        <v>2519</v>
      </c>
      <c r="B274" s="84" t="s">
        <v>2764</v>
      </c>
      <c r="C274" s="84">
        <v>3</v>
      </c>
      <c r="D274" s="118">
        <v>0.001525336615647203</v>
      </c>
      <c r="E274" s="118">
        <v>2.4278854144744755</v>
      </c>
      <c r="F274" s="84" t="s">
        <v>3058</v>
      </c>
      <c r="G274" s="84" t="b">
        <v>0</v>
      </c>
      <c r="H274" s="84" t="b">
        <v>0</v>
      </c>
      <c r="I274" s="84" t="b">
        <v>0</v>
      </c>
      <c r="J274" s="84" t="b">
        <v>0</v>
      </c>
      <c r="K274" s="84" t="b">
        <v>0</v>
      </c>
      <c r="L274" s="84" t="b">
        <v>0</v>
      </c>
    </row>
    <row r="275" spans="1:12" ht="15">
      <c r="A275" s="84" t="s">
        <v>2764</v>
      </c>
      <c r="B275" s="84" t="s">
        <v>2765</v>
      </c>
      <c r="C275" s="84">
        <v>3</v>
      </c>
      <c r="D275" s="118">
        <v>0.001525336615647203</v>
      </c>
      <c r="E275" s="118">
        <v>3.06470751206165</v>
      </c>
      <c r="F275" s="84" t="s">
        <v>3058</v>
      </c>
      <c r="G275" s="84" t="b">
        <v>0</v>
      </c>
      <c r="H275" s="84" t="b">
        <v>0</v>
      </c>
      <c r="I275" s="84" t="b">
        <v>0</v>
      </c>
      <c r="J275" s="84" t="b">
        <v>0</v>
      </c>
      <c r="K275" s="84" t="b">
        <v>0</v>
      </c>
      <c r="L275" s="84" t="b">
        <v>0</v>
      </c>
    </row>
    <row r="276" spans="1:12" ht="15">
      <c r="A276" s="84" t="s">
        <v>2765</v>
      </c>
      <c r="B276" s="84" t="s">
        <v>2766</v>
      </c>
      <c r="C276" s="84">
        <v>3</v>
      </c>
      <c r="D276" s="118">
        <v>0.001525336615647203</v>
      </c>
      <c r="E276" s="118">
        <v>3.06470751206165</v>
      </c>
      <c r="F276" s="84" t="s">
        <v>3058</v>
      </c>
      <c r="G276" s="84" t="b">
        <v>0</v>
      </c>
      <c r="H276" s="84" t="b">
        <v>0</v>
      </c>
      <c r="I276" s="84" t="b">
        <v>0</v>
      </c>
      <c r="J276" s="84" t="b">
        <v>0</v>
      </c>
      <c r="K276" s="84" t="b">
        <v>0</v>
      </c>
      <c r="L276" s="84" t="b">
        <v>0</v>
      </c>
    </row>
    <row r="277" spans="1:12" ht="15">
      <c r="A277" s="84" t="s">
        <v>2766</v>
      </c>
      <c r="B277" s="84" t="s">
        <v>2147</v>
      </c>
      <c r="C277" s="84">
        <v>3</v>
      </c>
      <c r="D277" s="118">
        <v>0.001525336615647203</v>
      </c>
      <c r="E277" s="118">
        <v>1.6387387797893689</v>
      </c>
      <c r="F277" s="84" t="s">
        <v>3058</v>
      </c>
      <c r="G277" s="84" t="b">
        <v>0</v>
      </c>
      <c r="H277" s="84" t="b">
        <v>0</v>
      </c>
      <c r="I277" s="84" t="b">
        <v>0</v>
      </c>
      <c r="J277" s="84" t="b">
        <v>0</v>
      </c>
      <c r="K277" s="84" t="b">
        <v>0</v>
      </c>
      <c r="L277" s="84" t="b">
        <v>0</v>
      </c>
    </row>
    <row r="278" spans="1:12" ht="15">
      <c r="A278" s="84" t="s">
        <v>2088</v>
      </c>
      <c r="B278" s="84" t="s">
        <v>2641</v>
      </c>
      <c r="C278" s="84">
        <v>3</v>
      </c>
      <c r="D278" s="118">
        <v>0.001525336615647203</v>
      </c>
      <c r="E278" s="118">
        <v>1.6667675033896123</v>
      </c>
      <c r="F278" s="84" t="s">
        <v>3058</v>
      </c>
      <c r="G278" s="84" t="b">
        <v>0</v>
      </c>
      <c r="H278" s="84" t="b">
        <v>0</v>
      </c>
      <c r="I278" s="84" t="b">
        <v>0</v>
      </c>
      <c r="J278" s="84" t="b">
        <v>0</v>
      </c>
      <c r="K278" s="84" t="b">
        <v>0</v>
      </c>
      <c r="L278" s="84" t="b">
        <v>0</v>
      </c>
    </row>
    <row r="279" spans="1:12" ht="15">
      <c r="A279" s="84" t="s">
        <v>2642</v>
      </c>
      <c r="B279" s="84" t="s">
        <v>2640</v>
      </c>
      <c r="C279" s="84">
        <v>3</v>
      </c>
      <c r="D279" s="118">
        <v>0.001525336615647203</v>
      </c>
      <c r="E279" s="118">
        <v>2.621010012828937</v>
      </c>
      <c r="F279" s="84" t="s">
        <v>3058</v>
      </c>
      <c r="G279" s="84" t="b">
        <v>0</v>
      </c>
      <c r="H279" s="84" t="b">
        <v>0</v>
      </c>
      <c r="I279" s="84" t="b">
        <v>0</v>
      </c>
      <c r="J279" s="84" t="b">
        <v>0</v>
      </c>
      <c r="K279" s="84" t="b">
        <v>0</v>
      </c>
      <c r="L279" s="84" t="b">
        <v>0</v>
      </c>
    </row>
    <row r="280" spans="1:12" ht="15">
      <c r="A280" s="84" t="s">
        <v>2640</v>
      </c>
      <c r="B280" s="84" t="s">
        <v>2770</v>
      </c>
      <c r="C280" s="84">
        <v>3</v>
      </c>
      <c r="D280" s="118">
        <v>0.001525336615647203</v>
      </c>
      <c r="E280" s="118">
        <v>2.8428587624452937</v>
      </c>
      <c r="F280" s="84" t="s">
        <v>3058</v>
      </c>
      <c r="G280" s="84" t="b">
        <v>0</v>
      </c>
      <c r="H280" s="84" t="b">
        <v>0</v>
      </c>
      <c r="I280" s="84" t="b">
        <v>0</v>
      </c>
      <c r="J280" s="84" t="b">
        <v>0</v>
      </c>
      <c r="K280" s="84" t="b">
        <v>0</v>
      </c>
      <c r="L280" s="84" t="b">
        <v>0</v>
      </c>
    </row>
    <row r="281" spans="1:12" ht="15">
      <c r="A281" s="84" t="s">
        <v>2770</v>
      </c>
      <c r="B281" s="84" t="s">
        <v>2643</v>
      </c>
      <c r="C281" s="84">
        <v>3</v>
      </c>
      <c r="D281" s="118">
        <v>0.001525336615647203</v>
      </c>
      <c r="E281" s="118">
        <v>2.8428587624452937</v>
      </c>
      <c r="F281" s="84" t="s">
        <v>3058</v>
      </c>
      <c r="G281" s="84" t="b">
        <v>0</v>
      </c>
      <c r="H281" s="84" t="b">
        <v>0</v>
      </c>
      <c r="I281" s="84" t="b">
        <v>0</v>
      </c>
      <c r="J281" s="84" t="b">
        <v>0</v>
      </c>
      <c r="K281" s="84" t="b">
        <v>0</v>
      </c>
      <c r="L281" s="84" t="b">
        <v>0</v>
      </c>
    </row>
    <row r="282" spans="1:12" ht="15">
      <c r="A282" s="84" t="s">
        <v>2643</v>
      </c>
      <c r="B282" s="84" t="s">
        <v>2771</v>
      </c>
      <c r="C282" s="84">
        <v>3</v>
      </c>
      <c r="D282" s="118">
        <v>0.001525336615647203</v>
      </c>
      <c r="E282" s="118">
        <v>2.8428587624452937</v>
      </c>
      <c r="F282" s="84" t="s">
        <v>3058</v>
      </c>
      <c r="G282" s="84" t="b">
        <v>0</v>
      </c>
      <c r="H282" s="84" t="b">
        <v>0</v>
      </c>
      <c r="I282" s="84" t="b">
        <v>0</v>
      </c>
      <c r="J282" s="84" t="b">
        <v>0</v>
      </c>
      <c r="K282" s="84" t="b">
        <v>0</v>
      </c>
      <c r="L282" s="84" t="b">
        <v>0</v>
      </c>
    </row>
    <row r="283" spans="1:12" ht="15">
      <c r="A283" s="84" t="s">
        <v>2771</v>
      </c>
      <c r="B283" s="84" t="s">
        <v>2147</v>
      </c>
      <c r="C283" s="84">
        <v>3</v>
      </c>
      <c r="D283" s="118">
        <v>0.001525336615647203</v>
      </c>
      <c r="E283" s="118">
        <v>1.6387387797893689</v>
      </c>
      <c r="F283" s="84" t="s">
        <v>3058</v>
      </c>
      <c r="G283" s="84" t="b">
        <v>0</v>
      </c>
      <c r="H283" s="84" t="b">
        <v>0</v>
      </c>
      <c r="I283" s="84" t="b">
        <v>0</v>
      </c>
      <c r="J283" s="84" t="b">
        <v>0</v>
      </c>
      <c r="K283" s="84" t="b">
        <v>0</v>
      </c>
      <c r="L283" s="84" t="b">
        <v>0</v>
      </c>
    </row>
    <row r="284" spans="1:12" ht="15">
      <c r="A284" s="84" t="s">
        <v>2147</v>
      </c>
      <c r="B284" s="84" t="s">
        <v>2532</v>
      </c>
      <c r="C284" s="84">
        <v>3</v>
      </c>
      <c r="D284" s="118">
        <v>0.001525336615647203</v>
      </c>
      <c r="E284" s="118">
        <v>1.0854627336522693</v>
      </c>
      <c r="F284" s="84" t="s">
        <v>3058</v>
      </c>
      <c r="G284" s="84" t="b">
        <v>0</v>
      </c>
      <c r="H284" s="84" t="b">
        <v>0</v>
      </c>
      <c r="I284" s="84" t="b">
        <v>0</v>
      </c>
      <c r="J284" s="84" t="b">
        <v>0</v>
      </c>
      <c r="K284" s="84" t="b">
        <v>0</v>
      </c>
      <c r="L284" s="84" t="b">
        <v>0</v>
      </c>
    </row>
    <row r="285" spans="1:12" ht="15">
      <c r="A285" s="84" t="s">
        <v>2532</v>
      </c>
      <c r="B285" s="84" t="s">
        <v>2772</v>
      </c>
      <c r="C285" s="84">
        <v>3</v>
      </c>
      <c r="D285" s="118">
        <v>0.001525336615647203</v>
      </c>
      <c r="E285" s="118">
        <v>2.5004360816230875</v>
      </c>
      <c r="F285" s="84" t="s">
        <v>3058</v>
      </c>
      <c r="G285" s="84" t="b">
        <v>0</v>
      </c>
      <c r="H285" s="84" t="b">
        <v>0</v>
      </c>
      <c r="I285" s="84" t="b">
        <v>0</v>
      </c>
      <c r="J285" s="84" t="b">
        <v>0</v>
      </c>
      <c r="K285" s="84" t="b">
        <v>0</v>
      </c>
      <c r="L285" s="84" t="b">
        <v>0</v>
      </c>
    </row>
    <row r="286" spans="1:12" ht="15">
      <c r="A286" s="84" t="s">
        <v>2772</v>
      </c>
      <c r="B286" s="84" t="s">
        <v>2773</v>
      </c>
      <c r="C286" s="84">
        <v>3</v>
      </c>
      <c r="D286" s="118">
        <v>0.001525336615647203</v>
      </c>
      <c r="E286" s="118">
        <v>3.06470751206165</v>
      </c>
      <c r="F286" s="84" t="s">
        <v>3058</v>
      </c>
      <c r="G286" s="84" t="b">
        <v>0</v>
      </c>
      <c r="H286" s="84" t="b">
        <v>0</v>
      </c>
      <c r="I286" s="84" t="b">
        <v>0</v>
      </c>
      <c r="J286" s="84" t="b">
        <v>0</v>
      </c>
      <c r="K286" s="84" t="b">
        <v>0</v>
      </c>
      <c r="L286" s="84" t="b">
        <v>0</v>
      </c>
    </row>
    <row r="287" spans="1:12" ht="15">
      <c r="A287" s="84" t="s">
        <v>2773</v>
      </c>
      <c r="B287" s="84" t="s">
        <v>2147</v>
      </c>
      <c r="C287" s="84">
        <v>3</v>
      </c>
      <c r="D287" s="118">
        <v>0.001525336615647203</v>
      </c>
      <c r="E287" s="118">
        <v>1.6387387797893689</v>
      </c>
      <c r="F287" s="84" t="s">
        <v>3058</v>
      </c>
      <c r="G287" s="84" t="b">
        <v>0</v>
      </c>
      <c r="H287" s="84" t="b">
        <v>0</v>
      </c>
      <c r="I287" s="84" t="b">
        <v>0</v>
      </c>
      <c r="J287" s="84" t="b">
        <v>0</v>
      </c>
      <c r="K287" s="84" t="b">
        <v>0</v>
      </c>
      <c r="L287" s="84" t="b">
        <v>0</v>
      </c>
    </row>
    <row r="288" spans="1:12" ht="15">
      <c r="A288" s="84" t="s">
        <v>2649</v>
      </c>
      <c r="B288" s="84" t="s">
        <v>316</v>
      </c>
      <c r="C288" s="84">
        <v>3</v>
      </c>
      <c r="D288" s="118">
        <v>0.001525336615647203</v>
      </c>
      <c r="E288" s="118">
        <v>2.5138000431810688</v>
      </c>
      <c r="F288" s="84" t="s">
        <v>3058</v>
      </c>
      <c r="G288" s="84" t="b">
        <v>0</v>
      </c>
      <c r="H288" s="84" t="b">
        <v>0</v>
      </c>
      <c r="I288" s="84" t="b">
        <v>0</v>
      </c>
      <c r="J288" s="84" t="b">
        <v>0</v>
      </c>
      <c r="K288" s="84" t="b">
        <v>0</v>
      </c>
      <c r="L288" s="84" t="b">
        <v>0</v>
      </c>
    </row>
    <row r="289" spans="1:12" ht="15">
      <c r="A289" s="84" t="s">
        <v>2652</v>
      </c>
      <c r="B289" s="84" t="s">
        <v>2176</v>
      </c>
      <c r="C289" s="84">
        <v>3</v>
      </c>
      <c r="D289" s="118">
        <v>0.001525336615647203</v>
      </c>
      <c r="E289" s="118">
        <v>1.9220400084929183</v>
      </c>
      <c r="F289" s="84" t="s">
        <v>3058</v>
      </c>
      <c r="G289" s="84" t="b">
        <v>0</v>
      </c>
      <c r="H289" s="84" t="b">
        <v>0</v>
      </c>
      <c r="I289" s="84" t="b">
        <v>0</v>
      </c>
      <c r="J289" s="84" t="b">
        <v>0</v>
      </c>
      <c r="K289" s="84" t="b">
        <v>0</v>
      </c>
      <c r="L289" s="84" t="b">
        <v>0</v>
      </c>
    </row>
    <row r="290" spans="1:12" ht="15">
      <c r="A290" s="84" t="s">
        <v>2177</v>
      </c>
      <c r="B290" s="84" t="s">
        <v>2146</v>
      </c>
      <c r="C290" s="84">
        <v>3</v>
      </c>
      <c r="D290" s="118">
        <v>0.001525336615647203</v>
      </c>
      <c r="E290" s="118">
        <v>0.93976877545335</v>
      </c>
      <c r="F290" s="84" t="s">
        <v>3058</v>
      </c>
      <c r="G290" s="84" t="b">
        <v>0</v>
      </c>
      <c r="H290" s="84" t="b">
        <v>0</v>
      </c>
      <c r="I290" s="84" t="b">
        <v>0</v>
      </c>
      <c r="J290" s="84" t="b">
        <v>0</v>
      </c>
      <c r="K290" s="84" t="b">
        <v>0</v>
      </c>
      <c r="L290" s="84" t="b">
        <v>0</v>
      </c>
    </row>
    <row r="291" spans="1:12" ht="15">
      <c r="A291" s="84" t="s">
        <v>229</v>
      </c>
      <c r="B291" s="84" t="s">
        <v>270</v>
      </c>
      <c r="C291" s="84">
        <v>3</v>
      </c>
      <c r="D291" s="118">
        <v>0.001525336615647203</v>
      </c>
      <c r="E291" s="118">
        <v>2.763677516397669</v>
      </c>
      <c r="F291" s="84" t="s">
        <v>3058</v>
      </c>
      <c r="G291" s="84" t="b">
        <v>0</v>
      </c>
      <c r="H291" s="84" t="b">
        <v>0</v>
      </c>
      <c r="I291" s="84" t="b">
        <v>0</v>
      </c>
      <c r="J291" s="84" t="b">
        <v>0</v>
      </c>
      <c r="K291" s="84" t="b">
        <v>0</v>
      </c>
      <c r="L291" s="84" t="b">
        <v>0</v>
      </c>
    </row>
    <row r="292" spans="1:12" ht="15">
      <c r="A292" s="84" t="s">
        <v>2108</v>
      </c>
      <c r="B292" s="84" t="s">
        <v>2782</v>
      </c>
      <c r="C292" s="84">
        <v>3</v>
      </c>
      <c r="D292" s="118">
        <v>0.001525336615647203</v>
      </c>
      <c r="E292" s="118">
        <v>1.9977607224310368</v>
      </c>
      <c r="F292" s="84" t="s">
        <v>3058</v>
      </c>
      <c r="G292" s="84" t="b">
        <v>1</v>
      </c>
      <c r="H292" s="84" t="b">
        <v>0</v>
      </c>
      <c r="I292" s="84" t="b">
        <v>0</v>
      </c>
      <c r="J292" s="84" t="b">
        <v>0</v>
      </c>
      <c r="K292" s="84" t="b">
        <v>0</v>
      </c>
      <c r="L292" s="84" t="b">
        <v>0</v>
      </c>
    </row>
    <row r="293" spans="1:12" ht="15">
      <c r="A293" s="84" t="s">
        <v>2152</v>
      </c>
      <c r="B293" s="84" t="s">
        <v>2784</v>
      </c>
      <c r="C293" s="84">
        <v>3</v>
      </c>
      <c r="D293" s="118">
        <v>0.001525336615647203</v>
      </c>
      <c r="E293" s="118">
        <v>2.763677516397669</v>
      </c>
      <c r="F293" s="84" t="s">
        <v>3058</v>
      </c>
      <c r="G293" s="84" t="b">
        <v>0</v>
      </c>
      <c r="H293" s="84" t="b">
        <v>0</v>
      </c>
      <c r="I293" s="84" t="b">
        <v>0</v>
      </c>
      <c r="J293" s="84" t="b">
        <v>0</v>
      </c>
      <c r="K293" s="84" t="b">
        <v>0</v>
      </c>
      <c r="L293" s="84" t="b">
        <v>0</v>
      </c>
    </row>
    <row r="294" spans="1:12" ht="15">
      <c r="A294" s="84" t="s">
        <v>2784</v>
      </c>
      <c r="B294" s="84" t="s">
        <v>2785</v>
      </c>
      <c r="C294" s="84">
        <v>3</v>
      </c>
      <c r="D294" s="118">
        <v>0.001525336615647203</v>
      </c>
      <c r="E294" s="118">
        <v>3.06470751206165</v>
      </c>
      <c r="F294" s="84" t="s">
        <v>3058</v>
      </c>
      <c r="G294" s="84" t="b">
        <v>0</v>
      </c>
      <c r="H294" s="84" t="b">
        <v>0</v>
      </c>
      <c r="I294" s="84" t="b">
        <v>0</v>
      </c>
      <c r="J294" s="84" t="b">
        <v>0</v>
      </c>
      <c r="K294" s="84" t="b">
        <v>0</v>
      </c>
      <c r="L294" s="84" t="b">
        <v>0</v>
      </c>
    </row>
    <row r="295" spans="1:12" ht="15">
      <c r="A295" s="84" t="s">
        <v>2785</v>
      </c>
      <c r="B295" s="84" t="s">
        <v>2786</v>
      </c>
      <c r="C295" s="84">
        <v>3</v>
      </c>
      <c r="D295" s="118">
        <v>0.001525336615647203</v>
      </c>
      <c r="E295" s="118">
        <v>3.06470751206165</v>
      </c>
      <c r="F295" s="84" t="s">
        <v>3058</v>
      </c>
      <c r="G295" s="84" t="b">
        <v>0</v>
      </c>
      <c r="H295" s="84" t="b">
        <v>0</v>
      </c>
      <c r="I295" s="84" t="b">
        <v>0</v>
      </c>
      <c r="J295" s="84" t="b">
        <v>0</v>
      </c>
      <c r="K295" s="84" t="b">
        <v>0</v>
      </c>
      <c r="L295" s="84" t="b">
        <v>0</v>
      </c>
    </row>
    <row r="296" spans="1:12" ht="15">
      <c r="A296" s="84" t="s">
        <v>2786</v>
      </c>
      <c r="B296" s="84" t="s">
        <v>2153</v>
      </c>
      <c r="C296" s="84">
        <v>3</v>
      </c>
      <c r="D296" s="118">
        <v>0.001525336615647203</v>
      </c>
      <c r="E296" s="118">
        <v>2.763677516397669</v>
      </c>
      <c r="F296" s="84" t="s">
        <v>3058</v>
      </c>
      <c r="G296" s="84" t="b">
        <v>0</v>
      </c>
      <c r="H296" s="84" t="b">
        <v>0</v>
      </c>
      <c r="I296" s="84" t="b">
        <v>0</v>
      </c>
      <c r="J296" s="84" t="b">
        <v>0</v>
      </c>
      <c r="K296" s="84" t="b">
        <v>0</v>
      </c>
      <c r="L296" s="84" t="b">
        <v>0</v>
      </c>
    </row>
    <row r="297" spans="1:12" ht="15">
      <c r="A297" s="84" t="s">
        <v>2153</v>
      </c>
      <c r="B297" s="84" t="s">
        <v>2158</v>
      </c>
      <c r="C297" s="84">
        <v>3</v>
      </c>
      <c r="D297" s="118">
        <v>0.001525336615647203</v>
      </c>
      <c r="E297" s="118">
        <v>2.6387387797893687</v>
      </c>
      <c r="F297" s="84" t="s">
        <v>3058</v>
      </c>
      <c r="G297" s="84" t="b">
        <v>0</v>
      </c>
      <c r="H297" s="84" t="b">
        <v>0</v>
      </c>
      <c r="I297" s="84" t="b">
        <v>0</v>
      </c>
      <c r="J297" s="84" t="b">
        <v>0</v>
      </c>
      <c r="K297" s="84" t="b">
        <v>0</v>
      </c>
      <c r="L297" s="84" t="b">
        <v>0</v>
      </c>
    </row>
    <row r="298" spans="1:12" ht="15">
      <c r="A298" s="84" t="s">
        <v>2158</v>
      </c>
      <c r="B298" s="84" t="s">
        <v>2147</v>
      </c>
      <c r="C298" s="84">
        <v>3</v>
      </c>
      <c r="D298" s="118">
        <v>0.001525336615647203</v>
      </c>
      <c r="E298" s="118">
        <v>1.5138000431810688</v>
      </c>
      <c r="F298" s="84" t="s">
        <v>3058</v>
      </c>
      <c r="G298" s="84" t="b">
        <v>0</v>
      </c>
      <c r="H298" s="84" t="b">
        <v>0</v>
      </c>
      <c r="I298" s="84" t="b">
        <v>0</v>
      </c>
      <c r="J298" s="84" t="b">
        <v>0</v>
      </c>
      <c r="K298" s="84" t="b">
        <v>0</v>
      </c>
      <c r="L298" s="84" t="b">
        <v>0</v>
      </c>
    </row>
    <row r="299" spans="1:12" ht="15">
      <c r="A299" s="84" t="s">
        <v>2147</v>
      </c>
      <c r="B299" s="84" t="s">
        <v>2173</v>
      </c>
      <c r="C299" s="84">
        <v>3</v>
      </c>
      <c r="D299" s="118">
        <v>0.001525336615647203</v>
      </c>
      <c r="E299" s="118">
        <v>0.8964064974322205</v>
      </c>
      <c r="F299" s="84" t="s">
        <v>3058</v>
      </c>
      <c r="G299" s="84" t="b">
        <v>0</v>
      </c>
      <c r="H299" s="84" t="b">
        <v>0</v>
      </c>
      <c r="I299" s="84" t="b">
        <v>0</v>
      </c>
      <c r="J299" s="84" t="b">
        <v>0</v>
      </c>
      <c r="K299" s="84" t="b">
        <v>0</v>
      </c>
      <c r="L299" s="84" t="b">
        <v>0</v>
      </c>
    </row>
    <row r="300" spans="1:12" ht="15">
      <c r="A300" s="84" t="s">
        <v>2173</v>
      </c>
      <c r="B300" s="84" t="s">
        <v>2694</v>
      </c>
      <c r="C300" s="84">
        <v>3</v>
      </c>
      <c r="D300" s="118">
        <v>0.001525336615647203</v>
      </c>
      <c r="E300" s="118">
        <v>2.0744673493508063</v>
      </c>
      <c r="F300" s="84" t="s">
        <v>3058</v>
      </c>
      <c r="G300" s="84" t="b">
        <v>0</v>
      </c>
      <c r="H300" s="84" t="b">
        <v>0</v>
      </c>
      <c r="I300" s="84" t="b">
        <v>0</v>
      </c>
      <c r="J300" s="84" t="b">
        <v>0</v>
      </c>
      <c r="K300" s="84" t="b">
        <v>0</v>
      </c>
      <c r="L300" s="84" t="b">
        <v>0</v>
      </c>
    </row>
    <row r="301" spans="1:12" ht="15">
      <c r="A301" s="84" t="s">
        <v>259</v>
      </c>
      <c r="B301" s="84" t="s">
        <v>268</v>
      </c>
      <c r="C301" s="84">
        <v>3</v>
      </c>
      <c r="D301" s="118">
        <v>0.001525336615647203</v>
      </c>
      <c r="E301" s="118">
        <v>1.3957007311030742</v>
      </c>
      <c r="F301" s="84" t="s">
        <v>3058</v>
      </c>
      <c r="G301" s="84" t="b">
        <v>0</v>
      </c>
      <c r="H301" s="84" t="b">
        <v>0</v>
      </c>
      <c r="I301" s="84" t="b">
        <v>0</v>
      </c>
      <c r="J301" s="84" t="b">
        <v>0</v>
      </c>
      <c r="K301" s="84" t="b">
        <v>0</v>
      </c>
      <c r="L301" s="84" t="b">
        <v>0</v>
      </c>
    </row>
    <row r="302" spans="1:12" ht="15">
      <c r="A302" s="84" t="s">
        <v>541</v>
      </c>
      <c r="B302" s="84" t="s">
        <v>2154</v>
      </c>
      <c r="C302" s="84">
        <v>3</v>
      </c>
      <c r="D302" s="118">
        <v>0.001525336615647203</v>
      </c>
      <c r="E302" s="118">
        <v>2.6967307267670555</v>
      </c>
      <c r="F302" s="84" t="s">
        <v>3058</v>
      </c>
      <c r="G302" s="84" t="b">
        <v>0</v>
      </c>
      <c r="H302" s="84" t="b">
        <v>0</v>
      </c>
      <c r="I302" s="84" t="b">
        <v>0</v>
      </c>
      <c r="J302" s="84" t="b">
        <v>0</v>
      </c>
      <c r="K302" s="84" t="b">
        <v>0</v>
      </c>
      <c r="L302" s="84" t="b">
        <v>0</v>
      </c>
    </row>
    <row r="303" spans="1:12" ht="15">
      <c r="A303" s="84" t="s">
        <v>2155</v>
      </c>
      <c r="B303" s="84" t="s">
        <v>2696</v>
      </c>
      <c r="C303" s="84">
        <v>3</v>
      </c>
      <c r="D303" s="118">
        <v>0.001525336615647203</v>
      </c>
      <c r="E303" s="118">
        <v>2.5717919901587556</v>
      </c>
      <c r="F303" s="84" t="s">
        <v>3058</v>
      </c>
      <c r="G303" s="84" t="b">
        <v>0</v>
      </c>
      <c r="H303" s="84" t="b">
        <v>0</v>
      </c>
      <c r="I303" s="84" t="b">
        <v>0</v>
      </c>
      <c r="J303" s="84" t="b">
        <v>0</v>
      </c>
      <c r="K303" s="84" t="b">
        <v>0</v>
      </c>
      <c r="L303" s="84" t="b">
        <v>0</v>
      </c>
    </row>
    <row r="304" spans="1:12" ht="15">
      <c r="A304" s="84" t="s">
        <v>2696</v>
      </c>
      <c r="B304" s="84" t="s">
        <v>2153</v>
      </c>
      <c r="C304" s="84">
        <v>3</v>
      </c>
      <c r="D304" s="118">
        <v>0.001525336615647203</v>
      </c>
      <c r="E304" s="118">
        <v>2.6387387797893687</v>
      </c>
      <c r="F304" s="84" t="s">
        <v>3058</v>
      </c>
      <c r="G304" s="84" t="b">
        <v>0</v>
      </c>
      <c r="H304" s="84" t="b">
        <v>0</v>
      </c>
      <c r="I304" s="84" t="b">
        <v>0</v>
      </c>
      <c r="J304" s="84" t="b">
        <v>0</v>
      </c>
      <c r="K304" s="84" t="b">
        <v>0</v>
      </c>
      <c r="L304" s="84" t="b">
        <v>0</v>
      </c>
    </row>
    <row r="305" spans="1:12" ht="15">
      <c r="A305" s="84" t="s">
        <v>2153</v>
      </c>
      <c r="B305" s="84" t="s">
        <v>2156</v>
      </c>
      <c r="C305" s="84">
        <v>3</v>
      </c>
      <c r="D305" s="118">
        <v>0.001525336615647203</v>
      </c>
      <c r="E305" s="118">
        <v>2.3957007311030742</v>
      </c>
      <c r="F305" s="84" t="s">
        <v>3058</v>
      </c>
      <c r="G305" s="84" t="b">
        <v>0</v>
      </c>
      <c r="H305" s="84" t="b">
        <v>0</v>
      </c>
      <c r="I305" s="84" t="b">
        <v>0</v>
      </c>
      <c r="J305" s="84" t="b">
        <v>0</v>
      </c>
      <c r="K305" s="84" t="b">
        <v>0</v>
      </c>
      <c r="L305" s="84" t="b">
        <v>0</v>
      </c>
    </row>
    <row r="306" spans="1:12" ht="15">
      <c r="A306" s="84" t="s">
        <v>2156</v>
      </c>
      <c r="B306" s="84" t="s">
        <v>2157</v>
      </c>
      <c r="C306" s="84">
        <v>3</v>
      </c>
      <c r="D306" s="118">
        <v>0.001525336615647203</v>
      </c>
      <c r="E306" s="118">
        <v>2.328753941472461</v>
      </c>
      <c r="F306" s="84" t="s">
        <v>3058</v>
      </c>
      <c r="G306" s="84" t="b">
        <v>0</v>
      </c>
      <c r="H306" s="84" t="b">
        <v>0</v>
      </c>
      <c r="I306" s="84" t="b">
        <v>0</v>
      </c>
      <c r="J306" s="84" t="b">
        <v>0</v>
      </c>
      <c r="K306" s="84" t="b">
        <v>0</v>
      </c>
      <c r="L306" s="84" t="b">
        <v>0</v>
      </c>
    </row>
    <row r="307" spans="1:12" ht="15">
      <c r="A307" s="84" t="s">
        <v>2157</v>
      </c>
      <c r="B307" s="84" t="s">
        <v>2787</v>
      </c>
      <c r="C307" s="84">
        <v>3</v>
      </c>
      <c r="D307" s="118">
        <v>0.001525336615647203</v>
      </c>
      <c r="E307" s="118">
        <v>2.6967307267670555</v>
      </c>
      <c r="F307" s="84" t="s">
        <v>3058</v>
      </c>
      <c r="G307" s="84" t="b">
        <v>0</v>
      </c>
      <c r="H307" s="84" t="b">
        <v>0</v>
      </c>
      <c r="I307" s="84" t="b">
        <v>0</v>
      </c>
      <c r="J307" s="84" t="b">
        <v>0</v>
      </c>
      <c r="K307" s="84" t="b">
        <v>0</v>
      </c>
      <c r="L307" s="84" t="b">
        <v>0</v>
      </c>
    </row>
    <row r="308" spans="1:12" ht="15">
      <c r="A308" s="84" t="s">
        <v>2787</v>
      </c>
      <c r="B308" s="84" t="s">
        <v>2152</v>
      </c>
      <c r="C308" s="84">
        <v>3</v>
      </c>
      <c r="D308" s="118">
        <v>0.001525336615647203</v>
      </c>
      <c r="E308" s="118">
        <v>2.8428587624452937</v>
      </c>
      <c r="F308" s="84" t="s">
        <v>3058</v>
      </c>
      <c r="G308" s="84" t="b">
        <v>0</v>
      </c>
      <c r="H308" s="84" t="b">
        <v>0</v>
      </c>
      <c r="I308" s="84" t="b">
        <v>0</v>
      </c>
      <c r="J308" s="84" t="b">
        <v>0</v>
      </c>
      <c r="K308" s="84" t="b">
        <v>0</v>
      </c>
      <c r="L308" s="84" t="b">
        <v>0</v>
      </c>
    </row>
    <row r="309" spans="1:12" ht="15">
      <c r="A309" s="84" t="s">
        <v>259</v>
      </c>
      <c r="B309" s="84" t="s">
        <v>2565</v>
      </c>
      <c r="C309" s="84">
        <v>3</v>
      </c>
      <c r="D309" s="118">
        <v>0.001525336615647203</v>
      </c>
      <c r="E309" s="118">
        <v>1.2495726954248363</v>
      </c>
      <c r="F309" s="84" t="s">
        <v>3058</v>
      </c>
      <c r="G309" s="84" t="b">
        <v>0</v>
      </c>
      <c r="H309" s="84" t="b">
        <v>0</v>
      </c>
      <c r="I309" s="84" t="b">
        <v>0</v>
      </c>
      <c r="J309" s="84" t="b">
        <v>0</v>
      </c>
      <c r="K309" s="84" t="b">
        <v>0</v>
      </c>
      <c r="L309" s="84" t="b">
        <v>0</v>
      </c>
    </row>
    <row r="310" spans="1:12" ht="15">
      <c r="A310" s="84" t="s">
        <v>2147</v>
      </c>
      <c r="B310" s="84" t="s">
        <v>2788</v>
      </c>
      <c r="C310" s="84">
        <v>3</v>
      </c>
      <c r="D310" s="118">
        <v>0.001525336615647203</v>
      </c>
      <c r="E310" s="118">
        <v>1.649734164090832</v>
      </c>
      <c r="F310" s="84" t="s">
        <v>3058</v>
      </c>
      <c r="G310" s="84" t="b">
        <v>0</v>
      </c>
      <c r="H310" s="84" t="b">
        <v>0</v>
      </c>
      <c r="I310" s="84" t="b">
        <v>0</v>
      </c>
      <c r="J310" s="84" t="b">
        <v>0</v>
      </c>
      <c r="K310" s="84" t="b">
        <v>0</v>
      </c>
      <c r="L310" s="84" t="b">
        <v>0</v>
      </c>
    </row>
    <row r="311" spans="1:12" ht="15">
      <c r="A311" s="84" t="s">
        <v>2789</v>
      </c>
      <c r="B311" s="84" t="s">
        <v>2587</v>
      </c>
      <c r="C311" s="84">
        <v>3</v>
      </c>
      <c r="D311" s="118">
        <v>0.001525336615647203</v>
      </c>
      <c r="E311" s="118">
        <v>2.6967307267670555</v>
      </c>
      <c r="F311" s="84" t="s">
        <v>3058</v>
      </c>
      <c r="G311" s="84" t="b">
        <v>0</v>
      </c>
      <c r="H311" s="84" t="b">
        <v>0</v>
      </c>
      <c r="I311" s="84" t="b">
        <v>0</v>
      </c>
      <c r="J311" s="84" t="b">
        <v>0</v>
      </c>
      <c r="K311" s="84" t="b">
        <v>0</v>
      </c>
      <c r="L311" s="84" t="b">
        <v>0</v>
      </c>
    </row>
    <row r="312" spans="1:12" ht="15">
      <c r="A312" s="84" t="s">
        <v>2587</v>
      </c>
      <c r="B312" s="84" t="s">
        <v>2688</v>
      </c>
      <c r="C312" s="84">
        <v>3</v>
      </c>
      <c r="D312" s="118">
        <v>0.001525336615647203</v>
      </c>
      <c r="E312" s="118">
        <v>2.5717919901587556</v>
      </c>
      <c r="F312" s="84" t="s">
        <v>3058</v>
      </c>
      <c r="G312" s="84" t="b">
        <v>0</v>
      </c>
      <c r="H312" s="84" t="b">
        <v>0</v>
      </c>
      <c r="I312" s="84" t="b">
        <v>0</v>
      </c>
      <c r="J312" s="84" t="b">
        <v>0</v>
      </c>
      <c r="K312" s="84" t="b">
        <v>0</v>
      </c>
      <c r="L312" s="84" t="b">
        <v>0</v>
      </c>
    </row>
    <row r="313" spans="1:12" ht="15">
      <c r="A313" s="84" t="s">
        <v>2688</v>
      </c>
      <c r="B313" s="84" t="s">
        <v>2790</v>
      </c>
      <c r="C313" s="84">
        <v>3</v>
      </c>
      <c r="D313" s="118">
        <v>0.001525336615647203</v>
      </c>
      <c r="E313" s="118">
        <v>2.93976877545335</v>
      </c>
      <c r="F313" s="84" t="s">
        <v>3058</v>
      </c>
      <c r="G313" s="84" t="b">
        <v>0</v>
      </c>
      <c r="H313" s="84" t="b">
        <v>0</v>
      </c>
      <c r="I313" s="84" t="b">
        <v>0</v>
      </c>
      <c r="J313" s="84" t="b">
        <v>0</v>
      </c>
      <c r="K313" s="84" t="b">
        <v>0</v>
      </c>
      <c r="L313" s="84" t="b">
        <v>0</v>
      </c>
    </row>
    <row r="314" spans="1:12" ht="15">
      <c r="A314" s="84" t="s">
        <v>2790</v>
      </c>
      <c r="B314" s="84" t="s">
        <v>2659</v>
      </c>
      <c r="C314" s="84">
        <v>3</v>
      </c>
      <c r="D314" s="118">
        <v>0.001525336615647203</v>
      </c>
      <c r="E314" s="118">
        <v>2.8428587624452937</v>
      </c>
      <c r="F314" s="84" t="s">
        <v>3058</v>
      </c>
      <c r="G314" s="84" t="b">
        <v>0</v>
      </c>
      <c r="H314" s="84" t="b">
        <v>0</v>
      </c>
      <c r="I314" s="84" t="b">
        <v>0</v>
      </c>
      <c r="J314" s="84" t="b">
        <v>0</v>
      </c>
      <c r="K314" s="84" t="b">
        <v>0</v>
      </c>
      <c r="L314" s="84" t="b">
        <v>0</v>
      </c>
    </row>
    <row r="315" spans="1:12" ht="15">
      <c r="A315" s="84" t="s">
        <v>2659</v>
      </c>
      <c r="B315" s="84" t="s">
        <v>2791</v>
      </c>
      <c r="C315" s="84">
        <v>3</v>
      </c>
      <c r="D315" s="118">
        <v>0.001525336615647203</v>
      </c>
      <c r="E315" s="118">
        <v>2.8428587624452937</v>
      </c>
      <c r="F315" s="84" t="s">
        <v>3058</v>
      </c>
      <c r="G315" s="84" t="b">
        <v>0</v>
      </c>
      <c r="H315" s="84" t="b">
        <v>0</v>
      </c>
      <c r="I315" s="84" t="b">
        <v>0</v>
      </c>
      <c r="J315" s="84" t="b">
        <v>0</v>
      </c>
      <c r="K315" s="84" t="b">
        <v>0</v>
      </c>
      <c r="L315" s="84" t="b">
        <v>0</v>
      </c>
    </row>
    <row r="316" spans="1:12" ht="15">
      <c r="A316" s="84" t="s">
        <v>2791</v>
      </c>
      <c r="B316" s="84" t="s">
        <v>264</v>
      </c>
      <c r="C316" s="84">
        <v>3</v>
      </c>
      <c r="D316" s="118">
        <v>0.001525336615647203</v>
      </c>
      <c r="E316" s="118">
        <v>3.06470751206165</v>
      </c>
      <c r="F316" s="84" t="s">
        <v>3058</v>
      </c>
      <c r="G316" s="84" t="b">
        <v>0</v>
      </c>
      <c r="H316" s="84" t="b">
        <v>0</v>
      </c>
      <c r="I316" s="84" t="b">
        <v>0</v>
      </c>
      <c r="J316" s="84" t="b">
        <v>0</v>
      </c>
      <c r="K316" s="84" t="b">
        <v>0</v>
      </c>
      <c r="L316" s="84" t="b">
        <v>0</v>
      </c>
    </row>
    <row r="317" spans="1:12" ht="15">
      <c r="A317" s="84" t="s">
        <v>264</v>
      </c>
      <c r="B317" s="84" t="s">
        <v>2792</v>
      </c>
      <c r="C317" s="84">
        <v>3</v>
      </c>
      <c r="D317" s="118">
        <v>0.001525336615647203</v>
      </c>
      <c r="E317" s="118">
        <v>3.06470751206165</v>
      </c>
      <c r="F317" s="84" t="s">
        <v>3058</v>
      </c>
      <c r="G317" s="84" t="b">
        <v>0</v>
      </c>
      <c r="H317" s="84" t="b">
        <v>0</v>
      </c>
      <c r="I317" s="84" t="b">
        <v>0</v>
      </c>
      <c r="J317" s="84" t="b">
        <v>0</v>
      </c>
      <c r="K317" s="84" t="b">
        <v>0</v>
      </c>
      <c r="L317" s="84" t="b">
        <v>0</v>
      </c>
    </row>
    <row r="318" spans="1:12" ht="15">
      <c r="A318" s="84" t="s">
        <v>2792</v>
      </c>
      <c r="B318" s="84" t="s">
        <v>2793</v>
      </c>
      <c r="C318" s="84">
        <v>3</v>
      </c>
      <c r="D318" s="118">
        <v>0.001525336615647203</v>
      </c>
      <c r="E318" s="118">
        <v>3.06470751206165</v>
      </c>
      <c r="F318" s="84" t="s">
        <v>3058</v>
      </c>
      <c r="G318" s="84" t="b">
        <v>0</v>
      </c>
      <c r="H318" s="84" t="b">
        <v>0</v>
      </c>
      <c r="I318" s="84" t="b">
        <v>0</v>
      </c>
      <c r="J318" s="84" t="b">
        <v>0</v>
      </c>
      <c r="K318" s="84" t="b">
        <v>0</v>
      </c>
      <c r="L318" s="84" t="b">
        <v>0</v>
      </c>
    </row>
    <row r="319" spans="1:12" ht="15">
      <c r="A319" s="84" t="s">
        <v>2793</v>
      </c>
      <c r="B319" s="84" t="s">
        <v>2794</v>
      </c>
      <c r="C319" s="84">
        <v>3</v>
      </c>
      <c r="D319" s="118">
        <v>0.001525336615647203</v>
      </c>
      <c r="E319" s="118">
        <v>3.06470751206165</v>
      </c>
      <c r="F319" s="84" t="s">
        <v>3058</v>
      </c>
      <c r="G319" s="84" t="b">
        <v>0</v>
      </c>
      <c r="H319" s="84" t="b">
        <v>0</v>
      </c>
      <c r="I319" s="84" t="b">
        <v>0</v>
      </c>
      <c r="J319" s="84" t="b">
        <v>0</v>
      </c>
      <c r="K319" s="84" t="b">
        <v>0</v>
      </c>
      <c r="L319" s="84" t="b">
        <v>0</v>
      </c>
    </row>
    <row r="320" spans="1:12" ht="15">
      <c r="A320" s="84" t="s">
        <v>2560</v>
      </c>
      <c r="B320" s="84" t="s">
        <v>2795</v>
      </c>
      <c r="C320" s="84">
        <v>3</v>
      </c>
      <c r="D320" s="118">
        <v>0.001525336615647203</v>
      </c>
      <c r="E320" s="118">
        <v>2.5875862573419877</v>
      </c>
      <c r="F320" s="84" t="s">
        <v>3058</v>
      </c>
      <c r="G320" s="84" t="b">
        <v>0</v>
      </c>
      <c r="H320" s="84" t="b">
        <v>0</v>
      </c>
      <c r="I320" s="84" t="b">
        <v>0</v>
      </c>
      <c r="J320" s="84" t="b">
        <v>0</v>
      </c>
      <c r="K320" s="84" t="b">
        <v>0</v>
      </c>
      <c r="L320" s="84" t="b">
        <v>0</v>
      </c>
    </row>
    <row r="321" spans="1:12" ht="15">
      <c r="A321" s="84" t="s">
        <v>2795</v>
      </c>
      <c r="B321" s="84" t="s">
        <v>2796</v>
      </c>
      <c r="C321" s="84">
        <v>3</v>
      </c>
      <c r="D321" s="118">
        <v>0.001525336615647203</v>
      </c>
      <c r="E321" s="118">
        <v>3.06470751206165</v>
      </c>
      <c r="F321" s="84" t="s">
        <v>3058</v>
      </c>
      <c r="G321" s="84" t="b">
        <v>0</v>
      </c>
      <c r="H321" s="84" t="b">
        <v>0</v>
      </c>
      <c r="I321" s="84" t="b">
        <v>0</v>
      </c>
      <c r="J321" s="84" t="b">
        <v>0</v>
      </c>
      <c r="K321" s="84" t="b">
        <v>0</v>
      </c>
      <c r="L321" s="84" t="b">
        <v>0</v>
      </c>
    </row>
    <row r="322" spans="1:12" ht="15">
      <c r="A322" s="84" t="s">
        <v>2796</v>
      </c>
      <c r="B322" s="84" t="s">
        <v>2715</v>
      </c>
      <c r="C322" s="84">
        <v>3</v>
      </c>
      <c r="D322" s="118">
        <v>0.001525336615647203</v>
      </c>
      <c r="E322" s="118">
        <v>2.93976877545335</v>
      </c>
      <c r="F322" s="84" t="s">
        <v>3058</v>
      </c>
      <c r="G322" s="84" t="b">
        <v>0</v>
      </c>
      <c r="H322" s="84" t="b">
        <v>0</v>
      </c>
      <c r="I322" s="84" t="b">
        <v>0</v>
      </c>
      <c r="J322" s="84" t="b">
        <v>1</v>
      </c>
      <c r="K322" s="84" t="b">
        <v>0</v>
      </c>
      <c r="L322" s="84" t="b">
        <v>0</v>
      </c>
    </row>
    <row r="323" spans="1:12" ht="15">
      <c r="A323" s="84" t="s">
        <v>2715</v>
      </c>
      <c r="B323" s="84" t="s">
        <v>2620</v>
      </c>
      <c r="C323" s="84">
        <v>3</v>
      </c>
      <c r="D323" s="118">
        <v>0.001525336615647203</v>
      </c>
      <c r="E323" s="118">
        <v>2.763677516397669</v>
      </c>
      <c r="F323" s="84" t="s">
        <v>3058</v>
      </c>
      <c r="G323" s="84" t="b">
        <v>1</v>
      </c>
      <c r="H323" s="84" t="b">
        <v>0</v>
      </c>
      <c r="I323" s="84" t="b">
        <v>0</v>
      </c>
      <c r="J323" s="84" t="b">
        <v>0</v>
      </c>
      <c r="K323" s="84" t="b">
        <v>0</v>
      </c>
      <c r="L323" s="84" t="b">
        <v>0</v>
      </c>
    </row>
    <row r="324" spans="1:12" ht="15">
      <c r="A324" s="84" t="s">
        <v>2620</v>
      </c>
      <c r="B324" s="84" t="s">
        <v>2091</v>
      </c>
      <c r="C324" s="84">
        <v>3</v>
      </c>
      <c r="D324" s="118">
        <v>0.001525336615647203</v>
      </c>
      <c r="E324" s="118">
        <v>2.0366787884614066</v>
      </c>
      <c r="F324" s="84" t="s">
        <v>3058</v>
      </c>
      <c r="G324" s="84" t="b">
        <v>0</v>
      </c>
      <c r="H324" s="84" t="b">
        <v>0</v>
      </c>
      <c r="I324" s="84" t="b">
        <v>0</v>
      </c>
      <c r="J324" s="84" t="b">
        <v>0</v>
      </c>
      <c r="K324" s="84" t="b">
        <v>0</v>
      </c>
      <c r="L324" s="84" t="b">
        <v>0</v>
      </c>
    </row>
    <row r="325" spans="1:12" ht="15">
      <c r="A325" s="84" t="s">
        <v>2797</v>
      </c>
      <c r="B325" s="84" t="s">
        <v>2798</v>
      </c>
      <c r="C325" s="84">
        <v>3</v>
      </c>
      <c r="D325" s="118">
        <v>0.001525336615647203</v>
      </c>
      <c r="E325" s="118">
        <v>3.06470751206165</v>
      </c>
      <c r="F325" s="84" t="s">
        <v>3058</v>
      </c>
      <c r="G325" s="84" t="b">
        <v>0</v>
      </c>
      <c r="H325" s="84" t="b">
        <v>0</v>
      </c>
      <c r="I325" s="84" t="b">
        <v>0</v>
      </c>
      <c r="J325" s="84" t="b">
        <v>0</v>
      </c>
      <c r="K325" s="84" t="b">
        <v>0</v>
      </c>
      <c r="L325" s="84" t="b">
        <v>0</v>
      </c>
    </row>
    <row r="326" spans="1:12" ht="15">
      <c r="A326" s="84" t="s">
        <v>2798</v>
      </c>
      <c r="B326" s="84" t="s">
        <v>2799</v>
      </c>
      <c r="C326" s="84">
        <v>3</v>
      </c>
      <c r="D326" s="118">
        <v>0.001525336615647203</v>
      </c>
      <c r="E326" s="118">
        <v>3.06470751206165</v>
      </c>
      <c r="F326" s="84" t="s">
        <v>3058</v>
      </c>
      <c r="G326" s="84" t="b">
        <v>0</v>
      </c>
      <c r="H326" s="84" t="b">
        <v>0</v>
      </c>
      <c r="I326" s="84" t="b">
        <v>0</v>
      </c>
      <c r="J326" s="84" t="b">
        <v>0</v>
      </c>
      <c r="K326" s="84" t="b">
        <v>0</v>
      </c>
      <c r="L326" s="84" t="b">
        <v>0</v>
      </c>
    </row>
    <row r="327" spans="1:12" ht="15">
      <c r="A327" s="84" t="s">
        <v>2799</v>
      </c>
      <c r="B327" s="84" t="s">
        <v>2541</v>
      </c>
      <c r="C327" s="84">
        <v>3</v>
      </c>
      <c r="D327" s="118">
        <v>0.001525336615647203</v>
      </c>
      <c r="E327" s="118">
        <v>2.5418287667813124</v>
      </c>
      <c r="F327" s="84" t="s">
        <v>3058</v>
      </c>
      <c r="G327" s="84" t="b">
        <v>0</v>
      </c>
      <c r="H327" s="84" t="b">
        <v>0</v>
      </c>
      <c r="I327" s="84" t="b">
        <v>0</v>
      </c>
      <c r="J327" s="84" t="b">
        <v>0</v>
      </c>
      <c r="K327" s="84" t="b">
        <v>0</v>
      </c>
      <c r="L327" s="84" t="b">
        <v>0</v>
      </c>
    </row>
    <row r="328" spans="1:12" ht="15">
      <c r="A328" s="84" t="s">
        <v>2541</v>
      </c>
      <c r="B328" s="84" t="s">
        <v>2800</v>
      </c>
      <c r="C328" s="84">
        <v>3</v>
      </c>
      <c r="D328" s="118">
        <v>0.001525336615647203</v>
      </c>
      <c r="E328" s="118">
        <v>2.5418287667813124</v>
      </c>
      <c r="F328" s="84" t="s">
        <v>3058</v>
      </c>
      <c r="G328" s="84" t="b">
        <v>0</v>
      </c>
      <c r="H328" s="84" t="b">
        <v>0</v>
      </c>
      <c r="I328" s="84" t="b">
        <v>0</v>
      </c>
      <c r="J328" s="84" t="b">
        <v>0</v>
      </c>
      <c r="K328" s="84" t="b">
        <v>0</v>
      </c>
      <c r="L328" s="84" t="b">
        <v>0</v>
      </c>
    </row>
    <row r="329" spans="1:12" ht="15">
      <c r="A329" s="84" t="s">
        <v>2800</v>
      </c>
      <c r="B329" s="84" t="s">
        <v>2150</v>
      </c>
      <c r="C329" s="84">
        <v>3</v>
      </c>
      <c r="D329" s="118">
        <v>0.001525336615647203</v>
      </c>
      <c r="E329" s="118">
        <v>2.06470751206165</v>
      </c>
      <c r="F329" s="84" t="s">
        <v>3058</v>
      </c>
      <c r="G329" s="84" t="b">
        <v>0</v>
      </c>
      <c r="H329" s="84" t="b">
        <v>0</v>
      </c>
      <c r="I329" s="84" t="b">
        <v>0</v>
      </c>
      <c r="J329" s="84" t="b">
        <v>0</v>
      </c>
      <c r="K329" s="84" t="b">
        <v>0</v>
      </c>
      <c r="L329" s="84" t="b">
        <v>0</v>
      </c>
    </row>
    <row r="330" spans="1:12" ht="15">
      <c r="A330" s="84" t="s">
        <v>259</v>
      </c>
      <c r="B330" s="84" t="s">
        <v>262</v>
      </c>
      <c r="C330" s="84">
        <v>3</v>
      </c>
      <c r="D330" s="118">
        <v>0.001525336615647203</v>
      </c>
      <c r="E330" s="118">
        <v>1.6175494807194308</v>
      </c>
      <c r="F330" s="84" t="s">
        <v>3058</v>
      </c>
      <c r="G330" s="84" t="b">
        <v>0</v>
      </c>
      <c r="H330" s="84" t="b">
        <v>0</v>
      </c>
      <c r="I330" s="84" t="b">
        <v>0</v>
      </c>
      <c r="J330" s="84" t="b">
        <v>0</v>
      </c>
      <c r="K330" s="84" t="b">
        <v>0</v>
      </c>
      <c r="L330" s="84" t="b">
        <v>0</v>
      </c>
    </row>
    <row r="331" spans="1:12" ht="15">
      <c r="A331" s="84" t="s">
        <v>2543</v>
      </c>
      <c r="B331" s="84" t="s">
        <v>2291</v>
      </c>
      <c r="C331" s="84">
        <v>3</v>
      </c>
      <c r="D331" s="118">
        <v>0.001525336615647203</v>
      </c>
      <c r="E331" s="118">
        <v>2.5418287667813124</v>
      </c>
      <c r="F331" s="84" t="s">
        <v>3058</v>
      </c>
      <c r="G331" s="84" t="b">
        <v>0</v>
      </c>
      <c r="H331" s="84" t="b">
        <v>0</v>
      </c>
      <c r="I331" s="84" t="b">
        <v>0</v>
      </c>
      <c r="J331" s="84" t="b">
        <v>0</v>
      </c>
      <c r="K331" s="84" t="b">
        <v>0</v>
      </c>
      <c r="L331" s="84" t="b">
        <v>0</v>
      </c>
    </row>
    <row r="332" spans="1:12" ht="15">
      <c r="A332" s="84" t="s">
        <v>2586</v>
      </c>
      <c r="B332" s="84" t="s">
        <v>2801</v>
      </c>
      <c r="C332" s="84">
        <v>3</v>
      </c>
      <c r="D332" s="118">
        <v>0.001525336615647203</v>
      </c>
      <c r="E332" s="118">
        <v>2.6967307267670555</v>
      </c>
      <c r="F332" s="84" t="s">
        <v>3058</v>
      </c>
      <c r="G332" s="84" t="b">
        <v>0</v>
      </c>
      <c r="H332" s="84" t="b">
        <v>0</v>
      </c>
      <c r="I332" s="84" t="b">
        <v>0</v>
      </c>
      <c r="J332" s="84" t="b">
        <v>0</v>
      </c>
      <c r="K332" s="84" t="b">
        <v>0</v>
      </c>
      <c r="L332" s="84" t="b">
        <v>0</v>
      </c>
    </row>
    <row r="333" spans="1:12" ht="15">
      <c r="A333" s="84" t="s">
        <v>2801</v>
      </c>
      <c r="B333" s="84" t="s">
        <v>2147</v>
      </c>
      <c r="C333" s="84">
        <v>3</v>
      </c>
      <c r="D333" s="118">
        <v>0.001525336615647203</v>
      </c>
      <c r="E333" s="118">
        <v>1.6387387797893689</v>
      </c>
      <c r="F333" s="84" t="s">
        <v>3058</v>
      </c>
      <c r="G333" s="84" t="b">
        <v>0</v>
      </c>
      <c r="H333" s="84" t="b">
        <v>0</v>
      </c>
      <c r="I333" s="84" t="b">
        <v>0</v>
      </c>
      <c r="J333" s="84" t="b">
        <v>0</v>
      </c>
      <c r="K333" s="84" t="b">
        <v>0</v>
      </c>
      <c r="L333" s="84" t="b">
        <v>0</v>
      </c>
    </row>
    <row r="334" spans="1:12" ht="15">
      <c r="A334" s="84" t="s">
        <v>2566</v>
      </c>
      <c r="B334" s="84" t="s">
        <v>2146</v>
      </c>
      <c r="C334" s="84">
        <v>3</v>
      </c>
      <c r="D334" s="118">
        <v>0.001525336615647203</v>
      </c>
      <c r="E334" s="118">
        <v>1.2127700475170877</v>
      </c>
      <c r="F334" s="84" t="s">
        <v>3058</v>
      </c>
      <c r="G334" s="84" t="b">
        <v>0</v>
      </c>
      <c r="H334" s="84" t="b">
        <v>0</v>
      </c>
      <c r="I334" s="84" t="b">
        <v>0</v>
      </c>
      <c r="J334" s="84" t="b">
        <v>0</v>
      </c>
      <c r="K334" s="84" t="b">
        <v>0</v>
      </c>
      <c r="L334" s="84" t="b">
        <v>0</v>
      </c>
    </row>
    <row r="335" spans="1:12" ht="15">
      <c r="A335" s="84" t="s">
        <v>2109</v>
      </c>
      <c r="B335" s="84" t="s">
        <v>2804</v>
      </c>
      <c r="C335" s="84">
        <v>3</v>
      </c>
      <c r="D335" s="118">
        <v>0.001525336615647203</v>
      </c>
      <c r="E335" s="118">
        <v>2.365737507725631</v>
      </c>
      <c r="F335" s="84" t="s">
        <v>3058</v>
      </c>
      <c r="G335" s="84" t="b">
        <v>0</v>
      </c>
      <c r="H335" s="84" t="b">
        <v>0</v>
      </c>
      <c r="I335" s="84" t="b">
        <v>0</v>
      </c>
      <c r="J335" s="84" t="b">
        <v>0</v>
      </c>
      <c r="K335" s="84" t="b">
        <v>0</v>
      </c>
      <c r="L335" s="84" t="b">
        <v>0</v>
      </c>
    </row>
    <row r="336" spans="1:12" ht="15">
      <c r="A336" s="84" t="s">
        <v>2804</v>
      </c>
      <c r="B336" s="84" t="s">
        <v>2108</v>
      </c>
      <c r="C336" s="84">
        <v>3</v>
      </c>
      <c r="D336" s="118">
        <v>0.001525336615647203</v>
      </c>
      <c r="E336" s="118">
        <v>2.023314826903425</v>
      </c>
      <c r="F336" s="84" t="s">
        <v>3058</v>
      </c>
      <c r="G336" s="84" t="b">
        <v>0</v>
      </c>
      <c r="H336" s="84" t="b">
        <v>0</v>
      </c>
      <c r="I336" s="84" t="b">
        <v>0</v>
      </c>
      <c r="J336" s="84" t="b">
        <v>1</v>
      </c>
      <c r="K336" s="84" t="b">
        <v>0</v>
      </c>
      <c r="L336" s="84" t="b">
        <v>0</v>
      </c>
    </row>
    <row r="337" spans="1:12" ht="15">
      <c r="A337" s="84" t="s">
        <v>2108</v>
      </c>
      <c r="B337" s="84" t="s">
        <v>2726</v>
      </c>
      <c r="C337" s="84">
        <v>3</v>
      </c>
      <c r="D337" s="118">
        <v>0.001525336615647203</v>
      </c>
      <c r="E337" s="118">
        <v>1.8728219858227368</v>
      </c>
      <c r="F337" s="84" t="s">
        <v>3058</v>
      </c>
      <c r="G337" s="84" t="b">
        <v>1</v>
      </c>
      <c r="H337" s="84" t="b">
        <v>0</v>
      </c>
      <c r="I337" s="84" t="b">
        <v>0</v>
      </c>
      <c r="J337" s="84" t="b">
        <v>0</v>
      </c>
      <c r="K337" s="84" t="b">
        <v>0</v>
      </c>
      <c r="L337" s="84" t="b">
        <v>0</v>
      </c>
    </row>
    <row r="338" spans="1:12" ht="15">
      <c r="A338" s="84" t="s">
        <v>2726</v>
      </c>
      <c r="B338" s="84" t="s">
        <v>2805</v>
      </c>
      <c r="C338" s="84">
        <v>3</v>
      </c>
      <c r="D338" s="118">
        <v>0.001525336615647203</v>
      </c>
      <c r="E338" s="118">
        <v>2.93976877545335</v>
      </c>
      <c r="F338" s="84" t="s">
        <v>3058</v>
      </c>
      <c r="G338" s="84" t="b">
        <v>0</v>
      </c>
      <c r="H338" s="84" t="b">
        <v>0</v>
      </c>
      <c r="I338" s="84" t="b">
        <v>0</v>
      </c>
      <c r="J338" s="84" t="b">
        <v>0</v>
      </c>
      <c r="K338" s="84" t="b">
        <v>0</v>
      </c>
      <c r="L338" s="84" t="b">
        <v>0</v>
      </c>
    </row>
    <row r="339" spans="1:12" ht="15">
      <c r="A339" s="84" t="s">
        <v>2805</v>
      </c>
      <c r="B339" s="84" t="s">
        <v>2590</v>
      </c>
      <c r="C339" s="84">
        <v>3</v>
      </c>
      <c r="D339" s="118">
        <v>0.001525336615647203</v>
      </c>
      <c r="E339" s="118">
        <v>2.6967307267670555</v>
      </c>
      <c r="F339" s="84" t="s">
        <v>3058</v>
      </c>
      <c r="G339" s="84" t="b">
        <v>0</v>
      </c>
      <c r="H339" s="84" t="b">
        <v>0</v>
      </c>
      <c r="I339" s="84" t="b">
        <v>0</v>
      </c>
      <c r="J339" s="84" t="b">
        <v>0</v>
      </c>
      <c r="K339" s="84" t="b">
        <v>0</v>
      </c>
      <c r="L339" s="84" t="b">
        <v>0</v>
      </c>
    </row>
    <row r="340" spans="1:12" ht="15">
      <c r="A340" s="84" t="s">
        <v>2590</v>
      </c>
      <c r="B340" s="84" t="s">
        <v>2727</v>
      </c>
      <c r="C340" s="84">
        <v>3</v>
      </c>
      <c r="D340" s="118">
        <v>0.001525336615647203</v>
      </c>
      <c r="E340" s="118">
        <v>2.5717919901587556</v>
      </c>
      <c r="F340" s="84" t="s">
        <v>3058</v>
      </c>
      <c r="G340" s="84" t="b">
        <v>0</v>
      </c>
      <c r="H340" s="84" t="b">
        <v>0</v>
      </c>
      <c r="I340" s="84" t="b">
        <v>0</v>
      </c>
      <c r="J340" s="84" t="b">
        <v>0</v>
      </c>
      <c r="K340" s="84" t="b">
        <v>0</v>
      </c>
      <c r="L340" s="84" t="b">
        <v>0</v>
      </c>
    </row>
    <row r="341" spans="1:12" ht="15">
      <c r="A341" s="84" t="s">
        <v>2727</v>
      </c>
      <c r="B341" s="84" t="s">
        <v>2806</v>
      </c>
      <c r="C341" s="84">
        <v>3</v>
      </c>
      <c r="D341" s="118">
        <v>0.001525336615647203</v>
      </c>
      <c r="E341" s="118">
        <v>2.93976877545335</v>
      </c>
      <c r="F341" s="84" t="s">
        <v>3058</v>
      </c>
      <c r="G341" s="84" t="b">
        <v>0</v>
      </c>
      <c r="H341" s="84" t="b">
        <v>0</v>
      </c>
      <c r="I341" s="84" t="b">
        <v>0</v>
      </c>
      <c r="J341" s="84" t="b">
        <v>0</v>
      </c>
      <c r="K341" s="84" t="b">
        <v>0</v>
      </c>
      <c r="L341" s="84" t="b">
        <v>0</v>
      </c>
    </row>
    <row r="342" spans="1:12" ht="15">
      <c r="A342" s="84" t="s">
        <v>2806</v>
      </c>
      <c r="B342" s="84" t="s">
        <v>2807</v>
      </c>
      <c r="C342" s="84">
        <v>3</v>
      </c>
      <c r="D342" s="118">
        <v>0.001525336615647203</v>
      </c>
      <c r="E342" s="118">
        <v>3.06470751206165</v>
      </c>
      <c r="F342" s="84" t="s">
        <v>3058</v>
      </c>
      <c r="G342" s="84" t="b">
        <v>0</v>
      </c>
      <c r="H342" s="84" t="b">
        <v>0</v>
      </c>
      <c r="I342" s="84" t="b">
        <v>0</v>
      </c>
      <c r="J342" s="84" t="b">
        <v>0</v>
      </c>
      <c r="K342" s="84" t="b">
        <v>0</v>
      </c>
      <c r="L342" s="84" t="b">
        <v>0</v>
      </c>
    </row>
    <row r="343" spans="1:12" ht="15">
      <c r="A343" s="84" t="s">
        <v>2807</v>
      </c>
      <c r="B343" s="84" t="s">
        <v>2146</v>
      </c>
      <c r="C343" s="84">
        <v>3</v>
      </c>
      <c r="D343" s="118">
        <v>0.001525336615647203</v>
      </c>
      <c r="E343" s="118">
        <v>1.6387387797893689</v>
      </c>
      <c r="F343" s="84" t="s">
        <v>3058</v>
      </c>
      <c r="G343" s="84" t="b">
        <v>0</v>
      </c>
      <c r="H343" s="84" t="b">
        <v>0</v>
      </c>
      <c r="I343" s="84" t="b">
        <v>0</v>
      </c>
      <c r="J343" s="84" t="b">
        <v>0</v>
      </c>
      <c r="K343" s="84" t="b">
        <v>0</v>
      </c>
      <c r="L343" s="84" t="b">
        <v>0</v>
      </c>
    </row>
    <row r="344" spans="1:12" ht="15">
      <c r="A344" s="84" t="s">
        <v>2176</v>
      </c>
      <c r="B344" s="84" t="s">
        <v>2177</v>
      </c>
      <c r="C344" s="84">
        <v>3</v>
      </c>
      <c r="D344" s="118">
        <v>0.001525336615647203</v>
      </c>
      <c r="E344" s="118">
        <v>1.3905610914506632</v>
      </c>
      <c r="F344" s="84" t="s">
        <v>3058</v>
      </c>
      <c r="G344" s="84" t="b">
        <v>0</v>
      </c>
      <c r="H344" s="84" t="b">
        <v>0</v>
      </c>
      <c r="I344" s="84" t="b">
        <v>0</v>
      </c>
      <c r="J344" s="84" t="b">
        <v>0</v>
      </c>
      <c r="K344" s="84" t="b">
        <v>0</v>
      </c>
      <c r="L344" s="84" t="b">
        <v>0</v>
      </c>
    </row>
    <row r="345" spans="1:12" ht="15">
      <c r="A345" s="84" t="s">
        <v>2515</v>
      </c>
      <c r="B345" s="84" t="s">
        <v>2662</v>
      </c>
      <c r="C345" s="84">
        <v>3</v>
      </c>
      <c r="D345" s="118">
        <v>0.001525336615647203</v>
      </c>
      <c r="E345" s="118">
        <v>2.1158600345090313</v>
      </c>
      <c r="F345" s="84" t="s">
        <v>3058</v>
      </c>
      <c r="G345" s="84" t="b">
        <v>0</v>
      </c>
      <c r="H345" s="84" t="b">
        <v>0</v>
      </c>
      <c r="I345" s="84" t="b">
        <v>0</v>
      </c>
      <c r="J345" s="84" t="b">
        <v>0</v>
      </c>
      <c r="K345" s="84" t="b">
        <v>0</v>
      </c>
      <c r="L345" s="84" t="b">
        <v>0</v>
      </c>
    </row>
    <row r="346" spans="1:12" ht="15">
      <c r="A346" s="84" t="s">
        <v>2662</v>
      </c>
      <c r="B346" s="84" t="s">
        <v>2147</v>
      </c>
      <c r="C346" s="84">
        <v>3</v>
      </c>
      <c r="D346" s="118">
        <v>0.001525336615647203</v>
      </c>
      <c r="E346" s="118">
        <v>1.4168900301730125</v>
      </c>
      <c r="F346" s="84" t="s">
        <v>3058</v>
      </c>
      <c r="G346" s="84" t="b">
        <v>0</v>
      </c>
      <c r="H346" s="84" t="b">
        <v>0</v>
      </c>
      <c r="I346" s="84" t="b">
        <v>0</v>
      </c>
      <c r="J346" s="84" t="b">
        <v>0</v>
      </c>
      <c r="K346" s="84" t="b">
        <v>0</v>
      </c>
      <c r="L346" s="84" t="b">
        <v>0</v>
      </c>
    </row>
    <row r="347" spans="1:12" ht="15">
      <c r="A347" s="84" t="s">
        <v>2147</v>
      </c>
      <c r="B347" s="84" t="s">
        <v>2812</v>
      </c>
      <c r="C347" s="84">
        <v>3</v>
      </c>
      <c r="D347" s="118">
        <v>0.001525336615647203</v>
      </c>
      <c r="E347" s="118">
        <v>1.649734164090832</v>
      </c>
      <c r="F347" s="84" t="s">
        <v>3058</v>
      </c>
      <c r="G347" s="84" t="b">
        <v>0</v>
      </c>
      <c r="H347" s="84" t="b">
        <v>0</v>
      </c>
      <c r="I347" s="84" t="b">
        <v>0</v>
      </c>
      <c r="J347" s="84" t="b">
        <v>0</v>
      </c>
      <c r="K347" s="84" t="b">
        <v>0</v>
      </c>
      <c r="L347" s="84" t="b">
        <v>0</v>
      </c>
    </row>
    <row r="348" spans="1:12" ht="15">
      <c r="A348" s="84" t="s">
        <v>2812</v>
      </c>
      <c r="B348" s="84" t="s">
        <v>2534</v>
      </c>
      <c r="C348" s="84">
        <v>3</v>
      </c>
      <c r="D348" s="118">
        <v>0.001525336615647203</v>
      </c>
      <c r="E348" s="118">
        <v>2.5004360816230875</v>
      </c>
      <c r="F348" s="84" t="s">
        <v>3058</v>
      </c>
      <c r="G348" s="84" t="b">
        <v>0</v>
      </c>
      <c r="H348" s="84" t="b">
        <v>0</v>
      </c>
      <c r="I348" s="84" t="b">
        <v>0</v>
      </c>
      <c r="J348" s="84" t="b">
        <v>0</v>
      </c>
      <c r="K348" s="84" t="b">
        <v>0</v>
      </c>
      <c r="L348" s="84" t="b">
        <v>0</v>
      </c>
    </row>
    <row r="349" spans="1:12" ht="15">
      <c r="A349" s="84" t="s">
        <v>2088</v>
      </c>
      <c r="B349" s="84" t="s">
        <v>2096</v>
      </c>
      <c r="C349" s="84">
        <v>3</v>
      </c>
      <c r="D349" s="118">
        <v>0.001525336615647203</v>
      </c>
      <c r="E349" s="118">
        <v>1.2517941554187944</v>
      </c>
      <c r="F349" s="84" t="s">
        <v>3058</v>
      </c>
      <c r="G349" s="84" t="b">
        <v>0</v>
      </c>
      <c r="H349" s="84" t="b">
        <v>0</v>
      </c>
      <c r="I349" s="84" t="b">
        <v>0</v>
      </c>
      <c r="J349" s="84" t="b">
        <v>0</v>
      </c>
      <c r="K349" s="84" t="b">
        <v>0</v>
      </c>
      <c r="L349" s="84" t="b">
        <v>0</v>
      </c>
    </row>
    <row r="350" spans="1:12" ht="15">
      <c r="A350" s="84" t="s">
        <v>2813</v>
      </c>
      <c r="B350" s="84" t="s">
        <v>2671</v>
      </c>
      <c r="C350" s="84">
        <v>3</v>
      </c>
      <c r="D350" s="118">
        <v>0.001525336615647203</v>
      </c>
      <c r="E350" s="118">
        <v>2.8428587624452937</v>
      </c>
      <c r="F350" s="84" t="s">
        <v>3058</v>
      </c>
      <c r="G350" s="84" t="b">
        <v>0</v>
      </c>
      <c r="H350" s="84" t="b">
        <v>0</v>
      </c>
      <c r="I350" s="84" t="b">
        <v>0</v>
      </c>
      <c r="J350" s="84" t="b">
        <v>0</v>
      </c>
      <c r="K350" s="84" t="b">
        <v>0</v>
      </c>
      <c r="L350" s="84" t="b">
        <v>0</v>
      </c>
    </row>
    <row r="351" spans="1:12" ht="15">
      <c r="A351" s="84" t="s">
        <v>2671</v>
      </c>
      <c r="B351" s="84" t="s">
        <v>2660</v>
      </c>
      <c r="C351" s="84">
        <v>3</v>
      </c>
      <c r="D351" s="118">
        <v>0.001525336615647203</v>
      </c>
      <c r="E351" s="118">
        <v>2.621010012828937</v>
      </c>
      <c r="F351" s="84" t="s">
        <v>3058</v>
      </c>
      <c r="G351" s="84" t="b">
        <v>0</v>
      </c>
      <c r="H351" s="84" t="b">
        <v>0</v>
      </c>
      <c r="I351" s="84" t="b">
        <v>0</v>
      </c>
      <c r="J351" s="84" t="b">
        <v>0</v>
      </c>
      <c r="K351" s="84" t="b">
        <v>0</v>
      </c>
      <c r="L351" s="84" t="b">
        <v>0</v>
      </c>
    </row>
    <row r="352" spans="1:12" ht="15">
      <c r="A352" s="84" t="s">
        <v>2660</v>
      </c>
      <c r="B352" s="84" t="s">
        <v>2109</v>
      </c>
      <c r="C352" s="84">
        <v>3</v>
      </c>
      <c r="D352" s="118">
        <v>0.001525336615647203</v>
      </c>
      <c r="E352" s="118">
        <v>2.143888758109275</v>
      </c>
      <c r="F352" s="84" t="s">
        <v>3058</v>
      </c>
      <c r="G352" s="84" t="b">
        <v>0</v>
      </c>
      <c r="H352" s="84" t="b">
        <v>0</v>
      </c>
      <c r="I352" s="84" t="b">
        <v>0</v>
      </c>
      <c r="J352" s="84" t="b">
        <v>0</v>
      </c>
      <c r="K352" s="84" t="b">
        <v>0</v>
      </c>
      <c r="L352" s="84" t="b">
        <v>0</v>
      </c>
    </row>
    <row r="353" spans="1:12" ht="15">
      <c r="A353" s="84" t="s">
        <v>2109</v>
      </c>
      <c r="B353" s="84" t="s">
        <v>2814</v>
      </c>
      <c r="C353" s="84">
        <v>3</v>
      </c>
      <c r="D353" s="118">
        <v>0.001525336615647203</v>
      </c>
      <c r="E353" s="118">
        <v>2.365737507725631</v>
      </c>
      <c r="F353" s="84" t="s">
        <v>3058</v>
      </c>
      <c r="G353" s="84" t="b">
        <v>0</v>
      </c>
      <c r="H353" s="84" t="b">
        <v>0</v>
      </c>
      <c r="I353" s="84" t="b">
        <v>0</v>
      </c>
      <c r="J353" s="84" t="b">
        <v>0</v>
      </c>
      <c r="K353" s="84" t="b">
        <v>0</v>
      </c>
      <c r="L353" s="84" t="b">
        <v>0</v>
      </c>
    </row>
    <row r="354" spans="1:12" ht="15">
      <c r="A354" s="84" t="s">
        <v>2814</v>
      </c>
      <c r="B354" s="84" t="s">
        <v>2815</v>
      </c>
      <c r="C354" s="84">
        <v>3</v>
      </c>
      <c r="D354" s="118">
        <v>0.001525336615647203</v>
      </c>
      <c r="E354" s="118">
        <v>3.06470751206165</v>
      </c>
      <c r="F354" s="84" t="s">
        <v>3058</v>
      </c>
      <c r="G354" s="84" t="b">
        <v>0</v>
      </c>
      <c r="H354" s="84" t="b">
        <v>0</v>
      </c>
      <c r="I354" s="84" t="b">
        <v>0</v>
      </c>
      <c r="J354" s="84" t="b">
        <v>0</v>
      </c>
      <c r="K354" s="84" t="b">
        <v>0</v>
      </c>
      <c r="L354" s="84" t="b">
        <v>0</v>
      </c>
    </row>
    <row r="355" spans="1:12" ht="15">
      <c r="A355" s="84" t="s">
        <v>2815</v>
      </c>
      <c r="B355" s="84" t="s">
        <v>2816</v>
      </c>
      <c r="C355" s="84">
        <v>3</v>
      </c>
      <c r="D355" s="118">
        <v>0.001525336615647203</v>
      </c>
      <c r="E355" s="118">
        <v>3.06470751206165</v>
      </c>
      <c r="F355" s="84" t="s">
        <v>3058</v>
      </c>
      <c r="G355" s="84" t="b">
        <v>0</v>
      </c>
      <c r="H355" s="84" t="b">
        <v>0</v>
      </c>
      <c r="I355" s="84" t="b">
        <v>0</v>
      </c>
      <c r="J355" s="84" t="b">
        <v>0</v>
      </c>
      <c r="K355" s="84" t="b">
        <v>0</v>
      </c>
      <c r="L355" s="84" t="b">
        <v>0</v>
      </c>
    </row>
    <row r="356" spans="1:12" ht="15">
      <c r="A356" s="84" t="s">
        <v>2816</v>
      </c>
      <c r="B356" s="84" t="s">
        <v>2817</v>
      </c>
      <c r="C356" s="84">
        <v>3</v>
      </c>
      <c r="D356" s="118">
        <v>0.001525336615647203</v>
      </c>
      <c r="E356" s="118">
        <v>3.06470751206165</v>
      </c>
      <c r="F356" s="84" t="s">
        <v>3058</v>
      </c>
      <c r="G356" s="84" t="b">
        <v>0</v>
      </c>
      <c r="H356" s="84" t="b">
        <v>0</v>
      </c>
      <c r="I356" s="84" t="b">
        <v>0</v>
      </c>
      <c r="J356" s="84" t="b">
        <v>0</v>
      </c>
      <c r="K356" s="84" t="b">
        <v>0</v>
      </c>
      <c r="L356" s="84" t="b">
        <v>0</v>
      </c>
    </row>
    <row r="357" spans="1:12" ht="15">
      <c r="A357" s="84" t="s">
        <v>2817</v>
      </c>
      <c r="B357" s="84" t="s">
        <v>2620</v>
      </c>
      <c r="C357" s="84">
        <v>3</v>
      </c>
      <c r="D357" s="118">
        <v>0.001525336615647203</v>
      </c>
      <c r="E357" s="118">
        <v>2.763677516397669</v>
      </c>
      <c r="F357" s="84" t="s">
        <v>3058</v>
      </c>
      <c r="G357" s="84" t="b">
        <v>0</v>
      </c>
      <c r="H357" s="84" t="b">
        <v>0</v>
      </c>
      <c r="I357" s="84" t="b">
        <v>0</v>
      </c>
      <c r="J357" s="84" t="b">
        <v>0</v>
      </c>
      <c r="K357" s="84" t="b">
        <v>0</v>
      </c>
      <c r="L357" s="84" t="b">
        <v>0</v>
      </c>
    </row>
    <row r="358" spans="1:12" ht="15">
      <c r="A358" s="84" t="s">
        <v>2620</v>
      </c>
      <c r="B358" s="84" t="s">
        <v>2818</v>
      </c>
      <c r="C358" s="84">
        <v>3</v>
      </c>
      <c r="D358" s="118">
        <v>0.001525336615647203</v>
      </c>
      <c r="E358" s="118">
        <v>2.763677516397669</v>
      </c>
      <c r="F358" s="84" t="s">
        <v>3058</v>
      </c>
      <c r="G358" s="84" t="b">
        <v>0</v>
      </c>
      <c r="H358" s="84" t="b">
        <v>0</v>
      </c>
      <c r="I358" s="84" t="b">
        <v>0</v>
      </c>
      <c r="J358" s="84" t="b">
        <v>0</v>
      </c>
      <c r="K358" s="84" t="b">
        <v>0</v>
      </c>
      <c r="L358" s="84" t="b">
        <v>0</v>
      </c>
    </row>
    <row r="359" spans="1:12" ht="15">
      <c r="A359" s="84" t="s">
        <v>2818</v>
      </c>
      <c r="B359" s="84" t="s">
        <v>311</v>
      </c>
      <c r="C359" s="84">
        <v>3</v>
      </c>
      <c r="D359" s="118">
        <v>0.001525336615647203</v>
      </c>
      <c r="E359" s="118">
        <v>3.06470751206165</v>
      </c>
      <c r="F359" s="84" t="s">
        <v>3058</v>
      </c>
      <c r="G359" s="84" t="b">
        <v>0</v>
      </c>
      <c r="H359" s="84" t="b">
        <v>0</v>
      </c>
      <c r="I359" s="84" t="b">
        <v>0</v>
      </c>
      <c r="J359" s="84" t="b">
        <v>0</v>
      </c>
      <c r="K359" s="84" t="b">
        <v>0</v>
      </c>
      <c r="L359" s="84" t="b">
        <v>0</v>
      </c>
    </row>
    <row r="360" spans="1:12" ht="15">
      <c r="A360" s="84" t="s">
        <v>2820</v>
      </c>
      <c r="B360" s="84" t="s">
        <v>2821</v>
      </c>
      <c r="C360" s="84">
        <v>3</v>
      </c>
      <c r="D360" s="118">
        <v>0.001525336615647203</v>
      </c>
      <c r="E360" s="118">
        <v>3.06470751206165</v>
      </c>
      <c r="F360" s="84" t="s">
        <v>3058</v>
      </c>
      <c r="G360" s="84" t="b">
        <v>0</v>
      </c>
      <c r="H360" s="84" t="b">
        <v>0</v>
      </c>
      <c r="I360" s="84" t="b">
        <v>0</v>
      </c>
      <c r="J360" s="84" t="b">
        <v>0</v>
      </c>
      <c r="K360" s="84" t="b">
        <v>0</v>
      </c>
      <c r="L360" s="84" t="b">
        <v>0</v>
      </c>
    </row>
    <row r="361" spans="1:12" ht="15">
      <c r="A361" s="84" t="s">
        <v>2821</v>
      </c>
      <c r="B361" s="84" t="s">
        <v>2822</v>
      </c>
      <c r="C361" s="84">
        <v>3</v>
      </c>
      <c r="D361" s="118">
        <v>0.001525336615647203</v>
      </c>
      <c r="E361" s="118">
        <v>3.06470751206165</v>
      </c>
      <c r="F361" s="84" t="s">
        <v>3058</v>
      </c>
      <c r="G361" s="84" t="b">
        <v>0</v>
      </c>
      <c r="H361" s="84" t="b">
        <v>0</v>
      </c>
      <c r="I361" s="84" t="b">
        <v>0</v>
      </c>
      <c r="J361" s="84" t="b">
        <v>0</v>
      </c>
      <c r="K361" s="84" t="b">
        <v>0</v>
      </c>
      <c r="L361" s="84" t="b">
        <v>0</v>
      </c>
    </row>
    <row r="362" spans="1:12" ht="15">
      <c r="A362" s="84" t="s">
        <v>2822</v>
      </c>
      <c r="B362" s="84" t="s">
        <v>2517</v>
      </c>
      <c r="C362" s="84">
        <v>3</v>
      </c>
      <c r="D362" s="118">
        <v>0.001525336615647203</v>
      </c>
      <c r="E362" s="118">
        <v>2.3957007311030742</v>
      </c>
      <c r="F362" s="84" t="s">
        <v>3058</v>
      </c>
      <c r="G362" s="84" t="b">
        <v>0</v>
      </c>
      <c r="H362" s="84" t="b">
        <v>0</v>
      </c>
      <c r="I362" s="84" t="b">
        <v>0</v>
      </c>
      <c r="J362" s="84" t="b">
        <v>0</v>
      </c>
      <c r="K362" s="84" t="b">
        <v>0</v>
      </c>
      <c r="L362" s="84" t="b">
        <v>0</v>
      </c>
    </row>
    <row r="363" spans="1:12" ht="15">
      <c r="A363" s="84" t="s">
        <v>2517</v>
      </c>
      <c r="B363" s="84" t="s">
        <v>2823</v>
      </c>
      <c r="C363" s="84">
        <v>3</v>
      </c>
      <c r="D363" s="118">
        <v>0.001525336615647203</v>
      </c>
      <c r="E363" s="118">
        <v>2.3957007311030742</v>
      </c>
      <c r="F363" s="84" t="s">
        <v>3058</v>
      </c>
      <c r="G363" s="84" t="b">
        <v>0</v>
      </c>
      <c r="H363" s="84" t="b">
        <v>0</v>
      </c>
      <c r="I363" s="84" t="b">
        <v>0</v>
      </c>
      <c r="J363" s="84" t="b">
        <v>0</v>
      </c>
      <c r="K363" s="84" t="b">
        <v>0</v>
      </c>
      <c r="L363" s="84" t="b">
        <v>0</v>
      </c>
    </row>
    <row r="364" spans="1:12" ht="15">
      <c r="A364" s="84" t="s">
        <v>2823</v>
      </c>
      <c r="B364" s="84" t="s">
        <v>2824</v>
      </c>
      <c r="C364" s="84">
        <v>3</v>
      </c>
      <c r="D364" s="118">
        <v>0.001525336615647203</v>
      </c>
      <c r="E364" s="118">
        <v>3.06470751206165</v>
      </c>
      <c r="F364" s="84" t="s">
        <v>3058</v>
      </c>
      <c r="G364" s="84" t="b">
        <v>0</v>
      </c>
      <c r="H364" s="84" t="b">
        <v>0</v>
      </c>
      <c r="I364" s="84" t="b">
        <v>0</v>
      </c>
      <c r="J364" s="84" t="b">
        <v>0</v>
      </c>
      <c r="K364" s="84" t="b">
        <v>0</v>
      </c>
      <c r="L364" s="84" t="b">
        <v>0</v>
      </c>
    </row>
    <row r="365" spans="1:12" ht="15">
      <c r="A365" s="84" t="s">
        <v>2824</v>
      </c>
      <c r="B365" s="84" t="s">
        <v>2825</v>
      </c>
      <c r="C365" s="84">
        <v>3</v>
      </c>
      <c r="D365" s="118">
        <v>0.001525336615647203</v>
      </c>
      <c r="E365" s="118">
        <v>3.06470751206165</v>
      </c>
      <c r="F365" s="84" t="s">
        <v>3058</v>
      </c>
      <c r="G365" s="84" t="b">
        <v>0</v>
      </c>
      <c r="H365" s="84" t="b">
        <v>0</v>
      </c>
      <c r="I365" s="84" t="b">
        <v>0</v>
      </c>
      <c r="J365" s="84" t="b">
        <v>0</v>
      </c>
      <c r="K365" s="84" t="b">
        <v>0</v>
      </c>
      <c r="L365" s="84" t="b">
        <v>0</v>
      </c>
    </row>
    <row r="366" spans="1:12" ht="15">
      <c r="A366" s="84" t="s">
        <v>2825</v>
      </c>
      <c r="B366" s="84" t="s">
        <v>2826</v>
      </c>
      <c r="C366" s="84">
        <v>3</v>
      </c>
      <c r="D366" s="118">
        <v>0.001525336615647203</v>
      </c>
      <c r="E366" s="118">
        <v>3.06470751206165</v>
      </c>
      <c r="F366" s="84" t="s">
        <v>3058</v>
      </c>
      <c r="G366" s="84" t="b">
        <v>0</v>
      </c>
      <c r="H366" s="84" t="b">
        <v>0</v>
      </c>
      <c r="I366" s="84" t="b">
        <v>0</v>
      </c>
      <c r="J366" s="84" t="b">
        <v>0</v>
      </c>
      <c r="K366" s="84" t="b">
        <v>0</v>
      </c>
      <c r="L366" s="84" t="b">
        <v>0</v>
      </c>
    </row>
    <row r="367" spans="1:12" ht="15">
      <c r="A367" s="84" t="s">
        <v>2826</v>
      </c>
      <c r="B367" s="84" t="s">
        <v>259</v>
      </c>
      <c r="C367" s="84">
        <v>3</v>
      </c>
      <c r="D367" s="118">
        <v>0.001525336615647203</v>
      </c>
      <c r="E367" s="118">
        <v>2.2196094720473933</v>
      </c>
      <c r="F367" s="84" t="s">
        <v>3058</v>
      </c>
      <c r="G367" s="84" t="b">
        <v>0</v>
      </c>
      <c r="H367" s="84" t="b">
        <v>0</v>
      </c>
      <c r="I367" s="84" t="b">
        <v>0</v>
      </c>
      <c r="J367" s="84" t="b">
        <v>0</v>
      </c>
      <c r="K367" s="84" t="b">
        <v>0</v>
      </c>
      <c r="L367" s="84" t="b">
        <v>0</v>
      </c>
    </row>
    <row r="368" spans="1:12" ht="15">
      <c r="A368" s="84" t="s">
        <v>2827</v>
      </c>
      <c r="B368" s="84" t="s">
        <v>2828</v>
      </c>
      <c r="C368" s="84">
        <v>3</v>
      </c>
      <c r="D368" s="118">
        <v>0.001525336615647203</v>
      </c>
      <c r="E368" s="118">
        <v>3.06470751206165</v>
      </c>
      <c r="F368" s="84" t="s">
        <v>3058</v>
      </c>
      <c r="G368" s="84" t="b">
        <v>0</v>
      </c>
      <c r="H368" s="84" t="b">
        <v>0</v>
      </c>
      <c r="I368" s="84" t="b">
        <v>0</v>
      </c>
      <c r="J368" s="84" t="b">
        <v>0</v>
      </c>
      <c r="K368" s="84" t="b">
        <v>0</v>
      </c>
      <c r="L368" s="84" t="b">
        <v>0</v>
      </c>
    </row>
    <row r="369" spans="1:12" ht="15">
      <c r="A369" s="84" t="s">
        <v>2828</v>
      </c>
      <c r="B369" s="84" t="s">
        <v>2829</v>
      </c>
      <c r="C369" s="84">
        <v>3</v>
      </c>
      <c r="D369" s="118">
        <v>0.001525336615647203</v>
      </c>
      <c r="E369" s="118">
        <v>3.06470751206165</v>
      </c>
      <c r="F369" s="84" t="s">
        <v>3058</v>
      </c>
      <c r="G369" s="84" t="b">
        <v>0</v>
      </c>
      <c r="H369" s="84" t="b">
        <v>0</v>
      </c>
      <c r="I369" s="84" t="b">
        <v>0</v>
      </c>
      <c r="J369" s="84" t="b">
        <v>0</v>
      </c>
      <c r="K369" s="84" t="b">
        <v>0</v>
      </c>
      <c r="L369" s="84" t="b">
        <v>0</v>
      </c>
    </row>
    <row r="370" spans="1:12" ht="15">
      <c r="A370" s="84" t="s">
        <v>2829</v>
      </c>
      <c r="B370" s="84" t="s">
        <v>2830</v>
      </c>
      <c r="C370" s="84">
        <v>3</v>
      </c>
      <c r="D370" s="118">
        <v>0.001525336615647203</v>
      </c>
      <c r="E370" s="118">
        <v>3.06470751206165</v>
      </c>
      <c r="F370" s="84" t="s">
        <v>3058</v>
      </c>
      <c r="G370" s="84" t="b">
        <v>0</v>
      </c>
      <c r="H370" s="84" t="b">
        <v>0</v>
      </c>
      <c r="I370" s="84" t="b">
        <v>0</v>
      </c>
      <c r="J370" s="84" t="b">
        <v>0</v>
      </c>
      <c r="K370" s="84" t="b">
        <v>0</v>
      </c>
      <c r="L370" s="84" t="b">
        <v>0</v>
      </c>
    </row>
    <row r="371" spans="1:12" ht="15">
      <c r="A371" s="84" t="s">
        <v>2830</v>
      </c>
      <c r="B371" s="84" t="s">
        <v>2831</v>
      </c>
      <c r="C371" s="84">
        <v>3</v>
      </c>
      <c r="D371" s="118">
        <v>0.001525336615647203</v>
      </c>
      <c r="E371" s="118">
        <v>3.06470751206165</v>
      </c>
      <c r="F371" s="84" t="s">
        <v>3058</v>
      </c>
      <c r="G371" s="84" t="b">
        <v>0</v>
      </c>
      <c r="H371" s="84" t="b">
        <v>0</v>
      </c>
      <c r="I371" s="84" t="b">
        <v>0</v>
      </c>
      <c r="J371" s="84" t="b">
        <v>0</v>
      </c>
      <c r="K371" s="84" t="b">
        <v>0</v>
      </c>
      <c r="L371" s="84" t="b">
        <v>0</v>
      </c>
    </row>
    <row r="372" spans="1:12" ht="15">
      <c r="A372" s="84" t="s">
        <v>2831</v>
      </c>
      <c r="B372" s="84" t="s">
        <v>2832</v>
      </c>
      <c r="C372" s="84">
        <v>3</v>
      </c>
      <c r="D372" s="118">
        <v>0.001525336615647203</v>
      </c>
      <c r="E372" s="118">
        <v>3.06470751206165</v>
      </c>
      <c r="F372" s="84" t="s">
        <v>3058</v>
      </c>
      <c r="G372" s="84" t="b">
        <v>0</v>
      </c>
      <c r="H372" s="84" t="b">
        <v>0</v>
      </c>
      <c r="I372" s="84" t="b">
        <v>0</v>
      </c>
      <c r="J372" s="84" t="b">
        <v>0</v>
      </c>
      <c r="K372" s="84" t="b">
        <v>0</v>
      </c>
      <c r="L372" s="84" t="b">
        <v>0</v>
      </c>
    </row>
    <row r="373" spans="1:12" ht="15">
      <c r="A373" s="84" t="s">
        <v>2832</v>
      </c>
      <c r="B373" s="84" t="s">
        <v>2833</v>
      </c>
      <c r="C373" s="84">
        <v>3</v>
      </c>
      <c r="D373" s="118">
        <v>0.001525336615647203</v>
      </c>
      <c r="E373" s="118">
        <v>3.06470751206165</v>
      </c>
      <c r="F373" s="84" t="s">
        <v>3058</v>
      </c>
      <c r="G373" s="84" t="b">
        <v>0</v>
      </c>
      <c r="H373" s="84" t="b">
        <v>0</v>
      </c>
      <c r="I373" s="84" t="b">
        <v>0</v>
      </c>
      <c r="J373" s="84" t="b">
        <v>0</v>
      </c>
      <c r="K373" s="84" t="b">
        <v>0</v>
      </c>
      <c r="L373" s="84" t="b">
        <v>0</v>
      </c>
    </row>
    <row r="374" spans="1:12" ht="15">
      <c r="A374" s="84" t="s">
        <v>2833</v>
      </c>
      <c r="B374" s="84" t="s">
        <v>2834</v>
      </c>
      <c r="C374" s="84">
        <v>3</v>
      </c>
      <c r="D374" s="118">
        <v>0.001525336615647203</v>
      </c>
      <c r="E374" s="118">
        <v>3.06470751206165</v>
      </c>
      <c r="F374" s="84" t="s">
        <v>3058</v>
      </c>
      <c r="G374" s="84" t="b">
        <v>0</v>
      </c>
      <c r="H374" s="84" t="b">
        <v>0</v>
      </c>
      <c r="I374" s="84" t="b">
        <v>0</v>
      </c>
      <c r="J374" s="84" t="b">
        <v>0</v>
      </c>
      <c r="K374" s="84" t="b">
        <v>0</v>
      </c>
      <c r="L374" s="84" t="b">
        <v>0</v>
      </c>
    </row>
    <row r="375" spans="1:12" ht="15">
      <c r="A375" s="84" t="s">
        <v>2834</v>
      </c>
      <c r="B375" s="84" t="s">
        <v>2835</v>
      </c>
      <c r="C375" s="84">
        <v>3</v>
      </c>
      <c r="D375" s="118">
        <v>0.001525336615647203</v>
      </c>
      <c r="E375" s="118">
        <v>3.06470751206165</v>
      </c>
      <c r="F375" s="84" t="s">
        <v>3058</v>
      </c>
      <c r="G375" s="84" t="b">
        <v>0</v>
      </c>
      <c r="H375" s="84" t="b">
        <v>0</v>
      </c>
      <c r="I375" s="84" t="b">
        <v>0</v>
      </c>
      <c r="J375" s="84" t="b">
        <v>0</v>
      </c>
      <c r="K375" s="84" t="b">
        <v>0</v>
      </c>
      <c r="L375" s="84" t="b">
        <v>0</v>
      </c>
    </row>
    <row r="376" spans="1:12" ht="15">
      <c r="A376" s="84" t="s">
        <v>2835</v>
      </c>
      <c r="B376" s="84" t="s">
        <v>2836</v>
      </c>
      <c r="C376" s="84">
        <v>3</v>
      </c>
      <c r="D376" s="118">
        <v>0.001525336615647203</v>
      </c>
      <c r="E376" s="118">
        <v>3.06470751206165</v>
      </c>
      <c r="F376" s="84" t="s">
        <v>3058</v>
      </c>
      <c r="G376" s="84" t="b">
        <v>0</v>
      </c>
      <c r="H376" s="84" t="b">
        <v>0</v>
      </c>
      <c r="I376" s="84" t="b">
        <v>0</v>
      </c>
      <c r="J376" s="84" t="b">
        <v>0</v>
      </c>
      <c r="K376" s="84" t="b">
        <v>0</v>
      </c>
      <c r="L376" s="84" t="b">
        <v>0</v>
      </c>
    </row>
    <row r="377" spans="1:12" ht="15">
      <c r="A377" s="84" t="s">
        <v>2836</v>
      </c>
      <c r="B377" s="84" t="s">
        <v>2147</v>
      </c>
      <c r="C377" s="84">
        <v>3</v>
      </c>
      <c r="D377" s="118">
        <v>0.001525336615647203</v>
      </c>
      <c r="E377" s="118">
        <v>1.6387387797893689</v>
      </c>
      <c r="F377" s="84" t="s">
        <v>3058</v>
      </c>
      <c r="G377" s="84" t="b">
        <v>0</v>
      </c>
      <c r="H377" s="84" t="b">
        <v>0</v>
      </c>
      <c r="I377" s="84" t="b">
        <v>0</v>
      </c>
      <c r="J377" s="84" t="b">
        <v>0</v>
      </c>
      <c r="K377" s="84" t="b">
        <v>0</v>
      </c>
      <c r="L377" s="84" t="b">
        <v>0</v>
      </c>
    </row>
    <row r="378" spans="1:12" ht="15">
      <c r="A378" s="84" t="s">
        <v>2147</v>
      </c>
      <c r="B378" s="84" t="s">
        <v>2174</v>
      </c>
      <c r="C378" s="84">
        <v>3</v>
      </c>
      <c r="D378" s="118">
        <v>0.001525336615647203</v>
      </c>
      <c r="E378" s="118">
        <v>1.5247954274825322</v>
      </c>
      <c r="F378" s="84" t="s">
        <v>3058</v>
      </c>
      <c r="G378" s="84" t="b">
        <v>0</v>
      </c>
      <c r="H378" s="84" t="b">
        <v>0</v>
      </c>
      <c r="I378" s="84" t="b">
        <v>0</v>
      </c>
      <c r="J378" s="84" t="b">
        <v>0</v>
      </c>
      <c r="K378" s="84" t="b">
        <v>0</v>
      </c>
      <c r="L378" s="84" t="b">
        <v>0</v>
      </c>
    </row>
    <row r="379" spans="1:12" ht="15">
      <c r="A379" s="84" t="s">
        <v>2175</v>
      </c>
      <c r="B379" s="84" t="s">
        <v>2612</v>
      </c>
      <c r="C379" s="84">
        <v>3</v>
      </c>
      <c r="D379" s="118">
        <v>0.001525336615647203</v>
      </c>
      <c r="E379" s="118">
        <v>1.9620451701645023</v>
      </c>
      <c r="F379" s="84" t="s">
        <v>3058</v>
      </c>
      <c r="G379" s="84" t="b">
        <v>0</v>
      </c>
      <c r="H379" s="84" t="b">
        <v>0</v>
      </c>
      <c r="I379" s="84" t="b">
        <v>0</v>
      </c>
      <c r="J379" s="84" t="b">
        <v>0</v>
      </c>
      <c r="K379" s="84" t="b">
        <v>0</v>
      </c>
      <c r="L379" s="84" t="b">
        <v>0</v>
      </c>
    </row>
    <row r="380" spans="1:12" ht="15">
      <c r="A380" s="84" t="s">
        <v>2612</v>
      </c>
      <c r="B380" s="84" t="s">
        <v>2837</v>
      </c>
      <c r="C380" s="84">
        <v>3</v>
      </c>
      <c r="D380" s="118">
        <v>0.001525336615647203</v>
      </c>
      <c r="E380" s="118">
        <v>2.763677516397669</v>
      </c>
      <c r="F380" s="84" t="s">
        <v>3058</v>
      </c>
      <c r="G380" s="84" t="b">
        <v>0</v>
      </c>
      <c r="H380" s="84" t="b">
        <v>0</v>
      </c>
      <c r="I380" s="84" t="b">
        <v>0</v>
      </c>
      <c r="J380" s="84" t="b">
        <v>0</v>
      </c>
      <c r="K380" s="84" t="b">
        <v>0</v>
      </c>
      <c r="L380" s="84" t="b">
        <v>0</v>
      </c>
    </row>
    <row r="381" spans="1:12" ht="15">
      <c r="A381" s="84" t="s">
        <v>2841</v>
      </c>
      <c r="B381" s="84" t="s">
        <v>2842</v>
      </c>
      <c r="C381" s="84">
        <v>3</v>
      </c>
      <c r="D381" s="118">
        <v>0.001525336615647203</v>
      </c>
      <c r="E381" s="118">
        <v>3.06470751206165</v>
      </c>
      <c r="F381" s="84" t="s">
        <v>3058</v>
      </c>
      <c r="G381" s="84" t="b">
        <v>0</v>
      </c>
      <c r="H381" s="84" t="b">
        <v>0</v>
      </c>
      <c r="I381" s="84" t="b">
        <v>0</v>
      </c>
      <c r="J381" s="84" t="b">
        <v>0</v>
      </c>
      <c r="K381" s="84" t="b">
        <v>0</v>
      </c>
      <c r="L381" s="84" t="b">
        <v>0</v>
      </c>
    </row>
    <row r="382" spans="1:12" ht="15">
      <c r="A382" s="84" t="s">
        <v>2842</v>
      </c>
      <c r="B382" s="84" t="s">
        <v>2843</v>
      </c>
      <c r="C382" s="84">
        <v>3</v>
      </c>
      <c r="D382" s="118">
        <v>0.001525336615647203</v>
      </c>
      <c r="E382" s="118">
        <v>3.06470751206165</v>
      </c>
      <c r="F382" s="84" t="s">
        <v>3058</v>
      </c>
      <c r="G382" s="84" t="b">
        <v>0</v>
      </c>
      <c r="H382" s="84" t="b">
        <v>0</v>
      </c>
      <c r="I382" s="84" t="b">
        <v>0</v>
      </c>
      <c r="J382" s="84" t="b">
        <v>0</v>
      </c>
      <c r="K382" s="84" t="b">
        <v>0</v>
      </c>
      <c r="L382" s="84" t="b">
        <v>0</v>
      </c>
    </row>
    <row r="383" spans="1:12" ht="15">
      <c r="A383" s="84" t="s">
        <v>2843</v>
      </c>
      <c r="B383" s="84" t="s">
        <v>2844</v>
      </c>
      <c r="C383" s="84">
        <v>3</v>
      </c>
      <c r="D383" s="118">
        <v>0.001525336615647203</v>
      </c>
      <c r="E383" s="118">
        <v>3.06470751206165</v>
      </c>
      <c r="F383" s="84" t="s">
        <v>3058</v>
      </c>
      <c r="G383" s="84" t="b">
        <v>0</v>
      </c>
      <c r="H383" s="84" t="b">
        <v>0</v>
      </c>
      <c r="I383" s="84" t="b">
        <v>0</v>
      </c>
      <c r="J383" s="84" t="b">
        <v>0</v>
      </c>
      <c r="K383" s="84" t="b">
        <v>0</v>
      </c>
      <c r="L383" s="84" t="b">
        <v>0</v>
      </c>
    </row>
    <row r="384" spans="1:12" ht="15">
      <c r="A384" s="84" t="s">
        <v>2844</v>
      </c>
      <c r="B384" s="84" t="s">
        <v>2845</v>
      </c>
      <c r="C384" s="84">
        <v>3</v>
      </c>
      <c r="D384" s="118">
        <v>0.001525336615647203</v>
      </c>
      <c r="E384" s="118">
        <v>3.06470751206165</v>
      </c>
      <c r="F384" s="84" t="s">
        <v>3058</v>
      </c>
      <c r="G384" s="84" t="b">
        <v>0</v>
      </c>
      <c r="H384" s="84" t="b">
        <v>0</v>
      </c>
      <c r="I384" s="84" t="b">
        <v>0</v>
      </c>
      <c r="J384" s="84" t="b">
        <v>0</v>
      </c>
      <c r="K384" s="84" t="b">
        <v>0</v>
      </c>
      <c r="L384" s="84" t="b">
        <v>0</v>
      </c>
    </row>
    <row r="385" spans="1:12" ht="15">
      <c r="A385" s="84" t="s">
        <v>2845</v>
      </c>
      <c r="B385" s="84" t="s">
        <v>2598</v>
      </c>
      <c r="C385" s="84">
        <v>3</v>
      </c>
      <c r="D385" s="118">
        <v>0.001525336615647203</v>
      </c>
      <c r="E385" s="118">
        <v>2.6967307267670555</v>
      </c>
      <c r="F385" s="84" t="s">
        <v>3058</v>
      </c>
      <c r="G385" s="84" t="b">
        <v>0</v>
      </c>
      <c r="H385" s="84" t="b">
        <v>0</v>
      </c>
      <c r="I385" s="84" t="b">
        <v>0</v>
      </c>
      <c r="J385" s="84" t="b">
        <v>0</v>
      </c>
      <c r="K385" s="84" t="b">
        <v>0</v>
      </c>
      <c r="L385" s="84" t="b">
        <v>0</v>
      </c>
    </row>
    <row r="386" spans="1:12" ht="15">
      <c r="A386" s="84" t="s">
        <v>2598</v>
      </c>
      <c r="B386" s="84" t="s">
        <v>2846</v>
      </c>
      <c r="C386" s="84">
        <v>3</v>
      </c>
      <c r="D386" s="118">
        <v>0.001525336615647203</v>
      </c>
      <c r="E386" s="118">
        <v>2.6967307267670555</v>
      </c>
      <c r="F386" s="84" t="s">
        <v>3058</v>
      </c>
      <c r="G386" s="84" t="b">
        <v>0</v>
      </c>
      <c r="H386" s="84" t="b">
        <v>0</v>
      </c>
      <c r="I386" s="84" t="b">
        <v>0</v>
      </c>
      <c r="J386" s="84" t="b">
        <v>0</v>
      </c>
      <c r="K386" s="84" t="b">
        <v>0</v>
      </c>
      <c r="L386" s="84" t="b">
        <v>0</v>
      </c>
    </row>
    <row r="387" spans="1:12" ht="15">
      <c r="A387" s="84" t="s">
        <v>2846</v>
      </c>
      <c r="B387" s="84" t="s">
        <v>2847</v>
      </c>
      <c r="C387" s="84">
        <v>3</v>
      </c>
      <c r="D387" s="118">
        <v>0.001525336615647203</v>
      </c>
      <c r="E387" s="118">
        <v>3.06470751206165</v>
      </c>
      <c r="F387" s="84" t="s">
        <v>3058</v>
      </c>
      <c r="G387" s="84" t="b">
        <v>0</v>
      </c>
      <c r="H387" s="84" t="b">
        <v>0</v>
      </c>
      <c r="I387" s="84" t="b">
        <v>0</v>
      </c>
      <c r="J387" s="84" t="b">
        <v>0</v>
      </c>
      <c r="K387" s="84" t="b">
        <v>0</v>
      </c>
      <c r="L387" s="84" t="b">
        <v>0</v>
      </c>
    </row>
    <row r="388" spans="1:12" ht="15">
      <c r="A388" s="84" t="s">
        <v>2847</v>
      </c>
      <c r="B388" s="84" t="s">
        <v>2182</v>
      </c>
      <c r="C388" s="84">
        <v>3</v>
      </c>
      <c r="D388" s="118">
        <v>0.001525336615647203</v>
      </c>
      <c r="E388" s="118">
        <v>2.6967307267670555</v>
      </c>
      <c r="F388" s="84" t="s">
        <v>3058</v>
      </c>
      <c r="G388" s="84" t="b">
        <v>0</v>
      </c>
      <c r="H388" s="84" t="b">
        <v>0</v>
      </c>
      <c r="I388" s="84" t="b">
        <v>0</v>
      </c>
      <c r="J388" s="84" t="b">
        <v>0</v>
      </c>
      <c r="K388" s="84" t="b">
        <v>0</v>
      </c>
      <c r="L388" s="84" t="b">
        <v>0</v>
      </c>
    </row>
    <row r="389" spans="1:12" ht="15">
      <c r="A389" s="84" t="s">
        <v>2182</v>
      </c>
      <c r="B389" s="84" t="s">
        <v>2848</v>
      </c>
      <c r="C389" s="84">
        <v>3</v>
      </c>
      <c r="D389" s="118">
        <v>0.001525336615647203</v>
      </c>
      <c r="E389" s="118">
        <v>2.6967307267670555</v>
      </c>
      <c r="F389" s="84" t="s">
        <v>3058</v>
      </c>
      <c r="G389" s="84" t="b">
        <v>0</v>
      </c>
      <c r="H389" s="84" t="b">
        <v>0</v>
      </c>
      <c r="I389" s="84" t="b">
        <v>0</v>
      </c>
      <c r="J389" s="84" t="b">
        <v>0</v>
      </c>
      <c r="K389" s="84" t="b">
        <v>0</v>
      </c>
      <c r="L389" s="84" t="b">
        <v>0</v>
      </c>
    </row>
    <row r="390" spans="1:12" ht="15">
      <c r="A390" s="84" t="s">
        <v>259</v>
      </c>
      <c r="B390" s="84" t="s">
        <v>2732</v>
      </c>
      <c r="C390" s="84">
        <v>3</v>
      </c>
      <c r="D390" s="118">
        <v>0.001525336615647203</v>
      </c>
      <c r="E390" s="118">
        <v>1.6175494807194308</v>
      </c>
      <c r="F390" s="84" t="s">
        <v>3058</v>
      </c>
      <c r="G390" s="84" t="b">
        <v>0</v>
      </c>
      <c r="H390" s="84" t="b">
        <v>0</v>
      </c>
      <c r="I390" s="84" t="b">
        <v>0</v>
      </c>
      <c r="J390" s="84" t="b">
        <v>0</v>
      </c>
      <c r="K390" s="84" t="b">
        <v>0</v>
      </c>
      <c r="L390" s="84" t="b">
        <v>0</v>
      </c>
    </row>
    <row r="391" spans="1:12" ht="15">
      <c r="A391" s="84" t="s">
        <v>2737</v>
      </c>
      <c r="B391" s="84" t="s">
        <v>2849</v>
      </c>
      <c r="C391" s="84">
        <v>3</v>
      </c>
      <c r="D391" s="118">
        <v>0.001525336615647203</v>
      </c>
      <c r="E391" s="118">
        <v>2.93976877545335</v>
      </c>
      <c r="F391" s="84" t="s">
        <v>3058</v>
      </c>
      <c r="G391" s="84" t="b">
        <v>0</v>
      </c>
      <c r="H391" s="84" t="b">
        <v>0</v>
      </c>
      <c r="I391" s="84" t="b">
        <v>0</v>
      </c>
      <c r="J391" s="84" t="b">
        <v>0</v>
      </c>
      <c r="K391" s="84" t="b">
        <v>0</v>
      </c>
      <c r="L391" s="84" t="b">
        <v>0</v>
      </c>
    </row>
    <row r="392" spans="1:12" ht="15">
      <c r="A392" s="84" t="s">
        <v>246</v>
      </c>
      <c r="B392" s="84" t="s">
        <v>2697</v>
      </c>
      <c r="C392" s="84">
        <v>3</v>
      </c>
      <c r="D392" s="118">
        <v>0.001525336615647203</v>
      </c>
      <c r="E392" s="118">
        <v>2.365737507725631</v>
      </c>
      <c r="F392" s="84" t="s">
        <v>3058</v>
      </c>
      <c r="G392" s="84" t="b">
        <v>0</v>
      </c>
      <c r="H392" s="84" t="b">
        <v>0</v>
      </c>
      <c r="I392" s="84" t="b">
        <v>0</v>
      </c>
      <c r="J392" s="84" t="b">
        <v>0</v>
      </c>
      <c r="K392" s="84" t="b">
        <v>0</v>
      </c>
      <c r="L392" s="84" t="b">
        <v>0</v>
      </c>
    </row>
    <row r="393" spans="1:12" ht="15">
      <c r="A393" s="84" t="s">
        <v>2157</v>
      </c>
      <c r="B393" s="84" t="s">
        <v>2853</v>
      </c>
      <c r="C393" s="84">
        <v>3</v>
      </c>
      <c r="D393" s="118">
        <v>0.001525336615647203</v>
      </c>
      <c r="E393" s="118">
        <v>2.6967307267670555</v>
      </c>
      <c r="F393" s="84" t="s">
        <v>3058</v>
      </c>
      <c r="G393" s="84" t="b">
        <v>0</v>
      </c>
      <c r="H393" s="84" t="b">
        <v>0</v>
      </c>
      <c r="I393" s="84" t="b">
        <v>0</v>
      </c>
      <c r="J393" s="84" t="b">
        <v>0</v>
      </c>
      <c r="K393" s="84" t="b">
        <v>0</v>
      </c>
      <c r="L393" s="84" t="b">
        <v>0</v>
      </c>
    </row>
    <row r="394" spans="1:12" ht="15">
      <c r="A394" s="84" t="s">
        <v>2536</v>
      </c>
      <c r="B394" s="84" t="s">
        <v>2108</v>
      </c>
      <c r="C394" s="84">
        <v>3</v>
      </c>
      <c r="D394" s="118">
        <v>0.001525336615647203</v>
      </c>
      <c r="E394" s="118">
        <v>1.5004360816230873</v>
      </c>
      <c r="F394" s="84" t="s">
        <v>3058</v>
      </c>
      <c r="G394" s="84" t="b">
        <v>1</v>
      </c>
      <c r="H394" s="84" t="b">
        <v>0</v>
      </c>
      <c r="I394" s="84" t="b">
        <v>0</v>
      </c>
      <c r="J394" s="84" t="b">
        <v>1</v>
      </c>
      <c r="K394" s="84" t="b">
        <v>0</v>
      </c>
      <c r="L394" s="84" t="b">
        <v>0</v>
      </c>
    </row>
    <row r="395" spans="1:12" ht="15">
      <c r="A395" s="84" t="s">
        <v>2109</v>
      </c>
      <c r="B395" s="84" t="s">
        <v>2623</v>
      </c>
      <c r="C395" s="84">
        <v>3</v>
      </c>
      <c r="D395" s="118">
        <v>0.001525336615647203</v>
      </c>
      <c r="E395" s="118">
        <v>2.06470751206165</v>
      </c>
      <c r="F395" s="84" t="s">
        <v>3058</v>
      </c>
      <c r="G395" s="84" t="b">
        <v>0</v>
      </c>
      <c r="H395" s="84" t="b">
        <v>0</v>
      </c>
      <c r="I395" s="84" t="b">
        <v>0</v>
      </c>
      <c r="J395" s="84" t="b">
        <v>0</v>
      </c>
      <c r="K395" s="84" t="b">
        <v>0</v>
      </c>
      <c r="L395" s="84" t="b">
        <v>0</v>
      </c>
    </row>
    <row r="396" spans="1:12" ht="15">
      <c r="A396" s="84" t="s">
        <v>2623</v>
      </c>
      <c r="B396" s="84" t="s">
        <v>2854</v>
      </c>
      <c r="C396" s="84">
        <v>3</v>
      </c>
      <c r="D396" s="118">
        <v>0.001525336615647203</v>
      </c>
      <c r="E396" s="118">
        <v>2.763677516397669</v>
      </c>
      <c r="F396" s="84" t="s">
        <v>3058</v>
      </c>
      <c r="G396" s="84" t="b">
        <v>0</v>
      </c>
      <c r="H396" s="84" t="b">
        <v>0</v>
      </c>
      <c r="I396" s="84" t="b">
        <v>0</v>
      </c>
      <c r="J396" s="84" t="b">
        <v>0</v>
      </c>
      <c r="K396" s="84" t="b">
        <v>0</v>
      </c>
      <c r="L396" s="84" t="b">
        <v>0</v>
      </c>
    </row>
    <row r="397" spans="1:12" ht="15">
      <c r="A397" s="84" t="s">
        <v>2854</v>
      </c>
      <c r="B397" s="84" t="s">
        <v>2091</v>
      </c>
      <c r="C397" s="84">
        <v>3</v>
      </c>
      <c r="D397" s="118">
        <v>0.001525336615647203</v>
      </c>
      <c r="E397" s="118">
        <v>2.3377087841253874</v>
      </c>
      <c r="F397" s="84" t="s">
        <v>3058</v>
      </c>
      <c r="G397" s="84" t="b">
        <v>0</v>
      </c>
      <c r="H397" s="84" t="b">
        <v>0</v>
      </c>
      <c r="I397" s="84" t="b">
        <v>0</v>
      </c>
      <c r="J397" s="84" t="b">
        <v>0</v>
      </c>
      <c r="K397" s="84" t="b">
        <v>0</v>
      </c>
      <c r="L397" s="84" t="b">
        <v>0</v>
      </c>
    </row>
    <row r="398" spans="1:12" ht="15">
      <c r="A398" s="84" t="s">
        <v>2673</v>
      </c>
      <c r="B398" s="84" t="s">
        <v>2675</v>
      </c>
      <c r="C398" s="84">
        <v>3</v>
      </c>
      <c r="D398" s="118">
        <v>0.001525336615647203</v>
      </c>
      <c r="E398" s="118">
        <v>2.621010012828937</v>
      </c>
      <c r="F398" s="84" t="s">
        <v>3058</v>
      </c>
      <c r="G398" s="84" t="b">
        <v>0</v>
      </c>
      <c r="H398" s="84" t="b">
        <v>0</v>
      </c>
      <c r="I398" s="84" t="b">
        <v>0</v>
      </c>
      <c r="J398" s="84" t="b">
        <v>0</v>
      </c>
      <c r="K398" s="84" t="b">
        <v>0</v>
      </c>
      <c r="L398" s="84" t="b">
        <v>0</v>
      </c>
    </row>
    <row r="399" spans="1:12" ht="15">
      <c r="A399" s="84" t="s">
        <v>2675</v>
      </c>
      <c r="B399" s="84" t="s">
        <v>2581</v>
      </c>
      <c r="C399" s="84">
        <v>3</v>
      </c>
      <c r="D399" s="118">
        <v>0.001525336615647203</v>
      </c>
      <c r="E399" s="118">
        <v>2.4748819771506994</v>
      </c>
      <c r="F399" s="84" t="s">
        <v>3058</v>
      </c>
      <c r="G399" s="84" t="b">
        <v>0</v>
      </c>
      <c r="H399" s="84" t="b">
        <v>0</v>
      </c>
      <c r="I399" s="84" t="b">
        <v>0</v>
      </c>
      <c r="J399" s="84" t="b">
        <v>0</v>
      </c>
      <c r="K399" s="84" t="b">
        <v>0</v>
      </c>
      <c r="L399" s="84" t="b">
        <v>0</v>
      </c>
    </row>
    <row r="400" spans="1:12" ht="15">
      <c r="A400" s="84" t="s">
        <v>271</v>
      </c>
      <c r="B400" s="84" t="s">
        <v>2740</v>
      </c>
      <c r="C400" s="84">
        <v>3</v>
      </c>
      <c r="D400" s="118">
        <v>0.001525336615647203</v>
      </c>
      <c r="E400" s="118">
        <v>2.93976877545335</v>
      </c>
      <c r="F400" s="84" t="s">
        <v>3058</v>
      </c>
      <c r="G400" s="84" t="b">
        <v>0</v>
      </c>
      <c r="H400" s="84" t="b">
        <v>0</v>
      </c>
      <c r="I400" s="84" t="b">
        <v>0</v>
      </c>
      <c r="J400" s="84" t="b">
        <v>0</v>
      </c>
      <c r="K400" s="84" t="b">
        <v>0</v>
      </c>
      <c r="L400" s="84" t="b">
        <v>0</v>
      </c>
    </row>
    <row r="401" spans="1:12" ht="15">
      <c r="A401" s="84" t="s">
        <v>291</v>
      </c>
      <c r="B401" s="84" t="s">
        <v>2856</v>
      </c>
      <c r="C401" s="84">
        <v>3</v>
      </c>
      <c r="D401" s="118">
        <v>0.001525336615647203</v>
      </c>
      <c r="E401" s="118">
        <v>2.93976877545335</v>
      </c>
      <c r="F401" s="84" t="s">
        <v>3058</v>
      </c>
      <c r="G401" s="84" t="b">
        <v>0</v>
      </c>
      <c r="H401" s="84" t="b">
        <v>0</v>
      </c>
      <c r="I401" s="84" t="b">
        <v>0</v>
      </c>
      <c r="J401" s="84" t="b">
        <v>0</v>
      </c>
      <c r="K401" s="84" t="b">
        <v>0</v>
      </c>
      <c r="L401" s="84" t="b">
        <v>0</v>
      </c>
    </row>
    <row r="402" spans="1:12" ht="15">
      <c r="A402" s="84" t="s">
        <v>2092</v>
      </c>
      <c r="B402" s="84" t="s">
        <v>2674</v>
      </c>
      <c r="C402" s="84">
        <v>3</v>
      </c>
      <c r="D402" s="118">
        <v>0.001525336615647203</v>
      </c>
      <c r="E402" s="118">
        <v>2.018950021500975</v>
      </c>
      <c r="F402" s="84" t="s">
        <v>3058</v>
      </c>
      <c r="G402" s="84" t="b">
        <v>0</v>
      </c>
      <c r="H402" s="84" t="b">
        <v>0</v>
      </c>
      <c r="I402" s="84" t="b">
        <v>0</v>
      </c>
      <c r="J402" s="84" t="b">
        <v>0</v>
      </c>
      <c r="K402" s="84" t="b">
        <v>0</v>
      </c>
      <c r="L402" s="84" t="b">
        <v>0</v>
      </c>
    </row>
    <row r="403" spans="1:12" ht="15">
      <c r="A403" s="84" t="s">
        <v>2674</v>
      </c>
      <c r="B403" s="84" t="s">
        <v>2110</v>
      </c>
      <c r="C403" s="84">
        <v>3</v>
      </c>
      <c r="D403" s="118">
        <v>0.001525336615647203</v>
      </c>
      <c r="E403" s="118">
        <v>2.8428587624452937</v>
      </c>
      <c r="F403" s="84" t="s">
        <v>3058</v>
      </c>
      <c r="G403" s="84" t="b">
        <v>0</v>
      </c>
      <c r="H403" s="84" t="b">
        <v>0</v>
      </c>
      <c r="I403" s="84" t="b">
        <v>0</v>
      </c>
      <c r="J403" s="84" t="b">
        <v>0</v>
      </c>
      <c r="K403" s="84" t="b">
        <v>0</v>
      </c>
      <c r="L403" s="84" t="b">
        <v>0</v>
      </c>
    </row>
    <row r="404" spans="1:12" ht="15">
      <c r="A404" s="84" t="s">
        <v>2110</v>
      </c>
      <c r="B404" s="84" t="s">
        <v>2857</v>
      </c>
      <c r="C404" s="84">
        <v>3</v>
      </c>
      <c r="D404" s="118">
        <v>0.001525336615647203</v>
      </c>
      <c r="E404" s="118">
        <v>2.8428587624452937</v>
      </c>
      <c r="F404" s="84" t="s">
        <v>3058</v>
      </c>
      <c r="G404" s="84" t="b">
        <v>0</v>
      </c>
      <c r="H404" s="84" t="b">
        <v>0</v>
      </c>
      <c r="I404" s="84" t="b">
        <v>0</v>
      </c>
      <c r="J404" s="84" t="b">
        <v>0</v>
      </c>
      <c r="K404" s="84" t="b">
        <v>0</v>
      </c>
      <c r="L404" s="84" t="b">
        <v>0</v>
      </c>
    </row>
    <row r="405" spans="1:12" ht="15">
      <c r="A405" s="84" t="s">
        <v>2857</v>
      </c>
      <c r="B405" s="84" t="s">
        <v>2858</v>
      </c>
      <c r="C405" s="84">
        <v>3</v>
      </c>
      <c r="D405" s="118">
        <v>0.001525336615647203</v>
      </c>
      <c r="E405" s="118">
        <v>3.06470751206165</v>
      </c>
      <c r="F405" s="84" t="s">
        <v>3058</v>
      </c>
      <c r="G405" s="84" t="b">
        <v>0</v>
      </c>
      <c r="H405" s="84" t="b">
        <v>0</v>
      </c>
      <c r="I405" s="84" t="b">
        <v>0</v>
      </c>
      <c r="J405" s="84" t="b">
        <v>0</v>
      </c>
      <c r="K405" s="84" t="b">
        <v>0</v>
      </c>
      <c r="L405" s="84" t="b">
        <v>0</v>
      </c>
    </row>
    <row r="406" spans="1:12" ht="15">
      <c r="A406" s="84" t="s">
        <v>2858</v>
      </c>
      <c r="B406" s="84" t="s">
        <v>2723</v>
      </c>
      <c r="C406" s="84">
        <v>3</v>
      </c>
      <c r="D406" s="118">
        <v>0.001525336615647203</v>
      </c>
      <c r="E406" s="118">
        <v>2.93976877545335</v>
      </c>
      <c r="F406" s="84" t="s">
        <v>3058</v>
      </c>
      <c r="G406" s="84" t="b">
        <v>0</v>
      </c>
      <c r="H406" s="84" t="b">
        <v>0</v>
      </c>
      <c r="I406" s="84" t="b">
        <v>0</v>
      </c>
      <c r="J406" s="84" t="b">
        <v>0</v>
      </c>
      <c r="K406" s="84" t="b">
        <v>0</v>
      </c>
      <c r="L406" s="84" t="b">
        <v>0</v>
      </c>
    </row>
    <row r="407" spans="1:12" ht="15">
      <c r="A407" s="84" t="s">
        <v>2723</v>
      </c>
      <c r="B407" s="84" t="s">
        <v>2859</v>
      </c>
      <c r="C407" s="84">
        <v>3</v>
      </c>
      <c r="D407" s="118">
        <v>0.001525336615647203</v>
      </c>
      <c r="E407" s="118">
        <v>2.93976877545335</v>
      </c>
      <c r="F407" s="84" t="s">
        <v>3058</v>
      </c>
      <c r="G407" s="84" t="b">
        <v>0</v>
      </c>
      <c r="H407" s="84" t="b">
        <v>0</v>
      </c>
      <c r="I407" s="84" t="b">
        <v>0</v>
      </c>
      <c r="J407" s="84" t="b">
        <v>0</v>
      </c>
      <c r="K407" s="84" t="b">
        <v>0</v>
      </c>
      <c r="L407" s="84" t="b">
        <v>0</v>
      </c>
    </row>
    <row r="408" spans="1:12" ht="15">
      <c r="A408" s="84" t="s">
        <v>2859</v>
      </c>
      <c r="B408" s="84" t="s">
        <v>2860</v>
      </c>
      <c r="C408" s="84">
        <v>3</v>
      </c>
      <c r="D408" s="118">
        <v>0.001525336615647203</v>
      </c>
      <c r="E408" s="118">
        <v>3.06470751206165</v>
      </c>
      <c r="F408" s="84" t="s">
        <v>3058</v>
      </c>
      <c r="G408" s="84" t="b">
        <v>0</v>
      </c>
      <c r="H408" s="84" t="b">
        <v>0</v>
      </c>
      <c r="I408" s="84" t="b">
        <v>0</v>
      </c>
      <c r="J408" s="84" t="b">
        <v>0</v>
      </c>
      <c r="K408" s="84" t="b">
        <v>0</v>
      </c>
      <c r="L408" s="84" t="b">
        <v>0</v>
      </c>
    </row>
    <row r="409" spans="1:12" ht="15">
      <c r="A409" s="84" t="s">
        <v>2861</v>
      </c>
      <c r="B409" s="84" t="s">
        <v>2862</v>
      </c>
      <c r="C409" s="84">
        <v>3</v>
      </c>
      <c r="D409" s="118">
        <v>0.001525336615647203</v>
      </c>
      <c r="E409" s="118">
        <v>3.06470751206165</v>
      </c>
      <c r="F409" s="84" t="s">
        <v>3058</v>
      </c>
      <c r="G409" s="84" t="b">
        <v>0</v>
      </c>
      <c r="H409" s="84" t="b">
        <v>0</v>
      </c>
      <c r="I409" s="84" t="b">
        <v>0</v>
      </c>
      <c r="J409" s="84" t="b">
        <v>0</v>
      </c>
      <c r="K409" s="84" t="b">
        <v>0</v>
      </c>
      <c r="L409" s="84" t="b">
        <v>0</v>
      </c>
    </row>
    <row r="410" spans="1:12" ht="15">
      <c r="A410" s="84" t="s">
        <v>2862</v>
      </c>
      <c r="B410" s="84" t="s">
        <v>2863</v>
      </c>
      <c r="C410" s="84">
        <v>3</v>
      </c>
      <c r="D410" s="118">
        <v>0.001525336615647203</v>
      </c>
      <c r="E410" s="118">
        <v>3.06470751206165</v>
      </c>
      <c r="F410" s="84" t="s">
        <v>3058</v>
      </c>
      <c r="G410" s="84" t="b">
        <v>0</v>
      </c>
      <c r="H410" s="84" t="b">
        <v>0</v>
      </c>
      <c r="I410" s="84" t="b">
        <v>0</v>
      </c>
      <c r="J410" s="84" t="b">
        <v>0</v>
      </c>
      <c r="K410" s="84" t="b">
        <v>0</v>
      </c>
      <c r="L410" s="84" t="b">
        <v>0</v>
      </c>
    </row>
    <row r="411" spans="1:12" ht="15">
      <c r="A411" s="84" t="s">
        <v>2863</v>
      </c>
      <c r="B411" s="84" t="s">
        <v>2658</v>
      </c>
      <c r="C411" s="84">
        <v>3</v>
      </c>
      <c r="D411" s="118">
        <v>0.001525336615647203</v>
      </c>
      <c r="E411" s="118">
        <v>2.8428587624452937</v>
      </c>
      <c r="F411" s="84" t="s">
        <v>3058</v>
      </c>
      <c r="G411" s="84" t="b">
        <v>0</v>
      </c>
      <c r="H411" s="84" t="b">
        <v>0</v>
      </c>
      <c r="I411" s="84" t="b">
        <v>0</v>
      </c>
      <c r="J411" s="84" t="b">
        <v>0</v>
      </c>
      <c r="K411" s="84" t="b">
        <v>0</v>
      </c>
      <c r="L411" s="84" t="b">
        <v>0</v>
      </c>
    </row>
    <row r="412" spans="1:12" ht="15">
      <c r="A412" s="84" t="s">
        <v>2658</v>
      </c>
      <c r="B412" s="84" t="s">
        <v>2864</v>
      </c>
      <c r="C412" s="84">
        <v>3</v>
      </c>
      <c r="D412" s="118">
        <v>0.001525336615647203</v>
      </c>
      <c r="E412" s="118">
        <v>2.8428587624452937</v>
      </c>
      <c r="F412" s="84" t="s">
        <v>3058</v>
      </c>
      <c r="G412" s="84" t="b">
        <v>0</v>
      </c>
      <c r="H412" s="84" t="b">
        <v>0</v>
      </c>
      <c r="I412" s="84" t="b">
        <v>0</v>
      </c>
      <c r="J412" s="84" t="b">
        <v>0</v>
      </c>
      <c r="K412" s="84" t="b">
        <v>0</v>
      </c>
      <c r="L412" s="84" t="b">
        <v>0</v>
      </c>
    </row>
    <row r="413" spans="1:12" ht="15">
      <c r="A413" s="84" t="s">
        <v>2864</v>
      </c>
      <c r="B413" s="84" t="s">
        <v>1207</v>
      </c>
      <c r="C413" s="84">
        <v>3</v>
      </c>
      <c r="D413" s="118">
        <v>0.001525336615647203</v>
      </c>
      <c r="E413" s="118">
        <v>2.1801009307637194</v>
      </c>
      <c r="F413" s="84" t="s">
        <v>3058</v>
      </c>
      <c r="G413" s="84" t="b">
        <v>0</v>
      </c>
      <c r="H413" s="84" t="b">
        <v>0</v>
      </c>
      <c r="I413" s="84" t="b">
        <v>0</v>
      </c>
      <c r="J413" s="84" t="b">
        <v>0</v>
      </c>
      <c r="K413" s="84" t="b">
        <v>0</v>
      </c>
      <c r="L413" s="84" t="b">
        <v>0</v>
      </c>
    </row>
    <row r="414" spans="1:12" ht="15">
      <c r="A414" s="84" t="s">
        <v>1207</v>
      </c>
      <c r="B414" s="84" t="s">
        <v>2088</v>
      </c>
      <c r="C414" s="84">
        <v>3</v>
      </c>
      <c r="D414" s="118">
        <v>0.001525336615647203</v>
      </c>
      <c r="E414" s="118">
        <v>1.0040096717080382</v>
      </c>
      <c r="F414" s="84" t="s">
        <v>3058</v>
      </c>
      <c r="G414" s="84" t="b">
        <v>0</v>
      </c>
      <c r="H414" s="84" t="b">
        <v>0</v>
      </c>
      <c r="I414" s="84" t="b">
        <v>0</v>
      </c>
      <c r="J414" s="84" t="b">
        <v>0</v>
      </c>
      <c r="K414" s="84" t="b">
        <v>0</v>
      </c>
      <c r="L414" s="84" t="b">
        <v>0</v>
      </c>
    </row>
    <row r="415" spans="1:12" ht="15">
      <c r="A415" s="84" t="s">
        <v>2088</v>
      </c>
      <c r="B415" s="84" t="s">
        <v>280</v>
      </c>
      <c r="C415" s="84">
        <v>3</v>
      </c>
      <c r="D415" s="118">
        <v>0.001525336615647203</v>
      </c>
      <c r="E415" s="118">
        <v>1.18964624866995</v>
      </c>
      <c r="F415" s="84" t="s">
        <v>3058</v>
      </c>
      <c r="G415" s="84" t="b">
        <v>0</v>
      </c>
      <c r="H415" s="84" t="b">
        <v>0</v>
      </c>
      <c r="I415" s="84" t="b">
        <v>0</v>
      </c>
      <c r="J415" s="84" t="b">
        <v>0</v>
      </c>
      <c r="K415" s="84" t="b">
        <v>0</v>
      </c>
      <c r="L415" s="84" t="b">
        <v>0</v>
      </c>
    </row>
    <row r="416" spans="1:12" ht="15">
      <c r="A416" s="84" t="s">
        <v>280</v>
      </c>
      <c r="B416" s="84" t="s">
        <v>2146</v>
      </c>
      <c r="C416" s="84">
        <v>3</v>
      </c>
      <c r="D416" s="118">
        <v>0.001525336615647203</v>
      </c>
      <c r="E416" s="118">
        <v>1.0019166822021945</v>
      </c>
      <c r="F416" s="84" t="s">
        <v>3058</v>
      </c>
      <c r="G416" s="84" t="b">
        <v>0</v>
      </c>
      <c r="H416" s="84" t="b">
        <v>0</v>
      </c>
      <c r="I416" s="84" t="b">
        <v>0</v>
      </c>
      <c r="J416" s="84" t="b">
        <v>0</v>
      </c>
      <c r="K416" s="84" t="b">
        <v>0</v>
      </c>
      <c r="L416" s="84" t="b">
        <v>0</v>
      </c>
    </row>
    <row r="417" spans="1:12" ht="15">
      <c r="A417" s="84" t="s">
        <v>229</v>
      </c>
      <c r="B417" s="84" t="s">
        <v>2746</v>
      </c>
      <c r="C417" s="84">
        <v>3</v>
      </c>
      <c r="D417" s="118">
        <v>0.001525336615647203</v>
      </c>
      <c r="E417" s="118">
        <v>2.763677516397669</v>
      </c>
      <c r="F417" s="84" t="s">
        <v>3058</v>
      </c>
      <c r="G417" s="84" t="b">
        <v>0</v>
      </c>
      <c r="H417" s="84" t="b">
        <v>0</v>
      </c>
      <c r="I417" s="84" t="b">
        <v>0</v>
      </c>
      <c r="J417" s="84" t="b">
        <v>0</v>
      </c>
      <c r="K417" s="84" t="b">
        <v>0</v>
      </c>
      <c r="L417" s="84" t="b">
        <v>0</v>
      </c>
    </row>
    <row r="418" spans="1:12" ht="15">
      <c r="A418" s="84" t="s">
        <v>2865</v>
      </c>
      <c r="B418" s="84" t="s">
        <v>2750</v>
      </c>
      <c r="C418" s="84">
        <v>3</v>
      </c>
      <c r="D418" s="118">
        <v>0.001525336615647203</v>
      </c>
      <c r="E418" s="118">
        <v>2.93976877545335</v>
      </c>
      <c r="F418" s="84" t="s">
        <v>3058</v>
      </c>
      <c r="G418" s="84" t="b">
        <v>0</v>
      </c>
      <c r="H418" s="84" t="b">
        <v>0</v>
      </c>
      <c r="I418" s="84" t="b">
        <v>0</v>
      </c>
      <c r="J418" s="84" t="b">
        <v>0</v>
      </c>
      <c r="K418" s="84" t="b">
        <v>0</v>
      </c>
      <c r="L418" s="84" t="b">
        <v>0</v>
      </c>
    </row>
    <row r="419" spans="1:12" ht="15">
      <c r="A419" s="84" t="s">
        <v>2750</v>
      </c>
      <c r="B419" s="84" t="s">
        <v>2866</v>
      </c>
      <c r="C419" s="84">
        <v>3</v>
      </c>
      <c r="D419" s="118">
        <v>0.001525336615647203</v>
      </c>
      <c r="E419" s="118">
        <v>2.93976877545335</v>
      </c>
      <c r="F419" s="84" t="s">
        <v>3058</v>
      </c>
      <c r="G419" s="84" t="b">
        <v>0</v>
      </c>
      <c r="H419" s="84" t="b">
        <v>0</v>
      </c>
      <c r="I419" s="84" t="b">
        <v>0</v>
      </c>
      <c r="J419" s="84" t="b">
        <v>0</v>
      </c>
      <c r="K419" s="84" t="b">
        <v>0</v>
      </c>
      <c r="L419" s="84" t="b">
        <v>0</v>
      </c>
    </row>
    <row r="420" spans="1:12" ht="15">
      <c r="A420" s="84" t="s">
        <v>2866</v>
      </c>
      <c r="B420" s="84" t="s">
        <v>2867</v>
      </c>
      <c r="C420" s="84">
        <v>3</v>
      </c>
      <c r="D420" s="118">
        <v>0.001525336615647203</v>
      </c>
      <c r="E420" s="118">
        <v>3.06470751206165</v>
      </c>
      <c r="F420" s="84" t="s">
        <v>3058</v>
      </c>
      <c r="G420" s="84" t="b">
        <v>0</v>
      </c>
      <c r="H420" s="84" t="b">
        <v>0</v>
      </c>
      <c r="I420" s="84" t="b">
        <v>0</v>
      </c>
      <c r="J420" s="84" t="b">
        <v>0</v>
      </c>
      <c r="K420" s="84" t="b">
        <v>0</v>
      </c>
      <c r="L420" s="84" t="b">
        <v>0</v>
      </c>
    </row>
    <row r="421" spans="1:12" ht="15">
      <c r="A421" s="84" t="s">
        <v>2867</v>
      </c>
      <c r="B421" s="84" t="s">
        <v>2124</v>
      </c>
      <c r="C421" s="84">
        <v>3</v>
      </c>
      <c r="D421" s="118">
        <v>0.001525336615647203</v>
      </c>
      <c r="E421" s="118">
        <v>3.06470751206165</v>
      </c>
      <c r="F421" s="84" t="s">
        <v>3058</v>
      </c>
      <c r="G421" s="84" t="b">
        <v>0</v>
      </c>
      <c r="H421" s="84" t="b">
        <v>0</v>
      </c>
      <c r="I421" s="84" t="b">
        <v>0</v>
      </c>
      <c r="J421" s="84" t="b">
        <v>0</v>
      </c>
      <c r="K421" s="84" t="b">
        <v>0</v>
      </c>
      <c r="L421" s="84" t="b">
        <v>0</v>
      </c>
    </row>
    <row r="422" spans="1:12" ht="15">
      <c r="A422" s="84" t="s">
        <v>2124</v>
      </c>
      <c r="B422" s="84" t="s">
        <v>2751</v>
      </c>
      <c r="C422" s="84">
        <v>3</v>
      </c>
      <c r="D422" s="118">
        <v>0.001525336615647203</v>
      </c>
      <c r="E422" s="118">
        <v>2.93976877545335</v>
      </c>
      <c r="F422" s="84" t="s">
        <v>3058</v>
      </c>
      <c r="G422" s="84" t="b">
        <v>0</v>
      </c>
      <c r="H422" s="84" t="b">
        <v>0</v>
      </c>
      <c r="I422" s="84" t="b">
        <v>0</v>
      </c>
      <c r="J422" s="84" t="b">
        <v>0</v>
      </c>
      <c r="K422" s="84" t="b">
        <v>0</v>
      </c>
      <c r="L422" s="84" t="b">
        <v>0</v>
      </c>
    </row>
    <row r="423" spans="1:12" ht="15">
      <c r="A423" s="84" t="s">
        <v>2751</v>
      </c>
      <c r="B423" s="84" t="s">
        <v>2868</v>
      </c>
      <c r="C423" s="84">
        <v>3</v>
      </c>
      <c r="D423" s="118">
        <v>0.001525336615647203</v>
      </c>
      <c r="E423" s="118">
        <v>2.93976877545335</v>
      </c>
      <c r="F423" s="84" t="s">
        <v>3058</v>
      </c>
      <c r="G423" s="84" t="b">
        <v>0</v>
      </c>
      <c r="H423" s="84" t="b">
        <v>0</v>
      </c>
      <c r="I423" s="84" t="b">
        <v>0</v>
      </c>
      <c r="J423" s="84" t="b">
        <v>0</v>
      </c>
      <c r="K423" s="84" t="b">
        <v>0</v>
      </c>
      <c r="L423" s="84" t="b">
        <v>0</v>
      </c>
    </row>
    <row r="424" spans="1:12" ht="15">
      <c r="A424" s="84" t="s">
        <v>2868</v>
      </c>
      <c r="B424" s="84" t="s">
        <v>2147</v>
      </c>
      <c r="C424" s="84">
        <v>3</v>
      </c>
      <c r="D424" s="118">
        <v>0.001525336615647203</v>
      </c>
      <c r="E424" s="118">
        <v>1.6387387797893689</v>
      </c>
      <c r="F424" s="84" t="s">
        <v>3058</v>
      </c>
      <c r="G424" s="84" t="b">
        <v>0</v>
      </c>
      <c r="H424" s="84" t="b">
        <v>0</v>
      </c>
      <c r="I424" s="84" t="b">
        <v>0</v>
      </c>
      <c r="J424" s="84" t="b">
        <v>0</v>
      </c>
      <c r="K424" s="84" t="b">
        <v>0</v>
      </c>
      <c r="L424" s="84" t="b">
        <v>0</v>
      </c>
    </row>
    <row r="425" spans="1:12" ht="15">
      <c r="A425" s="84" t="s">
        <v>2147</v>
      </c>
      <c r="B425" s="84" t="s">
        <v>2869</v>
      </c>
      <c r="C425" s="84">
        <v>3</v>
      </c>
      <c r="D425" s="118">
        <v>0.001525336615647203</v>
      </c>
      <c r="E425" s="118">
        <v>1.649734164090832</v>
      </c>
      <c r="F425" s="84" t="s">
        <v>3058</v>
      </c>
      <c r="G425" s="84" t="b">
        <v>0</v>
      </c>
      <c r="H425" s="84" t="b">
        <v>0</v>
      </c>
      <c r="I425" s="84" t="b">
        <v>0</v>
      </c>
      <c r="J425" s="84" t="b">
        <v>0</v>
      </c>
      <c r="K425" s="84" t="b">
        <v>0</v>
      </c>
      <c r="L425" s="84" t="b">
        <v>0</v>
      </c>
    </row>
    <row r="426" spans="1:12" ht="15">
      <c r="A426" s="84" t="s">
        <v>2869</v>
      </c>
      <c r="B426" s="84" t="s">
        <v>2870</v>
      </c>
      <c r="C426" s="84">
        <v>3</v>
      </c>
      <c r="D426" s="118">
        <v>0.001525336615647203</v>
      </c>
      <c r="E426" s="118">
        <v>3.06470751206165</v>
      </c>
      <c r="F426" s="84" t="s">
        <v>3058</v>
      </c>
      <c r="G426" s="84" t="b">
        <v>0</v>
      </c>
      <c r="H426" s="84" t="b">
        <v>0</v>
      </c>
      <c r="I426" s="84" t="b">
        <v>0</v>
      </c>
      <c r="J426" s="84" t="b">
        <v>0</v>
      </c>
      <c r="K426" s="84" t="b">
        <v>0</v>
      </c>
      <c r="L426" s="84" t="b">
        <v>0</v>
      </c>
    </row>
    <row r="427" spans="1:12" ht="15">
      <c r="A427" s="84" t="s">
        <v>2870</v>
      </c>
      <c r="B427" s="84" t="s">
        <v>2519</v>
      </c>
      <c r="C427" s="84">
        <v>3</v>
      </c>
      <c r="D427" s="118">
        <v>0.001525336615647203</v>
      </c>
      <c r="E427" s="118">
        <v>2.3957007311030742</v>
      </c>
      <c r="F427" s="84" t="s">
        <v>3058</v>
      </c>
      <c r="G427" s="84" t="b">
        <v>0</v>
      </c>
      <c r="H427" s="84" t="b">
        <v>0</v>
      </c>
      <c r="I427" s="84" t="b">
        <v>0</v>
      </c>
      <c r="J427" s="84" t="b">
        <v>0</v>
      </c>
      <c r="K427" s="84" t="b">
        <v>0</v>
      </c>
      <c r="L427" s="84" t="b">
        <v>0</v>
      </c>
    </row>
    <row r="428" spans="1:12" ht="15">
      <c r="A428" s="84" t="s">
        <v>2519</v>
      </c>
      <c r="B428" s="84" t="s">
        <v>2871</v>
      </c>
      <c r="C428" s="84">
        <v>3</v>
      </c>
      <c r="D428" s="118">
        <v>0.001525336615647203</v>
      </c>
      <c r="E428" s="118">
        <v>2.4278854144744755</v>
      </c>
      <c r="F428" s="84" t="s">
        <v>3058</v>
      </c>
      <c r="G428" s="84" t="b">
        <v>0</v>
      </c>
      <c r="H428" s="84" t="b">
        <v>0</v>
      </c>
      <c r="I428" s="84" t="b">
        <v>0</v>
      </c>
      <c r="J428" s="84" t="b">
        <v>0</v>
      </c>
      <c r="K428" s="84" t="b">
        <v>0</v>
      </c>
      <c r="L428" s="84" t="b">
        <v>0</v>
      </c>
    </row>
    <row r="429" spans="1:12" ht="15">
      <c r="A429" s="84" t="s">
        <v>259</v>
      </c>
      <c r="B429" s="84" t="s">
        <v>2755</v>
      </c>
      <c r="C429" s="84">
        <v>2</v>
      </c>
      <c r="D429" s="118">
        <v>0.0011117167416407746</v>
      </c>
      <c r="E429" s="118">
        <v>1.6175494807194308</v>
      </c>
      <c r="F429" s="84" t="s">
        <v>3058</v>
      </c>
      <c r="G429" s="84" t="b">
        <v>0</v>
      </c>
      <c r="H429" s="84" t="b">
        <v>0</v>
      </c>
      <c r="I429" s="84" t="b">
        <v>0</v>
      </c>
      <c r="J429" s="84" t="b">
        <v>0</v>
      </c>
      <c r="K429" s="84" t="b">
        <v>0</v>
      </c>
      <c r="L429" s="84" t="b">
        <v>0</v>
      </c>
    </row>
    <row r="430" spans="1:12" ht="15">
      <c r="A430" s="84" t="s">
        <v>2147</v>
      </c>
      <c r="B430" s="84" t="s">
        <v>2872</v>
      </c>
      <c r="C430" s="84">
        <v>2</v>
      </c>
      <c r="D430" s="118">
        <v>0.0011117167416407746</v>
      </c>
      <c r="E430" s="118">
        <v>1.649734164090832</v>
      </c>
      <c r="F430" s="84" t="s">
        <v>3058</v>
      </c>
      <c r="G430" s="84" t="b">
        <v>0</v>
      </c>
      <c r="H430" s="84" t="b">
        <v>0</v>
      </c>
      <c r="I430" s="84" t="b">
        <v>0</v>
      </c>
      <c r="J430" s="84" t="b">
        <v>0</v>
      </c>
      <c r="K430" s="84" t="b">
        <v>0</v>
      </c>
      <c r="L430" s="84" t="b">
        <v>0</v>
      </c>
    </row>
    <row r="431" spans="1:12" ht="15">
      <c r="A431" s="84" t="s">
        <v>2169</v>
      </c>
      <c r="B431" s="84" t="s">
        <v>2166</v>
      </c>
      <c r="C431" s="84">
        <v>2</v>
      </c>
      <c r="D431" s="118">
        <v>0.0011117167416407746</v>
      </c>
      <c r="E431" s="118">
        <v>2.5004360816230875</v>
      </c>
      <c r="F431" s="84" t="s">
        <v>3058</v>
      </c>
      <c r="G431" s="84" t="b">
        <v>0</v>
      </c>
      <c r="H431" s="84" t="b">
        <v>0</v>
      </c>
      <c r="I431" s="84" t="b">
        <v>0</v>
      </c>
      <c r="J431" s="84" t="b">
        <v>0</v>
      </c>
      <c r="K431" s="84" t="b">
        <v>0</v>
      </c>
      <c r="L431" s="84" t="b">
        <v>0</v>
      </c>
    </row>
    <row r="432" spans="1:12" ht="15">
      <c r="A432" s="84" t="s">
        <v>2168</v>
      </c>
      <c r="B432" s="84" t="s">
        <v>2170</v>
      </c>
      <c r="C432" s="84">
        <v>2</v>
      </c>
      <c r="D432" s="118">
        <v>0.0011117167416407746</v>
      </c>
      <c r="E432" s="118">
        <v>2.5004360816230875</v>
      </c>
      <c r="F432" s="84" t="s">
        <v>3058</v>
      </c>
      <c r="G432" s="84" t="b">
        <v>0</v>
      </c>
      <c r="H432" s="84" t="b">
        <v>0</v>
      </c>
      <c r="I432" s="84" t="b">
        <v>0</v>
      </c>
      <c r="J432" s="84" t="b">
        <v>0</v>
      </c>
      <c r="K432" s="84" t="b">
        <v>0</v>
      </c>
      <c r="L432" s="84" t="b">
        <v>0</v>
      </c>
    </row>
    <row r="433" spans="1:12" ht="15">
      <c r="A433" s="84" t="s">
        <v>2170</v>
      </c>
      <c r="B433" s="84" t="s">
        <v>2171</v>
      </c>
      <c r="C433" s="84">
        <v>2</v>
      </c>
      <c r="D433" s="118">
        <v>0.0011117167416407746</v>
      </c>
      <c r="E433" s="118">
        <v>3.240798771117331</v>
      </c>
      <c r="F433" s="84" t="s">
        <v>3058</v>
      </c>
      <c r="G433" s="84" t="b">
        <v>0</v>
      </c>
      <c r="H433" s="84" t="b">
        <v>0</v>
      </c>
      <c r="I433" s="84" t="b">
        <v>0</v>
      </c>
      <c r="J433" s="84" t="b">
        <v>0</v>
      </c>
      <c r="K433" s="84" t="b">
        <v>0</v>
      </c>
      <c r="L433" s="84" t="b">
        <v>0</v>
      </c>
    </row>
    <row r="434" spans="1:12" ht="15">
      <c r="A434" s="84" t="s">
        <v>2171</v>
      </c>
      <c r="B434" s="84" t="s">
        <v>259</v>
      </c>
      <c r="C434" s="84">
        <v>2</v>
      </c>
      <c r="D434" s="118">
        <v>0.0011117167416407746</v>
      </c>
      <c r="E434" s="118">
        <v>2.2196094720473933</v>
      </c>
      <c r="F434" s="84" t="s">
        <v>3058</v>
      </c>
      <c r="G434" s="84" t="b">
        <v>0</v>
      </c>
      <c r="H434" s="84" t="b">
        <v>0</v>
      </c>
      <c r="I434" s="84" t="b">
        <v>0</v>
      </c>
      <c r="J434" s="84" t="b">
        <v>0</v>
      </c>
      <c r="K434" s="84" t="b">
        <v>0</v>
      </c>
      <c r="L434" s="84" t="b">
        <v>0</v>
      </c>
    </row>
    <row r="435" spans="1:12" ht="15">
      <c r="A435" s="84" t="s">
        <v>2767</v>
      </c>
      <c r="B435" s="84" t="s">
        <v>279</v>
      </c>
      <c r="C435" s="84">
        <v>2</v>
      </c>
      <c r="D435" s="118">
        <v>0.0011117167416407746</v>
      </c>
      <c r="E435" s="118">
        <v>2.763677516397669</v>
      </c>
      <c r="F435" s="84" t="s">
        <v>3058</v>
      </c>
      <c r="G435" s="84" t="b">
        <v>0</v>
      </c>
      <c r="H435" s="84" t="b">
        <v>0</v>
      </c>
      <c r="I435" s="84" t="b">
        <v>0</v>
      </c>
      <c r="J435" s="84" t="b">
        <v>0</v>
      </c>
      <c r="K435" s="84" t="b">
        <v>0</v>
      </c>
      <c r="L435" s="84" t="b">
        <v>0</v>
      </c>
    </row>
    <row r="436" spans="1:12" ht="15">
      <c r="A436" s="84" t="s">
        <v>279</v>
      </c>
      <c r="B436" s="84" t="s">
        <v>2873</v>
      </c>
      <c r="C436" s="84">
        <v>2</v>
      </c>
      <c r="D436" s="118">
        <v>0.0011117167416407746</v>
      </c>
      <c r="E436" s="118">
        <v>2.763677516397669</v>
      </c>
      <c r="F436" s="84" t="s">
        <v>3058</v>
      </c>
      <c r="G436" s="84" t="b">
        <v>0</v>
      </c>
      <c r="H436" s="84" t="b">
        <v>0</v>
      </c>
      <c r="I436" s="84" t="b">
        <v>0</v>
      </c>
      <c r="J436" s="84" t="b">
        <v>0</v>
      </c>
      <c r="K436" s="84" t="b">
        <v>0</v>
      </c>
      <c r="L436" s="84" t="b">
        <v>0</v>
      </c>
    </row>
    <row r="437" spans="1:12" ht="15">
      <c r="A437" s="84" t="s">
        <v>2873</v>
      </c>
      <c r="B437" s="84" t="s">
        <v>2640</v>
      </c>
      <c r="C437" s="84">
        <v>2</v>
      </c>
      <c r="D437" s="118">
        <v>0.0011117167416407746</v>
      </c>
      <c r="E437" s="118">
        <v>2.8428587624452937</v>
      </c>
      <c r="F437" s="84" t="s">
        <v>3058</v>
      </c>
      <c r="G437" s="84" t="b">
        <v>0</v>
      </c>
      <c r="H437" s="84" t="b">
        <v>0</v>
      </c>
      <c r="I437" s="84" t="b">
        <v>0</v>
      </c>
      <c r="J437" s="84" t="b">
        <v>0</v>
      </c>
      <c r="K437" s="84" t="b">
        <v>0</v>
      </c>
      <c r="L437" s="84" t="b">
        <v>0</v>
      </c>
    </row>
    <row r="438" spans="1:12" ht="15">
      <c r="A438" s="84" t="s">
        <v>2640</v>
      </c>
      <c r="B438" s="84" t="s">
        <v>2874</v>
      </c>
      <c r="C438" s="84">
        <v>2</v>
      </c>
      <c r="D438" s="118">
        <v>0.0011117167416407746</v>
      </c>
      <c r="E438" s="118">
        <v>2.8428587624452937</v>
      </c>
      <c r="F438" s="84" t="s">
        <v>3058</v>
      </c>
      <c r="G438" s="84" t="b">
        <v>0</v>
      </c>
      <c r="H438" s="84" t="b">
        <v>0</v>
      </c>
      <c r="I438" s="84" t="b">
        <v>0</v>
      </c>
      <c r="J438" s="84" t="b">
        <v>0</v>
      </c>
      <c r="K438" s="84" t="b">
        <v>0</v>
      </c>
      <c r="L438" s="84" t="b">
        <v>0</v>
      </c>
    </row>
    <row r="439" spans="1:12" ht="15">
      <c r="A439" s="84" t="s">
        <v>2874</v>
      </c>
      <c r="B439" s="84" t="s">
        <v>2875</v>
      </c>
      <c r="C439" s="84">
        <v>2</v>
      </c>
      <c r="D439" s="118">
        <v>0.0011117167416407746</v>
      </c>
      <c r="E439" s="118">
        <v>3.240798771117331</v>
      </c>
      <c r="F439" s="84" t="s">
        <v>3058</v>
      </c>
      <c r="G439" s="84" t="b">
        <v>0</v>
      </c>
      <c r="H439" s="84" t="b">
        <v>0</v>
      </c>
      <c r="I439" s="84" t="b">
        <v>0</v>
      </c>
      <c r="J439" s="84" t="b">
        <v>0</v>
      </c>
      <c r="K439" s="84" t="b">
        <v>0</v>
      </c>
      <c r="L439" s="84" t="b">
        <v>0</v>
      </c>
    </row>
    <row r="440" spans="1:12" ht="15">
      <c r="A440" s="84" t="s">
        <v>2875</v>
      </c>
      <c r="B440" s="84" t="s">
        <v>2176</v>
      </c>
      <c r="C440" s="84">
        <v>2</v>
      </c>
      <c r="D440" s="118">
        <v>0.0011117167416407746</v>
      </c>
      <c r="E440" s="118">
        <v>2.143888758109275</v>
      </c>
      <c r="F440" s="84" t="s">
        <v>3058</v>
      </c>
      <c r="G440" s="84" t="b">
        <v>0</v>
      </c>
      <c r="H440" s="84" t="b">
        <v>0</v>
      </c>
      <c r="I440" s="84" t="b">
        <v>0</v>
      </c>
      <c r="J440" s="84" t="b">
        <v>0</v>
      </c>
      <c r="K440" s="84" t="b">
        <v>0</v>
      </c>
      <c r="L440" s="84" t="b">
        <v>0</v>
      </c>
    </row>
    <row r="441" spans="1:12" ht="15">
      <c r="A441" s="84" t="s">
        <v>2176</v>
      </c>
      <c r="B441" s="84" t="s">
        <v>2609</v>
      </c>
      <c r="C441" s="84">
        <v>2</v>
      </c>
      <c r="D441" s="118">
        <v>0.0011117167416407746</v>
      </c>
      <c r="E441" s="118">
        <v>1.6667675033896123</v>
      </c>
      <c r="F441" s="84" t="s">
        <v>3058</v>
      </c>
      <c r="G441" s="84" t="b">
        <v>0</v>
      </c>
      <c r="H441" s="84" t="b">
        <v>0</v>
      </c>
      <c r="I441" s="84" t="b">
        <v>0</v>
      </c>
      <c r="J441" s="84" t="b">
        <v>0</v>
      </c>
      <c r="K441" s="84" t="b">
        <v>0</v>
      </c>
      <c r="L441" s="84" t="b">
        <v>0</v>
      </c>
    </row>
    <row r="442" spans="1:12" ht="15">
      <c r="A442" s="84" t="s">
        <v>2609</v>
      </c>
      <c r="B442" s="84" t="s">
        <v>2876</v>
      </c>
      <c r="C442" s="84">
        <v>2</v>
      </c>
      <c r="D442" s="118">
        <v>0.0011117167416407746</v>
      </c>
      <c r="E442" s="118">
        <v>2.763677516397669</v>
      </c>
      <c r="F442" s="84" t="s">
        <v>3058</v>
      </c>
      <c r="G442" s="84" t="b">
        <v>0</v>
      </c>
      <c r="H442" s="84" t="b">
        <v>0</v>
      </c>
      <c r="I442" s="84" t="b">
        <v>0</v>
      </c>
      <c r="J442" s="84" t="b">
        <v>0</v>
      </c>
      <c r="K442" s="84" t="b">
        <v>0</v>
      </c>
      <c r="L442" s="84" t="b">
        <v>0</v>
      </c>
    </row>
    <row r="443" spans="1:12" ht="15">
      <c r="A443" s="84" t="s">
        <v>2876</v>
      </c>
      <c r="B443" s="84" t="s">
        <v>2877</v>
      </c>
      <c r="C443" s="84">
        <v>2</v>
      </c>
      <c r="D443" s="118">
        <v>0.0011117167416407746</v>
      </c>
      <c r="E443" s="118">
        <v>3.240798771117331</v>
      </c>
      <c r="F443" s="84" t="s">
        <v>3058</v>
      </c>
      <c r="G443" s="84" t="b">
        <v>0</v>
      </c>
      <c r="H443" s="84" t="b">
        <v>0</v>
      </c>
      <c r="I443" s="84" t="b">
        <v>0</v>
      </c>
      <c r="J443" s="84" t="b">
        <v>0</v>
      </c>
      <c r="K443" s="84" t="b">
        <v>0</v>
      </c>
      <c r="L443" s="84" t="b">
        <v>0</v>
      </c>
    </row>
    <row r="444" spans="1:12" ht="15">
      <c r="A444" s="84" t="s">
        <v>2877</v>
      </c>
      <c r="B444" s="84" t="s">
        <v>314</v>
      </c>
      <c r="C444" s="84">
        <v>2</v>
      </c>
      <c r="D444" s="118">
        <v>0.0011117167416407746</v>
      </c>
      <c r="E444" s="118">
        <v>2.5875862573419877</v>
      </c>
      <c r="F444" s="84" t="s">
        <v>3058</v>
      </c>
      <c r="G444" s="84" t="b">
        <v>0</v>
      </c>
      <c r="H444" s="84" t="b">
        <v>0</v>
      </c>
      <c r="I444" s="84" t="b">
        <v>0</v>
      </c>
      <c r="J444" s="84" t="b">
        <v>0</v>
      </c>
      <c r="K444" s="84" t="b">
        <v>0</v>
      </c>
      <c r="L444" s="84" t="b">
        <v>0</v>
      </c>
    </row>
    <row r="445" spans="1:12" ht="15">
      <c r="A445" s="84" t="s">
        <v>314</v>
      </c>
      <c r="B445" s="84" t="s">
        <v>2878</v>
      </c>
      <c r="C445" s="84">
        <v>2</v>
      </c>
      <c r="D445" s="118">
        <v>0.0011117167416407746</v>
      </c>
      <c r="E445" s="118">
        <v>2.6387387797893687</v>
      </c>
      <c r="F445" s="84" t="s">
        <v>3058</v>
      </c>
      <c r="G445" s="84" t="b">
        <v>0</v>
      </c>
      <c r="H445" s="84" t="b">
        <v>0</v>
      </c>
      <c r="I445" s="84" t="b">
        <v>0</v>
      </c>
      <c r="J445" s="84" t="b">
        <v>0</v>
      </c>
      <c r="K445" s="84" t="b">
        <v>0</v>
      </c>
      <c r="L445" s="84" t="b">
        <v>0</v>
      </c>
    </row>
    <row r="446" spans="1:12" ht="15">
      <c r="A446" s="84" t="s">
        <v>2878</v>
      </c>
      <c r="B446" s="84" t="s">
        <v>2768</v>
      </c>
      <c r="C446" s="84">
        <v>2</v>
      </c>
      <c r="D446" s="118">
        <v>0.0011117167416407746</v>
      </c>
      <c r="E446" s="118">
        <v>3.06470751206165</v>
      </c>
      <c r="F446" s="84" t="s">
        <v>3058</v>
      </c>
      <c r="G446" s="84" t="b">
        <v>0</v>
      </c>
      <c r="H446" s="84" t="b">
        <v>0</v>
      </c>
      <c r="I446" s="84" t="b">
        <v>0</v>
      </c>
      <c r="J446" s="84" t="b">
        <v>0</v>
      </c>
      <c r="K446" s="84" t="b">
        <v>0</v>
      </c>
      <c r="L446" s="84" t="b">
        <v>0</v>
      </c>
    </row>
    <row r="447" spans="1:12" ht="15">
      <c r="A447" s="84" t="s">
        <v>2768</v>
      </c>
      <c r="B447" s="84" t="s">
        <v>2879</v>
      </c>
      <c r="C447" s="84">
        <v>2</v>
      </c>
      <c r="D447" s="118">
        <v>0.0011117167416407746</v>
      </c>
      <c r="E447" s="118">
        <v>3.06470751206165</v>
      </c>
      <c r="F447" s="84" t="s">
        <v>3058</v>
      </c>
      <c r="G447" s="84" t="b">
        <v>0</v>
      </c>
      <c r="H447" s="84" t="b">
        <v>0</v>
      </c>
      <c r="I447" s="84" t="b">
        <v>0</v>
      </c>
      <c r="J447" s="84" t="b">
        <v>0</v>
      </c>
      <c r="K447" s="84" t="b">
        <v>0</v>
      </c>
      <c r="L447" s="84" t="b">
        <v>0</v>
      </c>
    </row>
    <row r="448" spans="1:12" ht="15">
      <c r="A448" s="84" t="s">
        <v>2879</v>
      </c>
      <c r="B448" s="84" t="s">
        <v>327</v>
      </c>
      <c r="C448" s="84">
        <v>2</v>
      </c>
      <c r="D448" s="118">
        <v>0.0011117167416407746</v>
      </c>
      <c r="E448" s="118">
        <v>3.240798771117331</v>
      </c>
      <c r="F448" s="84" t="s">
        <v>3058</v>
      </c>
      <c r="G448" s="84" t="b">
        <v>0</v>
      </c>
      <c r="H448" s="84" t="b">
        <v>0</v>
      </c>
      <c r="I448" s="84" t="b">
        <v>0</v>
      </c>
      <c r="J448" s="84" t="b">
        <v>0</v>
      </c>
      <c r="K448" s="84" t="b">
        <v>0</v>
      </c>
      <c r="L448" s="84" t="b">
        <v>0</v>
      </c>
    </row>
    <row r="449" spans="1:12" ht="15">
      <c r="A449" s="84" t="s">
        <v>2880</v>
      </c>
      <c r="B449" s="84" t="s">
        <v>2881</v>
      </c>
      <c r="C449" s="84">
        <v>2</v>
      </c>
      <c r="D449" s="118">
        <v>0.0011117167416407746</v>
      </c>
      <c r="E449" s="118">
        <v>3.240798771117331</v>
      </c>
      <c r="F449" s="84" t="s">
        <v>3058</v>
      </c>
      <c r="G449" s="84" t="b">
        <v>0</v>
      </c>
      <c r="H449" s="84" t="b">
        <v>0</v>
      </c>
      <c r="I449" s="84" t="b">
        <v>0</v>
      </c>
      <c r="J449" s="84" t="b">
        <v>0</v>
      </c>
      <c r="K449" s="84" t="b">
        <v>0</v>
      </c>
      <c r="L449" s="84" t="b">
        <v>0</v>
      </c>
    </row>
    <row r="450" spans="1:12" ht="15">
      <c r="A450" s="84" t="s">
        <v>2881</v>
      </c>
      <c r="B450" s="84" t="s">
        <v>2552</v>
      </c>
      <c r="C450" s="84">
        <v>2</v>
      </c>
      <c r="D450" s="118">
        <v>0.0011117167416407746</v>
      </c>
      <c r="E450" s="118">
        <v>2.5875862573419877</v>
      </c>
      <c r="F450" s="84" t="s">
        <v>3058</v>
      </c>
      <c r="G450" s="84" t="b">
        <v>0</v>
      </c>
      <c r="H450" s="84" t="b">
        <v>0</v>
      </c>
      <c r="I450" s="84" t="b">
        <v>0</v>
      </c>
      <c r="J450" s="84" t="b">
        <v>0</v>
      </c>
      <c r="K450" s="84" t="b">
        <v>0</v>
      </c>
      <c r="L450" s="84" t="b">
        <v>0</v>
      </c>
    </row>
    <row r="451" spans="1:12" ht="15">
      <c r="A451" s="84" t="s">
        <v>2552</v>
      </c>
      <c r="B451" s="84" t="s">
        <v>2529</v>
      </c>
      <c r="C451" s="84">
        <v>2</v>
      </c>
      <c r="D451" s="118">
        <v>0.0011117167416407746</v>
      </c>
      <c r="E451" s="118">
        <v>1.8472235678477436</v>
      </c>
      <c r="F451" s="84" t="s">
        <v>3058</v>
      </c>
      <c r="G451" s="84" t="b">
        <v>0</v>
      </c>
      <c r="H451" s="84" t="b">
        <v>0</v>
      </c>
      <c r="I451" s="84" t="b">
        <v>0</v>
      </c>
      <c r="J451" s="84" t="b">
        <v>0</v>
      </c>
      <c r="K451" s="84" t="b">
        <v>0</v>
      </c>
      <c r="L451" s="84" t="b">
        <v>0</v>
      </c>
    </row>
    <row r="452" spans="1:12" ht="15">
      <c r="A452" s="84" t="s">
        <v>2529</v>
      </c>
      <c r="B452" s="84" t="s">
        <v>279</v>
      </c>
      <c r="C452" s="84">
        <v>2</v>
      </c>
      <c r="D452" s="118">
        <v>0.0011117167416407746</v>
      </c>
      <c r="E452" s="118">
        <v>2.1616175250697065</v>
      </c>
      <c r="F452" s="84" t="s">
        <v>3058</v>
      </c>
      <c r="G452" s="84" t="b">
        <v>0</v>
      </c>
      <c r="H452" s="84" t="b">
        <v>0</v>
      </c>
      <c r="I452" s="84" t="b">
        <v>0</v>
      </c>
      <c r="J452" s="84" t="b">
        <v>0</v>
      </c>
      <c r="K452" s="84" t="b">
        <v>0</v>
      </c>
      <c r="L452" s="84" t="b">
        <v>0</v>
      </c>
    </row>
    <row r="453" spans="1:12" ht="15">
      <c r="A453" s="84" t="s">
        <v>279</v>
      </c>
      <c r="B453" s="84" t="s">
        <v>2769</v>
      </c>
      <c r="C453" s="84">
        <v>2</v>
      </c>
      <c r="D453" s="118">
        <v>0.0011117167416407746</v>
      </c>
      <c r="E453" s="118">
        <v>2.5875862573419877</v>
      </c>
      <c r="F453" s="84" t="s">
        <v>3058</v>
      </c>
      <c r="G453" s="84" t="b">
        <v>0</v>
      </c>
      <c r="H453" s="84" t="b">
        <v>0</v>
      </c>
      <c r="I453" s="84" t="b">
        <v>0</v>
      </c>
      <c r="J453" s="84" t="b">
        <v>0</v>
      </c>
      <c r="K453" s="84" t="b">
        <v>0</v>
      </c>
      <c r="L453" s="84" t="b">
        <v>0</v>
      </c>
    </row>
    <row r="454" spans="1:12" ht="15">
      <c r="A454" s="84" t="s">
        <v>2769</v>
      </c>
      <c r="B454" s="84" t="s">
        <v>2882</v>
      </c>
      <c r="C454" s="84">
        <v>2</v>
      </c>
      <c r="D454" s="118">
        <v>0.0011117167416407746</v>
      </c>
      <c r="E454" s="118">
        <v>3.06470751206165</v>
      </c>
      <c r="F454" s="84" t="s">
        <v>3058</v>
      </c>
      <c r="G454" s="84" t="b">
        <v>0</v>
      </c>
      <c r="H454" s="84" t="b">
        <v>0</v>
      </c>
      <c r="I454" s="84" t="b">
        <v>0</v>
      </c>
      <c r="J454" s="84" t="b">
        <v>0</v>
      </c>
      <c r="K454" s="84" t="b">
        <v>0</v>
      </c>
      <c r="L454" s="84" t="b">
        <v>0</v>
      </c>
    </row>
    <row r="455" spans="1:12" ht="15">
      <c r="A455" s="84" t="s">
        <v>2882</v>
      </c>
      <c r="B455" s="84" t="s">
        <v>2883</v>
      </c>
      <c r="C455" s="84">
        <v>2</v>
      </c>
      <c r="D455" s="118">
        <v>0.0011117167416407746</v>
      </c>
      <c r="E455" s="118">
        <v>3.240798771117331</v>
      </c>
      <c r="F455" s="84" t="s">
        <v>3058</v>
      </c>
      <c r="G455" s="84" t="b">
        <v>0</v>
      </c>
      <c r="H455" s="84" t="b">
        <v>0</v>
      </c>
      <c r="I455" s="84" t="b">
        <v>0</v>
      </c>
      <c r="J455" s="84" t="b">
        <v>0</v>
      </c>
      <c r="K455" s="84" t="b">
        <v>0</v>
      </c>
      <c r="L455" s="84" t="b">
        <v>0</v>
      </c>
    </row>
    <row r="456" spans="1:12" ht="15">
      <c r="A456" s="84" t="s">
        <v>2883</v>
      </c>
      <c r="B456" s="84" t="s">
        <v>2683</v>
      </c>
      <c r="C456" s="84">
        <v>2</v>
      </c>
      <c r="D456" s="118">
        <v>0.0011117167416407746</v>
      </c>
      <c r="E456" s="118">
        <v>2.93976877545335</v>
      </c>
      <c r="F456" s="84" t="s">
        <v>3058</v>
      </c>
      <c r="G456" s="84" t="b">
        <v>0</v>
      </c>
      <c r="H456" s="84" t="b">
        <v>0</v>
      </c>
      <c r="I456" s="84" t="b">
        <v>0</v>
      </c>
      <c r="J456" s="84" t="b">
        <v>0</v>
      </c>
      <c r="K456" s="84" t="b">
        <v>0</v>
      </c>
      <c r="L456" s="84" t="b">
        <v>0</v>
      </c>
    </row>
    <row r="457" spans="1:12" ht="15">
      <c r="A457" s="84" t="s">
        <v>2683</v>
      </c>
      <c r="B457" s="84" t="s">
        <v>2884</v>
      </c>
      <c r="C457" s="84">
        <v>2</v>
      </c>
      <c r="D457" s="118">
        <v>0.0011117167416407746</v>
      </c>
      <c r="E457" s="118">
        <v>2.93976877545335</v>
      </c>
      <c r="F457" s="84" t="s">
        <v>3058</v>
      </c>
      <c r="G457" s="84" t="b">
        <v>0</v>
      </c>
      <c r="H457" s="84" t="b">
        <v>0</v>
      </c>
      <c r="I457" s="84" t="b">
        <v>0</v>
      </c>
      <c r="J457" s="84" t="b">
        <v>0</v>
      </c>
      <c r="K457" s="84" t="b">
        <v>0</v>
      </c>
      <c r="L457" s="84" t="b">
        <v>0</v>
      </c>
    </row>
    <row r="458" spans="1:12" ht="15">
      <c r="A458" s="84" t="s">
        <v>2884</v>
      </c>
      <c r="B458" s="84" t="s">
        <v>2885</v>
      </c>
      <c r="C458" s="84">
        <v>2</v>
      </c>
      <c r="D458" s="118">
        <v>0.0011117167416407746</v>
      </c>
      <c r="E458" s="118">
        <v>3.240798771117331</v>
      </c>
      <c r="F458" s="84" t="s">
        <v>3058</v>
      </c>
      <c r="G458" s="84" t="b">
        <v>0</v>
      </c>
      <c r="H458" s="84" t="b">
        <v>0</v>
      </c>
      <c r="I458" s="84" t="b">
        <v>0</v>
      </c>
      <c r="J458" s="84" t="b">
        <v>0</v>
      </c>
      <c r="K458" s="84" t="b">
        <v>0</v>
      </c>
      <c r="L458" s="84" t="b">
        <v>0</v>
      </c>
    </row>
    <row r="459" spans="1:12" ht="15">
      <c r="A459" s="84" t="s">
        <v>281</v>
      </c>
      <c r="B459" s="84" t="s">
        <v>2108</v>
      </c>
      <c r="C459" s="84">
        <v>2</v>
      </c>
      <c r="D459" s="118">
        <v>0.0011117167416407746</v>
      </c>
      <c r="E459" s="118">
        <v>0.8929810584084188</v>
      </c>
      <c r="F459" s="84" t="s">
        <v>3058</v>
      </c>
      <c r="G459" s="84" t="b">
        <v>0</v>
      </c>
      <c r="H459" s="84" t="b">
        <v>0</v>
      </c>
      <c r="I459" s="84" t="b">
        <v>0</v>
      </c>
      <c r="J459" s="84" t="b">
        <v>1</v>
      </c>
      <c r="K459" s="84" t="b">
        <v>0</v>
      </c>
      <c r="L459" s="84" t="b">
        <v>0</v>
      </c>
    </row>
    <row r="460" spans="1:12" ht="15">
      <c r="A460" s="84" t="s">
        <v>2886</v>
      </c>
      <c r="B460" s="84" t="s">
        <v>2887</v>
      </c>
      <c r="C460" s="84">
        <v>2</v>
      </c>
      <c r="D460" s="118">
        <v>0.0011117167416407746</v>
      </c>
      <c r="E460" s="118">
        <v>3.240798771117331</v>
      </c>
      <c r="F460" s="84" t="s">
        <v>3058</v>
      </c>
      <c r="G460" s="84" t="b">
        <v>0</v>
      </c>
      <c r="H460" s="84" t="b">
        <v>0</v>
      </c>
      <c r="I460" s="84" t="b">
        <v>0</v>
      </c>
      <c r="J460" s="84" t="b">
        <v>0</v>
      </c>
      <c r="K460" s="84" t="b">
        <v>0</v>
      </c>
      <c r="L460" s="84" t="b">
        <v>0</v>
      </c>
    </row>
    <row r="461" spans="1:12" ht="15">
      <c r="A461" s="84" t="s">
        <v>2887</v>
      </c>
      <c r="B461" s="84" t="s">
        <v>2888</v>
      </c>
      <c r="C461" s="84">
        <v>2</v>
      </c>
      <c r="D461" s="118">
        <v>0.0011117167416407746</v>
      </c>
      <c r="E461" s="118">
        <v>3.240798771117331</v>
      </c>
      <c r="F461" s="84" t="s">
        <v>3058</v>
      </c>
      <c r="G461" s="84" t="b">
        <v>0</v>
      </c>
      <c r="H461" s="84" t="b">
        <v>0</v>
      </c>
      <c r="I461" s="84" t="b">
        <v>0</v>
      </c>
      <c r="J461" s="84" t="b">
        <v>0</v>
      </c>
      <c r="K461" s="84" t="b">
        <v>0</v>
      </c>
      <c r="L461" s="84" t="b">
        <v>0</v>
      </c>
    </row>
    <row r="462" spans="1:12" ht="15">
      <c r="A462" s="84" t="s">
        <v>2888</v>
      </c>
      <c r="B462" s="84" t="s">
        <v>2889</v>
      </c>
      <c r="C462" s="84">
        <v>2</v>
      </c>
      <c r="D462" s="118">
        <v>0.0011117167416407746</v>
      </c>
      <c r="E462" s="118">
        <v>3.240798771117331</v>
      </c>
      <c r="F462" s="84" t="s">
        <v>3058</v>
      </c>
      <c r="G462" s="84" t="b">
        <v>0</v>
      </c>
      <c r="H462" s="84" t="b">
        <v>0</v>
      </c>
      <c r="I462" s="84" t="b">
        <v>0</v>
      </c>
      <c r="J462" s="84" t="b">
        <v>0</v>
      </c>
      <c r="K462" s="84" t="b">
        <v>0</v>
      </c>
      <c r="L462" s="84" t="b">
        <v>0</v>
      </c>
    </row>
    <row r="463" spans="1:12" ht="15">
      <c r="A463" s="84" t="s">
        <v>2889</v>
      </c>
      <c r="B463" s="84" t="s">
        <v>2609</v>
      </c>
      <c r="C463" s="84">
        <v>2</v>
      </c>
      <c r="D463" s="118">
        <v>0.0011117167416407746</v>
      </c>
      <c r="E463" s="118">
        <v>2.763677516397669</v>
      </c>
      <c r="F463" s="84" t="s">
        <v>3058</v>
      </c>
      <c r="G463" s="84" t="b">
        <v>0</v>
      </c>
      <c r="H463" s="84" t="b">
        <v>0</v>
      </c>
      <c r="I463" s="84" t="b">
        <v>0</v>
      </c>
      <c r="J463" s="84" t="b">
        <v>0</v>
      </c>
      <c r="K463" s="84" t="b">
        <v>0</v>
      </c>
      <c r="L463" s="84" t="b">
        <v>0</v>
      </c>
    </row>
    <row r="464" spans="1:12" ht="15">
      <c r="A464" s="84" t="s">
        <v>2609</v>
      </c>
      <c r="B464" s="84" t="s">
        <v>2890</v>
      </c>
      <c r="C464" s="84">
        <v>2</v>
      </c>
      <c r="D464" s="118">
        <v>0.0011117167416407746</v>
      </c>
      <c r="E464" s="118">
        <v>2.763677516397669</v>
      </c>
      <c r="F464" s="84" t="s">
        <v>3058</v>
      </c>
      <c r="G464" s="84" t="b">
        <v>0</v>
      </c>
      <c r="H464" s="84" t="b">
        <v>0</v>
      </c>
      <c r="I464" s="84" t="b">
        <v>0</v>
      </c>
      <c r="J464" s="84" t="b">
        <v>0</v>
      </c>
      <c r="K464" s="84" t="b">
        <v>0</v>
      </c>
      <c r="L464" s="84" t="b">
        <v>0</v>
      </c>
    </row>
    <row r="465" spans="1:12" ht="15">
      <c r="A465" s="84" t="s">
        <v>2890</v>
      </c>
      <c r="B465" s="84" t="s">
        <v>2774</v>
      </c>
      <c r="C465" s="84">
        <v>2</v>
      </c>
      <c r="D465" s="118">
        <v>0.0011117167416407746</v>
      </c>
      <c r="E465" s="118">
        <v>3.06470751206165</v>
      </c>
      <c r="F465" s="84" t="s">
        <v>3058</v>
      </c>
      <c r="G465" s="84" t="b">
        <v>0</v>
      </c>
      <c r="H465" s="84" t="b">
        <v>0</v>
      </c>
      <c r="I465" s="84" t="b">
        <v>0</v>
      </c>
      <c r="J465" s="84" t="b">
        <v>0</v>
      </c>
      <c r="K465" s="84" t="b">
        <v>0</v>
      </c>
      <c r="L465" s="84" t="b">
        <v>0</v>
      </c>
    </row>
    <row r="466" spans="1:12" ht="15">
      <c r="A466" s="84" t="s">
        <v>2774</v>
      </c>
      <c r="B466" s="84" t="s">
        <v>2522</v>
      </c>
      <c r="C466" s="84">
        <v>2</v>
      </c>
      <c r="D466" s="118">
        <v>0.0011117167416407746</v>
      </c>
      <c r="E466" s="118">
        <v>2.2517941554187946</v>
      </c>
      <c r="F466" s="84" t="s">
        <v>3058</v>
      </c>
      <c r="G466" s="84" t="b">
        <v>0</v>
      </c>
      <c r="H466" s="84" t="b">
        <v>0</v>
      </c>
      <c r="I466" s="84" t="b">
        <v>0</v>
      </c>
      <c r="J466" s="84" t="b">
        <v>0</v>
      </c>
      <c r="K466" s="84" t="b">
        <v>0</v>
      </c>
      <c r="L466" s="84" t="b">
        <v>0</v>
      </c>
    </row>
    <row r="467" spans="1:12" ht="15">
      <c r="A467" s="84" t="s">
        <v>2522</v>
      </c>
      <c r="B467" s="84" t="s">
        <v>2891</v>
      </c>
      <c r="C467" s="84">
        <v>2</v>
      </c>
      <c r="D467" s="118">
        <v>0.0011117167416407746</v>
      </c>
      <c r="E467" s="118">
        <v>2.4278854144744755</v>
      </c>
      <c r="F467" s="84" t="s">
        <v>3058</v>
      </c>
      <c r="G467" s="84" t="b">
        <v>0</v>
      </c>
      <c r="H467" s="84" t="b">
        <v>0</v>
      </c>
      <c r="I467" s="84" t="b">
        <v>0</v>
      </c>
      <c r="J467" s="84" t="b">
        <v>0</v>
      </c>
      <c r="K467" s="84" t="b">
        <v>0</v>
      </c>
      <c r="L467" s="84" t="b">
        <v>0</v>
      </c>
    </row>
    <row r="468" spans="1:12" ht="15">
      <c r="A468" s="84" t="s">
        <v>2891</v>
      </c>
      <c r="B468" s="84" t="s">
        <v>2892</v>
      </c>
      <c r="C468" s="84">
        <v>2</v>
      </c>
      <c r="D468" s="118">
        <v>0.0011117167416407746</v>
      </c>
      <c r="E468" s="118">
        <v>3.240798771117331</v>
      </c>
      <c r="F468" s="84" t="s">
        <v>3058</v>
      </c>
      <c r="G468" s="84" t="b">
        <v>0</v>
      </c>
      <c r="H468" s="84" t="b">
        <v>0</v>
      </c>
      <c r="I468" s="84" t="b">
        <v>0</v>
      </c>
      <c r="J468" s="84" t="b">
        <v>0</v>
      </c>
      <c r="K468" s="84" t="b">
        <v>0</v>
      </c>
      <c r="L468" s="84" t="b">
        <v>0</v>
      </c>
    </row>
    <row r="469" spans="1:12" ht="15">
      <c r="A469" s="84" t="s">
        <v>2892</v>
      </c>
      <c r="B469" s="84" t="s">
        <v>2893</v>
      </c>
      <c r="C469" s="84">
        <v>2</v>
      </c>
      <c r="D469" s="118">
        <v>0.0011117167416407746</v>
      </c>
      <c r="E469" s="118">
        <v>3.240798771117331</v>
      </c>
      <c r="F469" s="84" t="s">
        <v>3058</v>
      </c>
      <c r="G469" s="84" t="b">
        <v>0</v>
      </c>
      <c r="H469" s="84" t="b">
        <v>0</v>
      </c>
      <c r="I469" s="84" t="b">
        <v>0</v>
      </c>
      <c r="J469" s="84" t="b">
        <v>0</v>
      </c>
      <c r="K469" s="84" t="b">
        <v>0</v>
      </c>
      <c r="L469" s="84" t="b">
        <v>0</v>
      </c>
    </row>
    <row r="470" spans="1:12" ht="15">
      <c r="A470" s="84" t="s">
        <v>2893</v>
      </c>
      <c r="B470" s="84" t="s">
        <v>2894</v>
      </c>
      <c r="C470" s="84">
        <v>2</v>
      </c>
      <c r="D470" s="118">
        <v>0.0011117167416407746</v>
      </c>
      <c r="E470" s="118">
        <v>3.240798771117331</v>
      </c>
      <c r="F470" s="84" t="s">
        <v>3058</v>
      </c>
      <c r="G470" s="84" t="b">
        <v>0</v>
      </c>
      <c r="H470" s="84" t="b">
        <v>0</v>
      </c>
      <c r="I470" s="84" t="b">
        <v>0</v>
      </c>
      <c r="J470" s="84" t="b">
        <v>0</v>
      </c>
      <c r="K470" s="84" t="b">
        <v>0</v>
      </c>
      <c r="L470" s="84" t="b">
        <v>0</v>
      </c>
    </row>
    <row r="471" spans="1:12" ht="15">
      <c r="A471" s="84" t="s">
        <v>2894</v>
      </c>
      <c r="B471" s="84" t="s">
        <v>2895</v>
      </c>
      <c r="C471" s="84">
        <v>2</v>
      </c>
      <c r="D471" s="118">
        <v>0.0011117167416407746</v>
      </c>
      <c r="E471" s="118">
        <v>3.240798771117331</v>
      </c>
      <c r="F471" s="84" t="s">
        <v>3058</v>
      </c>
      <c r="G471" s="84" t="b">
        <v>0</v>
      </c>
      <c r="H471" s="84" t="b">
        <v>0</v>
      </c>
      <c r="I471" s="84" t="b">
        <v>0</v>
      </c>
      <c r="J471" s="84" t="b">
        <v>0</v>
      </c>
      <c r="K471" s="84" t="b">
        <v>0</v>
      </c>
      <c r="L471" s="84" t="b">
        <v>0</v>
      </c>
    </row>
    <row r="472" spans="1:12" ht="15">
      <c r="A472" s="84" t="s">
        <v>2895</v>
      </c>
      <c r="B472" s="84" t="s">
        <v>2896</v>
      </c>
      <c r="C472" s="84">
        <v>2</v>
      </c>
      <c r="D472" s="118">
        <v>0.0011117167416407746</v>
      </c>
      <c r="E472" s="118">
        <v>3.240798771117331</v>
      </c>
      <c r="F472" s="84" t="s">
        <v>3058</v>
      </c>
      <c r="G472" s="84" t="b">
        <v>0</v>
      </c>
      <c r="H472" s="84" t="b">
        <v>0</v>
      </c>
      <c r="I472" s="84" t="b">
        <v>0</v>
      </c>
      <c r="J472" s="84" t="b">
        <v>0</v>
      </c>
      <c r="K472" s="84" t="b">
        <v>0</v>
      </c>
      <c r="L472" s="84" t="b">
        <v>0</v>
      </c>
    </row>
    <row r="473" spans="1:12" ht="15">
      <c r="A473" s="84" t="s">
        <v>2896</v>
      </c>
      <c r="B473" s="84" t="s">
        <v>2897</v>
      </c>
      <c r="C473" s="84">
        <v>2</v>
      </c>
      <c r="D473" s="118">
        <v>0.0011117167416407746</v>
      </c>
      <c r="E473" s="118">
        <v>3.240798771117331</v>
      </c>
      <c r="F473" s="84" t="s">
        <v>3058</v>
      </c>
      <c r="G473" s="84" t="b">
        <v>0</v>
      </c>
      <c r="H473" s="84" t="b">
        <v>0</v>
      </c>
      <c r="I473" s="84" t="b">
        <v>0</v>
      </c>
      <c r="J473" s="84" t="b">
        <v>0</v>
      </c>
      <c r="K473" s="84" t="b">
        <v>0</v>
      </c>
      <c r="L473" s="84" t="b">
        <v>0</v>
      </c>
    </row>
    <row r="474" spans="1:12" ht="15">
      <c r="A474" s="84" t="s">
        <v>2897</v>
      </c>
      <c r="B474" s="84" t="s">
        <v>2523</v>
      </c>
      <c r="C474" s="84">
        <v>2</v>
      </c>
      <c r="D474" s="118">
        <v>0.0011117167416407746</v>
      </c>
      <c r="E474" s="118">
        <v>2.4278854144744755</v>
      </c>
      <c r="F474" s="84" t="s">
        <v>3058</v>
      </c>
      <c r="G474" s="84" t="b">
        <v>0</v>
      </c>
      <c r="H474" s="84" t="b">
        <v>0</v>
      </c>
      <c r="I474" s="84" t="b">
        <v>0</v>
      </c>
      <c r="J474" s="84" t="b">
        <v>0</v>
      </c>
      <c r="K474" s="84" t="b">
        <v>0</v>
      </c>
      <c r="L474" s="84" t="b">
        <v>0</v>
      </c>
    </row>
    <row r="475" spans="1:12" ht="15">
      <c r="A475" s="84" t="s">
        <v>2611</v>
      </c>
      <c r="B475" s="84" t="s">
        <v>2898</v>
      </c>
      <c r="C475" s="84">
        <v>2</v>
      </c>
      <c r="D475" s="118">
        <v>0.0011117167416407746</v>
      </c>
      <c r="E475" s="118">
        <v>2.763677516397669</v>
      </c>
      <c r="F475" s="84" t="s">
        <v>3058</v>
      </c>
      <c r="G475" s="84" t="b">
        <v>0</v>
      </c>
      <c r="H475" s="84" t="b">
        <v>0</v>
      </c>
      <c r="I475" s="84" t="b">
        <v>0</v>
      </c>
      <c r="J475" s="84" t="b">
        <v>0</v>
      </c>
      <c r="K475" s="84" t="b">
        <v>0</v>
      </c>
      <c r="L475" s="84" t="b">
        <v>0</v>
      </c>
    </row>
    <row r="476" spans="1:12" ht="15">
      <c r="A476" s="84" t="s">
        <v>2898</v>
      </c>
      <c r="B476" s="84" t="s">
        <v>2899</v>
      </c>
      <c r="C476" s="84">
        <v>2</v>
      </c>
      <c r="D476" s="118">
        <v>0.0011117167416407746</v>
      </c>
      <c r="E476" s="118">
        <v>3.240798771117331</v>
      </c>
      <c r="F476" s="84" t="s">
        <v>3058</v>
      </c>
      <c r="G476" s="84" t="b">
        <v>0</v>
      </c>
      <c r="H476" s="84" t="b">
        <v>0</v>
      </c>
      <c r="I476" s="84" t="b">
        <v>0</v>
      </c>
      <c r="J476" s="84" t="b">
        <v>0</v>
      </c>
      <c r="K476" s="84" t="b">
        <v>0</v>
      </c>
      <c r="L476" s="84" t="b">
        <v>0</v>
      </c>
    </row>
    <row r="477" spans="1:12" ht="15">
      <c r="A477" s="84" t="s">
        <v>2899</v>
      </c>
      <c r="B477" s="84" t="s">
        <v>2900</v>
      </c>
      <c r="C477" s="84">
        <v>2</v>
      </c>
      <c r="D477" s="118">
        <v>0.0011117167416407746</v>
      </c>
      <c r="E477" s="118">
        <v>3.240798771117331</v>
      </c>
      <c r="F477" s="84" t="s">
        <v>3058</v>
      </c>
      <c r="G477" s="84" t="b">
        <v>0</v>
      </c>
      <c r="H477" s="84" t="b">
        <v>0</v>
      </c>
      <c r="I477" s="84" t="b">
        <v>0</v>
      </c>
      <c r="J477" s="84" t="b">
        <v>0</v>
      </c>
      <c r="K477" s="84" t="b">
        <v>0</v>
      </c>
      <c r="L477" s="84" t="b">
        <v>0</v>
      </c>
    </row>
    <row r="478" spans="1:12" ht="15">
      <c r="A478" s="84" t="s">
        <v>2900</v>
      </c>
      <c r="B478" s="84" t="s">
        <v>2901</v>
      </c>
      <c r="C478" s="84">
        <v>2</v>
      </c>
      <c r="D478" s="118">
        <v>0.0011117167416407746</v>
      </c>
      <c r="E478" s="118">
        <v>3.240798771117331</v>
      </c>
      <c r="F478" s="84" t="s">
        <v>3058</v>
      </c>
      <c r="G478" s="84" t="b">
        <v>0</v>
      </c>
      <c r="H478" s="84" t="b">
        <v>0</v>
      </c>
      <c r="I478" s="84" t="b">
        <v>0</v>
      </c>
      <c r="J478" s="84" t="b">
        <v>0</v>
      </c>
      <c r="K478" s="84" t="b">
        <v>0</v>
      </c>
      <c r="L478" s="84" t="b">
        <v>0</v>
      </c>
    </row>
    <row r="479" spans="1:12" ht="15">
      <c r="A479" s="84" t="s">
        <v>2901</v>
      </c>
      <c r="B479" s="84" t="s">
        <v>2902</v>
      </c>
      <c r="C479" s="84">
        <v>2</v>
      </c>
      <c r="D479" s="118">
        <v>0.0011117167416407746</v>
      </c>
      <c r="E479" s="118">
        <v>3.240798771117331</v>
      </c>
      <c r="F479" s="84" t="s">
        <v>3058</v>
      </c>
      <c r="G479" s="84" t="b">
        <v>0</v>
      </c>
      <c r="H479" s="84" t="b">
        <v>0</v>
      </c>
      <c r="I479" s="84" t="b">
        <v>0</v>
      </c>
      <c r="J479" s="84" t="b">
        <v>0</v>
      </c>
      <c r="K479" s="84" t="b">
        <v>0</v>
      </c>
      <c r="L479" s="84" t="b">
        <v>0</v>
      </c>
    </row>
    <row r="480" spans="1:12" ht="15">
      <c r="A480" s="84" t="s">
        <v>2902</v>
      </c>
      <c r="B480" s="84" t="s">
        <v>2903</v>
      </c>
      <c r="C480" s="84">
        <v>2</v>
      </c>
      <c r="D480" s="118">
        <v>0.0011117167416407746</v>
      </c>
      <c r="E480" s="118">
        <v>3.240798771117331</v>
      </c>
      <c r="F480" s="84" t="s">
        <v>3058</v>
      </c>
      <c r="G480" s="84" t="b">
        <v>0</v>
      </c>
      <c r="H480" s="84" t="b">
        <v>0</v>
      </c>
      <c r="I480" s="84" t="b">
        <v>0</v>
      </c>
      <c r="J480" s="84" t="b">
        <v>0</v>
      </c>
      <c r="K480" s="84" t="b">
        <v>0</v>
      </c>
      <c r="L480" s="84" t="b">
        <v>0</v>
      </c>
    </row>
    <row r="481" spans="1:12" ht="15">
      <c r="A481" s="84" t="s">
        <v>2903</v>
      </c>
      <c r="B481" s="84" t="s">
        <v>2904</v>
      </c>
      <c r="C481" s="84">
        <v>2</v>
      </c>
      <c r="D481" s="118">
        <v>0.0011117167416407746</v>
      </c>
      <c r="E481" s="118">
        <v>3.240798771117331</v>
      </c>
      <c r="F481" s="84" t="s">
        <v>3058</v>
      </c>
      <c r="G481" s="84" t="b">
        <v>0</v>
      </c>
      <c r="H481" s="84" t="b">
        <v>0</v>
      </c>
      <c r="I481" s="84" t="b">
        <v>0</v>
      </c>
      <c r="J481" s="84" t="b">
        <v>0</v>
      </c>
      <c r="K481" s="84" t="b">
        <v>0</v>
      </c>
      <c r="L481" s="84" t="b">
        <v>0</v>
      </c>
    </row>
    <row r="482" spans="1:12" ht="15">
      <c r="A482" s="84" t="s">
        <v>2904</v>
      </c>
      <c r="B482" s="84" t="s">
        <v>2639</v>
      </c>
      <c r="C482" s="84">
        <v>2</v>
      </c>
      <c r="D482" s="118">
        <v>0.0011117167416407746</v>
      </c>
      <c r="E482" s="118">
        <v>2.8428587624452937</v>
      </c>
      <c r="F482" s="84" t="s">
        <v>3058</v>
      </c>
      <c r="G482" s="84" t="b">
        <v>0</v>
      </c>
      <c r="H482" s="84" t="b">
        <v>0</v>
      </c>
      <c r="I482" s="84" t="b">
        <v>0</v>
      </c>
      <c r="J482" s="84" t="b">
        <v>0</v>
      </c>
      <c r="K482" s="84" t="b">
        <v>0</v>
      </c>
      <c r="L482" s="84" t="b">
        <v>0</v>
      </c>
    </row>
    <row r="483" spans="1:12" ht="15">
      <c r="A483" s="84" t="s">
        <v>2639</v>
      </c>
      <c r="B483" s="84" t="s">
        <v>2905</v>
      </c>
      <c r="C483" s="84">
        <v>2</v>
      </c>
      <c r="D483" s="118">
        <v>0.0011117167416407746</v>
      </c>
      <c r="E483" s="118">
        <v>2.8428587624452937</v>
      </c>
      <c r="F483" s="84" t="s">
        <v>3058</v>
      </c>
      <c r="G483" s="84" t="b">
        <v>0</v>
      </c>
      <c r="H483" s="84" t="b">
        <v>0</v>
      </c>
      <c r="I483" s="84" t="b">
        <v>0</v>
      </c>
      <c r="J483" s="84" t="b">
        <v>1</v>
      </c>
      <c r="K483" s="84" t="b">
        <v>0</v>
      </c>
      <c r="L483" s="84" t="b">
        <v>0</v>
      </c>
    </row>
    <row r="484" spans="1:12" ht="15">
      <c r="A484" s="84" t="s">
        <v>2905</v>
      </c>
      <c r="B484" s="84" t="s">
        <v>2906</v>
      </c>
      <c r="C484" s="84">
        <v>2</v>
      </c>
      <c r="D484" s="118">
        <v>0.0011117167416407746</v>
      </c>
      <c r="E484" s="118">
        <v>3.240798771117331</v>
      </c>
      <c r="F484" s="84" t="s">
        <v>3058</v>
      </c>
      <c r="G484" s="84" t="b">
        <v>1</v>
      </c>
      <c r="H484" s="84" t="b">
        <v>0</v>
      </c>
      <c r="I484" s="84" t="b">
        <v>0</v>
      </c>
      <c r="J484" s="84" t="b">
        <v>0</v>
      </c>
      <c r="K484" s="84" t="b">
        <v>0</v>
      </c>
      <c r="L484" s="84" t="b">
        <v>0</v>
      </c>
    </row>
    <row r="485" spans="1:12" ht="15">
      <c r="A485" s="84" t="s">
        <v>316</v>
      </c>
      <c r="B485" s="84" t="s">
        <v>277</v>
      </c>
      <c r="C485" s="84">
        <v>2</v>
      </c>
      <c r="D485" s="118">
        <v>0.0011117167416407746</v>
      </c>
      <c r="E485" s="118">
        <v>2.763677516397669</v>
      </c>
      <c r="F485" s="84" t="s">
        <v>3058</v>
      </c>
      <c r="G485" s="84" t="b">
        <v>0</v>
      </c>
      <c r="H485" s="84" t="b">
        <v>0</v>
      </c>
      <c r="I485" s="84" t="b">
        <v>0</v>
      </c>
      <c r="J485" s="84" t="b">
        <v>0</v>
      </c>
      <c r="K485" s="84" t="b">
        <v>0</v>
      </c>
      <c r="L485" s="84" t="b">
        <v>0</v>
      </c>
    </row>
    <row r="486" spans="1:12" ht="15">
      <c r="A486" s="84" t="s">
        <v>277</v>
      </c>
      <c r="B486" s="84" t="s">
        <v>320</v>
      </c>
      <c r="C486" s="84">
        <v>2</v>
      </c>
      <c r="D486" s="118">
        <v>0.0011117167416407746</v>
      </c>
      <c r="E486" s="118">
        <v>2.6667675033896123</v>
      </c>
      <c r="F486" s="84" t="s">
        <v>3058</v>
      </c>
      <c r="G486" s="84" t="b">
        <v>0</v>
      </c>
      <c r="H486" s="84" t="b">
        <v>0</v>
      </c>
      <c r="I486" s="84" t="b">
        <v>0</v>
      </c>
      <c r="J486" s="84" t="b">
        <v>0</v>
      </c>
      <c r="K486" s="84" t="b">
        <v>0</v>
      </c>
      <c r="L486" s="84" t="b">
        <v>0</v>
      </c>
    </row>
    <row r="487" spans="1:12" ht="15">
      <c r="A487" s="84" t="s">
        <v>2908</v>
      </c>
      <c r="B487" s="84" t="s">
        <v>2685</v>
      </c>
      <c r="C487" s="84">
        <v>2</v>
      </c>
      <c r="D487" s="118">
        <v>0.0011117167416407746</v>
      </c>
      <c r="E487" s="118">
        <v>2.93976877545335</v>
      </c>
      <c r="F487" s="84" t="s">
        <v>3058</v>
      </c>
      <c r="G487" s="84" t="b">
        <v>0</v>
      </c>
      <c r="H487" s="84" t="b">
        <v>0</v>
      </c>
      <c r="I487" s="84" t="b">
        <v>0</v>
      </c>
      <c r="J487" s="84" t="b">
        <v>0</v>
      </c>
      <c r="K487" s="84" t="b">
        <v>0</v>
      </c>
      <c r="L487" s="84" t="b">
        <v>0</v>
      </c>
    </row>
    <row r="488" spans="1:12" ht="15">
      <c r="A488" s="84" t="s">
        <v>2685</v>
      </c>
      <c r="B488" s="84" t="s">
        <v>2909</v>
      </c>
      <c r="C488" s="84">
        <v>2</v>
      </c>
      <c r="D488" s="118">
        <v>0.0011117167416407746</v>
      </c>
      <c r="E488" s="118">
        <v>2.93976877545335</v>
      </c>
      <c r="F488" s="84" t="s">
        <v>3058</v>
      </c>
      <c r="G488" s="84" t="b">
        <v>0</v>
      </c>
      <c r="H488" s="84" t="b">
        <v>0</v>
      </c>
      <c r="I488" s="84" t="b">
        <v>0</v>
      </c>
      <c r="J488" s="84" t="b">
        <v>1</v>
      </c>
      <c r="K488" s="84" t="b">
        <v>0</v>
      </c>
      <c r="L488" s="84" t="b">
        <v>0</v>
      </c>
    </row>
    <row r="489" spans="1:12" ht="15">
      <c r="A489" s="84" t="s">
        <v>2909</v>
      </c>
      <c r="B489" s="84" t="s">
        <v>2910</v>
      </c>
      <c r="C489" s="84">
        <v>2</v>
      </c>
      <c r="D489" s="118">
        <v>0.0011117167416407746</v>
      </c>
      <c r="E489" s="118">
        <v>3.240798771117331</v>
      </c>
      <c r="F489" s="84" t="s">
        <v>3058</v>
      </c>
      <c r="G489" s="84" t="b">
        <v>1</v>
      </c>
      <c r="H489" s="84" t="b">
        <v>0</v>
      </c>
      <c r="I489" s="84" t="b">
        <v>0</v>
      </c>
      <c r="J489" s="84" t="b">
        <v>0</v>
      </c>
      <c r="K489" s="84" t="b">
        <v>0</v>
      </c>
      <c r="L489" s="84" t="b">
        <v>0</v>
      </c>
    </row>
    <row r="490" spans="1:12" ht="15">
      <c r="A490" s="84" t="s">
        <v>2910</v>
      </c>
      <c r="B490" s="84" t="s">
        <v>2911</v>
      </c>
      <c r="C490" s="84">
        <v>2</v>
      </c>
      <c r="D490" s="118">
        <v>0.0011117167416407746</v>
      </c>
      <c r="E490" s="118">
        <v>3.240798771117331</v>
      </c>
      <c r="F490" s="84" t="s">
        <v>3058</v>
      </c>
      <c r="G490" s="84" t="b">
        <v>0</v>
      </c>
      <c r="H490" s="84" t="b">
        <v>0</v>
      </c>
      <c r="I490" s="84" t="b">
        <v>0</v>
      </c>
      <c r="J490" s="84" t="b">
        <v>0</v>
      </c>
      <c r="K490" s="84" t="b">
        <v>0</v>
      </c>
      <c r="L490" s="84" t="b">
        <v>0</v>
      </c>
    </row>
    <row r="491" spans="1:12" ht="15">
      <c r="A491" s="84" t="s">
        <v>2911</v>
      </c>
      <c r="B491" s="84" t="s">
        <v>275</v>
      </c>
      <c r="C491" s="84">
        <v>2</v>
      </c>
      <c r="D491" s="118">
        <v>0.0011117167416407746</v>
      </c>
      <c r="E491" s="118">
        <v>3.240798771117331</v>
      </c>
      <c r="F491" s="84" t="s">
        <v>3058</v>
      </c>
      <c r="G491" s="84" t="b">
        <v>0</v>
      </c>
      <c r="H491" s="84" t="b">
        <v>0</v>
      </c>
      <c r="I491" s="84" t="b">
        <v>0</v>
      </c>
      <c r="J491" s="84" t="b">
        <v>0</v>
      </c>
      <c r="K491" s="84" t="b">
        <v>0</v>
      </c>
      <c r="L491" s="84" t="b">
        <v>0</v>
      </c>
    </row>
    <row r="492" spans="1:12" ht="15">
      <c r="A492" s="84" t="s">
        <v>275</v>
      </c>
      <c r="B492" s="84" t="s">
        <v>2912</v>
      </c>
      <c r="C492" s="84">
        <v>2</v>
      </c>
      <c r="D492" s="118">
        <v>0.0011117167416407746</v>
      </c>
      <c r="E492" s="118">
        <v>3.240798771117331</v>
      </c>
      <c r="F492" s="84" t="s">
        <v>3058</v>
      </c>
      <c r="G492" s="84" t="b">
        <v>0</v>
      </c>
      <c r="H492" s="84" t="b">
        <v>0</v>
      </c>
      <c r="I492" s="84" t="b">
        <v>0</v>
      </c>
      <c r="J492" s="84" t="b">
        <v>0</v>
      </c>
      <c r="K492" s="84" t="b">
        <v>0</v>
      </c>
      <c r="L492" s="84" t="b">
        <v>0</v>
      </c>
    </row>
    <row r="493" spans="1:12" ht="15">
      <c r="A493" s="84" t="s">
        <v>2912</v>
      </c>
      <c r="B493" s="84" t="s">
        <v>2583</v>
      </c>
      <c r="C493" s="84">
        <v>2</v>
      </c>
      <c r="D493" s="118">
        <v>0.0011117167416407746</v>
      </c>
      <c r="E493" s="118">
        <v>2.6967307267670555</v>
      </c>
      <c r="F493" s="84" t="s">
        <v>3058</v>
      </c>
      <c r="G493" s="84" t="b">
        <v>0</v>
      </c>
      <c r="H493" s="84" t="b">
        <v>0</v>
      </c>
      <c r="I493" s="84" t="b">
        <v>0</v>
      </c>
      <c r="J493" s="84" t="b">
        <v>0</v>
      </c>
      <c r="K493" s="84" t="b">
        <v>0</v>
      </c>
      <c r="L493" s="84" t="b">
        <v>0</v>
      </c>
    </row>
    <row r="494" spans="1:12" ht="15">
      <c r="A494" s="84" t="s">
        <v>2583</v>
      </c>
      <c r="B494" s="84" t="s">
        <v>2913</v>
      </c>
      <c r="C494" s="84">
        <v>2</v>
      </c>
      <c r="D494" s="118">
        <v>0.0011117167416407746</v>
      </c>
      <c r="E494" s="118">
        <v>2.6967307267670555</v>
      </c>
      <c r="F494" s="84" t="s">
        <v>3058</v>
      </c>
      <c r="G494" s="84" t="b">
        <v>0</v>
      </c>
      <c r="H494" s="84" t="b">
        <v>0</v>
      </c>
      <c r="I494" s="84" t="b">
        <v>0</v>
      </c>
      <c r="J494" s="84" t="b">
        <v>0</v>
      </c>
      <c r="K494" s="84" t="b">
        <v>0</v>
      </c>
      <c r="L494" s="84" t="b">
        <v>0</v>
      </c>
    </row>
    <row r="495" spans="1:12" ht="15">
      <c r="A495" s="84" t="s">
        <v>2913</v>
      </c>
      <c r="B495" s="84" t="s">
        <v>2613</v>
      </c>
      <c r="C495" s="84">
        <v>2</v>
      </c>
      <c r="D495" s="118">
        <v>0.0011117167416407746</v>
      </c>
      <c r="E495" s="118">
        <v>2.8428587624452937</v>
      </c>
      <c r="F495" s="84" t="s">
        <v>3058</v>
      </c>
      <c r="G495" s="84" t="b">
        <v>0</v>
      </c>
      <c r="H495" s="84" t="b">
        <v>0</v>
      </c>
      <c r="I495" s="84" t="b">
        <v>0</v>
      </c>
      <c r="J495" s="84" t="b">
        <v>1</v>
      </c>
      <c r="K495" s="84" t="b">
        <v>0</v>
      </c>
      <c r="L495" s="84" t="b">
        <v>0</v>
      </c>
    </row>
    <row r="496" spans="1:12" ht="15">
      <c r="A496" s="84" t="s">
        <v>2914</v>
      </c>
      <c r="B496" s="84" t="s">
        <v>2183</v>
      </c>
      <c r="C496" s="84">
        <v>2</v>
      </c>
      <c r="D496" s="118">
        <v>0.0011117167416407746</v>
      </c>
      <c r="E496" s="118">
        <v>2.763677516397669</v>
      </c>
      <c r="F496" s="84" t="s">
        <v>3058</v>
      </c>
      <c r="G496" s="84" t="b">
        <v>0</v>
      </c>
      <c r="H496" s="84" t="b">
        <v>0</v>
      </c>
      <c r="I496" s="84" t="b">
        <v>0</v>
      </c>
      <c r="J496" s="84" t="b">
        <v>1</v>
      </c>
      <c r="K496" s="84" t="b">
        <v>0</v>
      </c>
      <c r="L496" s="84" t="b">
        <v>0</v>
      </c>
    </row>
    <row r="497" spans="1:12" ht="15">
      <c r="A497" s="84" t="s">
        <v>2183</v>
      </c>
      <c r="B497" s="84" t="s">
        <v>2915</v>
      </c>
      <c r="C497" s="84">
        <v>2</v>
      </c>
      <c r="D497" s="118">
        <v>0.0011117167416407746</v>
      </c>
      <c r="E497" s="118">
        <v>2.763677516397669</v>
      </c>
      <c r="F497" s="84" t="s">
        <v>3058</v>
      </c>
      <c r="G497" s="84" t="b">
        <v>1</v>
      </c>
      <c r="H497" s="84" t="b">
        <v>0</v>
      </c>
      <c r="I497" s="84" t="b">
        <v>0</v>
      </c>
      <c r="J497" s="84" t="b">
        <v>0</v>
      </c>
      <c r="K497" s="84" t="b">
        <v>0</v>
      </c>
      <c r="L497" s="84" t="b">
        <v>0</v>
      </c>
    </row>
    <row r="498" spans="1:12" ht="15">
      <c r="A498" s="84" t="s">
        <v>2915</v>
      </c>
      <c r="B498" s="84" t="s">
        <v>2777</v>
      </c>
      <c r="C498" s="84">
        <v>2</v>
      </c>
      <c r="D498" s="118">
        <v>0.0011117167416407746</v>
      </c>
      <c r="E498" s="118">
        <v>3.06470751206165</v>
      </c>
      <c r="F498" s="84" t="s">
        <v>3058</v>
      </c>
      <c r="G498" s="84" t="b">
        <v>0</v>
      </c>
      <c r="H498" s="84" t="b">
        <v>0</v>
      </c>
      <c r="I498" s="84" t="b">
        <v>0</v>
      </c>
      <c r="J498" s="84" t="b">
        <v>0</v>
      </c>
      <c r="K498" s="84" t="b">
        <v>0</v>
      </c>
      <c r="L498" s="84" t="b">
        <v>0</v>
      </c>
    </row>
    <row r="499" spans="1:12" ht="15">
      <c r="A499" s="84" t="s">
        <v>2777</v>
      </c>
      <c r="B499" s="84" t="s">
        <v>2689</v>
      </c>
      <c r="C499" s="84">
        <v>2</v>
      </c>
      <c r="D499" s="118">
        <v>0.0011117167416407746</v>
      </c>
      <c r="E499" s="118">
        <v>2.763677516397669</v>
      </c>
      <c r="F499" s="84" t="s">
        <v>3058</v>
      </c>
      <c r="G499" s="84" t="b">
        <v>0</v>
      </c>
      <c r="H499" s="84" t="b">
        <v>0</v>
      </c>
      <c r="I499" s="84" t="b">
        <v>0</v>
      </c>
      <c r="J499" s="84" t="b">
        <v>0</v>
      </c>
      <c r="K499" s="84" t="b">
        <v>0</v>
      </c>
      <c r="L499" s="84" t="b">
        <v>0</v>
      </c>
    </row>
    <row r="500" spans="1:12" ht="15">
      <c r="A500" s="84" t="s">
        <v>2689</v>
      </c>
      <c r="B500" s="84" t="s">
        <v>2778</v>
      </c>
      <c r="C500" s="84">
        <v>2</v>
      </c>
      <c r="D500" s="118">
        <v>0.0011117167416407746</v>
      </c>
      <c r="E500" s="118">
        <v>2.93976877545335</v>
      </c>
      <c r="F500" s="84" t="s">
        <v>3058</v>
      </c>
      <c r="G500" s="84" t="b">
        <v>0</v>
      </c>
      <c r="H500" s="84" t="b">
        <v>0</v>
      </c>
      <c r="I500" s="84" t="b">
        <v>0</v>
      </c>
      <c r="J500" s="84" t="b">
        <v>0</v>
      </c>
      <c r="K500" s="84" t="b">
        <v>0</v>
      </c>
      <c r="L500" s="84" t="b">
        <v>0</v>
      </c>
    </row>
    <row r="501" spans="1:12" ht="15">
      <c r="A501" s="84" t="s">
        <v>2778</v>
      </c>
      <c r="B501" s="84" t="s">
        <v>2916</v>
      </c>
      <c r="C501" s="84">
        <v>2</v>
      </c>
      <c r="D501" s="118">
        <v>0.0011117167416407746</v>
      </c>
      <c r="E501" s="118">
        <v>3.06470751206165</v>
      </c>
      <c r="F501" s="84" t="s">
        <v>3058</v>
      </c>
      <c r="G501" s="84" t="b">
        <v>0</v>
      </c>
      <c r="H501" s="84" t="b">
        <v>0</v>
      </c>
      <c r="I501" s="84" t="b">
        <v>0</v>
      </c>
      <c r="J501" s="84" t="b">
        <v>0</v>
      </c>
      <c r="K501" s="84" t="b">
        <v>0</v>
      </c>
      <c r="L501" s="84" t="b">
        <v>0</v>
      </c>
    </row>
    <row r="502" spans="1:12" ht="15">
      <c r="A502" s="84" t="s">
        <v>2916</v>
      </c>
      <c r="B502" s="84" t="s">
        <v>2779</v>
      </c>
      <c r="C502" s="84">
        <v>2</v>
      </c>
      <c r="D502" s="118">
        <v>0.0011117167416407746</v>
      </c>
      <c r="E502" s="118">
        <v>3.06470751206165</v>
      </c>
      <c r="F502" s="84" t="s">
        <v>3058</v>
      </c>
      <c r="G502" s="84" t="b">
        <v>0</v>
      </c>
      <c r="H502" s="84" t="b">
        <v>0</v>
      </c>
      <c r="I502" s="84" t="b">
        <v>0</v>
      </c>
      <c r="J502" s="84" t="b">
        <v>0</v>
      </c>
      <c r="K502" s="84" t="b">
        <v>0</v>
      </c>
      <c r="L502" s="84" t="b">
        <v>0</v>
      </c>
    </row>
    <row r="503" spans="1:12" ht="15">
      <c r="A503" s="84" t="s">
        <v>2779</v>
      </c>
      <c r="B503" s="84" t="s">
        <v>323</v>
      </c>
      <c r="C503" s="84">
        <v>2</v>
      </c>
      <c r="D503" s="118">
        <v>0.0011117167416407746</v>
      </c>
      <c r="E503" s="118">
        <v>3.06470751206165</v>
      </c>
      <c r="F503" s="84" t="s">
        <v>3058</v>
      </c>
      <c r="G503" s="84" t="b">
        <v>0</v>
      </c>
      <c r="H503" s="84" t="b">
        <v>0</v>
      </c>
      <c r="I503" s="84" t="b">
        <v>0</v>
      </c>
      <c r="J503" s="84" t="b">
        <v>0</v>
      </c>
      <c r="K503" s="84" t="b">
        <v>0</v>
      </c>
      <c r="L503" s="84" t="b">
        <v>0</v>
      </c>
    </row>
    <row r="504" spans="1:12" ht="15">
      <c r="A504" s="84" t="s">
        <v>323</v>
      </c>
      <c r="B504" s="84" t="s">
        <v>322</v>
      </c>
      <c r="C504" s="84">
        <v>2</v>
      </c>
      <c r="D504" s="118">
        <v>0.0011117167416407746</v>
      </c>
      <c r="E504" s="118">
        <v>3.240798771117331</v>
      </c>
      <c r="F504" s="84" t="s">
        <v>3058</v>
      </c>
      <c r="G504" s="84" t="b">
        <v>0</v>
      </c>
      <c r="H504" s="84" t="b">
        <v>0</v>
      </c>
      <c r="I504" s="84" t="b">
        <v>0</v>
      </c>
      <c r="J504" s="84" t="b">
        <v>0</v>
      </c>
      <c r="K504" s="84" t="b">
        <v>0</v>
      </c>
      <c r="L504" s="84" t="b">
        <v>0</v>
      </c>
    </row>
    <row r="505" spans="1:12" ht="15">
      <c r="A505" s="84" t="s">
        <v>322</v>
      </c>
      <c r="B505" s="84" t="s">
        <v>321</v>
      </c>
      <c r="C505" s="84">
        <v>2</v>
      </c>
      <c r="D505" s="118">
        <v>0.0011117167416407746</v>
      </c>
      <c r="E505" s="118">
        <v>3.240798771117331</v>
      </c>
      <c r="F505" s="84" t="s">
        <v>3058</v>
      </c>
      <c r="G505" s="84" t="b">
        <v>0</v>
      </c>
      <c r="H505" s="84" t="b">
        <v>0</v>
      </c>
      <c r="I505" s="84" t="b">
        <v>0</v>
      </c>
      <c r="J505" s="84" t="b">
        <v>0</v>
      </c>
      <c r="K505" s="84" t="b">
        <v>0</v>
      </c>
      <c r="L505" s="84" t="b">
        <v>0</v>
      </c>
    </row>
    <row r="506" spans="1:12" ht="15">
      <c r="A506" s="84" t="s">
        <v>320</v>
      </c>
      <c r="B506" s="84" t="s">
        <v>274</v>
      </c>
      <c r="C506" s="84">
        <v>2</v>
      </c>
      <c r="D506" s="118">
        <v>0.0011117167416407746</v>
      </c>
      <c r="E506" s="118">
        <v>2.8428587624452937</v>
      </c>
      <c r="F506" s="84" t="s">
        <v>3058</v>
      </c>
      <c r="G506" s="84" t="b">
        <v>0</v>
      </c>
      <c r="H506" s="84" t="b">
        <v>0</v>
      </c>
      <c r="I506" s="84" t="b">
        <v>0</v>
      </c>
      <c r="J506" s="84" t="b">
        <v>0</v>
      </c>
      <c r="K506" s="84" t="b">
        <v>0</v>
      </c>
      <c r="L506" s="84" t="b">
        <v>0</v>
      </c>
    </row>
    <row r="507" spans="1:12" ht="15">
      <c r="A507" s="84" t="s">
        <v>2176</v>
      </c>
      <c r="B507" s="84" t="s">
        <v>2584</v>
      </c>
      <c r="C507" s="84">
        <v>2</v>
      </c>
      <c r="D507" s="118">
        <v>0.0011117167416407746</v>
      </c>
      <c r="E507" s="118">
        <v>1.599820713758999</v>
      </c>
      <c r="F507" s="84" t="s">
        <v>3058</v>
      </c>
      <c r="G507" s="84" t="b">
        <v>0</v>
      </c>
      <c r="H507" s="84" t="b">
        <v>0</v>
      </c>
      <c r="I507" s="84" t="b">
        <v>0</v>
      </c>
      <c r="J507" s="84" t="b">
        <v>0</v>
      </c>
      <c r="K507" s="84" t="b">
        <v>0</v>
      </c>
      <c r="L507" s="84" t="b">
        <v>0</v>
      </c>
    </row>
    <row r="508" spans="1:12" ht="15">
      <c r="A508" s="84" t="s">
        <v>2584</v>
      </c>
      <c r="B508" s="84" t="s">
        <v>2571</v>
      </c>
      <c r="C508" s="84">
        <v>2</v>
      </c>
      <c r="D508" s="118">
        <v>0.0011117167416407746</v>
      </c>
      <c r="E508" s="118">
        <v>2.15266268241678</v>
      </c>
      <c r="F508" s="84" t="s">
        <v>3058</v>
      </c>
      <c r="G508" s="84" t="b">
        <v>0</v>
      </c>
      <c r="H508" s="84" t="b">
        <v>0</v>
      </c>
      <c r="I508" s="84" t="b">
        <v>0</v>
      </c>
      <c r="J508" s="84" t="b">
        <v>0</v>
      </c>
      <c r="K508" s="84" t="b">
        <v>0</v>
      </c>
      <c r="L508" s="84" t="b">
        <v>0</v>
      </c>
    </row>
    <row r="509" spans="1:12" ht="15">
      <c r="A509" s="84" t="s">
        <v>2571</v>
      </c>
      <c r="B509" s="84" t="s">
        <v>2918</v>
      </c>
      <c r="C509" s="84">
        <v>2</v>
      </c>
      <c r="D509" s="118">
        <v>0.0011117167416407746</v>
      </c>
      <c r="E509" s="118">
        <v>2.6967307267670555</v>
      </c>
      <c r="F509" s="84" t="s">
        <v>3058</v>
      </c>
      <c r="G509" s="84" t="b">
        <v>0</v>
      </c>
      <c r="H509" s="84" t="b">
        <v>0</v>
      </c>
      <c r="I509" s="84" t="b">
        <v>0</v>
      </c>
      <c r="J509" s="84" t="b">
        <v>0</v>
      </c>
      <c r="K509" s="84" t="b">
        <v>0</v>
      </c>
      <c r="L509" s="84" t="b">
        <v>0</v>
      </c>
    </row>
    <row r="510" spans="1:12" ht="15">
      <c r="A510" s="84" t="s">
        <v>2146</v>
      </c>
      <c r="B510" s="84" t="s">
        <v>2919</v>
      </c>
      <c r="C510" s="84">
        <v>2</v>
      </c>
      <c r="D510" s="118">
        <v>0.0011117167416407746</v>
      </c>
      <c r="E510" s="118">
        <v>1.778400773218375</v>
      </c>
      <c r="F510" s="84" t="s">
        <v>3058</v>
      </c>
      <c r="G510" s="84" t="b">
        <v>0</v>
      </c>
      <c r="H510" s="84" t="b">
        <v>0</v>
      </c>
      <c r="I510" s="84" t="b">
        <v>0</v>
      </c>
      <c r="J510" s="84" t="b">
        <v>0</v>
      </c>
      <c r="K510" s="84" t="b">
        <v>0</v>
      </c>
      <c r="L510" s="84" t="b">
        <v>0</v>
      </c>
    </row>
    <row r="511" spans="1:12" ht="15">
      <c r="A511" s="84" t="s">
        <v>268</v>
      </c>
      <c r="B511" s="84" t="s">
        <v>314</v>
      </c>
      <c r="C511" s="84">
        <v>2</v>
      </c>
      <c r="D511" s="118">
        <v>0.0011117167416407746</v>
      </c>
      <c r="E511" s="118">
        <v>2.2865562616780064</v>
      </c>
      <c r="F511" s="84" t="s">
        <v>3058</v>
      </c>
      <c r="G511" s="84" t="b">
        <v>0</v>
      </c>
      <c r="H511" s="84" t="b">
        <v>0</v>
      </c>
      <c r="I511" s="84" t="b">
        <v>0</v>
      </c>
      <c r="J511" s="84" t="b">
        <v>0</v>
      </c>
      <c r="K511" s="84" t="b">
        <v>0</v>
      </c>
      <c r="L511" s="84" t="b">
        <v>0</v>
      </c>
    </row>
    <row r="512" spans="1:12" ht="15">
      <c r="A512" s="84" t="s">
        <v>257</v>
      </c>
      <c r="B512" s="84" t="s">
        <v>259</v>
      </c>
      <c r="C512" s="84">
        <v>2</v>
      </c>
      <c r="D512" s="118">
        <v>0.0011117167416407746</v>
      </c>
      <c r="E512" s="118">
        <v>1.3745114320331362</v>
      </c>
      <c r="F512" s="84" t="s">
        <v>3058</v>
      </c>
      <c r="G512" s="84" t="b">
        <v>0</v>
      </c>
      <c r="H512" s="84" t="b">
        <v>0</v>
      </c>
      <c r="I512" s="84" t="b">
        <v>0</v>
      </c>
      <c r="J512" s="84" t="b">
        <v>0</v>
      </c>
      <c r="K512" s="84" t="b">
        <v>0</v>
      </c>
      <c r="L512" s="84" t="b">
        <v>0</v>
      </c>
    </row>
    <row r="513" spans="1:12" ht="15">
      <c r="A513" s="84" t="s">
        <v>2173</v>
      </c>
      <c r="B513" s="84" t="s">
        <v>2923</v>
      </c>
      <c r="C513" s="84">
        <v>2</v>
      </c>
      <c r="D513" s="118">
        <v>0.0011117167416407746</v>
      </c>
      <c r="E513" s="118">
        <v>2.1994060859591062</v>
      </c>
      <c r="F513" s="84" t="s">
        <v>3058</v>
      </c>
      <c r="G513" s="84" t="b">
        <v>0</v>
      </c>
      <c r="H513" s="84" t="b">
        <v>0</v>
      </c>
      <c r="I513" s="84" t="b">
        <v>0</v>
      </c>
      <c r="J513" s="84" t="b">
        <v>0</v>
      </c>
      <c r="K513" s="84" t="b">
        <v>0</v>
      </c>
      <c r="L513" s="84" t="b">
        <v>0</v>
      </c>
    </row>
    <row r="514" spans="1:12" ht="15">
      <c r="A514" s="84" t="s">
        <v>2923</v>
      </c>
      <c r="B514" s="84" t="s">
        <v>2147</v>
      </c>
      <c r="C514" s="84">
        <v>2</v>
      </c>
      <c r="D514" s="118">
        <v>0.0011117167416407746</v>
      </c>
      <c r="E514" s="118">
        <v>1.6387387797893689</v>
      </c>
      <c r="F514" s="84" t="s">
        <v>3058</v>
      </c>
      <c r="G514" s="84" t="b">
        <v>0</v>
      </c>
      <c r="H514" s="84" t="b">
        <v>0</v>
      </c>
      <c r="I514" s="84" t="b">
        <v>0</v>
      </c>
      <c r="J514" s="84" t="b">
        <v>0</v>
      </c>
      <c r="K514" s="84" t="b">
        <v>0</v>
      </c>
      <c r="L514" s="84" t="b">
        <v>0</v>
      </c>
    </row>
    <row r="515" spans="1:12" ht="15">
      <c r="A515" s="84" t="s">
        <v>2147</v>
      </c>
      <c r="B515" s="84" t="s">
        <v>2924</v>
      </c>
      <c r="C515" s="84">
        <v>2</v>
      </c>
      <c r="D515" s="118">
        <v>0.0011117167416407746</v>
      </c>
      <c r="E515" s="118">
        <v>1.649734164090832</v>
      </c>
      <c r="F515" s="84" t="s">
        <v>3058</v>
      </c>
      <c r="G515" s="84" t="b">
        <v>0</v>
      </c>
      <c r="H515" s="84" t="b">
        <v>0</v>
      </c>
      <c r="I515" s="84" t="b">
        <v>0</v>
      </c>
      <c r="J515" s="84" t="b">
        <v>0</v>
      </c>
      <c r="K515" s="84" t="b">
        <v>0</v>
      </c>
      <c r="L515" s="84" t="b">
        <v>0</v>
      </c>
    </row>
    <row r="516" spans="1:12" ht="15">
      <c r="A516" s="84" t="s">
        <v>2924</v>
      </c>
      <c r="B516" s="84" t="s">
        <v>2706</v>
      </c>
      <c r="C516" s="84">
        <v>2</v>
      </c>
      <c r="D516" s="118">
        <v>0.0011117167416407746</v>
      </c>
      <c r="E516" s="118">
        <v>2.93976877545335</v>
      </c>
      <c r="F516" s="84" t="s">
        <v>3058</v>
      </c>
      <c r="G516" s="84" t="b">
        <v>0</v>
      </c>
      <c r="H516" s="84" t="b">
        <v>0</v>
      </c>
      <c r="I516" s="84" t="b">
        <v>0</v>
      </c>
      <c r="J516" s="84" t="b">
        <v>0</v>
      </c>
      <c r="K516" s="84" t="b">
        <v>0</v>
      </c>
      <c r="L516" s="84" t="b">
        <v>0</v>
      </c>
    </row>
    <row r="517" spans="1:12" ht="15">
      <c r="A517" s="84" t="s">
        <v>2161</v>
      </c>
      <c r="B517" s="84" t="s">
        <v>2572</v>
      </c>
      <c r="C517" s="84">
        <v>2</v>
      </c>
      <c r="D517" s="118">
        <v>0.0011117167416407746</v>
      </c>
      <c r="E517" s="118">
        <v>1.6175494807194308</v>
      </c>
      <c r="F517" s="84" t="s">
        <v>3058</v>
      </c>
      <c r="G517" s="84" t="b">
        <v>0</v>
      </c>
      <c r="H517" s="84" t="b">
        <v>0</v>
      </c>
      <c r="I517" s="84" t="b">
        <v>0</v>
      </c>
      <c r="J517" s="84" t="b">
        <v>0</v>
      </c>
      <c r="K517" s="84" t="b">
        <v>0</v>
      </c>
      <c r="L517" s="84" t="b">
        <v>0</v>
      </c>
    </row>
    <row r="518" spans="1:12" ht="15">
      <c r="A518" s="84" t="s">
        <v>2925</v>
      </c>
      <c r="B518" s="84" t="s">
        <v>2926</v>
      </c>
      <c r="C518" s="84">
        <v>2</v>
      </c>
      <c r="D518" s="118">
        <v>0.0011117167416407746</v>
      </c>
      <c r="E518" s="118">
        <v>3.240798771117331</v>
      </c>
      <c r="F518" s="84" t="s">
        <v>3058</v>
      </c>
      <c r="G518" s="84" t="b">
        <v>0</v>
      </c>
      <c r="H518" s="84" t="b">
        <v>0</v>
      </c>
      <c r="I518" s="84" t="b">
        <v>0</v>
      </c>
      <c r="J518" s="84" t="b">
        <v>0</v>
      </c>
      <c r="K518" s="84" t="b">
        <v>0</v>
      </c>
      <c r="L518" s="84" t="b">
        <v>0</v>
      </c>
    </row>
    <row r="519" spans="1:12" ht="15">
      <c r="A519" s="84" t="s">
        <v>2926</v>
      </c>
      <c r="B519" s="84" t="s">
        <v>2927</v>
      </c>
      <c r="C519" s="84">
        <v>2</v>
      </c>
      <c r="D519" s="118">
        <v>0.0011117167416407746</v>
      </c>
      <c r="E519" s="118">
        <v>3.240798771117331</v>
      </c>
      <c r="F519" s="84" t="s">
        <v>3058</v>
      </c>
      <c r="G519" s="84" t="b">
        <v>0</v>
      </c>
      <c r="H519" s="84" t="b">
        <v>0</v>
      </c>
      <c r="I519" s="84" t="b">
        <v>0</v>
      </c>
      <c r="J519" s="84" t="b">
        <v>0</v>
      </c>
      <c r="K519" s="84" t="b">
        <v>0</v>
      </c>
      <c r="L519" s="84" t="b">
        <v>0</v>
      </c>
    </row>
    <row r="520" spans="1:12" ht="15">
      <c r="A520" s="84" t="s">
        <v>2927</v>
      </c>
      <c r="B520" s="84" t="s">
        <v>2175</v>
      </c>
      <c r="C520" s="84">
        <v>2</v>
      </c>
      <c r="D520" s="118">
        <v>0.0011117167416407746</v>
      </c>
      <c r="E520" s="118">
        <v>2.2630751658284836</v>
      </c>
      <c r="F520" s="84" t="s">
        <v>3058</v>
      </c>
      <c r="G520" s="84" t="b">
        <v>0</v>
      </c>
      <c r="H520" s="84" t="b">
        <v>0</v>
      </c>
      <c r="I520" s="84" t="b">
        <v>0</v>
      </c>
      <c r="J520" s="84" t="b">
        <v>0</v>
      </c>
      <c r="K520" s="84" t="b">
        <v>0</v>
      </c>
      <c r="L520" s="84" t="b">
        <v>0</v>
      </c>
    </row>
    <row r="521" spans="1:12" ht="15">
      <c r="A521" s="84" t="s">
        <v>2175</v>
      </c>
      <c r="B521" s="84" t="s">
        <v>2928</v>
      </c>
      <c r="C521" s="84">
        <v>2</v>
      </c>
      <c r="D521" s="118">
        <v>0.0011117167416407746</v>
      </c>
      <c r="E521" s="118">
        <v>2.2630751658284836</v>
      </c>
      <c r="F521" s="84" t="s">
        <v>3058</v>
      </c>
      <c r="G521" s="84" t="b">
        <v>0</v>
      </c>
      <c r="H521" s="84" t="b">
        <v>0</v>
      </c>
      <c r="I521" s="84" t="b">
        <v>0</v>
      </c>
      <c r="J521" s="84" t="b">
        <v>0</v>
      </c>
      <c r="K521" s="84" t="b">
        <v>0</v>
      </c>
      <c r="L521" s="84" t="b">
        <v>0</v>
      </c>
    </row>
    <row r="522" spans="1:12" ht="15">
      <c r="A522" s="84" t="s">
        <v>2928</v>
      </c>
      <c r="B522" s="84" t="s">
        <v>2929</v>
      </c>
      <c r="C522" s="84">
        <v>2</v>
      </c>
      <c r="D522" s="118">
        <v>0.0011117167416407746</v>
      </c>
      <c r="E522" s="118">
        <v>3.240798771117331</v>
      </c>
      <c r="F522" s="84" t="s">
        <v>3058</v>
      </c>
      <c r="G522" s="84" t="b">
        <v>0</v>
      </c>
      <c r="H522" s="84" t="b">
        <v>0</v>
      </c>
      <c r="I522" s="84" t="b">
        <v>0</v>
      </c>
      <c r="J522" s="84" t="b">
        <v>0</v>
      </c>
      <c r="K522" s="84" t="b">
        <v>0</v>
      </c>
      <c r="L522" s="84" t="b">
        <v>0</v>
      </c>
    </row>
    <row r="523" spans="1:12" ht="15">
      <c r="A523" s="84" t="s">
        <v>2929</v>
      </c>
      <c r="B523" s="84" t="s">
        <v>2930</v>
      </c>
      <c r="C523" s="84">
        <v>2</v>
      </c>
      <c r="D523" s="118">
        <v>0.0011117167416407746</v>
      </c>
      <c r="E523" s="118">
        <v>3.240798771117331</v>
      </c>
      <c r="F523" s="84" t="s">
        <v>3058</v>
      </c>
      <c r="G523" s="84" t="b">
        <v>0</v>
      </c>
      <c r="H523" s="84" t="b">
        <v>0</v>
      </c>
      <c r="I523" s="84" t="b">
        <v>0</v>
      </c>
      <c r="J523" s="84" t="b">
        <v>0</v>
      </c>
      <c r="K523" s="84" t="b">
        <v>0</v>
      </c>
      <c r="L523" s="84" t="b">
        <v>0</v>
      </c>
    </row>
    <row r="524" spans="1:12" ht="15">
      <c r="A524" s="84" t="s">
        <v>2930</v>
      </c>
      <c r="B524" s="84" t="s">
        <v>266</v>
      </c>
      <c r="C524" s="84">
        <v>2</v>
      </c>
      <c r="D524" s="118">
        <v>0.0011117167416407746</v>
      </c>
      <c r="E524" s="118">
        <v>3.240798771117331</v>
      </c>
      <c r="F524" s="84" t="s">
        <v>3058</v>
      </c>
      <c r="G524" s="84" t="b">
        <v>0</v>
      </c>
      <c r="H524" s="84" t="b">
        <v>0</v>
      </c>
      <c r="I524" s="84" t="b">
        <v>0</v>
      </c>
      <c r="J524" s="84" t="b">
        <v>0</v>
      </c>
      <c r="K524" s="84" t="b">
        <v>0</v>
      </c>
      <c r="L524" s="84" t="b">
        <v>0</v>
      </c>
    </row>
    <row r="525" spans="1:12" ht="15">
      <c r="A525" s="84" t="s">
        <v>266</v>
      </c>
      <c r="B525" s="84" t="s">
        <v>590</v>
      </c>
      <c r="C525" s="84">
        <v>2</v>
      </c>
      <c r="D525" s="118">
        <v>0.0011117167416407746</v>
      </c>
      <c r="E525" s="118">
        <v>1.9083603112017258</v>
      </c>
      <c r="F525" s="84" t="s">
        <v>3058</v>
      </c>
      <c r="G525" s="84" t="b">
        <v>0</v>
      </c>
      <c r="H525" s="84" t="b">
        <v>0</v>
      </c>
      <c r="I525" s="84" t="b">
        <v>0</v>
      </c>
      <c r="J525" s="84" t="b">
        <v>0</v>
      </c>
      <c r="K525" s="84" t="b">
        <v>0</v>
      </c>
      <c r="L525" s="84" t="b">
        <v>0</v>
      </c>
    </row>
    <row r="526" spans="1:12" ht="15">
      <c r="A526" s="84" t="s">
        <v>590</v>
      </c>
      <c r="B526" s="84" t="s">
        <v>2147</v>
      </c>
      <c r="C526" s="84">
        <v>2</v>
      </c>
      <c r="D526" s="118">
        <v>0.0011117167416407746</v>
      </c>
      <c r="E526" s="118">
        <v>0.2963160989671626</v>
      </c>
      <c r="F526" s="84" t="s">
        <v>3058</v>
      </c>
      <c r="G526" s="84" t="b">
        <v>0</v>
      </c>
      <c r="H526" s="84" t="b">
        <v>0</v>
      </c>
      <c r="I526" s="84" t="b">
        <v>0</v>
      </c>
      <c r="J526" s="84" t="b">
        <v>0</v>
      </c>
      <c r="K526" s="84" t="b">
        <v>0</v>
      </c>
      <c r="L526" s="84" t="b">
        <v>0</v>
      </c>
    </row>
    <row r="527" spans="1:12" ht="15">
      <c r="A527" s="84" t="s">
        <v>2147</v>
      </c>
      <c r="B527" s="84" t="s">
        <v>2658</v>
      </c>
      <c r="C527" s="84">
        <v>2</v>
      </c>
      <c r="D527" s="118">
        <v>0.0011117167416407746</v>
      </c>
      <c r="E527" s="118">
        <v>1.2517941554187944</v>
      </c>
      <c r="F527" s="84" t="s">
        <v>3058</v>
      </c>
      <c r="G527" s="84" t="b">
        <v>0</v>
      </c>
      <c r="H527" s="84" t="b">
        <v>0</v>
      </c>
      <c r="I527" s="84" t="b">
        <v>0</v>
      </c>
      <c r="J527" s="84" t="b">
        <v>0</v>
      </c>
      <c r="K527" s="84" t="b">
        <v>0</v>
      </c>
      <c r="L527" s="84" t="b">
        <v>0</v>
      </c>
    </row>
    <row r="528" spans="1:12" ht="15">
      <c r="A528" s="84" t="s">
        <v>2658</v>
      </c>
      <c r="B528" s="84" t="s">
        <v>2931</v>
      </c>
      <c r="C528" s="84">
        <v>2</v>
      </c>
      <c r="D528" s="118">
        <v>0.0011117167416407746</v>
      </c>
      <c r="E528" s="118">
        <v>2.8428587624452937</v>
      </c>
      <c r="F528" s="84" t="s">
        <v>3058</v>
      </c>
      <c r="G528" s="84" t="b">
        <v>0</v>
      </c>
      <c r="H528" s="84" t="b">
        <v>0</v>
      </c>
      <c r="I528" s="84" t="b">
        <v>0</v>
      </c>
      <c r="J528" s="84" t="b">
        <v>0</v>
      </c>
      <c r="K528" s="84" t="b">
        <v>0</v>
      </c>
      <c r="L528" s="84" t="b">
        <v>0</v>
      </c>
    </row>
    <row r="529" spans="1:12" ht="15">
      <c r="A529" s="84" t="s">
        <v>2931</v>
      </c>
      <c r="B529" s="84" t="s">
        <v>280</v>
      </c>
      <c r="C529" s="84">
        <v>2</v>
      </c>
      <c r="D529" s="118">
        <v>0.0011117167416407746</v>
      </c>
      <c r="E529" s="118">
        <v>2.365737507725631</v>
      </c>
      <c r="F529" s="84" t="s">
        <v>3058</v>
      </c>
      <c r="G529" s="84" t="b">
        <v>0</v>
      </c>
      <c r="H529" s="84" t="b">
        <v>0</v>
      </c>
      <c r="I529" s="84" t="b">
        <v>0</v>
      </c>
      <c r="J529" s="84" t="b">
        <v>0</v>
      </c>
      <c r="K529" s="84" t="b">
        <v>0</v>
      </c>
      <c r="L529" s="84" t="b">
        <v>0</v>
      </c>
    </row>
    <row r="530" spans="1:12" ht="15">
      <c r="A530" s="84" t="s">
        <v>280</v>
      </c>
      <c r="B530" s="84" t="s">
        <v>2160</v>
      </c>
      <c r="C530" s="84">
        <v>2</v>
      </c>
      <c r="D530" s="118">
        <v>0.0011117167416407746</v>
      </c>
      <c r="E530" s="118">
        <v>1.61497205783162</v>
      </c>
      <c r="F530" s="84" t="s">
        <v>3058</v>
      </c>
      <c r="G530" s="84" t="b">
        <v>0</v>
      </c>
      <c r="H530" s="84" t="b">
        <v>0</v>
      </c>
      <c r="I530" s="84" t="b">
        <v>0</v>
      </c>
      <c r="J530" s="84" t="b">
        <v>0</v>
      </c>
      <c r="K530" s="84" t="b">
        <v>0</v>
      </c>
      <c r="L530" s="84" t="b">
        <v>0</v>
      </c>
    </row>
    <row r="531" spans="1:12" ht="15">
      <c r="A531" s="84" t="s">
        <v>259</v>
      </c>
      <c r="B531" s="84" t="s">
        <v>2789</v>
      </c>
      <c r="C531" s="84">
        <v>2</v>
      </c>
      <c r="D531" s="118">
        <v>0.0011117167416407746</v>
      </c>
      <c r="E531" s="118">
        <v>1.6175494807194308</v>
      </c>
      <c r="F531" s="84" t="s">
        <v>3058</v>
      </c>
      <c r="G531" s="84" t="b">
        <v>0</v>
      </c>
      <c r="H531" s="84" t="b">
        <v>0</v>
      </c>
      <c r="I531" s="84" t="b">
        <v>0</v>
      </c>
      <c r="J531" s="84" t="b">
        <v>0</v>
      </c>
      <c r="K531" s="84" t="b">
        <v>0</v>
      </c>
      <c r="L531" s="84" t="b">
        <v>0</v>
      </c>
    </row>
    <row r="532" spans="1:12" ht="15">
      <c r="A532" s="84" t="s">
        <v>2794</v>
      </c>
      <c r="B532" s="84" t="s">
        <v>2932</v>
      </c>
      <c r="C532" s="84">
        <v>2</v>
      </c>
      <c r="D532" s="118">
        <v>0.0011117167416407746</v>
      </c>
      <c r="E532" s="118">
        <v>3.06470751206165</v>
      </c>
      <c r="F532" s="84" t="s">
        <v>3058</v>
      </c>
      <c r="G532" s="84" t="b">
        <v>0</v>
      </c>
      <c r="H532" s="84" t="b">
        <v>0</v>
      </c>
      <c r="I532" s="84" t="b">
        <v>0</v>
      </c>
      <c r="J532" s="84" t="b">
        <v>0</v>
      </c>
      <c r="K532" s="84" t="b">
        <v>0</v>
      </c>
      <c r="L532" s="84" t="b">
        <v>0</v>
      </c>
    </row>
    <row r="533" spans="1:12" ht="15">
      <c r="A533" s="84" t="s">
        <v>2536</v>
      </c>
      <c r="B533" s="84" t="s">
        <v>2560</v>
      </c>
      <c r="C533" s="84">
        <v>2</v>
      </c>
      <c r="D533" s="118">
        <v>0.0011117167416407746</v>
      </c>
      <c r="E533" s="118">
        <v>1.93976877545335</v>
      </c>
      <c r="F533" s="84" t="s">
        <v>3058</v>
      </c>
      <c r="G533" s="84" t="b">
        <v>1</v>
      </c>
      <c r="H533" s="84" t="b">
        <v>0</v>
      </c>
      <c r="I533" s="84" t="b">
        <v>0</v>
      </c>
      <c r="J533" s="84" t="b">
        <v>0</v>
      </c>
      <c r="K533" s="84" t="b">
        <v>0</v>
      </c>
      <c r="L533" s="84" t="b">
        <v>0</v>
      </c>
    </row>
    <row r="534" spans="1:12" ht="15">
      <c r="A534" s="84" t="s">
        <v>2092</v>
      </c>
      <c r="B534" s="84" t="s">
        <v>2933</v>
      </c>
      <c r="C534" s="84">
        <v>2</v>
      </c>
      <c r="D534" s="118">
        <v>0.0011117167416407746</v>
      </c>
      <c r="E534" s="118">
        <v>2.240798771117331</v>
      </c>
      <c r="F534" s="84" t="s">
        <v>3058</v>
      </c>
      <c r="G534" s="84" t="b">
        <v>0</v>
      </c>
      <c r="H534" s="84" t="b">
        <v>0</v>
      </c>
      <c r="I534" s="84" t="b">
        <v>0</v>
      </c>
      <c r="J534" s="84" t="b">
        <v>0</v>
      </c>
      <c r="K534" s="84" t="b">
        <v>0</v>
      </c>
      <c r="L534" s="84" t="b">
        <v>0</v>
      </c>
    </row>
    <row r="535" spans="1:12" ht="15">
      <c r="A535" s="84" t="s">
        <v>2933</v>
      </c>
      <c r="B535" s="84" t="s">
        <v>2660</v>
      </c>
      <c r="C535" s="84">
        <v>2</v>
      </c>
      <c r="D535" s="118">
        <v>0.0011117167416407746</v>
      </c>
      <c r="E535" s="118">
        <v>2.8428587624452937</v>
      </c>
      <c r="F535" s="84" t="s">
        <v>3058</v>
      </c>
      <c r="G535" s="84" t="b">
        <v>0</v>
      </c>
      <c r="H535" s="84" t="b">
        <v>0</v>
      </c>
      <c r="I535" s="84" t="b">
        <v>0</v>
      </c>
      <c r="J535" s="84" t="b">
        <v>0</v>
      </c>
      <c r="K535" s="84" t="b">
        <v>0</v>
      </c>
      <c r="L535" s="84" t="b">
        <v>0</v>
      </c>
    </row>
    <row r="536" spans="1:12" ht="15">
      <c r="A536" s="84" t="s">
        <v>263</v>
      </c>
      <c r="B536" s="84" t="s">
        <v>2797</v>
      </c>
      <c r="C536" s="84">
        <v>2</v>
      </c>
      <c r="D536" s="118">
        <v>0.0011117167416407746</v>
      </c>
      <c r="E536" s="118">
        <v>3.06470751206165</v>
      </c>
      <c r="F536" s="84" t="s">
        <v>3058</v>
      </c>
      <c r="G536" s="84" t="b">
        <v>0</v>
      </c>
      <c r="H536" s="84" t="b">
        <v>0</v>
      </c>
      <c r="I536" s="84" t="b">
        <v>0</v>
      </c>
      <c r="J536" s="84" t="b">
        <v>0</v>
      </c>
      <c r="K536" s="84" t="b">
        <v>0</v>
      </c>
      <c r="L536" s="84" t="b">
        <v>0</v>
      </c>
    </row>
    <row r="537" spans="1:12" ht="15">
      <c r="A537" s="84" t="s">
        <v>257</v>
      </c>
      <c r="B537" s="84" t="s">
        <v>316</v>
      </c>
      <c r="C537" s="84">
        <v>2</v>
      </c>
      <c r="D537" s="118">
        <v>0.0011117167416407746</v>
      </c>
      <c r="E537" s="118">
        <v>1.793640739775112</v>
      </c>
      <c r="F537" s="84" t="s">
        <v>3058</v>
      </c>
      <c r="G537" s="84" t="b">
        <v>0</v>
      </c>
      <c r="H537" s="84" t="b">
        <v>0</v>
      </c>
      <c r="I537" s="84" t="b">
        <v>0</v>
      </c>
      <c r="J537" s="84" t="b">
        <v>0</v>
      </c>
      <c r="K537" s="84" t="b">
        <v>0</v>
      </c>
      <c r="L537" s="84" t="b">
        <v>0</v>
      </c>
    </row>
    <row r="538" spans="1:12" ht="15">
      <c r="A538" s="84" t="s">
        <v>316</v>
      </c>
      <c r="B538" s="84" t="s">
        <v>2559</v>
      </c>
      <c r="C538" s="84">
        <v>2</v>
      </c>
      <c r="D538" s="118">
        <v>0.0011117167416407746</v>
      </c>
      <c r="E538" s="118">
        <v>2.2196094720473933</v>
      </c>
      <c r="F538" s="84" t="s">
        <v>3058</v>
      </c>
      <c r="G538" s="84" t="b">
        <v>0</v>
      </c>
      <c r="H538" s="84" t="b">
        <v>0</v>
      </c>
      <c r="I538" s="84" t="b">
        <v>0</v>
      </c>
      <c r="J538" s="84" t="b">
        <v>0</v>
      </c>
      <c r="K538" s="84" t="b">
        <v>0</v>
      </c>
      <c r="L538" s="84" t="b">
        <v>0</v>
      </c>
    </row>
    <row r="539" spans="1:12" ht="15">
      <c r="A539" s="84" t="s">
        <v>2559</v>
      </c>
      <c r="B539" s="84" t="s">
        <v>2937</v>
      </c>
      <c r="C539" s="84">
        <v>2</v>
      </c>
      <c r="D539" s="118">
        <v>0.0011117167416407746</v>
      </c>
      <c r="E539" s="118">
        <v>2.5875862573419877</v>
      </c>
      <c r="F539" s="84" t="s">
        <v>3058</v>
      </c>
      <c r="G539" s="84" t="b">
        <v>0</v>
      </c>
      <c r="H539" s="84" t="b">
        <v>0</v>
      </c>
      <c r="I539" s="84" t="b">
        <v>0</v>
      </c>
      <c r="J539" s="84" t="b">
        <v>0</v>
      </c>
      <c r="K539" s="84" t="b">
        <v>0</v>
      </c>
      <c r="L539" s="84" t="b">
        <v>0</v>
      </c>
    </row>
    <row r="540" spans="1:12" ht="15">
      <c r="A540" s="84" t="s">
        <v>2937</v>
      </c>
      <c r="B540" s="84" t="s">
        <v>2938</v>
      </c>
      <c r="C540" s="84">
        <v>2</v>
      </c>
      <c r="D540" s="118">
        <v>0.0011117167416407746</v>
      </c>
      <c r="E540" s="118">
        <v>3.240798771117331</v>
      </c>
      <c r="F540" s="84" t="s">
        <v>3058</v>
      </c>
      <c r="G540" s="84" t="b">
        <v>0</v>
      </c>
      <c r="H540" s="84" t="b">
        <v>0</v>
      </c>
      <c r="I540" s="84" t="b">
        <v>0</v>
      </c>
      <c r="J540" s="84" t="b">
        <v>0</v>
      </c>
      <c r="K540" s="84" t="b">
        <v>0</v>
      </c>
      <c r="L540" s="84" t="b">
        <v>0</v>
      </c>
    </row>
    <row r="541" spans="1:12" ht="15">
      <c r="A541" s="84" t="s">
        <v>2938</v>
      </c>
      <c r="B541" s="84" t="s">
        <v>2615</v>
      </c>
      <c r="C541" s="84">
        <v>2</v>
      </c>
      <c r="D541" s="118">
        <v>0.0011117167416407746</v>
      </c>
      <c r="E541" s="118">
        <v>2.763677516397669</v>
      </c>
      <c r="F541" s="84" t="s">
        <v>3058</v>
      </c>
      <c r="G541" s="84" t="b">
        <v>0</v>
      </c>
      <c r="H541" s="84" t="b">
        <v>0</v>
      </c>
      <c r="I541" s="84" t="b">
        <v>0</v>
      </c>
      <c r="J541" s="84" t="b">
        <v>0</v>
      </c>
      <c r="K541" s="84" t="b">
        <v>0</v>
      </c>
      <c r="L541" s="84" t="b">
        <v>0</v>
      </c>
    </row>
    <row r="542" spans="1:12" ht="15">
      <c r="A542" s="84" t="s">
        <v>2615</v>
      </c>
      <c r="B542" s="84" t="s">
        <v>2526</v>
      </c>
      <c r="C542" s="84">
        <v>2</v>
      </c>
      <c r="D542" s="118">
        <v>0.0011117167416407746</v>
      </c>
      <c r="E542" s="118">
        <v>1.9855262660140252</v>
      </c>
      <c r="F542" s="84" t="s">
        <v>3058</v>
      </c>
      <c r="G542" s="84" t="b">
        <v>0</v>
      </c>
      <c r="H542" s="84" t="b">
        <v>0</v>
      </c>
      <c r="I542" s="84" t="b">
        <v>0</v>
      </c>
      <c r="J542" s="84" t="b">
        <v>0</v>
      </c>
      <c r="K542" s="84" t="b">
        <v>0</v>
      </c>
      <c r="L542" s="84" t="b">
        <v>0</v>
      </c>
    </row>
    <row r="543" spans="1:12" ht="15">
      <c r="A543" s="84" t="s">
        <v>2526</v>
      </c>
      <c r="B543" s="84" t="s">
        <v>2939</v>
      </c>
      <c r="C543" s="84">
        <v>2</v>
      </c>
      <c r="D543" s="118">
        <v>0.0011117167416407746</v>
      </c>
      <c r="E543" s="118">
        <v>2.4626475207336878</v>
      </c>
      <c r="F543" s="84" t="s">
        <v>3058</v>
      </c>
      <c r="G543" s="84" t="b">
        <v>0</v>
      </c>
      <c r="H543" s="84" t="b">
        <v>0</v>
      </c>
      <c r="I543" s="84" t="b">
        <v>0</v>
      </c>
      <c r="J543" s="84" t="b">
        <v>0</v>
      </c>
      <c r="K543" s="84" t="b">
        <v>0</v>
      </c>
      <c r="L543" s="84" t="b">
        <v>0</v>
      </c>
    </row>
    <row r="544" spans="1:12" ht="15">
      <c r="A544" s="84" t="s">
        <v>2939</v>
      </c>
      <c r="B544" s="84" t="s">
        <v>2940</v>
      </c>
      <c r="C544" s="84">
        <v>2</v>
      </c>
      <c r="D544" s="118">
        <v>0.0011117167416407746</v>
      </c>
      <c r="E544" s="118">
        <v>3.240798771117331</v>
      </c>
      <c r="F544" s="84" t="s">
        <v>3058</v>
      </c>
      <c r="G544" s="84" t="b">
        <v>0</v>
      </c>
      <c r="H544" s="84" t="b">
        <v>0</v>
      </c>
      <c r="I544" s="84" t="b">
        <v>0</v>
      </c>
      <c r="J544" s="84" t="b">
        <v>0</v>
      </c>
      <c r="K544" s="84" t="b">
        <v>0</v>
      </c>
      <c r="L544" s="84" t="b">
        <v>0</v>
      </c>
    </row>
    <row r="545" spans="1:12" ht="15">
      <c r="A545" s="84" t="s">
        <v>2940</v>
      </c>
      <c r="B545" s="84" t="s">
        <v>2941</v>
      </c>
      <c r="C545" s="84">
        <v>2</v>
      </c>
      <c r="D545" s="118">
        <v>0.0011117167416407746</v>
      </c>
      <c r="E545" s="118">
        <v>3.240798771117331</v>
      </c>
      <c r="F545" s="84" t="s">
        <v>3058</v>
      </c>
      <c r="G545" s="84" t="b">
        <v>0</v>
      </c>
      <c r="H545" s="84" t="b">
        <v>0</v>
      </c>
      <c r="I545" s="84" t="b">
        <v>0</v>
      </c>
      <c r="J545" s="84" t="b">
        <v>0</v>
      </c>
      <c r="K545" s="84" t="b">
        <v>0</v>
      </c>
      <c r="L545" s="84" t="b">
        <v>0</v>
      </c>
    </row>
    <row r="546" spans="1:12" ht="15">
      <c r="A546" s="84" t="s">
        <v>2941</v>
      </c>
      <c r="B546" s="84" t="s">
        <v>2942</v>
      </c>
      <c r="C546" s="84">
        <v>2</v>
      </c>
      <c r="D546" s="118">
        <v>0.0011117167416407746</v>
      </c>
      <c r="E546" s="118">
        <v>3.240798771117331</v>
      </c>
      <c r="F546" s="84" t="s">
        <v>3058</v>
      </c>
      <c r="G546" s="84" t="b">
        <v>0</v>
      </c>
      <c r="H546" s="84" t="b">
        <v>0</v>
      </c>
      <c r="I546" s="84" t="b">
        <v>0</v>
      </c>
      <c r="J546" s="84" t="b">
        <v>0</v>
      </c>
      <c r="K546" s="84" t="b">
        <v>0</v>
      </c>
      <c r="L546" s="84" t="b">
        <v>0</v>
      </c>
    </row>
    <row r="547" spans="1:12" ht="15">
      <c r="A547" s="84" t="s">
        <v>2173</v>
      </c>
      <c r="B547" s="84" t="s">
        <v>2586</v>
      </c>
      <c r="C547" s="84">
        <v>2</v>
      </c>
      <c r="D547" s="118">
        <v>0.0011117167416407746</v>
      </c>
      <c r="E547" s="118">
        <v>1.6553380416088306</v>
      </c>
      <c r="F547" s="84" t="s">
        <v>3058</v>
      </c>
      <c r="G547" s="84" t="b">
        <v>0</v>
      </c>
      <c r="H547" s="84" t="b">
        <v>0</v>
      </c>
      <c r="I547" s="84" t="b">
        <v>0</v>
      </c>
      <c r="J547" s="84" t="b">
        <v>0</v>
      </c>
      <c r="K547" s="84" t="b">
        <v>0</v>
      </c>
      <c r="L547" s="84" t="b">
        <v>0</v>
      </c>
    </row>
    <row r="548" spans="1:12" ht="15">
      <c r="A548" s="84" t="s">
        <v>2147</v>
      </c>
      <c r="B548" s="84" t="s">
        <v>2943</v>
      </c>
      <c r="C548" s="84">
        <v>2</v>
      </c>
      <c r="D548" s="118">
        <v>0.0011117167416407746</v>
      </c>
      <c r="E548" s="118">
        <v>1.649734164090832</v>
      </c>
      <c r="F548" s="84" t="s">
        <v>3058</v>
      </c>
      <c r="G548" s="84" t="b">
        <v>0</v>
      </c>
      <c r="H548" s="84" t="b">
        <v>0</v>
      </c>
      <c r="I548" s="84" t="b">
        <v>0</v>
      </c>
      <c r="J548" s="84" t="b">
        <v>0</v>
      </c>
      <c r="K548" s="84" t="b">
        <v>0</v>
      </c>
      <c r="L548" s="84" t="b">
        <v>0</v>
      </c>
    </row>
    <row r="549" spans="1:12" ht="15">
      <c r="A549" s="84" t="s">
        <v>2943</v>
      </c>
      <c r="B549" s="84" t="s">
        <v>2944</v>
      </c>
      <c r="C549" s="84">
        <v>2</v>
      </c>
      <c r="D549" s="118">
        <v>0.0011117167416407746</v>
      </c>
      <c r="E549" s="118">
        <v>3.240798771117331</v>
      </c>
      <c r="F549" s="84" t="s">
        <v>3058</v>
      </c>
      <c r="G549" s="84" t="b">
        <v>0</v>
      </c>
      <c r="H549" s="84" t="b">
        <v>0</v>
      </c>
      <c r="I549" s="84" t="b">
        <v>0</v>
      </c>
      <c r="J549" s="84" t="b">
        <v>0</v>
      </c>
      <c r="K549" s="84" t="b">
        <v>0</v>
      </c>
      <c r="L549" s="84" t="b">
        <v>0</v>
      </c>
    </row>
    <row r="550" spans="1:12" ht="15">
      <c r="A550" s="84" t="s">
        <v>2944</v>
      </c>
      <c r="B550" s="84" t="s">
        <v>2706</v>
      </c>
      <c r="C550" s="84">
        <v>2</v>
      </c>
      <c r="D550" s="118">
        <v>0.0011117167416407746</v>
      </c>
      <c r="E550" s="118">
        <v>2.93976877545335</v>
      </c>
      <c r="F550" s="84" t="s">
        <v>3058</v>
      </c>
      <c r="G550" s="84" t="b">
        <v>0</v>
      </c>
      <c r="H550" s="84" t="b">
        <v>0</v>
      </c>
      <c r="I550" s="84" t="b">
        <v>0</v>
      </c>
      <c r="J550" s="84" t="b">
        <v>0</v>
      </c>
      <c r="K550" s="84" t="b">
        <v>0</v>
      </c>
      <c r="L550" s="84" t="b">
        <v>0</v>
      </c>
    </row>
    <row r="551" spans="1:12" ht="15">
      <c r="A551" s="84" t="s">
        <v>2161</v>
      </c>
      <c r="B551" s="84" t="s">
        <v>2176</v>
      </c>
      <c r="C551" s="84">
        <v>2</v>
      </c>
      <c r="D551" s="118">
        <v>0.0011117167416407746</v>
      </c>
      <c r="E551" s="118">
        <v>1.06470751206165</v>
      </c>
      <c r="F551" s="84" t="s">
        <v>3058</v>
      </c>
      <c r="G551" s="84" t="b">
        <v>0</v>
      </c>
      <c r="H551" s="84" t="b">
        <v>0</v>
      </c>
      <c r="I551" s="84" t="b">
        <v>0</v>
      </c>
      <c r="J551" s="84" t="b">
        <v>0</v>
      </c>
      <c r="K551" s="84" t="b">
        <v>0</v>
      </c>
      <c r="L551" s="84" t="b">
        <v>0</v>
      </c>
    </row>
    <row r="552" spans="1:12" ht="15">
      <c r="A552" s="84" t="s">
        <v>2722</v>
      </c>
      <c r="B552" s="84" t="s">
        <v>2945</v>
      </c>
      <c r="C552" s="84">
        <v>2</v>
      </c>
      <c r="D552" s="118">
        <v>0.0011117167416407746</v>
      </c>
      <c r="E552" s="118">
        <v>2.93976877545335</v>
      </c>
      <c r="F552" s="84" t="s">
        <v>3058</v>
      </c>
      <c r="G552" s="84" t="b">
        <v>0</v>
      </c>
      <c r="H552" s="84" t="b">
        <v>0</v>
      </c>
      <c r="I552" s="84" t="b">
        <v>0</v>
      </c>
      <c r="J552" s="84" t="b">
        <v>0</v>
      </c>
      <c r="K552" s="84" t="b">
        <v>0</v>
      </c>
      <c r="L552" s="84" t="b">
        <v>0</v>
      </c>
    </row>
    <row r="553" spans="1:12" ht="15">
      <c r="A553" s="84" t="s">
        <v>2945</v>
      </c>
      <c r="B553" s="84" t="s">
        <v>316</v>
      </c>
      <c r="C553" s="84">
        <v>2</v>
      </c>
      <c r="D553" s="118">
        <v>0.0011117167416407746</v>
      </c>
      <c r="E553" s="118">
        <v>2.6387387797893687</v>
      </c>
      <c r="F553" s="84" t="s">
        <v>3058</v>
      </c>
      <c r="G553" s="84" t="b">
        <v>0</v>
      </c>
      <c r="H553" s="84" t="b">
        <v>0</v>
      </c>
      <c r="I553" s="84" t="b">
        <v>0</v>
      </c>
      <c r="J553" s="84" t="b">
        <v>0</v>
      </c>
      <c r="K553" s="84" t="b">
        <v>0</v>
      </c>
      <c r="L553" s="84" t="b">
        <v>0</v>
      </c>
    </row>
    <row r="554" spans="1:12" ht="15">
      <c r="A554" s="84" t="s">
        <v>316</v>
      </c>
      <c r="B554" s="84" t="s">
        <v>2946</v>
      </c>
      <c r="C554" s="84">
        <v>2</v>
      </c>
      <c r="D554" s="118">
        <v>0.0011117167416407746</v>
      </c>
      <c r="E554" s="118">
        <v>2.763677516397669</v>
      </c>
      <c r="F554" s="84" t="s">
        <v>3058</v>
      </c>
      <c r="G554" s="84" t="b">
        <v>0</v>
      </c>
      <c r="H554" s="84" t="b">
        <v>0</v>
      </c>
      <c r="I554" s="84" t="b">
        <v>0</v>
      </c>
      <c r="J554" s="84" t="b">
        <v>0</v>
      </c>
      <c r="K554" s="84" t="b">
        <v>0</v>
      </c>
      <c r="L554" s="84" t="b">
        <v>0</v>
      </c>
    </row>
    <row r="555" spans="1:12" ht="15">
      <c r="A555" s="84" t="s">
        <v>2946</v>
      </c>
      <c r="B555" s="84" t="s">
        <v>2947</v>
      </c>
      <c r="C555" s="84">
        <v>2</v>
      </c>
      <c r="D555" s="118">
        <v>0.0011117167416407746</v>
      </c>
      <c r="E555" s="118">
        <v>3.240798771117331</v>
      </c>
      <c r="F555" s="84" t="s">
        <v>3058</v>
      </c>
      <c r="G555" s="84" t="b">
        <v>0</v>
      </c>
      <c r="H555" s="84" t="b">
        <v>0</v>
      </c>
      <c r="I555" s="84" t="b">
        <v>0</v>
      </c>
      <c r="J555" s="84" t="b">
        <v>0</v>
      </c>
      <c r="K555" s="84" t="b">
        <v>0</v>
      </c>
      <c r="L555" s="84" t="b">
        <v>0</v>
      </c>
    </row>
    <row r="556" spans="1:12" ht="15">
      <c r="A556" s="84" t="s">
        <v>2947</v>
      </c>
      <c r="B556" s="84" t="s">
        <v>2542</v>
      </c>
      <c r="C556" s="84">
        <v>2</v>
      </c>
      <c r="D556" s="118">
        <v>0.0011117167416407746</v>
      </c>
      <c r="E556" s="118">
        <v>2.5418287667813124</v>
      </c>
      <c r="F556" s="84" t="s">
        <v>3058</v>
      </c>
      <c r="G556" s="84" t="b">
        <v>0</v>
      </c>
      <c r="H556" s="84" t="b">
        <v>0</v>
      </c>
      <c r="I556" s="84" t="b">
        <v>0</v>
      </c>
      <c r="J556" s="84" t="b">
        <v>0</v>
      </c>
      <c r="K556" s="84" t="b">
        <v>0</v>
      </c>
      <c r="L556" s="84" t="b">
        <v>0</v>
      </c>
    </row>
    <row r="557" spans="1:12" ht="15">
      <c r="A557" s="84" t="s">
        <v>2542</v>
      </c>
      <c r="B557" s="84" t="s">
        <v>2948</v>
      </c>
      <c r="C557" s="84">
        <v>2</v>
      </c>
      <c r="D557" s="118">
        <v>0.0011117167416407746</v>
      </c>
      <c r="E557" s="118">
        <v>2.5418287667813124</v>
      </c>
      <c r="F557" s="84" t="s">
        <v>3058</v>
      </c>
      <c r="G557" s="84" t="b">
        <v>0</v>
      </c>
      <c r="H557" s="84" t="b">
        <v>0</v>
      </c>
      <c r="I557" s="84" t="b">
        <v>0</v>
      </c>
      <c r="J557" s="84" t="b">
        <v>0</v>
      </c>
      <c r="K557" s="84" t="b">
        <v>0</v>
      </c>
      <c r="L557" s="84" t="b">
        <v>0</v>
      </c>
    </row>
    <row r="558" spans="1:12" ht="15">
      <c r="A558" s="84" t="s">
        <v>2948</v>
      </c>
      <c r="B558" s="84" t="s">
        <v>2949</v>
      </c>
      <c r="C558" s="84">
        <v>2</v>
      </c>
      <c r="D558" s="118">
        <v>0.0011117167416407746</v>
      </c>
      <c r="E558" s="118">
        <v>3.240798771117331</v>
      </c>
      <c r="F558" s="84" t="s">
        <v>3058</v>
      </c>
      <c r="G558" s="84" t="b">
        <v>0</v>
      </c>
      <c r="H558" s="84" t="b">
        <v>0</v>
      </c>
      <c r="I558" s="84" t="b">
        <v>0</v>
      </c>
      <c r="J558" s="84" t="b">
        <v>0</v>
      </c>
      <c r="K558" s="84" t="b">
        <v>0</v>
      </c>
      <c r="L558" s="84" t="b">
        <v>0</v>
      </c>
    </row>
    <row r="559" spans="1:12" ht="15">
      <c r="A559" s="84" t="s">
        <v>2949</v>
      </c>
      <c r="B559" s="84" t="s">
        <v>2950</v>
      </c>
      <c r="C559" s="84">
        <v>2</v>
      </c>
      <c r="D559" s="118">
        <v>0.0011117167416407746</v>
      </c>
      <c r="E559" s="118">
        <v>3.240798771117331</v>
      </c>
      <c r="F559" s="84" t="s">
        <v>3058</v>
      </c>
      <c r="G559" s="84" t="b">
        <v>0</v>
      </c>
      <c r="H559" s="84" t="b">
        <v>0</v>
      </c>
      <c r="I559" s="84" t="b">
        <v>0</v>
      </c>
      <c r="J559" s="84" t="b">
        <v>0</v>
      </c>
      <c r="K559" s="84" t="b">
        <v>0</v>
      </c>
      <c r="L559" s="84" t="b">
        <v>0</v>
      </c>
    </row>
    <row r="560" spans="1:12" ht="15">
      <c r="A560" s="84" t="s">
        <v>2950</v>
      </c>
      <c r="B560" s="84" t="s">
        <v>2951</v>
      </c>
      <c r="C560" s="84">
        <v>2</v>
      </c>
      <c r="D560" s="118">
        <v>0.0011117167416407746</v>
      </c>
      <c r="E560" s="118">
        <v>3.240798771117331</v>
      </c>
      <c r="F560" s="84" t="s">
        <v>3058</v>
      </c>
      <c r="G560" s="84" t="b">
        <v>0</v>
      </c>
      <c r="H560" s="84" t="b">
        <v>0</v>
      </c>
      <c r="I560" s="84" t="b">
        <v>0</v>
      </c>
      <c r="J560" s="84" t="b">
        <v>0</v>
      </c>
      <c r="K560" s="84" t="b">
        <v>0</v>
      </c>
      <c r="L560" s="84" t="b">
        <v>0</v>
      </c>
    </row>
    <row r="561" spans="1:12" ht="15">
      <c r="A561" s="84" t="s">
        <v>2951</v>
      </c>
      <c r="B561" s="84" t="s">
        <v>2952</v>
      </c>
      <c r="C561" s="84">
        <v>2</v>
      </c>
      <c r="D561" s="118">
        <v>0.0011117167416407746</v>
      </c>
      <c r="E561" s="118">
        <v>3.240798771117331</v>
      </c>
      <c r="F561" s="84" t="s">
        <v>3058</v>
      </c>
      <c r="G561" s="84" t="b">
        <v>0</v>
      </c>
      <c r="H561" s="84" t="b">
        <v>0</v>
      </c>
      <c r="I561" s="84" t="b">
        <v>0</v>
      </c>
      <c r="J561" s="84" t="b">
        <v>0</v>
      </c>
      <c r="K561" s="84" t="b">
        <v>0</v>
      </c>
      <c r="L561" s="84" t="b">
        <v>0</v>
      </c>
    </row>
    <row r="562" spans="1:12" ht="15">
      <c r="A562" s="84" t="s">
        <v>2952</v>
      </c>
      <c r="B562" s="84" t="s">
        <v>2953</v>
      </c>
      <c r="C562" s="84">
        <v>2</v>
      </c>
      <c r="D562" s="118">
        <v>0.0011117167416407746</v>
      </c>
      <c r="E562" s="118">
        <v>3.240798771117331</v>
      </c>
      <c r="F562" s="84" t="s">
        <v>3058</v>
      </c>
      <c r="G562" s="84" t="b">
        <v>0</v>
      </c>
      <c r="H562" s="84" t="b">
        <v>0</v>
      </c>
      <c r="I562" s="84" t="b">
        <v>0</v>
      </c>
      <c r="J562" s="84" t="b">
        <v>0</v>
      </c>
      <c r="K562" s="84" t="b">
        <v>0</v>
      </c>
      <c r="L562" s="84" t="b">
        <v>0</v>
      </c>
    </row>
    <row r="563" spans="1:12" ht="15">
      <c r="A563" s="84" t="s">
        <v>2953</v>
      </c>
      <c r="B563" s="84" t="s">
        <v>2954</v>
      </c>
      <c r="C563" s="84">
        <v>2</v>
      </c>
      <c r="D563" s="118">
        <v>0.0011117167416407746</v>
      </c>
      <c r="E563" s="118">
        <v>3.240798771117331</v>
      </c>
      <c r="F563" s="84" t="s">
        <v>3058</v>
      </c>
      <c r="G563" s="84" t="b">
        <v>0</v>
      </c>
      <c r="H563" s="84" t="b">
        <v>0</v>
      </c>
      <c r="I563" s="84" t="b">
        <v>0</v>
      </c>
      <c r="J563" s="84" t="b">
        <v>0</v>
      </c>
      <c r="K563" s="84" t="b">
        <v>0</v>
      </c>
      <c r="L563" s="84" t="b">
        <v>0</v>
      </c>
    </row>
    <row r="564" spans="1:12" ht="15">
      <c r="A564" s="84" t="s">
        <v>2954</v>
      </c>
      <c r="B564" s="84" t="s">
        <v>2147</v>
      </c>
      <c r="C564" s="84">
        <v>2</v>
      </c>
      <c r="D564" s="118">
        <v>0.0011117167416407746</v>
      </c>
      <c r="E564" s="118">
        <v>1.6387387797893689</v>
      </c>
      <c r="F564" s="84" t="s">
        <v>3058</v>
      </c>
      <c r="G564" s="84" t="b">
        <v>0</v>
      </c>
      <c r="H564" s="84" t="b">
        <v>0</v>
      </c>
      <c r="I564" s="84" t="b">
        <v>0</v>
      </c>
      <c r="J564" s="84" t="b">
        <v>0</v>
      </c>
      <c r="K564" s="84" t="b">
        <v>0</v>
      </c>
      <c r="L564" s="84" t="b">
        <v>0</v>
      </c>
    </row>
    <row r="565" spans="1:12" ht="15">
      <c r="A565" s="84" t="s">
        <v>2147</v>
      </c>
      <c r="B565" s="84" t="s">
        <v>2955</v>
      </c>
      <c r="C565" s="84">
        <v>2</v>
      </c>
      <c r="D565" s="118">
        <v>0.0011117167416407746</v>
      </c>
      <c r="E565" s="118">
        <v>1.649734164090832</v>
      </c>
      <c r="F565" s="84" t="s">
        <v>3058</v>
      </c>
      <c r="G565" s="84" t="b">
        <v>0</v>
      </c>
      <c r="H565" s="84" t="b">
        <v>0</v>
      </c>
      <c r="I565" s="84" t="b">
        <v>0</v>
      </c>
      <c r="J565" s="84" t="b">
        <v>0</v>
      </c>
      <c r="K565" s="84" t="b">
        <v>0</v>
      </c>
      <c r="L565" s="84" t="b">
        <v>0</v>
      </c>
    </row>
    <row r="566" spans="1:12" ht="15">
      <c r="A566" s="84" t="s">
        <v>2956</v>
      </c>
      <c r="B566" s="84" t="s">
        <v>2957</v>
      </c>
      <c r="C566" s="84">
        <v>2</v>
      </c>
      <c r="D566" s="118">
        <v>0.0011117167416407746</v>
      </c>
      <c r="E566" s="118">
        <v>3.240798771117331</v>
      </c>
      <c r="F566" s="84" t="s">
        <v>3058</v>
      </c>
      <c r="G566" s="84" t="b">
        <v>0</v>
      </c>
      <c r="H566" s="84" t="b">
        <v>0</v>
      </c>
      <c r="I566" s="84" t="b">
        <v>0</v>
      </c>
      <c r="J566" s="84" t="b">
        <v>0</v>
      </c>
      <c r="K566" s="84" t="b">
        <v>0</v>
      </c>
      <c r="L566" s="84" t="b">
        <v>0</v>
      </c>
    </row>
    <row r="567" spans="1:12" ht="15">
      <c r="A567" s="84" t="s">
        <v>2957</v>
      </c>
      <c r="B567" s="84" t="s">
        <v>2958</v>
      </c>
      <c r="C567" s="84">
        <v>2</v>
      </c>
      <c r="D567" s="118">
        <v>0.0011117167416407746</v>
      </c>
      <c r="E567" s="118">
        <v>3.240798771117331</v>
      </c>
      <c r="F567" s="84" t="s">
        <v>3058</v>
      </c>
      <c r="G567" s="84" t="b">
        <v>0</v>
      </c>
      <c r="H567" s="84" t="b">
        <v>0</v>
      </c>
      <c r="I567" s="84" t="b">
        <v>0</v>
      </c>
      <c r="J567" s="84" t="b">
        <v>0</v>
      </c>
      <c r="K567" s="84" t="b">
        <v>0</v>
      </c>
      <c r="L567" s="84" t="b">
        <v>0</v>
      </c>
    </row>
    <row r="568" spans="1:12" ht="15">
      <c r="A568" s="84" t="s">
        <v>2958</v>
      </c>
      <c r="B568" s="84" t="s">
        <v>2959</v>
      </c>
      <c r="C568" s="84">
        <v>2</v>
      </c>
      <c r="D568" s="118">
        <v>0.0011117167416407746</v>
      </c>
      <c r="E568" s="118">
        <v>3.240798771117331</v>
      </c>
      <c r="F568" s="84" t="s">
        <v>3058</v>
      </c>
      <c r="G568" s="84" t="b">
        <v>0</v>
      </c>
      <c r="H568" s="84" t="b">
        <v>0</v>
      </c>
      <c r="I568" s="84" t="b">
        <v>0</v>
      </c>
      <c r="J568" s="84" t="b">
        <v>0</v>
      </c>
      <c r="K568" s="84" t="b">
        <v>0</v>
      </c>
      <c r="L568" s="84" t="b">
        <v>0</v>
      </c>
    </row>
    <row r="569" spans="1:12" ht="15">
      <c r="A569" s="84" t="s">
        <v>2959</v>
      </c>
      <c r="B569" s="84" t="s">
        <v>2960</v>
      </c>
      <c r="C569" s="84">
        <v>2</v>
      </c>
      <c r="D569" s="118">
        <v>0.0011117167416407746</v>
      </c>
      <c r="E569" s="118">
        <v>3.240798771117331</v>
      </c>
      <c r="F569" s="84" t="s">
        <v>3058</v>
      </c>
      <c r="G569" s="84" t="b">
        <v>0</v>
      </c>
      <c r="H569" s="84" t="b">
        <v>0</v>
      </c>
      <c r="I569" s="84" t="b">
        <v>0</v>
      </c>
      <c r="J569" s="84" t="b">
        <v>0</v>
      </c>
      <c r="K569" s="84" t="b">
        <v>0</v>
      </c>
      <c r="L569" s="84" t="b">
        <v>0</v>
      </c>
    </row>
    <row r="570" spans="1:12" ht="15">
      <c r="A570" s="84" t="s">
        <v>2960</v>
      </c>
      <c r="B570" s="84" t="s">
        <v>2961</v>
      </c>
      <c r="C570" s="84">
        <v>2</v>
      </c>
      <c r="D570" s="118">
        <v>0.0011117167416407746</v>
      </c>
      <c r="E570" s="118">
        <v>3.240798771117331</v>
      </c>
      <c r="F570" s="84" t="s">
        <v>3058</v>
      </c>
      <c r="G570" s="84" t="b">
        <v>0</v>
      </c>
      <c r="H570" s="84" t="b">
        <v>0</v>
      </c>
      <c r="I570" s="84" t="b">
        <v>0</v>
      </c>
      <c r="J570" s="84" t="b">
        <v>0</v>
      </c>
      <c r="K570" s="84" t="b">
        <v>0</v>
      </c>
      <c r="L570" s="84" t="b">
        <v>0</v>
      </c>
    </row>
    <row r="571" spans="1:12" ht="15">
      <c r="A571" s="84" t="s">
        <v>2961</v>
      </c>
      <c r="B571" s="84" t="s">
        <v>2962</v>
      </c>
      <c r="C571" s="84">
        <v>2</v>
      </c>
      <c r="D571" s="118">
        <v>0.0011117167416407746</v>
      </c>
      <c r="E571" s="118">
        <v>3.240798771117331</v>
      </c>
      <c r="F571" s="84" t="s">
        <v>3058</v>
      </c>
      <c r="G571" s="84" t="b">
        <v>0</v>
      </c>
      <c r="H571" s="84" t="b">
        <v>0</v>
      </c>
      <c r="I571" s="84" t="b">
        <v>0</v>
      </c>
      <c r="J571" s="84" t="b">
        <v>0</v>
      </c>
      <c r="K571" s="84" t="b">
        <v>0</v>
      </c>
      <c r="L571" s="84" t="b">
        <v>0</v>
      </c>
    </row>
    <row r="572" spans="1:12" ht="15">
      <c r="A572" s="84" t="s">
        <v>2962</v>
      </c>
      <c r="B572" s="84" t="s">
        <v>2963</v>
      </c>
      <c r="C572" s="84">
        <v>2</v>
      </c>
      <c r="D572" s="118">
        <v>0.0011117167416407746</v>
      </c>
      <c r="E572" s="118">
        <v>3.240798771117331</v>
      </c>
      <c r="F572" s="84" t="s">
        <v>3058</v>
      </c>
      <c r="G572" s="84" t="b">
        <v>0</v>
      </c>
      <c r="H572" s="84" t="b">
        <v>0</v>
      </c>
      <c r="I572" s="84" t="b">
        <v>0</v>
      </c>
      <c r="J572" s="84" t="b">
        <v>0</v>
      </c>
      <c r="K572" s="84" t="b">
        <v>0</v>
      </c>
      <c r="L572" s="84" t="b">
        <v>0</v>
      </c>
    </row>
    <row r="573" spans="1:12" ht="15">
      <c r="A573" s="84" t="s">
        <v>2963</v>
      </c>
      <c r="B573" s="84" t="s">
        <v>2964</v>
      </c>
      <c r="C573" s="84">
        <v>2</v>
      </c>
      <c r="D573" s="118">
        <v>0.0011117167416407746</v>
      </c>
      <c r="E573" s="118">
        <v>3.240798771117331</v>
      </c>
      <c r="F573" s="84" t="s">
        <v>3058</v>
      </c>
      <c r="G573" s="84" t="b">
        <v>0</v>
      </c>
      <c r="H573" s="84" t="b">
        <v>0</v>
      </c>
      <c r="I573" s="84" t="b">
        <v>0</v>
      </c>
      <c r="J573" s="84" t="b">
        <v>0</v>
      </c>
      <c r="K573" s="84" t="b">
        <v>0</v>
      </c>
      <c r="L573" s="84" t="b">
        <v>0</v>
      </c>
    </row>
    <row r="574" spans="1:12" ht="15">
      <c r="A574" s="84" t="s">
        <v>2964</v>
      </c>
      <c r="B574" s="84" t="s">
        <v>590</v>
      </c>
      <c r="C574" s="84">
        <v>2</v>
      </c>
      <c r="D574" s="118">
        <v>0.0011117167416407746</v>
      </c>
      <c r="E574" s="118">
        <v>1.9083603112017258</v>
      </c>
      <c r="F574" s="84" t="s">
        <v>3058</v>
      </c>
      <c r="G574" s="84" t="b">
        <v>0</v>
      </c>
      <c r="H574" s="84" t="b">
        <v>0</v>
      </c>
      <c r="I574" s="84" t="b">
        <v>0</v>
      </c>
      <c r="J574" s="84" t="b">
        <v>0</v>
      </c>
      <c r="K574" s="84" t="b">
        <v>0</v>
      </c>
      <c r="L574" s="84" t="b">
        <v>0</v>
      </c>
    </row>
    <row r="575" spans="1:12" ht="15">
      <c r="A575" s="84" t="s">
        <v>590</v>
      </c>
      <c r="B575" s="84" t="s">
        <v>2965</v>
      </c>
      <c r="C575" s="84">
        <v>2</v>
      </c>
      <c r="D575" s="118">
        <v>0.0011117167416407746</v>
      </c>
      <c r="E575" s="118">
        <v>1.898376090295125</v>
      </c>
      <c r="F575" s="84" t="s">
        <v>3058</v>
      </c>
      <c r="G575" s="84" t="b">
        <v>0</v>
      </c>
      <c r="H575" s="84" t="b">
        <v>0</v>
      </c>
      <c r="I575" s="84" t="b">
        <v>0</v>
      </c>
      <c r="J575" s="84" t="b">
        <v>0</v>
      </c>
      <c r="K575" s="84" t="b">
        <v>0</v>
      </c>
      <c r="L575" s="84" t="b">
        <v>0</v>
      </c>
    </row>
    <row r="576" spans="1:12" ht="15">
      <c r="A576" s="84" t="s">
        <v>2965</v>
      </c>
      <c r="B576" s="84" t="s">
        <v>2175</v>
      </c>
      <c r="C576" s="84">
        <v>2</v>
      </c>
      <c r="D576" s="118">
        <v>0.0011117167416407746</v>
      </c>
      <c r="E576" s="118">
        <v>2.2630751658284836</v>
      </c>
      <c r="F576" s="84" t="s">
        <v>3058</v>
      </c>
      <c r="G576" s="84" t="b">
        <v>0</v>
      </c>
      <c r="H576" s="84" t="b">
        <v>0</v>
      </c>
      <c r="I576" s="84" t="b">
        <v>0</v>
      </c>
      <c r="J576" s="84" t="b">
        <v>0</v>
      </c>
      <c r="K576" s="84" t="b">
        <v>0</v>
      </c>
      <c r="L576" s="84" t="b">
        <v>0</v>
      </c>
    </row>
    <row r="577" spans="1:12" ht="15">
      <c r="A577" s="84" t="s">
        <v>2175</v>
      </c>
      <c r="B577" s="84" t="s">
        <v>2803</v>
      </c>
      <c r="C577" s="84">
        <v>2</v>
      </c>
      <c r="D577" s="118">
        <v>0.0011117167416407746</v>
      </c>
      <c r="E577" s="118">
        <v>2.086983906772802</v>
      </c>
      <c r="F577" s="84" t="s">
        <v>3058</v>
      </c>
      <c r="G577" s="84" t="b">
        <v>0</v>
      </c>
      <c r="H577" s="84" t="b">
        <v>0</v>
      </c>
      <c r="I577" s="84" t="b">
        <v>0</v>
      </c>
      <c r="J577" s="84" t="b">
        <v>0</v>
      </c>
      <c r="K577" s="84" t="b">
        <v>0</v>
      </c>
      <c r="L577" s="84" t="b">
        <v>0</v>
      </c>
    </row>
    <row r="578" spans="1:12" ht="15">
      <c r="A578" s="84" t="s">
        <v>2803</v>
      </c>
      <c r="B578" s="84" t="s">
        <v>2519</v>
      </c>
      <c r="C578" s="84">
        <v>2</v>
      </c>
      <c r="D578" s="118">
        <v>0.0011117167416407746</v>
      </c>
      <c r="E578" s="118">
        <v>2.2196094720473933</v>
      </c>
      <c r="F578" s="84" t="s">
        <v>3058</v>
      </c>
      <c r="G578" s="84" t="b">
        <v>0</v>
      </c>
      <c r="H578" s="84" t="b">
        <v>0</v>
      </c>
      <c r="I578" s="84" t="b">
        <v>0</v>
      </c>
      <c r="J578" s="84" t="b">
        <v>0</v>
      </c>
      <c r="K578" s="84" t="b">
        <v>0</v>
      </c>
      <c r="L578" s="84" t="b">
        <v>0</v>
      </c>
    </row>
    <row r="579" spans="1:12" ht="15">
      <c r="A579" s="84" t="s">
        <v>2519</v>
      </c>
      <c r="B579" s="84" t="s">
        <v>2966</v>
      </c>
      <c r="C579" s="84">
        <v>2</v>
      </c>
      <c r="D579" s="118">
        <v>0.0011117167416407746</v>
      </c>
      <c r="E579" s="118">
        <v>2.4278854144744755</v>
      </c>
      <c r="F579" s="84" t="s">
        <v>3058</v>
      </c>
      <c r="G579" s="84" t="b">
        <v>0</v>
      </c>
      <c r="H579" s="84" t="b">
        <v>0</v>
      </c>
      <c r="I579" s="84" t="b">
        <v>0</v>
      </c>
      <c r="J579" s="84" t="b">
        <v>0</v>
      </c>
      <c r="K579" s="84" t="b">
        <v>0</v>
      </c>
      <c r="L579" s="84" t="b">
        <v>0</v>
      </c>
    </row>
    <row r="580" spans="1:12" ht="15">
      <c r="A580" s="84" t="s">
        <v>2966</v>
      </c>
      <c r="B580" s="84" t="s">
        <v>2967</v>
      </c>
      <c r="C580" s="84">
        <v>2</v>
      </c>
      <c r="D580" s="118">
        <v>0.0011117167416407746</v>
      </c>
      <c r="E580" s="118">
        <v>3.240798771117331</v>
      </c>
      <c r="F580" s="84" t="s">
        <v>3058</v>
      </c>
      <c r="G580" s="84" t="b">
        <v>0</v>
      </c>
      <c r="H580" s="84" t="b">
        <v>0</v>
      </c>
      <c r="I580" s="84" t="b">
        <v>0</v>
      </c>
      <c r="J580" s="84" t="b">
        <v>0</v>
      </c>
      <c r="K580" s="84" t="b">
        <v>0</v>
      </c>
      <c r="L580" s="84" t="b">
        <v>0</v>
      </c>
    </row>
    <row r="581" spans="1:12" ht="15">
      <c r="A581" s="84" t="s">
        <v>2146</v>
      </c>
      <c r="B581" s="84" t="s">
        <v>2641</v>
      </c>
      <c r="C581" s="84">
        <v>2</v>
      </c>
      <c r="D581" s="118">
        <v>0.0011117167416407746</v>
      </c>
      <c r="E581" s="118">
        <v>1.3804607645463376</v>
      </c>
      <c r="F581" s="84" t="s">
        <v>3058</v>
      </c>
      <c r="G581" s="84" t="b">
        <v>0</v>
      </c>
      <c r="H581" s="84" t="b">
        <v>0</v>
      </c>
      <c r="I581" s="84" t="b">
        <v>0</v>
      </c>
      <c r="J581" s="84" t="b">
        <v>0</v>
      </c>
      <c r="K581" s="84" t="b">
        <v>0</v>
      </c>
      <c r="L581" s="84" t="b">
        <v>0</v>
      </c>
    </row>
    <row r="582" spans="1:12" ht="15">
      <c r="A582" s="84" t="s">
        <v>2642</v>
      </c>
      <c r="B582" s="84" t="s">
        <v>2514</v>
      </c>
      <c r="C582" s="84">
        <v>2</v>
      </c>
      <c r="D582" s="118">
        <v>0.0011117167416407746</v>
      </c>
      <c r="E582" s="118">
        <v>1.93976877545335</v>
      </c>
      <c r="F582" s="84" t="s">
        <v>3058</v>
      </c>
      <c r="G582" s="84" t="b">
        <v>0</v>
      </c>
      <c r="H582" s="84" t="b">
        <v>0</v>
      </c>
      <c r="I582" s="84" t="b">
        <v>0</v>
      </c>
      <c r="J582" s="84" t="b">
        <v>0</v>
      </c>
      <c r="K582" s="84" t="b">
        <v>0</v>
      </c>
      <c r="L582" s="84" t="b">
        <v>0</v>
      </c>
    </row>
    <row r="583" spans="1:12" ht="15">
      <c r="A583" s="84" t="s">
        <v>2514</v>
      </c>
      <c r="B583" s="84" t="s">
        <v>2724</v>
      </c>
      <c r="C583" s="84">
        <v>2</v>
      </c>
      <c r="D583" s="118">
        <v>0.0011117167416407746</v>
      </c>
      <c r="E583" s="118">
        <v>1.9855262660140252</v>
      </c>
      <c r="F583" s="84" t="s">
        <v>3058</v>
      </c>
      <c r="G583" s="84" t="b">
        <v>0</v>
      </c>
      <c r="H583" s="84" t="b">
        <v>0</v>
      </c>
      <c r="I583" s="84" t="b">
        <v>0</v>
      </c>
      <c r="J583" s="84" t="b">
        <v>0</v>
      </c>
      <c r="K583" s="84" t="b">
        <v>0</v>
      </c>
      <c r="L583" s="84" t="b">
        <v>0</v>
      </c>
    </row>
    <row r="584" spans="1:12" ht="15">
      <c r="A584" s="84" t="s">
        <v>2724</v>
      </c>
      <c r="B584" s="84" t="s">
        <v>2972</v>
      </c>
      <c r="C584" s="84">
        <v>2</v>
      </c>
      <c r="D584" s="118">
        <v>0.0011117167416407746</v>
      </c>
      <c r="E584" s="118">
        <v>2.93976877545335</v>
      </c>
      <c r="F584" s="84" t="s">
        <v>3058</v>
      </c>
      <c r="G584" s="84" t="b">
        <v>0</v>
      </c>
      <c r="H584" s="84" t="b">
        <v>0</v>
      </c>
      <c r="I584" s="84" t="b">
        <v>0</v>
      </c>
      <c r="J584" s="84" t="b">
        <v>0</v>
      </c>
      <c r="K584" s="84" t="b">
        <v>0</v>
      </c>
      <c r="L584" s="84" t="b">
        <v>0</v>
      </c>
    </row>
    <row r="585" spans="1:12" ht="15">
      <c r="A585" s="84" t="s">
        <v>2972</v>
      </c>
      <c r="B585" s="84" t="s">
        <v>2973</v>
      </c>
      <c r="C585" s="84">
        <v>2</v>
      </c>
      <c r="D585" s="118">
        <v>0.0011117167416407746</v>
      </c>
      <c r="E585" s="118">
        <v>3.240798771117331</v>
      </c>
      <c r="F585" s="84" t="s">
        <v>3058</v>
      </c>
      <c r="G585" s="84" t="b">
        <v>0</v>
      </c>
      <c r="H585" s="84" t="b">
        <v>0</v>
      </c>
      <c r="I585" s="84" t="b">
        <v>0</v>
      </c>
      <c r="J585" s="84" t="b">
        <v>0</v>
      </c>
      <c r="K585" s="84" t="b">
        <v>0</v>
      </c>
      <c r="L585" s="84" t="b">
        <v>0</v>
      </c>
    </row>
    <row r="586" spans="1:12" ht="15">
      <c r="A586" s="84" t="s">
        <v>2973</v>
      </c>
      <c r="B586" s="84" t="s">
        <v>2147</v>
      </c>
      <c r="C586" s="84">
        <v>2</v>
      </c>
      <c r="D586" s="118">
        <v>0.0011117167416407746</v>
      </c>
      <c r="E586" s="118">
        <v>1.6387387797893689</v>
      </c>
      <c r="F586" s="84" t="s">
        <v>3058</v>
      </c>
      <c r="G586" s="84" t="b">
        <v>0</v>
      </c>
      <c r="H586" s="84" t="b">
        <v>0</v>
      </c>
      <c r="I586" s="84" t="b">
        <v>0</v>
      </c>
      <c r="J586" s="84" t="b">
        <v>0</v>
      </c>
      <c r="K586" s="84" t="b">
        <v>0</v>
      </c>
      <c r="L586" s="84" t="b">
        <v>0</v>
      </c>
    </row>
    <row r="587" spans="1:12" ht="15">
      <c r="A587" s="84" t="s">
        <v>2725</v>
      </c>
      <c r="B587" s="84" t="s">
        <v>2521</v>
      </c>
      <c r="C587" s="84">
        <v>2</v>
      </c>
      <c r="D587" s="118">
        <v>0.0011117167416407746</v>
      </c>
      <c r="E587" s="118">
        <v>2.1268554188104942</v>
      </c>
      <c r="F587" s="84" t="s">
        <v>3058</v>
      </c>
      <c r="G587" s="84" t="b">
        <v>0</v>
      </c>
      <c r="H587" s="84" t="b">
        <v>0</v>
      </c>
      <c r="I587" s="84" t="b">
        <v>0</v>
      </c>
      <c r="J587" s="84" t="b">
        <v>0</v>
      </c>
      <c r="K587" s="84" t="b">
        <v>0</v>
      </c>
      <c r="L587" s="84" t="b">
        <v>0</v>
      </c>
    </row>
    <row r="588" spans="1:12" ht="15">
      <c r="A588" s="84" t="s">
        <v>2521</v>
      </c>
      <c r="B588" s="84" t="s">
        <v>2974</v>
      </c>
      <c r="C588" s="84">
        <v>2</v>
      </c>
      <c r="D588" s="118">
        <v>0.0011117167416407746</v>
      </c>
      <c r="E588" s="118">
        <v>2.4278854144744755</v>
      </c>
      <c r="F588" s="84" t="s">
        <v>3058</v>
      </c>
      <c r="G588" s="84" t="b">
        <v>0</v>
      </c>
      <c r="H588" s="84" t="b">
        <v>0</v>
      </c>
      <c r="I588" s="84" t="b">
        <v>0</v>
      </c>
      <c r="J588" s="84" t="b">
        <v>0</v>
      </c>
      <c r="K588" s="84" t="b">
        <v>0</v>
      </c>
      <c r="L588" s="84" t="b">
        <v>0</v>
      </c>
    </row>
    <row r="589" spans="1:12" ht="15">
      <c r="A589" s="84" t="s">
        <v>259</v>
      </c>
      <c r="B589" s="84" t="s">
        <v>2108</v>
      </c>
      <c r="C589" s="84">
        <v>2</v>
      </c>
      <c r="D589" s="118">
        <v>0.0011117167416407746</v>
      </c>
      <c r="E589" s="118">
        <v>0.4000655365055244</v>
      </c>
      <c r="F589" s="84" t="s">
        <v>3058</v>
      </c>
      <c r="G589" s="84" t="b">
        <v>0</v>
      </c>
      <c r="H589" s="84" t="b">
        <v>0</v>
      </c>
      <c r="I589" s="84" t="b">
        <v>0</v>
      </c>
      <c r="J589" s="84" t="b">
        <v>1</v>
      </c>
      <c r="K589" s="84" t="b">
        <v>0</v>
      </c>
      <c r="L589" s="84" t="b">
        <v>0</v>
      </c>
    </row>
    <row r="590" spans="1:12" ht="15">
      <c r="A590" s="84" t="s">
        <v>2146</v>
      </c>
      <c r="B590" s="84" t="s">
        <v>2975</v>
      </c>
      <c r="C590" s="84">
        <v>2</v>
      </c>
      <c r="D590" s="118">
        <v>0.0011117167416407746</v>
      </c>
      <c r="E590" s="118">
        <v>1.778400773218375</v>
      </c>
      <c r="F590" s="84" t="s">
        <v>3058</v>
      </c>
      <c r="G590" s="84" t="b">
        <v>0</v>
      </c>
      <c r="H590" s="84" t="b">
        <v>0</v>
      </c>
      <c r="I590" s="84" t="b">
        <v>0</v>
      </c>
      <c r="J590" s="84" t="b">
        <v>0</v>
      </c>
      <c r="K590" s="84" t="b">
        <v>0</v>
      </c>
      <c r="L590" s="84" t="b">
        <v>0</v>
      </c>
    </row>
    <row r="591" spans="1:12" ht="15">
      <c r="A591" s="84" t="s">
        <v>2651</v>
      </c>
      <c r="B591" s="84" t="s">
        <v>2686</v>
      </c>
      <c r="C591" s="84">
        <v>2</v>
      </c>
      <c r="D591" s="118">
        <v>0.0011117167416407746</v>
      </c>
      <c r="E591" s="118">
        <v>2.6387387797893687</v>
      </c>
      <c r="F591" s="84" t="s">
        <v>3058</v>
      </c>
      <c r="G591" s="84" t="b">
        <v>0</v>
      </c>
      <c r="H591" s="84" t="b">
        <v>0</v>
      </c>
      <c r="I591" s="84" t="b">
        <v>0</v>
      </c>
      <c r="J591" s="84" t="b">
        <v>0</v>
      </c>
      <c r="K591" s="84" t="b">
        <v>0</v>
      </c>
      <c r="L591" s="84" t="b">
        <v>0</v>
      </c>
    </row>
    <row r="592" spans="1:12" ht="15">
      <c r="A592" s="84" t="s">
        <v>2686</v>
      </c>
      <c r="B592" s="84" t="s">
        <v>2808</v>
      </c>
      <c r="C592" s="84">
        <v>2</v>
      </c>
      <c r="D592" s="118">
        <v>0.0011117167416407746</v>
      </c>
      <c r="E592" s="118">
        <v>2.763677516397669</v>
      </c>
      <c r="F592" s="84" t="s">
        <v>3058</v>
      </c>
      <c r="G592" s="84" t="b">
        <v>0</v>
      </c>
      <c r="H592" s="84" t="b">
        <v>0</v>
      </c>
      <c r="I592" s="84" t="b">
        <v>0</v>
      </c>
      <c r="J592" s="84" t="b">
        <v>0</v>
      </c>
      <c r="K592" s="84" t="b">
        <v>0</v>
      </c>
      <c r="L592" s="84" t="b">
        <v>0</v>
      </c>
    </row>
    <row r="593" spans="1:12" ht="15">
      <c r="A593" s="84" t="s">
        <v>2808</v>
      </c>
      <c r="B593" s="84" t="s">
        <v>2687</v>
      </c>
      <c r="C593" s="84">
        <v>2</v>
      </c>
      <c r="D593" s="118">
        <v>0.0011117167416407746</v>
      </c>
      <c r="E593" s="118">
        <v>2.763677516397669</v>
      </c>
      <c r="F593" s="84" t="s">
        <v>3058</v>
      </c>
      <c r="G593" s="84" t="b">
        <v>0</v>
      </c>
      <c r="H593" s="84" t="b">
        <v>0</v>
      </c>
      <c r="I593" s="84" t="b">
        <v>0</v>
      </c>
      <c r="J593" s="84" t="b">
        <v>0</v>
      </c>
      <c r="K593" s="84" t="b">
        <v>0</v>
      </c>
      <c r="L593" s="84" t="b">
        <v>0</v>
      </c>
    </row>
    <row r="594" spans="1:12" ht="15">
      <c r="A594" s="84" t="s">
        <v>2687</v>
      </c>
      <c r="B594" s="84" t="s">
        <v>2108</v>
      </c>
      <c r="C594" s="84">
        <v>2</v>
      </c>
      <c r="D594" s="118">
        <v>0.0011117167416407746</v>
      </c>
      <c r="E594" s="118">
        <v>1.7222848312394436</v>
      </c>
      <c r="F594" s="84" t="s">
        <v>3058</v>
      </c>
      <c r="G594" s="84" t="b">
        <v>0</v>
      </c>
      <c r="H594" s="84" t="b">
        <v>0</v>
      </c>
      <c r="I594" s="84" t="b">
        <v>0</v>
      </c>
      <c r="J594" s="84" t="b">
        <v>1</v>
      </c>
      <c r="K594" s="84" t="b">
        <v>0</v>
      </c>
      <c r="L594" s="84" t="b">
        <v>0</v>
      </c>
    </row>
    <row r="595" spans="1:12" ht="15">
      <c r="A595" s="84" t="s">
        <v>2108</v>
      </c>
      <c r="B595" s="84" t="s">
        <v>2976</v>
      </c>
      <c r="C595" s="84">
        <v>2</v>
      </c>
      <c r="D595" s="118">
        <v>0.0011117167416407746</v>
      </c>
      <c r="E595" s="118">
        <v>1.9977607224310368</v>
      </c>
      <c r="F595" s="84" t="s">
        <v>3058</v>
      </c>
      <c r="G595" s="84" t="b">
        <v>1</v>
      </c>
      <c r="H595" s="84" t="b">
        <v>0</v>
      </c>
      <c r="I595" s="84" t="b">
        <v>0</v>
      </c>
      <c r="J595" s="84" t="b">
        <v>0</v>
      </c>
      <c r="K595" s="84" t="b">
        <v>0</v>
      </c>
      <c r="L595" s="84" t="b">
        <v>0</v>
      </c>
    </row>
    <row r="596" spans="1:12" ht="15">
      <c r="A596" s="84" t="s">
        <v>2976</v>
      </c>
      <c r="B596" s="84" t="s">
        <v>2809</v>
      </c>
      <c r="C596" s="84">
        <v>2</v>
      </c>
      <c r="D596" s="118">
        <v>0.0011117167416407746</v>
      </c>
      <c r="E596" s="118">
        <v>3.06470751206165</v>
      </c>
      <c r="F596" s="84" t="s">
        <v>3058</v>
      </c>
      <c r="G596" s="84" t="b">
        <v>0</v>
      </c>
      <c r="H596" s="84" t="b">
        <v>0</v>
      </c>
      <c r="I596" s="84" t="b">
        <v>0</v>
      </c>
      <c r="J596" s="84" t="b">
        <v>0</v>
      </c>
      <c r="K596" s="84" t="b">
        <v>0</v>
      </c>
      <c r="L596" s="84" t="b">
        <v>0</v>
      </c>
    </row>
    <row r="597" spans="1:12" ht="15">
      <c r="A597" s="84" t="s">
        <v>2809</v>
      </c>
      <c r="B597" s="84" t="s">
        <v>2977</v>
      </c>
      <c r="C597" s="84">
        <v>2</v>
      </c>
      <c r="D597" s="118">
        <v>0.0011117167416407746</v>
      </c>
      <c r="E597" s="118">
        <v>3.06470751206165</v>
      </c>
      <c r="F597" s="84" t="s">
        <v>3058</v>
      </c>
      <c r="G597" s="84" t="b">
        <v>0</v>
      </c>
      <c r="H597" s="84" t="b">
        <v>0</v>
      </c>
      <c r="I597" s="84" t="b">
        <v>0</v>
      </c>
      <c r="J597" s="84" t="b">
        <v>0</v>
      </c>
      <c r="K597" s="84" t="b">
        <v>0</v>
      </c>
      <c r="L597" s="84" t="b">
        <v>0</v>
      </c>
    </row>
    <row r="598" spans="1:12" ht="15">
      <c r="A598" s="84" t="s">
        <v>2977</v>
      </c>
      <c r="B598" s="84" t="s">
        <v>2978</v>
      </c>
      <c r="C598" s="84">
        <v>2</v>
      </c>
      <c r="D598" s="118">
        <v>0.0011117167416407746</v>
      </c>
      <c r="E598" s="118">
        <v>3.240798771117331</v>
      </c>
      <c r="F598" s="84" t="s">
        <v>3058</v>
      </c>
      <c r="G598" s="84" t="b">
        <v>0</v>
      </c>
      <c r="H598" s="84" t="b">
        <v>0</v>
      </c>
      <c r="I598" s="84" t="b">
        <v>0</v>
      </c>
      <c r="J598" s="84" t="b">
        <v>0</v>
      </c>
      <c r="K598" s="84" t="b">
        <v>0</v>
      </c>
      <c r="L598" s="84" t="b">
        <v>0</v>
      </c>
    </row>
    <row r="599" spans="1:12" ht="15">
      <c r="A599" s="84" t="s">
        <v>2978</v>
      </c>
      <c r="B599" s="84" t="s">
        <v>2810</v>
      </c>
      <c r="C599" s="84">
        <v>2</v>
      </c>
      <c r="D599" s="118">
        <v>0.0011117167416407746</v>
      </c>
      <c r="E599" s="118">
        <v>3.06470751206165</v>
      </c>
      <c r="F599" s="84" t="s">
        <v>3058</v>
      </c>
      <c r="G599" s="84" t="b">
        <v>0</v>
      </c>
      <c r="H599" s="84" t="b">
        <v>0</v>
      </c>
      <c r="I599" s="84" t="b">
        <v>0</v>
      </c>
      <c r="J599" s="84" t="b">
        <v>0</v>
      </c>
      <c r="K599" s="84" t="b">
        <v>0</v>
      </c>
      <c r="L599" s="84" t="b">
        <v>0</v>
      </c>
    </row>
    <row r="600" spans="1:12" ht="15">
      <c r="A600" s="84" t="s">
        <v>2810</v>
      </c>
      <c r="B600" s="84" t="s">
        <v>2979</v>
      </c>
      <c r="C600" s="84">
        <v>2</v>
      </c>
      <c r="D600" s="118">
        <v>0.0011117167416407746</v>
      </c>
      <c r="E600" s="118">
        <v>3.06470751206165</v>
      </c>
      <c r="F600" s="84" t="s">
        <v>3058</v>
      </c>
      <c r="G600" s="84" t="b">
        <v>0</v>
      </c>
      <c r="H600" s="84" t="b">
        <v>0</v>
      </c>
      <c r="I600" s="84" t="b">
        <v>0</v>
      </c>
      <c r="J600" s="84" t="b">
        <v>0</v>
      </c>
      <c r="K600" s="84" t="b">
        <v>0</v>
      </c>
      <c r="L600" s="84" t="b">
        <v>0</v>
      </c>
    </row>
    <row r="601" spans="1:12" ht="15">
      <c r="A601" s="84" t="s">
        <v>2979</v>
      </c>
      <c r="B601" s="84" t="s">
        <v>2980</v>
      </c>
      <c r="C601" s="84">
        <v>2</v>
      </c>
      <c r="D601" s="118">
        <v>0.0011117167416407746</v>
      </c>
      <c r="E601" s="118">
        <v>3.240798771117331</v>
      </c>
      <c r="F601" s="84" t="s">
        <v>3058</v>
      </c>
      <c r="G601" s="84" t="b">
        <v>0</v>
      </c>
      <c r="H601" s="84" t="b">
        <v>0</v>
      </c>
      <c r="I601" s="84" t="b">
        <v>0</v>
      </c>
      <c r="J601" s="84" t="b">
        <v>0</v>
      </c>
      <c r="K601" s="84" t="b">
        <v>0</v>
      </c>
      <c r="L601" s="84" t="b">
        <v>0</v>
      </c>
    </row>
    <row r="602" spans="1:12" ht="15">
      <c r="A602" s="84" t="s">
        <v>2981</v>
      </c>
      <c r="B602" s="84" t="s">
        <v>2982</v>
      </c>
      <c r="C602" s="84">
        <v>2</v>
      </c>
      <c r="D602" s="118">
        <v>0.0011117167416407746</v>
      </c>
      <c r="E602" s="118">
        <v>3.240798771117331</v>
      </c>
      <c r="F602" s="84" t="s">
        <v>3058</v>
      </c>
      <c r="G602" s="84" t="b">
        <v>0</v>
      </c>
      <c r="H602" s="84" t="b">
        <v>0</v>
      </c>
      <c r="I602" s="84" t="b">
        <v>0</v>
      </c>
      <c r="J602" s="84" t="b">
        <v>0</v>
      </c>
      <c r="K602" s="84" t="b">
        <v>0</v>
      </c>
      <c r="L602" s="84" t="b">
        <v>0</v>
      </c>
    </row>
    <row r="603" spans="1:12" ht="15">
      <c r="A603" s="84" t="s">
        <v>2982</v>
      </c>
      <c r="B603" s="84" t="s">
        <v>2983</v>
      </c>
      <c r="C603" s="84">
        <v>2</v>
      </c>
      <c r="D603" s="118">
        <v>0.0011117167416407746</v>
      </c>
      <c r="E603" s="118">
        <v>3.240798771117331</v>
      </c>
      <c r="F603" s="84" t="s">
        <v>3058</v>
      </c>
      <c r="G603" s="84" t="b">
        <v>0</v>
      </c>
      <c r="H603" s="84" t="b">
        <v>0</v>
      </c>
      <c r="I603" s="84" t="b">
        <v>0</v>
      </c>
      <c r="J603" s="84" t="b">
        <v>0</v>
      </c>
      <c r="K603" s="84" t="b">
        <v>0</v>
      </c>
      <c r="L603" s="84" t="b">
        <v>0</v>
      </c>
    </row>
    <row r="604" spans="1:12" ht="15">
      <c r="A604" s="84" t="s">
        <v>2983</v>
      </c>
      <c r="B604" s="84" t="s">
        <v>2984</v>
      </c>
      <c r="C604" s="84">
        <v>2</v>
      </c>
      <c r="D604" s="118">
        <v>0.0011117167416407746</v>
      </c>
      <c r="E604" s="118">
        <v>3.240798771117331</v>
      </c>
      <c r="F604" s="84" t="s">
        <v>3058</v>
      </c>
      <c r="G604" s="84" t="b">
        <v>0</v>
      </c>
      <c r="H604" s="84" t="b">
        <v>0</v>
      </c>
      <c r="I604" s="84" t="b">
        <v>0</v>
      </c>
      <c r="J604" s="84" t="b">
        <v>0</v>
      </c>
      <c r="K604" s="84" t="b">
        <v>0</v>
      </c>
      <c r="L604" s="84" t="b">
        <v>0</v>
      </c>
    </row>
    <row r="605" spans="1:12" ht="15">
      <c r="A605" s="84" t="s">
        <v>2984</v>
      </c>
      <c r="B605" s="84" t="s">
        <v>2985</v>
      </c>
      <c r="C605" s="84">
        <v>2</v>
      </c>
      <c r="D605" s="118">
        <v>0.0011117167416407746</v>
      </c>
      <c r="E605" s="118">
        <v>3.240798771117331</v>
      </c>
      <c r="F605" s="84" t="s">
        <v>3058</v>
      </c>
      <c r="G605" s="84" t="b">
        <v>0</v>
      </c>
      <c r="H605" s="84" t="b">
        <v>0</v>
      </c>
      <c r="I605" s="84" t="b">
        <v>0</v>
      </c>
      <c r="J605" s="84" t="b">
        <v>0</v>
      </c>
      <c r="K605" s="84" t="b">
        <v>0</v>
      </c>
      <c r="L605" s="84" t="b">
        <v>0</v>
      </c>
    </row>
    <row r="606" spans="1:12" ht="15">
      <c r="A606" s="84" t="s">
        <v>2985</v>
      </c>
      <c r="B606" s="84" t="s">
        <v>2147</v>
      </c>
      <c r="C606" s="84">
        <v>2</v>
      </c>
      <c r="D606" s="118">
        <v>0.0011117167416407746</v>
      </c>
      <c r="E606" s="118">
        <v>1.6387387797893689</v>
      </c>
      <c r="F606" s="84" t="s">
        <v>3058</v>
      </c>
      <c r="G606" s="84" t="b">
        <v>0</v>
      </c>
      <c r="H606" s="84" t="b">
        <v>0</v>
      </c>
      <c r="I606" s="84" t="b">
        <v>0</v>
      </c>
      <c r="J606" s="84" t="b">
        <v>0</v>
      </c>
      <c r="K606" s="84" t="b">
        <v>0</v>
      </c>
      <c r="L606" s="84" t="b">
        <v>0</v>
      </c>
    </row>
    <row r="607" spans="1:12" ht="15">
      <c r="A607" s="84" t="s">
        <v>2147</v>
      </c>
      <c r="B607" s="84" t="s">
        <v>2986</v>
      </c>
      <c r="C607" s="84">
        <v>2</v>
      </c>
      <c r="D607" s="118">
        <v>0.0011117167416407746</v>
      </c>
      <c r="E607" s="118">
        <v>1.649734164090832</v>
      </c>
      <c r="F607" s="84" t="s">
        <v>3058</v>
      </c>
      <c r="G607" s="84" t="b">
        <v>0</v>
      </c>
      <c r="H607" s="84" t="b">
        <v>0</v>
      </c>
      <c r="I607" s="84" t="b">
        <v>0</v>
      </c>
      <c r="J607" s="84" t="b">
        <v>0</v>
      </c>
      <c r="K607" s="84" t="b">
        <v>0</v>
      </c>
      <c r="L607" s="84" t="b">
        <v>0</v>
      </c>
    </row>
    <row r="608" spans="1:12" ht="15">
      <c r="A608" s="84" t="s">
        <v>2986</v>
      </c>
      <c r="B608" s="84" t="s">
        <v>2987</v>
      </c>
      <c r="C608" s="84">
        <v>2</v>
      </c>
      <c r="D608" s="118">
        <v>0.0011117167416407746</v>
      </c>
      <c r="E608" s="118">
        <v>3.240798771117331</v>
      </c>
      <c r="F608" s="84" t="s">
        <v>3058</v>
      </c>
      <c r="G608" s="84" t="b">
        <v>0</v>
      </c>
      <c r="H608" s="84" t="b">
        <v>0</v>
      </c>
      <c r="I608" s="84" t="b">
        <v>0</v>
      </c>
      <c r="J608" s="84" t="b">
        <v>0</v>
      </c>
      <c r="K608" s="84" t="b">
        <v>0</v>
      </c>
      <c r="L608" s="84" t="b">
        <v>0</v>
      </c>
    </row>
    <row r="609" spans="1:12" ht="15">
      <c r="A609" s="84" t="s">
        <v>2987</v>
      </c>
      <c r="B609" s="84" t="s">
        <v>2988</v>
      </c>
      <c r="C609" s="84">
        <v>2</v>
      </c>
      <c r="D609" s="118">
        <v>0.0011117167416407746</v>
      </c>
      <c r="E609" s="118">
        <v>3.240798771117331</v>
      </c>
      <c r="F609" s="84" t="s">
        <v>3058</v>
      </c>
      <c r="G609" s="84" t="b">
        <v>0</v>
      </c>
      <c r="H609" s="84" t="b">
        <v>0</v>
      </c>
      <c r="I609" s="84" t="b">
        <v>0</v>
      </c>
      <c r="J609" s="84" t="b">
        <v>0</v>
      </c>
      <c r="K609" s="84" t="b">
        <v>0</v>
      </c>
      <c r="L609" s="84" t="b">
        <v>0</v>
      </c>
    </row>
    <row r="610" spans="1:12" ht="15">
      <c r="A610" s="84" t="s">
        <v>2988</v>
      </c>
      <c r="B610" s="84" t="s">
        <v>2811</v>
      </c>
      <c r="C610" s="84">
        <v>2</v>
      </c>
      <c r="D610" s="118">
        <v>0.0011117167416407746</v>
      </c>
      <c r="E610" s="118">
        <v>3.06470751206165</v>
      </c>
      <c r="F610" s="84" t="s">
        <v>3058</v>
      </c>
      <c r="G610" s="84" t="b">
        <v>0</v>
      </c>
      <c r="H610" s="84" t="b">
        <v>0</v>
      </c>
      <c r="I610" s="84" t="b">
        <v>0</v>
      </c>
      <c r="J610" s="84" t="b">
        <v>0</v>
      </c>
      <c r="K610" s="84" t="b">
        <v>0</v>
      </c>
      <c r="L610" s="84" t="b">
        <v>0</v>
      </c>
    </row>
    <row r="611" spans="1:12" ht="15">
      <c r="A611" s="84" t="s">
        <v>2811</v>
      </c>
      <c r="B611" s="84" t="s">
        <v>2521</v>
      </c>
      <c r="C611" s="84">
        <v>2</v>
      </c>
      <c r="D611" s="118">
        <v>0.0011117167416407746</v>
      </c>
      <c r="E611" s="118">
        <v>2.2517941554187946</v>
      </c>
      <c r="F611" s="84" t="s">
        <v>3058</v>
      </c>
      <c r="G611" s="84" t="b">
        <v>0</v>
      </c>
      <c r="H611" s="84" t="b">
        <v>0</v>
      </c>
      <c r="I611" s="84" t="b">
        <v>0</v>
      </c>
      <c r="J611" s="84" t="b">
        <v>0</v>
      </c>
      <c r="K611" s="84" t="b">
        <v>0</v>
      </c>
      <c r="L611" s="84" t="b">
        <v>0</v>
      </c>
    </row>
    <row r="612" spans="1:12" ht="15">
      <c r="A612" s="84" t="s">
        <v>2521</v>
      </c>
      <c r="B612" s="84" t="s">
        <v>2652</v>
      </c>
      <c r="C612" s="84">
        <v>2</v>
      </c>
      <c r="D612" s="118">
        <v>0.0011117167416407746</v>
      </c>
      <c r="E612" s="118">
        <v>2.029945405802438</v>
      </c>
      <c r="F612" s="84" t="s">
        <v>3058</v>
      </c>
      <c r="G612" s="84" t="b">
        <v>0</v>
      </c>
      <c r="H612" s="84" t="b">
        <v>0</v>
      </c>
      <c r="I612" s="84" t="b">
        <v>0</v>
      </c>
      <c r="J612" s="84" t="b">
        <v>0</v>
      </c>
      <c r="K612" s="84" t="b">
        <v>0</v>
      </c>
      <c r="L612" s="84" t="b">
        <v>0</v>
      </c>
    </row>
    <row r="613" spans="1:12" ht="15">
      <c r="A613" s="84" t="s">
        <v>2515</v>
      </c>
      <c r="B613" s="84" t="s">
        <v>2989</v>
      </c>
      <c r="C613" s="84">
        <v>2</v>
      </c>
      <c r="D613" s="118">
        <v>0.0011117167416407746</v>
      </c>
      <c r="E613" s="118">
        <v>2.3377087841253874</v>
      </c>
      <c r="F613" s="84" t="s">
        <v>3058</v>
      </c>
      <c r="G613" s="84" t="b">
        <v>0</v>
      </c>
      <c r="H613" s="84" t="b">
        <v>0</v>
      </c>
      <c r="I613" s="84" t="b">
        <v>0</v>
      </c>
      <c r="J613" s="84" t="b">
        <v>0</v>
      </c>
      <c r="K613" s="84" t="b">
        <v>0</v>
      </c>
      <c r="L613" s="84" t="b">
        <v>0</v>
      </c>
    </row>
    <row r="614" spans="1:12" ht="15">
      <c r="A614" s="84" t="s">
        <v>2989</v>
      </c>
      <c r="B614" s="84" t="s">
        <v>2147</v>
      </c>
      <c r="C614" s="84">
        <v>2</v>
      </c>
      <c r="D614" s="118">
        <v>0.0011117167416407746</v>
      </c>
      <c r="E614" s="118">
        <v>1.6387387797893689</v>
      </c>
      <c r="F614" s="84" t="s">
        <v>3058</v>
      </c>
      <c r="G614" s="84" t="b">
        <v>0</v>
      </c>
      <c r="H614" s="84" t="b">
        <v>0</v>
      </c>
      <c r="I614" s="84" t="b">
        <v>0</v>
      </c>
      <c r="J614" s="84" t="b">
        <v>0</v>
      </c>
      <c r="K614" s="84" t="b">
        <v>0</v>
      </c>
      <c r="L614" s="84" t="b">
        <v>0</v>
      </c>
    </row>
    <row r="615" spans="1:12" ht="15">
      <c r="A615" s="84" t="s">
        <v>2147</v>
      </c>
      <c r="B615" s="84" t="s">
        <v>2990</v>
      </c>
      <c r="C615" s="84">
        <v>2</v>
      </c>
      <c r="D615" s="118">
        <v>0.0011117167416407746</v>
      </c>
      <c r="E615" s="118">
        <v>1.649734164090832</v>
      </c>
      <c r="F615" s="84" t="s">
        <v>3058</v>
      </c>
      <c r="G615" s="84" t="b">
        <v>0</v>
      </c>
      <c r="H615" s="84" t="b">
        <v>0</v>
      </c>
      <c r="I615" s="84" t="b">
        <v>0</v>
      </c>
      <c r="J615" s="84" t="b">
        <v>0</v>
      </c>
      <c r="K615" s="84" t="b">
        <v>0</v>
      </c>
      <c r="L615" s="84" t="b">
        <v>0</v>
      </c>
    </row>
    <row r="616" spans="1:12" ht="15">
      <c r="A616" s="84" t="s">
        <v>2990</v>
      </c>
      <c r="B616" s="84" t="s">
        <v>2991</v>
      </c>
      <c r="C616" s="84">
        <v>2</v>
      </c>
      <c r="D616" s="118">
        <v>0.0011117167416407746</v>
      </c>
      <c r="E616" s="118">
        <v>3.240798771117331</v>
      </c>
      <c r="F616" s="84" t="s">
        <v>3058</v>
      </c>
      <c r="G616" s="84" t="b">
        <v>0</v>
      </c>
      <c r="H616" s="84" t="b">
        <v>0</v>
      </c>
      <c r="I616" s="84" t="b">
        <v>0</v>
      </c>
      <c r="J616" s="84" t="b">
        <v>0</v>
      </c>
      <c r="K616" s="84" t="b">
        <v>0</v>
      </c>
      <c r="L616" s="84" t="b">
        <v>0</v>
      </c>
    </row>
    <row r="617" spans="1:12" ht="15">
      <c r="A617" s="84" t="s">
        <v>2991</v>
      </c>
      <c r="B617" s="84" t="s">
        <v>2643</v>
      </c>
      <c r="C617" s="84">
        <v>2</v>
      </c>
      <c r="D617" s="118">
        <v>0.0011117167416407746</v>
      </c>
      <c r="E617" s="118">
        <v>2.8428587624452937</v>
      </c>
      <c r="F617" s="84" t="s">
        <v>3058</v>
      </c>
      <c r="G617" s="84" t="b">
        <v>0</v>
      </c>
      <c r="H617" s="84" t="b">
        <v>0</v>
      </c>
      <c r="I617" s="84" t="b">
        <v>0</v>
      </c>
      <c r="J617" s="84" t="b">
        <v>0</v>
      </c>
      <c r="K617" s="84" t="b">
        <v>0</v>
      </c>
      <c r="L617" s="84" t="b">
        <v>0</v>
      </c>
    </row>
    <row r="618" spans="1:12" ht="15">
      <c r="A618" s="84" t="s">
        <v>2643</v>
      </c>
      <c r="B618" s="84" t="s">
        <v>2992</v>
      </c>
      <c r="C618" s="84">
        <v>2</v>
      </c>
      <c r="D618" s="118">
        <v>0.0011117167416407746</v>
      </c>
      <c r="E618" s="118">
        <v>2.8428587624452937</v>
      </c>
      <c r="F618" s="84" t="s">
        <v>3058</v>
      </c>
      <c r="G618" s="84" t="b">
        <v>0</v>
      </c>
      <c r="H618" s="84" t="b">
        <v>0</v>
      </c>
      <c r="I618" s="84" t="b">
        <v>0</v>
      </c>
      <c r="J618" s="84" t="b">
        <v>0</v>
      </c>
      <c r="K618" s="84" t="b">
        <v>0</v>
      </c>
      <c r="L618" s="84" t="b">
        <v>0</v>
      </c>
    </row>
    <row r="619" spans="1:12" ht="15">
      <c r="A619" s="84" t="s">
        <v>2992</v>
      </c>
      <c r="B619" s="84" t="s">
        <v>2146</v>
      </c>
      <c r="C619" s="84">
        <v>2</v>
      </c>
      <c r="D619" s="118">
        <v>0.0011117167416407746</v>
      </c>
      <c r="E619" s="118">
        <v>1.6387387797893689</v>
      </c>
      <c r="F619" s="84" t="s">
        <v>3058</v>
      </c>
      <c r="G619" s="84" t="b">
        <v>0</v>
      </c>
      <c r="H619" s="84" t="b">
        <v>0</v>
      </c>
      <c r="I619" s="84" t="b">
        <v>0</v>
      </c>
      <c r="J619" s="84" t="b">
        <v>0</v>
      </c>
      <c r="K619" s="84" t="b">
        <v>0</v>
      </c>
      <c r="L619" s="84" t="b">
        <v>0</v>
      </c>
    </row>
    <row r="620" spans="1:12" ht="15">
      <c r="A620" s="84" t="s">
        <v>2559</v>
      </c>
      <c r="B620" s="84" t="s">
        <v>2993</v>
      </c>
      <c r="C620" s="84">
        <v>2</v>
      </c>
      <c r="D620" s="118">
        <v>0.0011117167416407746</v>
      </c>
      <c r="E620" s="118">
        <v>2.5875862573419877</v>
      </c>
      <c r="F620" s="84" t="s">
        <v>3058</v>
      </c>
      <c r="G620" s="84" t="b">
        <v>0</v>
      </c>
      <c r="H620" s="84" t="b">
        <v>0</v>
      </c>
      <c r="I620" s="84" t="b">
        <v>0</v>
      </c>
      <c r="J620" s="84" t="b">
        <v>0</v>
      </c>
      <c r="K620" s="84" t="b">
        <v>0</v>
      </c>
      <c r="L620" s="84" t="b">
        <v>0</v>
      </c>
    </row>
    <row r="621" spans="1:12" ht="15">
      <c r="A621" s="84" t="s">
        <v>2993</v>
      </c>
      <c r="B621" s="84" t="s">
        <v>2994</v>
      </c>
      <c r="C621" s="84">
        <v>2</v>
      </c>
      <c r="D621" s="118">
        <v>0.0011117167416407746</v>
      </c>
      <c r="E621" s="118">
        <v>3.240798771117331</v>
      </c>
      <c r="F621" s="84" t="s">
        <v>3058</v>
      </c>
      <c r="G621" s="84" t="b">
        <v>0</v>
      </c>
      <c r="H621" s="84" t="b">
        <v>0</v>
      </c>
      <c r="I621" s="84" t="b">
        <v>0</v>
      </c>
      <c r="J621" s="84" t="b">
        <v>0</v>
      </c>
      <c r="K621" s="84" t="b">
        <v>0</v>
      </c>
      <c r="L621" s="84" t="b">
        <v>0</v>
      </c>
    </row>
    <row r="622" spans="1:12" ht="15">
      <c r="A622" s="84" t="s">
        <v>2994</v>
      </c>
      <c r="B622" s="84" t="s">
        <v>2582</v>
      </c>
      <c r="C622" s="84">
        <v>2</v>
      </c>
      <c r="D622" s="118">
        <v>0.0011117167416407746</v>
      </c>
      <c r="E622" s="118">
        <v>2.6967307267670555</v>
      </c>
      <c r="F622" s="84" t="s">
        <v>3058</v>
      </c>
      <c r="G622" s="84" t="b">
        <v>0</v>
      </c>
      <c r="H622" s="84" t="b">
        <v>0</v>
      </c>
      <c r="I622" s="84" t="b">
        <v>0</v>
      </c>
      <c r="J622" s="84" t="b">
        <v>0</v>
      </c>
      <c r="K622" s="84" t="b">
        <v>0</v>
      </c>
      <c r="L622" s="84" t="b">
        <v>0</v>
      </c>
    </row>
    <row r="623" spans="1:12" ht="15">
      <c r="A623" s="84" t="s">
        <v>2532</v>
      </c>
      <c r="B623" s="84" t="s">
        <v>2995</v>
      </c>
      <c r="C623" s="84">
        <v>2</v>
      </c>
      <c r="D623" s="118">
        <v>0.0011117167416407746</v>
      </c>
      <c r="E623" s="118">
        <v>2.5004360816230875</v>
      </c>
      <c r="F623" s="84" t="s">
        <v>3058</v>
      </c>
      <c r="G623" s="84" t="b">
        <v>0</v>
      </c>
      <c r="H623" s="84" t="b">
        <v>0</v>
      </c>
      <c r="I623" s="84" t="b">
        <v>0</v>
      </c>
      <c r="J623" s="84" t="b">
        <v>0</v>
      </c>
      <c r="K623" s="84" t="b">
        <v>0</v>
      </c>
      <c r="L623" s="84" t="b">
        <v>0</v>
      </c>
    </row>
    <row r="624" spans="1:12" ht="15">
      <c r="A624" s="84" t="s">
        <v>2995</v>
      </c>
      <c r="B624" s="84" t="s">
        <v>2996</v>
      </c>
      <c r="C624" s="84">
        <v>2</v>
      </c>
      <c r="D624" s="118">
        <v>0.0011117167416407746</v>
      </c>
      <c r="E624" s="118">
        <v>3.240798771117331</v>
      </c>
      <c r="F624" s="84" t="s">
        <v>3058</v>
      </c>
      <c r="G624" s="84" t="b">
        <v>0</v>
      </c>
      <c r="H624" s="84" t="b">
        <v>0</v>
      </c>
      <c r="I624" s="84" t="b">
        <v>0</v>
      </c>
      <c r="J624" s="84" t="b">
        <v>0</v>
      </c>
      <c r="K624" s="84" t="b">
        <v>0</v>
      </c>
      <c r="L624" s="84" t="b">
        <v>0</v>
      </c>
    </row>
    <row r="625" spans="1:12" ht="15">
      <c r="A625" s="84" t="s">
        <v>2996</v>
      </c>
      <c r="B625" s="84" t="s">
        <v>2997</v>
      </c>
      <c r="C625" s="84">
        <v>2</v>
      </c>
      <c r="D625" s="118">
        <v>0.0011117167416407746</v>
      </c>
      <c r="E625" s="118">
        <v>3.240798771117331</v>
      </c>
      <c r="F625" s="84" t="s">
        <v>3058</v>
      </c>
      <c r="G625" s="84" t="b">
        <v>0</v>
      </c>
      <c r="H625" s="84" t="b">
        <v>0</v>
      </c>
      <c r="I625" s="84" t="b">
        <v>0</v>
      </c>
      <c r="J625" s="84" t="b">
        <v>0</v>
      </c>
      <c r="K625" s="84" t="b">
        <v>0</v>
      </c>
      <c r="L625" s="84" t="b">
        <v>0</v>
      </c>
    </row>
    <row r="626" spans="1:12" ht="15">
      <c r="A626" s="84" t="s">
        <v>2997</v>
      </c>
      <c r="B626" s="84" t="s">
        <v>2146</v>
      </c>
      <c r="C626" s="84">
        <v>2</v>
      </c>
      <c r="D626" s="118">
        <v>0.0011117167416407746</v>
      </c>
      <c r="E626" s="118">
        <v>1.6387387797893689</v>
      </c>
      <c r="F626" s="84" t="s">
        <v>3058</v>
      </c>
      <c r="G626" s="84" t="b">
        <v>0</v>
      </c>
      <c r="H626" s="84" t="b">
        <v>0</v>
      </c>
      <c r="I626" s="84" t="b">
        <v>0</v>
      </c>
      <c r="J626" s="84" t="b">
        <v>0</v>
      </c>
      <c r="K626" s="84" t="b">
        <v>0</v>
      </c>
      <c r="L626" s="84" t="b">
        <v>0</v>
      </c>
    </row>
    <row r="627" spans="1:12" ht="15">
      <c r="A627" s="84" t="s">
        <v>2515</v>
      </c>
      <c r="B627" s="84" t="s">
        <v>2998</v>
      </c>
      <c r="C627" s="84">
        <v>2</v>
      </c>
      <c r="D627" s="118">
        <v>0.0011117167416407746</v>
      </c>
      <c r="E627" s="118">
        <v>2.3377087841253874</v>
      </c>
      <c r="F627" s="84" t="s">
        <v>3058</v>
      </c>
      <c r="G627" s="84" t="b">
        <v>0</v>
      </c>
      <c r="H627" s="84" t="b">
        <v>0</v>
      </c>
      <c r="I627" s="84" t="b">
        <v>0</v>
      </c>
      <c r="J627" s="84" t="b">
        <v>0</v>
      </c>
      <c r="K627" s="84" t="b">
        <v>0</v>
      </c>
      <c r="L627" s="84" t="b">
        <v>0</v>
      </c>
    </row>
    <row r="628" spans="1:12" ht="15">
      <c r="A628" s="84" t="s">
        <v>2998</v>
      </c>
      <c r="B628" s="84" t="s">
        <v>2147</v>
      </c>
      <c r="C628" s="84">
        <v>2</v>
      </c>
      <c r="D628" s="118">
        <v>0.0011117167416407746</v>
      </c>
      <c r="E628" s="118">
        <v>1.6387387797893689</v>
      </c>
      <c r="F628" s="84" t="s">
        <v>3058</v>
      </c>
      <c r="G628" s="84" t="b">
        <v>0</v>
      </c>
      <c r="H628" s="84" t="b">
        <v>0</v>
      </c>
      <c r="I628" s="84" t="b">
        <v>0</v>
      </c>
      <c r="J628" s="84" t="b">
        <v>0</v>
      </c>
      <c r="K628" s="84" t="b">
        <v>0</v>
      </c>
      <c r="L628" s="84" t="b">
        <v>0</v>
      </c>
    </row>
    <row r="629" spans="1:12" ht="15">
      <c r="A629" s="84" t="s">
        <v>2147</v>
      </c>
      <c r="B629" s="84" t="s">
        <v>2662</v>
      </c>
      <c r="C629" s="84">
        <v>2</v>
      </c>
      <c r="D629" s="118">
        <v>0.0011117167416407746</v>
      </c>
      <c r="E629" s="118">
        <v>1.2517941554187944</v>
      </c>
      <c r="F629" s="84" t="s">
        <v>3058</v>
      </c>
      <c r="G629" s="84" t="b">
        <v>0</v>
      </c>
      <c r="H629" s="84" t="b">
        <v>0</v>
      </c>
      <c r="I629" s="84" t="b">
        <v>0</v>
      </c>
      <c r="J629" s="84" t="b">
        <v>0</v>
      </c>
      <c r="K629" s="84" t="b">
        <v>0</v>
      </c>
      <c r="L629" s="84" t="b">
        <v>0</v>
      </c>
    </row>
    <row r="630" spans="1:12" ht="15">
      <c r="A630" s="84" t="s">
        <v>2662</v>
      </c>
      <c r="B630" s="84" t="s">
        <v>2999</v>
      </c>
      <c r="C630" s="84">
        <v>2</v>
      </c>
      <c r="D630" s="118">
        <v>0.0011117167416407746</v>
      </c>
      <c r="E630" s="118">
        <v>2.8428587624452937</v>
      </c>
      <c r="F630" s="84" t="s">
        <v>3058</v>
      </c>
      <c r="G630" s="84" t="b">
        <v>0</v>
      </c>
      <c r="H630" s="84" t="b">
        <v>0</v>
      </c>
      <c r="I630" s="84" t="b">
        <v>0</v>
      </c>
      <c r="J630" s="84" t="b">
        <v>0</v>
      </c>
      <c r="K630" s="84" t="b">
        <v>0</v>
      </c>
      <c r="L630" s="84" t="b">
        <v>0</v>
      </c>
    </row>
    <row r="631" spans="1:12" ht="15">
      <c r="A631" s="84" t="s">
        <v>2999</v>
      </c>
      <c r="B631" s="84" t="s">
        <v>3000</v>
      </c>
      <c r="C631" s="84">
        <v>2</v>
      </c>
      <c r="D631" s="118">
        <v>0.0011117167416407746</v>
      </c>
      <c r="E631" s="118">
        <v>3.240798771117331</v>
      </c>
      <c r="F631" s="84" t="s">
        <v>3058</v>
      </c>
      <c r="G631" s="84" t="b">
        <v>0</v>
      </c>
      <c r="H631" s="84" t="b">
        <v>0</v>
      </c>
      <c r="I631" s="84" t="b">
        <v>0</v>
      </c>
      <c r="J631" s="84" t="b">
        <v>0</v>
      </c>
      <c r="K631" s="84" t="b">
        <v>0</v>
      </c>
      <c r="L631" s="84" t="b">
        <v>0</v>
      </c>
    </row>
    <row r="632" spans="1:12" ht="15">
      <c r="A632" s="84" t="s">
        <v>3000</v>
      </c>
      <c r="B632" s="84" t="s">
        <v>2525</v>
      </c>
      <c r="C632" s="84">
        <v>2</v>
      </c>
      <c r="D632" s="118">
        <v>0.0011117167416407746</v>
      </c>
      <c r="E632" s="118">
        <v>2.4278854144744755</v>
      </c>
      <c r="F632" s="84" t="s">
        <v>3058</v>
      </c>
      <c r="G632" s="84" t="b">
        <v>0</v>
      </c>
      <c r="H632" s="84" t="b">
        <v>0</v>
      </c>
      <c r="I632" s="84" t="b">
        <v>0</v>
      </c>
      <c r="J632" s="84" t="b">
        <v>0</v>
      </c>
      <c r="K632" s="84" t="b">
        <v>0</v>
      </c>
      <c r="L632" s="84" t="b">
        <v>0</v>
      </c>
    </row>
    <row r="633" spans="1:12" ht="15">
      <c r="A633" s="84" t="s">
        <v>3001</v>
      </c>
      <c r="B633" s="84" t="s">
        <v>3002</v>
      </c>
      <c r="C633" s="84">
        <v>2</v>
      </c>
      <c r="D633" s="118">
        <v>0.0011117167416407746</v>
      </c>
      <c r="E633" s="118">
        <v>3.240798771117331</v>
      </c>
      <c r="F633" s="84" t="s">
        <v>3058</v>
      </c>
      <c r="G633" s="84" t="b">
        <v>0</v>
      </c>
      <c r="H633" s="84" t="b">
        <v>0</v>
      </c>
      <c r="I633" s="84" t="b">
        <v>0</v>
      </c>
      <c r="J633" s="84" t="b">
        <v>0</v>
      </c>
      <c r="K633" s="84" t="b">
        <v>0</v>
      </c>
      <c r="L633" s="84" t="b">
        <v>0</v>
      </c>
    </row>
    <row r="634" spans="1:12" ht="15">
      <c r="A634" s="84" t="s">
        <v>3002</v>
      </c>
      <c r="B634" s="84" t="s">
        <v>2721</v>
      </c>
      <c r="C634" s="84">
        <v>2</v>
      </c>
      <c r="D634" s="118">
        <v>0.0011117167416407746</v>
      </c>
      <c r="E634" s="118">
        <v>2.93976877545335</v>
      </c>
      <c r="F634" s="84" t="s">
        <v>3058</v>
      </c>
      <c r="G634" s="84" t="b">
        <v>0</v>
      </c>
      <c r="H634" s="84" t="b">
        <v>0</v>
      </c>
      <c r="I634" s="84" t="b">
        <v>0</v>
      </c>
      <c r="J634" s="84" t="b">
        <v>0</v>
      </c>
      <c r="K634" s="84" t="b">
        <v>0</v>
      </c>
      <c r="L634" s="84" t="b">
        <v>0</v>
      </c>
    </row>
    <row r="635" spans="1:12" ht="15">
      <c r="A635" s="84" t="s">
        <v>2721</v>
      </c>
      <c r="B635" s="84" t="s">
        <v>2652</v>
      </c>
      <c r="C635" s="84">
        <v>2</v>
      </c>
      <c r="D635" s="118">
        <v>0.0011117167416407746</v>
      </c>
      <c r="E635" s="118">
        <v>2.5418287667813124</v>
      </c>
      <c r="F635" s="84" t="s">
        <v>3058</v>
      </c>
      <c r="G635" s="84" t="b">
        <v>0</v>
      </c>
      <c r="H635" s="84" t="b">
        <v>0</v>
      </c>
      <c r="I635" s="84" t="b">
        <v>0</v>
      </c>
      <c r="J635" s="84" t="b">
        <v>0</v>
      </c>
      <c r="K635" s="84" t="b">
        <v>0</v>
      </c>
      <c r="L635" s="84" t="b">
        <v>0</v>
      </c>
    </row>
    <row r="636" spans="1:12" ht="15">
      <c r="A636" s="84" t="s">
        <v>2652</v>
      </c>
      <c r="B636" s="84" t="s">
        <v>2570</v>
      </c>
      <c r="C636" s="84">
        <v>2</v>
      </c>
      <c r="D636" s="118">
        <v>0.0011117167416407746</v>
      </c>
      <c r="E636" s="118">
        <v>2.298790718095018</v>
      </c>
      <c r="F636" s="84" t="s">
        <v>3058</v>
      </c>
      <c r="G636" s="84" t="b">
        <v>0</v>
      </c>
      <c r="H636" s="84" t="b">
        <v>0</v>
      </c>
      <c r="I636" s="84" t="b">
        <v>0</v>
      </c>
      <c r="J636" s="84" t="b">
        <v>0</v>
      </c>
      <c r="K636" s="84" t="b">
        <v>0</v>
      </c>
      <c r="L636" s="84" t="b">
        <v>0</v>
      </c>
    </row>
    <row r="637" spans="1:12" ht="15">
      <c r="A637" s="84" t="s">
        <v>2570</v>
      </c>
      <c r="B637" s="84" t="s">
        <v>2728</v>
      </c>
      <c r="C637" s="84">
        <v>2</v>
      </c>
      <c r="D637" s="118">
        <v>0.0011117167416407746</v>
      </c>
      <c r="E637" s="118">
        <v>2.3957007311030742</v>
      </c>
      <c r="F637" s="84" t="s">
        <v>3058</v>
      </c>
      <c r="G637" s="84" t="b">
        <v>0</v>
      </c>
      <c r="H637" s="84" t="b">
        <v>0</v>
      </c>
      <c r="I637" s="84" t="b">
        <v>0</v>
      </c>
      <c r="J637" s="84" t="b">
        <v>0</v>
      </c>
      <c r="K637" s="84" t="b">
        <v>0</v>
      </c>
      <c r="L637" s="84" t="b">
        <v>0</v>
      </c>
    </row>
    <row r="638" spans="1:12" ht="15">
      <c r="A638" s="84" t="s">
        <v>2728</v>
      </c>
      <c r="B638" s="84" t="s">
        <v>3003</v>
      </c>
      <c r="C638" s="84">
        <v>2</v>
      </c>
      <c r="D638" s="118">
        <v>0.0011117167416407746</v>
      </c>
      <c r="E638" s="118">
        <v>2.93976877545335</v>
      </c>
      <c r="F638" s="84" t="s">
        <v>3058</v>
      </c>
      <c r="G638" s="84" t="b">
        <v>0</v>
      </c>
      <c r="H638" s="84" t="b">
        <v>0</v>
      </c>
      <c r="I638" s="84" t="b">
        <v>0</v>
      </c>
      <c r="J638" s="84" t="b">
        <v>0</v>
      </c>
      <c r="K638" s="84" t="b">
        <v>0</v>
      </c>
      <c r="L638" s="84" t="b">
        <v>0</v>
      </c>
    </row>
    <row r="639" spans="1:12" ht="15">
      <c r="A639" s="84" t="s">
        <v>3003</v>
      </c>
      <c r="B639" s="84" t="s">
        <v>3004</v>
      </c>
      <c r="C639" s="84">
        <v>2</v>
      </c>
      <c r="D639" s="118">
        <v>0.0011117167416407746</v>
      </c>
      <c r="E639" s="118">
        <v>3.240798771117331</v>
      </c>
      <c r="F639" s="84" t="s">
        <v>3058</v>
      </c>
      <c r="G639" s="84" t="b">
        <v>0</v>
      </c>
      <c r="H639" s="84" t="b">
        <v>0</v>
      </c>
      <c r="I639" s="84" t="b">
        <v>0</v>
      </c>
      <c r="J639" s="84" t="b">
        <v>1</v>
      </c>
      <c r="K639" s="84" t="b">
        <v>0</v>
      </c>
      <c r="L639" s="84" t="b">
        <v>0</v>
      </c>
    </row>
    <row r="640" spans="1:12" ht="15">
      <c r="A640" s="84" t="s">
        <v>3004</v>
      </c>
      <c r="B640" s="84" t="s">
        <v>3005</v>
      </c>
      <c r="C640" s="84">
        <v>2</v>
      </c>
      <c r="D640" s="118">
        <v>0.0011117167416407746</v>
      </c>
      <c r="E640" s="118">
        <v>3.240798771117331</v>
      </c>
      <c r="F640" s="84" t="s">
        <v>3058</v>
      </c>
      <c r="G640" s="84" t="b">
        <v>1</v>
      </c>
      <c r="H640" s="84" t="b">
        <v>0</v>
      </c>
      <c r="I640" s="84" t="b">
        <v>0</v>
      </c>
      <c r="J640" s="84" t="b">
        <v>0</v>
      </c>
      <c r="K640" s="84" t="b">
        <v>0</v>
      </c>
      <c r="L640" s="84" t="b">
        <v>0</v>
      </c>
    </row>
    <row r="641" spans="1:12" ht="15">
      <c r="A641" s="84" t="s">
        <v>3005</v>
      </c>
      <c r="B641" s="84" t="s">
        <v>2781</v>
      </c>
      <c r="C641" s="84">
        <v>2</v>
      </c>
      <c r="D641" s="118">
        <v>0.0011117167416407746</v>
      </c>
      <c r="E641" s="118">
        <v>3.06470751206165</v>
      </c>
      <c r="F641" s="84" t="s">
        <v>3058</v>
      </c>
      <c r="G641" s="84" t="b">
        <v>0</v>
      </c>
      <c r="H641" s="84" t="b">
        <v>0</v>
      </c>
      <c r="I641" s="84" t="b">
        <v>0</v>
      </c>
      <c r="J641" s="84" t="b">
        <v>0</v>
      </c>
      <c r="K641" s="84" t="b">
        <v>0</v>
      </c>
      <c r="L641" s="84" t="b">
        <v>0</v>
      </c>
    </row>
    <row r="642" spans="1:12" ht="15">
      <c r="A642" s="84" t="s">
        <v>2781</v>
      </c>
      <c r="B642" s="84" t="s">
        <v>3006</v>
      </c>
      <c r="C642" s="84">
        <v>2</v>
      </c>
      <c r="D642" s="118">
        <v>0.0011117167416407746</v>
      </c>
      <c r="E642" s="118">
        <v>3.06470751206165</v>
      </c>
      <c r="F642" s="84" t="s">
        <v>3058</v>
      </c>
      <c r="G642" s="84" t="b">
        <v>0</v>
      </c>
      <c r="H642" s="84" t="b">
        <v>0</v>
      </c>
      <c r="I642" s="84" t="b">
        <v>0</v>
      </c>
      <c r="J642" s="84" t="b">
        <v>0</v>
      </c>
      <c r="K642" s="84" t="b">
        <v>0</v>
      </c>
      <c r="L642" s="84" t="b">
        <v>0</v>
      </c>
    </row>
    <row r="643" spans="1:12" ht="15">
      <c r="A643" s="84" t="s">
        <v>3006</v>
      </c>
      <c r="B643" s="84" t="s">
        <v>3007</v>
      </c>
      <c r="C643" s="84">
        <v>2</v>
      </c>
      <c r="D643" s="118">
        <v>0.0011117167416407746</v>
      </c>
      <c r="E643" s="118">
        <v>3.240798771117331</v>
      </c>
      <c r="F643" s="84" t="s">
        <v>3058</v>
      </c>
      <c r="G643" s="84" t="b">
        <v>0</v>
      </c>
      <c r="H643" s="84" t="b">
        <v>0</v>
      </c>
      <c r="I643" s="84" t="b">
        <v>0</v>
      </c>
      <c r="J643" s="84" t="b">
        <v>0</v>
      </c>
      <c r="K643" s="84" t="b">
        <v>0</v>
      </c>
      <c r="L643" s="84" t="b">
        <v>0</v>
      </c>
    </row>
    <row r="644" spans="1:12" ht="15">
      <c r="A644" s="84" t="s">
        <v>3007</v>
      </c>
      <c r="B644" s="84" t="s">
        <v>2149</v>
      </c>
      <c r="C644" s="84">
        <v>2</v>
      </c>
      <c r="D644" s="118">
        <v>0.0011117167416407746</v>
      </c>
      <c r="E644" s="118">
        <v>2.3377087841253874</v>
      </c>
      <c r="F644" s="84" t="s">
        <v>3058</v>
      </c>
      <c r="G644" s="84" t="b">
        <v>0</v>
      </c>
      <c r="H644" s="84" t="b">
        <v>0</v>
      </c>
      <c r="I644" s="84" t="b">
        <v>0</v>
      </c>
      <c r="J644" s="84" t="b">
        <v>0</v>
      </c>
      <c r="K644" s="84" t="b">
        <v>0</v>
      </c>
      <c r="L644" s="84" t="b">
        <v>0</v>
      </c>
    </row>
    <row r="645" spans="1:12" ht="15">
      <c r="A645" s="84" t="s">
        <v>2149</v>
      </c>
      <c r="B645" s="84" t="s">
        <v>2775</v>
      </c>
      <c r="C645" s="84">
        <v>2</v>
      </c>
      <c r="D645" s="118">
        <v>0.0011117167416407746</v>
      </c>
      <c r="E645" s="118">
        <v>2.1616175250697065</v>
      </c>
      <c r="F645" s="84" t="s">
        <v>3058</v>
      </c>
      <c r="G645" s="84" t="b">
        <v>0</v>
      </c>
      <c r="H645" s="84" t="b">
        <v>0</v>
      </c>
      <c r="I645" s="84" t="b">
        <v>0</v>
      </c>
      <c r="J645" s="84" t="b">
        <v>0</v>
      </c>
      <c r="K645" s="84" t="b">
        <v>0</v>
      </c>
      <c r="L645" s="84" t="b">
        <v>0</v>
      </c>
    </row>
    <row r="646" spans="1:12" ht="15">
      <c r="A646" s="84" t="s">
        <v>256</v>
      </c>
      <c r="B646" s="84" t="s">
        <v>2827</v>
      </c>
      <c r="C646" s="84">
        <v>2</v>
      </c>
      <c r="D646" s="118">
        <v>0.0011117167416407746</v>
      </c>
      <c r="E646" s="118">
        <v>3.240798771117331</v>
      </c>
      <c r="F646" s="84" t="s">
        <v>3058</v>
      </c>
      <c r="G646" s="84" t="b">
        <v>0</v>
      </c>
      <c r="H646" s="84" t="b">
        <v>0</v>
      </c>
      <c r="I646" s="84" t="b">
        <v>0</v>
      </c>
      <c r="J646" s="84" t="b">
        <v>0</v>
      </c>
      <c r="K646" s="84" t="b">
        <v>0</v>
      </c>
      <c r="L646" s="84" t="b">
        <v>0</v>
      </c>
    </row>
    <row r="647" spans="1:12" ht="15">
      <c r="A647" s="84" t="s">
        <v>2837</v>
      </c>
      <c r="B647" s="84" t="s">
        <v>3008</v>
      </c>
      <c r="C647" s="84">
        <v>2</v>
      </c>
      <c r="D647" s="118">
        <v>0.0011117167416407746</v>
      </c>
      <c r="E647" s="118">
        <v>3.06470751206165</v>
      </c>
      <c r="F647" s="84" t="s">
        <v>3058</v>
      </c>
      <c r="G647" s="84" t="b">
        <v>0</v>
      </c>
      <c r="H647" s="84" t="b">
        <v>0</v>
      </c>
      <c r="I647" s="84" t="b">
        <v>0</v>
      </c>
      <c r="J647" s="84" t="b">
        <v>0</v>
      </c>
      <c r="K647" s="84" t="b">
        <v>0</v>
      </c>
      <c r="L647" s="84" t="b">
        <v>0</v>
      </c>
    </row>
    <row r="648" spans="1:12" ht="15">
      <c r="A648" s="84" t="s">
        <v>2672</v>
      </c>
      <c r="B648" s="84" t="s">
        <v>3009</v>
      </c>
      <c r="C648" s="84">
        <v>2</v>
      </c>
      <c r="D648" s="118">
        <v>0.0011117167416407746</v>
      </c>
      <c r="E648" s="118">
        <v>2.8428587624452937</v>
      </c>
      <c r="F648" s="84" t="s">
        <v>3058</v>
      </c>
      <c r="G648" s="84" t="b">
        <v>0</v>
      </c>
      <c r="H648" s="84" t="b">
        <v>0</v>
      </c>
      <c r="I648" s="84" t="b">
        <v>0</v>
      </c>
      <c r="J648" s="84" t="b">
        <v>0</v>
      </c>
      <c r="K648" s="84" t="b">
        <v>0</v>
      </c>
      <c r="L648" s="84" t="b">
        <v>0</v>
      </c>
    </row>
    <row r="649" spans="1:12" ht="15">
      <c r="A649" s="84" t="s">
        <v>3009</v>
      </c>
      <c r="B649" s="84" t="s">
        <v>2731</v>
      </c>
      <c r="C649" s="84">
        <v>2</v>
      </c>
      <c r="D649" s="118">
        <v>0.0011117167416407746</v>
      </c>
      <c r="E649" s="118">
        <v>3.06470751206165</v>
      </c>
      <c r="F649" s="84" t="s">
        <v>3058</v>
      </c>
      <c r="G649" s="84" t="b">
        <v>0</v>
      </c>
      <c r="H649" s="84" t="b">
        <v>0</v>
      </c>
      <c r="I649" s="84" t="b">
        <v>0</v>
      </c>
      <c r="J649" s="84" t="b">
        <v>0</v>
      </c>
      <c r="K649" s="84" t="b">
        <v>0</v>
      </c>
      <c r="L649" s="84" t="b">
        <v>0</v>
      </c>
    </row>
    <row r="650" spans="1:12" ht="15">
      <c r="A650" s="84" t="s">
        <v>2731</v>
      </c>
      <c r="B650" s="84" t="s">
        <v>2690</v>
      </c>
      <c r="C650" s="84">
        <v>2</v>
      </c>
      <c r="D650" s="118">
        <v>0.0011117167416407746</v>
      </c>
      <c r="E650" s="118">
        <v>2.763677516397669</v>
      </c>
      <c r="F650" s="84" t="s">
        <v>3058</v>
      </c>
      <c r="G650" s="84" t="b">
        <v>0</v>
      </c>
      <c r="H650" s="84" t="b">
        <v>0</v>
      </c>
      <c r="I650" s="84" t="b">
        <v>0</v>
      </c>
      <c r="J650" s="84" t="b">
        <v>0</v>
      </c>
      <c r="K650" s="84" t="b">
        <v>0</v>
      </c>
      <c r="L650" s="84" t="b">
        <v>0</v>
      </c>
    </row>
    <row r="651" spans="1:12" ht="15">
      <c r="A651" s="84" t="s">
        <v>2690</v>
      </c>
      <c r="B651" s="84" t="s">
        <v>2689</v>
      </c>
      <c r="C651" s="84">
        <v>2</v>
      </c>
      <c r="D651" s="118">
        <v>0.0011117167416407746</v>
      </c>
      <c r="E651" s="118">
        <v>2.6387387797893687</v>
      </c>
      <c r="F651" s="84" t="s">
        <v>3058</v>
      </c>
      <c r="G651" s="84" t="b">
        <v>0</v>
      </c>
      <c r="H651" s="84" t="b">
        <v>0</v>
      </c>
      <c r="I651" s="84" t="b">
        <v>0</v>
      </c>
      <c r="J651" s="84" t="b">
        <v>0</v>
      </c>
      <c r="K651" s="84" t="b">
        <v>0</v>
      </c>
      <c r="L651" s="84" t="b">
        <v>0</v>
      </c>
    </row>
    <row r="652" spans="1:12" ht="15">
      <c r="A652" s="84" t="s">
        <v>2689</v>
      </c>
      <c r="B652" s="84" t="s">
        <v>2598</v>
      </c>
      <c r="C652" s="84">
        <v>2</v>
      </c>
      <c r="D652" s="118">
        <v>0.0011117167416407746</v>
      </c>
      <c r="E652" s="118">
        <v>2.3957007311030742</v>
      </c>
      <c r="F652" s="84" t="s">
        <v>3058</v>
      </c>
      <c r="G652" s="84" t="b">
        <v>0</v>
      </c>
      <c r="H652" s="84" t="b">
        <v>0</v>
      </c>
      <c r="I652" s="84" t="b">
        <v>0</v>
      </c>
      <c r="J652" s="84" t="b">
        <v>0</v>
      </c>
      <c r="K652" s="84" t="b">
        <v>0</v>
      </c>
      <c r="L652" s="84" t="b">
        <v>0</v>
      </c>
    </row>
    <row r="653" spans="1:12" ht="15">
      <c r="A653" s="84" t="s">
        <v>2598</v>
      </c>
      <c r="B653" s="84" t="s">
        <v>2838</v>
      </c>
      <c r="C653" s="84">
        <v>2</v>
      </c>
      <c r="D653" s="118">
        <v>0.0011117167416407746</v>
      </c>
      <c r="E653" s="118">
        <v>2.520639467711374</v>
      </c>
      <c r="F653" s="84" t="s">
        <v>3058</v>
      </c>
      <c r="G653" s="84" t="b">
        <v>0</v>
      </c>
      <c r="H653" s="84" t="b">
        <v>0</v>
      </c>
      <c r="I653" s="84" t="b">
        <v>0</v>
      </c>
      <c r="J653" s="84" t="b">
        <v>0</v>
      </c>
      <c r="K653" s="84" t="b">
        <v>0</v>
      </c>
      <c r="L653" s="84" t="b">
        <v>0</v>
      </c>
    </row>
    <row r="654" spans="1:12" ht="15">
      <c r="A654" s="84" t="s">
        <v>2838</v>
      </c>
      <c r="B654" s="84" t="s">
        <v>3010</v>
      </c>
      <c r="C654" s="84">
        <v>2</v>
      </c>
      <c r="D654" s="118">
        <v>0.0011117167416407746</v>
      </c>
      <c r="E654" s="118">
        <v>3.06470751206165</v>
      </c>
      <c r="F654" s="84" t="s">
        <v>3058</v>
      </c>
      <c r="G654" s="84" t="b">
        <v>0</v>
      </c>
      <c r="H654" s="84" t="b">
        <v>0</v>
      </c>
      <c r="I654" s="84" t="b">
        <v>0</v>
      </c>
      <c r="J654" s="84" t="b">
        <v>0</v>
      </c>
      <c r="K654" s="84" t="b">
        <v>0</v>
      </c>
      <c r="L654" s="84" t="b">
        <v>0</v>
      </c>
    </row>
    <row r="655" spans="1:12" ht="15">
      <c r="A655" s="84" t="s">
        <v>3010</v>
      </c>
      <c r="B655" s="84" t="s">
        <v>2839</v>
      </c>
      <c r="C655" s="84">
        <v>2</v>
      </c>
      <c r="D655" s="118">
        <v>0.0011117167416407746</v>
      </c>
      <c r="E655" s="118">
        <v>3.06470751206165</v>
      </c>
      <c r="F655" s="84" t="s">
        <v>3058</v>
      </c>
      <c r="G655" s="84" t="b">
        <v>0</v>
      </c>
      <c r="H655" s="84" t="b">
        <v>0</v>
      </c>
      <c r="I655" s="84" t="b">
        <v>0</v>
      </c>
      <c r="J655" s="84" t="b">
        <v>0</v>
      </c>
      <c r="K655" s="84" t="b">
        <v>0</v>
      </c>
      <c r="L655" s="84" t="b">
        <v>0</v>
      </c>
    </row>
    <row r="656" spans="1:12" ht="15">
      <c r="A656" s="84" t="s">
        <v>2839</v>
      </c>
      <c r="B656" s="84" t="s">
        <v>3011</v>
      </c>
      <c r="C656" s="84">
        <v>2</v>
      </c>
      <c r="D656" s="118">
        <v>0.0011117167416407746</v>
      </c>
      <c r="E656" s="118">
        <v>3.06470751206165</v>
      </c>
      <c r="F656" s="84" t="s">
        <v>3058</v>
      </c>
      <c r="G656" s="84" t="b">
        <v>0</v>
      </c>
      <c r="H656" s="84" t="b">
        <v>0</v>
      </c>
      <c r="I656" s="84" t="b">
        <v>0</v>
      </c>
      <c r="J656" s="84" t="b">
        <v>0</v>
      </c>
      <c r="K656" s="84" t="b">
        <v>0</v>
      </c>
      <c r="L656" s="84" t="b">
        <v>0</v>
      </c>
    </row>
    <row r="657" spans="1:12" ht="15">
      <c r="A657" s="84" t="s">
        <v>3011</v>
      </c>
      <c r="B657" s="84" t="s">
        <v>3012</v>
      </c>
      <c r="C657" s="84">
        <v>2</v>
      </c>
      <c r="D657" s="118">
        <v>0.0011117167416407746</v>
      </c>
      <c r="E657" s="118">
        <v>3.240798771117331</v>
      </c>
      <c r="F657" s="84" t="s">
        <v>3058</v>
      </c>
      <c r="G657" s="84" t="b">
        <v>0</v>
      </c>
      <c r="H657" s="84" t="b">
        <v>0</v>
      </c>
      <c r="I657" s="84" t="b">
        <v>0</v>
      </c>
      <c r="J657" s="84" t="b">
        <v>0</v>
      </c>
      <c r="K657" s="84" t="b">
        <v>0</v>
      </c>
      <c r="L657" s="84" t="b">
        <v>0</v>
      </c>
    </row>
    <row r="658" spans="1:12" ht="15">
      <c r="A658" s="84" t="s">
        <v>3013</v>
      </c>
      <c r="B658" s="84" t="s">
        <v>2146</v>
      </c>
      <c r="C658" s="84">
        <v>2</v>
      </c>
      <c r="D658" s="118">
        <v>0.0011117167416407746</v>
      </c>
      <c r="E658" s="118">
        <v>1.6387387797893689</v>
      </c>
      <c r="F658" s="84" t="s">
        <v>3058</v>
      </c>
      <c r="G658" s="84" t="b">
        <v>0</v>
      </c>
      <c r="H658" s="84" t="b">
        <v>0</v>
      </c>
      <c r="I658" s="84" t="b">
        <v>0</v>
      </c>
      <c r="J658" s="84" t="b">
        <v>0</v>
      </c>
      <c r="K658" s="84" t="b">
        <v>0</v>
      </c>
      <c r="L658" s="84" t="b">
        <v>0</v>
      </c>
    </row>
    <row r="659" spans="1:12" ht="15">
      <c r="A659" s="84" t="s">
        <v>2731</v>
      </c>
      <c r="B659" s="84" t="s">
        <v>314</v>
      </c>
      <c r="C659" s="84">
        <v>2</v>
      </c>
      <c r="D659" s="118">
        <v>0.0011117167416407746</v>
      </c>
      <c r="E659" s="118">
        <v>2.2865562616780064</v>
      </c>
      <c r="F659" s="84" t="s">
        <v>3058</v>
      </c>
      <c r="G659" s="84" t="b">
        <v>0</v>
      </c>
      <c r="H659" s="84" t="b">
        <v>0</v>
      </c>
      <c r="I659" s="84" t="b">
        <v>0</v>
      </c>
      <c r="J659" s="84" t="b">
        <v>0</v>
      </c>
      <c r="K659" s="84" t="b">
        <v>0</v>
      </c>
      <c r="L659" s="84" t="b">
        <v>0</v>
      </c>
    </row>
    <row r="660" spans="1:12" ht="15">
      <c r="A660" s="84" t="s">
        <v>314</v>
      </c>
      <c r="B660" s="84" t="s">
        <v>3014</v>
      </c>
      <c r="C660" s="84">
        <v>2</v>
      </c>
      <c r="D660" s="118">
        <v>0.0011117167416407746</v>
      </c>
      <c r="E660" s="118">
        <v>2.6387387797893687</v>
      </c>
      <c r="F660" s="84" t="s">
        <v>3058</v>
      </c>
      <c r="G660" s="84" t="b">
        <v>0</v>
      </c>
      <c r="H660" s="84" t="b">
        <v>0</v>
      </c>
      <c r="I660" s="84" t="b">
        <v>0</v>
      </c>
      <c r="J660" s="84" t="b">
        <v>0</v>
      </c>
      <c r="K660" s="84" t="b">
        <v>0</v>
      </c>
      <c r="L660" s="84" t="b">
        <v>0</v>
      </c>
    </row>
    <row r="661" spans="1:12" ht="15">
      <c r="A661" s="84" t="s">
        <v>3014</v>
      </c>
      <c r="B661" s="84" t="s">
        <v>2091</v>
      </c>
      <c r="C661" s="84">
        <v>2</v>
      </c>
      <c r="D661" s="118">
        <v>0.0011117167416407746</v>
      </c>
      <c r="E661" s="118">
        <v>2.3377087841253874</v>
      </c>
      <c r="F661" s="84" t="s">
        <v>3058</v>
      </c>
      <c r="G661" s="84" t="b">
        <v>0</v>
      </c>
      <c r="H661" s="84" t="b">
        <v>0</v>
      </c>
      <c r="I661" s="84" t="b">
        <v>0</v>
      </c>
      <c r="J661" s="84" t="b">
        <v>0</v>
      </c>
      <c r="K661" s="84" t="b">
        <v>0</v>
      </c>
      <c r="L661" s="84" t="b">
        <v>0</v>
      </c>
    </row>
    <row r="662" spans="1:12" ht="15">
      <c r="A662" s="84" t="s">
        <v>2092</v>
      </c>
      <c r="B662" s="84" t="s">
        <v>2587</v>
      </c>
      <c r="C662" s="84">
        <v>2</v>
      </c>
      <c r="D662" s="118">
        <v>0.0011117167416407746</v>
      </c>
      <c r="E662" s="118">
        <v>1.6967307267670555</v>
      </c>
      <c r="F662" s="84" t="s">
        <v>3058</v>
      </c>
      <c r="G662" s="84" t="b">
        <v>0</v>
      </c>
      <c r="H662" s="84" t="b">
        <v>0</v>
      </c>
      <c r="I662" s="84" t="b">
        <v>0</v>
      </c>
      <c r="J662" s="84" t="b">
        <v>0</v>
      </c>
      <c r="K662" s="84" t="b">
        <v>0</v>
      </c>
      <c r="L662" s="84" t="b">
        <v>0</v>
      </c>
    </row>
    <row r="663" spans="1:12" ht="15">
      <c r="A663" s="84" t="s">
        <v>2587</v>
      </c>
      <c r="B663" s="84" t="s">
        <v>3015</v>
      </c>
      <c r="C663" s="84">
        <v>2</v>
      </c>
      <c r="D663" s="118">
        <v>0.0011117167416407746</v>
      </c>
      <c r="E663" s="118">
        <v>2.6967307267670555</v>
      </c>
      <c r="F663" s="84" t="s">
        <v>3058</v>
      </c>
      <c r="G663" s="84" t="b">
        <v>0</v>
      </c>
      <c r="H663" s="84" t="b">
        <v>0</v>
      </c>
      <c r="I663" s="84" t="b">
        <v>0</v>
      </c>
      <c r="J663" s="84" t="b">
        <v>0</v>
      </c>
      <c r="K663" s="84" t="b">
        <v>0</v>
      </c>
      <c r="L663" s="84" t="b">
        <v>0</v>
      </c>
    </row>
    <row r="664" spans="1:12" ht="15">
      <c r="A664" s="84" t="s">
        <v>3015</v>
      </c>
      <c r="B664" s="84" t="s">
        <v>2840</v>
      </c>
      <c r="C664" s="84">
        <v>2</v>
      </c>
      <c r="D664" s="118">
        <v>0.0011117167416407746</v>
      </c>
      <c r="E664" s="118">
        <v>3.06470751206165</v>
      </c>
      <c r="F664" s="84" t="s">
        <v>3058</v>
      </c>
      <c r="G664" s="84" t="b">
        <v>0</v>
      </c>
      <c r="H664" s="84" t="b">
        <v>0</v>
      </c>
      <c r="I664" s="84" t="b">
        <v>0</v>
      </c>
      <c r="J664" s="84" t="b">
        <v>0</v>
      </c>
      <c r="K664" s="84" t="b">
        <v>0</v>
      </c>
      <c r="L664" s="84" t="b">
        <v>0</v>
      </c>
    </row>
    <row r="665" spans="1:12" ht="15">
      <c r="A665" s="84" t="s">
        <v>2840</v>
      </c>
      <c r="B665" s="84" t="s">
        <v>3016</v>
      </c>
      <c r="C665" s="84">
        <v>2</v>
      </c>
      <c r="D665" s="118">
        <v>0.0011117167416407746</v>
      </c>
      <c r="E665" s="118">
        <v>3.06470751206165</v>
      </c>
      <c r="F665" s="84" t="s">
        <v>3058</v>
      </c>
      <c r="G665" s="84" t="b">
        <v>0</v>
      </c>
      <c r="H665" s="84" t="b">
        <v>0</v>
      </c>
      <c r="I665" s="84" t="b">
        <v>0</v>
      </c>
      <c r="J665" s="84" t="b">
        <v>0</v>
      </c>
      <c r="K665" s="84" t="b">
        <v>0</v>
      </c>
      <c r="L665" s="84" t="b">
        <v>0</v>
      </c>
    </row>
    <row r="666" spans="1:12" ht="15">
      <c r="A666" s="84" t="s">
        <v>3016</v>
      </c>
      <c r="B666" s="84" t="s">
        <v>2560</v>
      </c>
      <c r="C666" s="84">
        <v>2</v>
      </c>
      <c r="D666" s="118">
        <v>0.0011117167416407746</v>
      </c>
      <c r="E666" s="118">
        <v>2.6387387797893687</v>
      </c>
      <c r="F666" s="84" t="s">
        <v>3058</v>
      </c>
      <c r="G666" s="84" t="b">
        <v>0</v>
      </c>
      <c r="H666" s="84" t="b">
        <v>0</v>
      </c>
      <c r="I666" s="84" t="b">
        <v>0</v>
      </c>
      <c r="J666" s="84" t="b">
        <v>0</v>
      </c>
      <c r="K666" s="84" t="b">
        <v>0</v>
      </c>
      <c r="L666" s="84" t="b">
        <v>0</v>
      </c>
    </row>
    <row r="667" spans="1:12" ht="15">
      <c r="A667" s="84" t="s">
        <v>2560</v>
      </c>
      <c r="B667" s="84" t="s">
        <v>2591</v>
      </c>
      <c r="C667" s="84">
        <v>2</v>
      </c>
      <c r="D667" s="118">
        <v>0.0011117167416407746</v>
      </c>
      <c r="E667" s="118">
        <v>2.110465002622325</v>
      </c>
      <c r="F667" s="84" t="s">
        <v>3058</v>
      </c>
      <c r="G667" s="84" t="b">
        <v>0</v>
      </c>
      <c r="H667" s="84" t="b">
        <v>0</v>
      </c>
      <c r="I667" s="84" t="b">
        <v>0</v>
      </c>
      <c r="J667" s="84" t="b">
        <v>0</v>
      </c>
      <c r="K667" s="84" t="b">
        <v>0</v>
      </c>
      <c r="L667" s="84" t="b">
        <v>0</v>
      </c>
    </row>
    <row r="668" spans="1:12" ht="15">
      <c r="A668" s="84" t="s">
        <v>246</v>
      </c>
      <c r="B668" s="84" t="s">
        <v>2813</v>
      </c>
      <c r="C668" s="84">
        <v>2</v>
      </c>
      <c r="D668" s="118">
        <v>0.0011117167416407746</v>
      </c>
      <c r="E668" s="118">
        <v>2.365737507725631</v>
      </c>
      <c r="F668" s="84" t="s">
        <v>3058</v>
      </c>
      <c r="G668" s="84" t="b">
        <v>0</v>
      </c>
      <c r="H668" s="84" t="b">
        <v>0</v>
      </c>
      <c r="I668" s="84" t="b">
        <v>0</v>
      </c>
      <c r="J668" s="84" t="b">
        <v>0</v>
      </c>
      <c r="K668" s="84" t="b">
        <v>0</v>
      </c>
      <c r="L668" s="84" t="b">
        <v>0</v>
      </c>
    </row>
    <row r="669" spans="1:12" ht="15">
      <c r="A669" s="84" t="s">
        <v>311</v>
      </c>
      <c r="B669" s="84" t="s">
        <v>2674</v>
      </c>
      <c r="C669" s="84">
        <v>2</v>
      </c>
      <c r="D669" s="118">
        <v>0.0011117167416407746</v>
      </c>
      <c r="E669" s="118">
        <v>2.6667675033896123</v>
      </c>
      <c r="F669" s="84" t="s">
        <v>3058</v>
      </c>
      <c r="G669" s="84" t="b">
        <v>0</v>
      </c>
      <c r="H669" s="84" t="b">
        <v>0</v>
      </c>
      <c r="I669" s="84" t="b">
        <v>0</v>
      </c>
      <c r="J669" s="84" t="b">
        <v>0</v>
      </c>
      <c r="K669" s="84" t="b">
        <v>0</v>
      </c>
      <c r="L669" s="84" t="b">
        <v>0</v>
      </c>
    </row>
    <row r="670" spans="1:12" ht="15">
      <c r="A670" s="84" t="s">
        <v>246</v>
      </c>
      <c r="B670" s="84" t="s">
        <v>2841</v>
      </c>
      <c r="C670" s="84">
        <v>2</v>
      </c>
      <c r="D670" s="118">
        <v>0.0011117167416407746</v>
      </c>
      <c r="E670" s="118">
        <v>2.365737507725631</v>
      </c>
      <c r="F670" s="84" t="s">
        <v>3058</v>
      </c>
      <c r="G670" s="84" t="b">
        <v>0</v>
      </c>
      <c r="H670" s="84" t="b">
        <v>0</v>
      </c>
      <c r="I670" s="84" t="b">
        <v>0</v>
      </c>
      <c r="J670" s="84" t="b">
        <v>0</v>
      </c>
      <c r="K670" s="84" t="b">
        <v>0</v>
      </c>
      <c r="L670" s="84" t="b">
        <v>0</v>
      </c>
    </row>
    <row r="671" spans="1:12" ht="15">
      <c r="A671" s="84" t="s">
        <v>2848</v>
      </c>
      <c r="B671" s="84" t="s">
        <v>3017</v>
      </c>
      <c r="C671" s="84">
        <v>2</v>
      </c>
      <c r="D671" s="118">
        <v>0.0011117167416407746</v>
      </c>
      <c r="E671" s="118">
        <v>3.06470751206165</v>
      </c>
      <c r="F671" s="84" t="s">
        <v>3058</v>
      </c>
      <c r="G671" s="84" t="b">
        <v>0</v>
      </c>
      <c r="H671" s="84" t="b">
        <v>0</v>
      </c>
      <c r="I671" s="84" t="b">
        <v>0</v>
      </c>
      <c r="J671" s="84" t="b">
        <v>0</v>
      </c>
      <c r="K671" s="84" t="b">
        <v>0</v>
      </c>
      <c r="L671" s="84" t="b">
        <v>0</v>
      </c>
    </row>
    <row r="672" spans="1:12" ht="15">
      <c r="A672" s="84" t="s">
        <v>246</v>
      </c>
      <c r="B672" s="84" t="s">
        <v>541</v>
      </c>
      <c r="C672" s="84">
        <v>2</v>
      </c>
      <c r="D672" s="118">
        <v>0.0011117167416407746</v>
      </c>
      <c r="E672" s="118">
        <v>2.365737507725631</v>
      </c>
      <c r="F672" s="84" t="s">
        <v>3058</v>
      </c>
      <c r="G672" s="84" t="b">
        <v>0</v>
      </c>
      <c r="H672" s="84" t="b">
        <v>0</v>
      </c>
      <c r="I672" s="84" t="b">
        <v>0</v>
      </c>
      <c r="J672" s="84" t="b">
        <v>0</v>
      </c>
      <c r="K672" s="84" t="b">
        <v>0</v>
      </c>
      <c r="L672" s="84" t="b">
        <v>0</v>
      </c>
    </row>
    <row r="673" spans="1:12" ht="15">
      <c r="A673" s="84" t="s">
        <v>2152</v>
      </c>
      <c r="B673" s="84" t="s">
        <v>3018</v>
      </c>
      <c r="C673" s="84">
        <v>2</v>
      </c>
      <c r="D673" s="118">
        <v>0.0011117167416407746</v>
      </c>
      <c r="E673" s="118">
        <v>2.763677516397669</v>
      </c>
      <c r="F673" s="84" t="s">
        <v>3058</v>
      </c>
      <c r="G673" s="84" t="b">
        <v>0</v>
      </c>
      <c r="H673" s="84" t="b">
        <v>0</v>
      </c>
      <c r="I673" s="84" t="b">
        <v>0</v>
      </c>
      <c r="J673" s="84" t="b">
        <v>0</v>
      </c>
      <c r="K673" s="84" t="b">
        <v>0</v>
      </c>
      <c r="L673" s="84" t="b">
        <v>0</v>
      </c>
    </row>
    <row r="674" spans="1:12" ht="15">
      <c r="A674" s="84" t="s">
        <v>246</v>
      </c>
      <c r="B674" s="84" t="s">
        <v>2152</v>
      </c>
      <c r="C674" s="84">
        <v>2</v>
      </c>
      <c r="D674" s="118">
        <v>0.0011117167416407746</v>
      </c>
      <c r="E674" s="118">
        <v>1.9677974990535936</v>
      </c>
      <c r="F674" s="84" t="s">
        <v>3058</v>
      </c>
      <c r="G674" s="84" t="b">
        <v>0</v>
      </c>
      <c r="H674" s="84" t="b">
        <v>0</v>
      </c>
      <c r="I674" s="84" t="b">
        <v>0</v>
      </c>
      <c r="J674" s="84" t="b">
        <v>0</v>
      </c>
      <c r="K674" s="84" t="b">
        <v>0</v>
      </c>
      <c r="L674" s="84" t="b">
        <v>0</v>
      </c>
    </row>
    <row r="675" spans="1:12" ht="15">
      <c r="A675" s="84" t="s">
        <v>2695</v>
      </c>
      <c r="B675" s="84" t="s">
        <v>3019</v>
      </c>
      <c r="C675" s="84">
        <v>2</v>
      </c>
      <c r="D675" s="118">
        <v>0.0011117167416407746</v>
      </c>
      <c r="E675" s="118">
        <v>2.93976877545335</v>
      </c>
      <c r="F675" s="84" t="s">
        <v>3058</v>
      </c>
      <c r="G675" s="84" t="b">
        <v>0</v>
      </c>
      <c r="H675" s="84" t="b">
        <v>0</v>
      </c>
      <c r="I675" s="84" t="b">
        <v>0</v>
      </c>
      <c r="J675" s="84" t="b">
        <v>0</v>
      </c>
      <c r="K675" s="84" t="b">
        <v>0</v>
      </c>
      <c r="L675" s="84" t="b">
        <v>0</v>
      </c>
    </row>
    <row r="676" spans="1:12" ht="15">
      <c r="A676" s="84" t="s">
        <v>259</v>
      </c>
      <c r="B676" s="84" t="s">
        <v>2536</v>
      </c>
      <c r="C676" s="84">
        <v>2</v>
      </c>
      <c r="D676" s="118">
        <v>0.0011117167416407746</v>
      </c>
      <c r="E676" s="118">
        <v>1.0154894893914683</v>
      </c>
      <c r="F676" s="84" t="s">
        <v>3058</v>
      </c>
      <c r="G676" s="84" t="b">
        <v>0</v>
      </c>
      <c r="H676" s="84" t="b">
        <v>0</v>
      </c>
      <c r="I676" s="84" t="b">
        <v>0</v>
      </c>
      <c r="J676" s="84" t="b">
        <v>1</v>
      </c>
      <c r="K676" s="84" t="b">
        <v>0</v>
      </c>
      <c r="L676" s="84" t="b">
        <v>0</v>
      </c>
    </row>
    <row r="677" spans="1:12" ht="15">
      <c r="A677" s="84" t="s">
        <v>3020</v>
      </c>
      <c r="B677" s="84" t="s">
        <v>2855</v>
      </c>
      <c r="C677" s="84">
        <v>2</v>
      </c>
      <c r="D677" s="118">
        <v>0.0011117167416407746</v>
      </c>
      <c r="E677" s="118">
        <v>3.06470751206165</v>
      </c>
      <c r="F677" s="84" t="s">
        <v>3058</v>
      </c>
      <c r="G677" s="84" t="b">
        <v>0</v>
      </c>
      <c r="H677" s="84" t="b">
        <v>0</v>
      </c>
      <c r="I677" s="84" t="b">
        <v>0</v>
      </c>
      <c r="J677" s="84" t="b">
        <v>0</v>
      </c>
      <c r="K677" s="84" t="b">
        <v>0</v>
      </c>
      <c r="L677" s="84" t="b">
        <v>0</v>
      </c>
    </row>
    <row r="678" spans="1:12" ht="15">
      <c r="A678" s="84" t="s">
        <v>2855</v>
      </c>
      <c r="B678" s="84" t="s">
        <v>2852</v>
      </c>
      <c r="C678" s="84">
        <v>2</v>
      </c>
      <c r="D678" s="118">
        <v>0.0011117167416407746</v>
      </c>
      <c r="E678" s="118">
        <v>2.8886162530059685</v>
      </c>
      <c r="F678" s="84" t="s">
        <v>3058</v>
      </c>
      <c r="G678" s="84" t="b">
        <v>0</v>
      </c>
      <c r="H678" s="84" t="b">
        <v>0</v>
      </c>
      <c r="I678" s="84" t="b">
        <v>0</v>
      </c>
      <c r="J678" s="84" t="b">
        <v>0</v>
      </c>
      <c r="K678" s="84" t="b">
        <v>0</v>
      </c>
      <c r="L678" s="84" t="b">
        <v>0</v>
      </c>
    </row>
    <row r="679" spans="1:12" ht="15">
      <c r="A679" s="84" t="s">
        <v>2852</v>
      </c>
      <c r="B679" s="84" t="s">
        <v>2738</v>
      </c>
      <c r="C679" s="84">
        <v>2</v>
      </c>
      <c r="D679" s="118">
        <v>0.0011117167416407746</v>
      </c>
      <c r="E679" s="118">
        <v>2.763677516397669</v>
      </c>
      <c r="F679" s="84" t="s">
        <v>3058</v>
      </c>
      <c r="G679" s="84" t="b">
        <v>0</v>
      </c>
      <c r="H679" s="84" t="b">
        <v>0</v>
      </c>
      <c r="I679" s="84" t="b">
        <v>0</v>
      </c>
      <c r="J679" s="84" t="b">
        <v>0</v>
      </c>
      <c r="K679" s="84" t="b">
        <v>1</v>
      </c>
      <c r="L679" s="84" t="b">
        <v>0</v>
      </c>
    </row>
    <row r="680" spans="1:12" ht="15">
      <c r="A680" s="84" t="s">
        <v>2738</v>
      </c>
      <c r="B680" s="84" t="s">
        <v>2729</v>
      </c>
      <c r="C680" s="84">
        <v>2</v>
      </c>
      <c r="D680" s="118">
        <v>0.0011117167416407746</v>
      </c>
      <c r="E680" s="118">
        <v>2.6387387797893687</v>
      </c>
      <c r="F680" s="84" t="s">
        <v>3058</v>
      </c>
      <c r="G680" s="84" t="b">
        <v>0</v>
      </c>
      <c r="H680" s="84" t="b">
        <v>1</v>
      </c>
      <c r="I680" s="84" t="b">
        <v>0</v>
      </c>
      <c r="J680" s="84" t="b">
        <v>0</v>
      </c>
      <c r="K680" s="84" t="b">
        <v>0</v>
      </c>
      <c r="L680" s="84" t="b">
        <v>0</v>
      </c>
    </row>
    <row r="681" spans="1:12" ht="15">
      <c r="A681" s="84" t="s">
        <v>2729</v>
      </c>
      <c r="B681" s="84" t="s">
        <v>296</v>
      </c>
      <c r="C681" s="84">
        <v>2</v>
      </c>
      <c r="D681" s="118">
        <v>0.0011117167416407746</v>
      </c>
      <c r="E681" s="118">
        <v>2.763677516397669</v>
      </c>
      <c r="F681" s="84" t="s">
        <v>3058</v>
      </c>
      <c r="G681" s="84" t="b">
        <v>0</v>
      </c>
      <c r="H681" s="84" t="b">
        <v>0</v>
      </c>
      <c r="I681" s="84" t="b">
        <v>0</v>
      </c>
      <c r="J681" s="84" t="b">
        <v>0</v>
      </c>
      <c r="K681" s="84" t="b">
        <v>0</v>
      </c>
      <c r="L681" s="84" t="b">
        <v>0</v>
      </c>
    </row>
    <row r="682" spans="1:12" ht="15">
      <c r="A682" s="84" t="s">
        <v>296</v>
      </c>
      <c r="B682" s="84" t="s">
        <v>2850</v>
      </c>
      <c r="C682" s="84">
        <v>2</v>
      </c>
      <c r="D682" s="118">
        <v>0.0011117167416407746</v>
      </c>
      <c r="E682" s="118">
        <v>3.06470751206165</v>
      </c>
      <c r="F682" s="84" t="s">
        <v>3058</v>
      </c>
      <c r="G682" s="84" t="b">
        <v>0</v>
      </c>
      <c r="H682" s="84" t="b">
        <v>0</v>
      </c>
      <c r="I682" s="84" t="b">
        <v>0</v>
      </c>
      <c r="J682" s="84" t="b">
        <v>1</v>
      </c>
      <c r="K682" s="84" t="b">
        <v>0</v>
      </c>
      <c r="L682" s="84" t="b">
        <v>0</v>
      </c>
    </row>
    <row r="683" spans="1:12" ht="15">
      <c r="A683" s="84" t="s">
        <v>2850</v>
      </c>
      <c r="B683" s="84" t="s">
        <v>3021</v>
      </c>
      <c r="C683" s="84">
        <v>2</v>
      </c>
      <c r="D683" s="118">
        <v>0.0011117167416407746</v>
      </c>
      <c r="E683" s="118">
        <v>3.06470751206165</v>
      </c>
      <c r="F683" s="84" t="s">
        <v>3058</v>
      </c>
      <c r="G683" s="84" t="b">
        <v>1</v>
      </c>
      <c r="H683" s="84" t="b">
        <v>0</v>
      </c>
      <c r="I683" s="84" t="b">
        <v>0</v>
      </c>
      <c r="J683" s="84" t="b">
        <v>0</v>
      </c>
      <c r="K683" s="84" t="b">
        <v>0</v>
      </c>
      <c r="L683" s="84" t="b">
        <v>0</v>
      </c>
    </row>
    <row r="684" spans="1:12" ht="15">
      <c r="A684" s="84" t="s">
        <v>3021</v>
      </c>
      <c r="B684" s="84" t="s">
        <v>3022</v>
      </c>
      <c r="C684" s="84">
        <v>2</v>
      </c>
      <c r="D684" s="118">
        <v>0.0011117167416407746</v>
      </c>
      <c r="E684" s="118">
        <v>3.240798771117331</v>
      </c>
      <c r="F684" s="84" t="s">
        <v>3058</v>
      </c>
      <c r="G684" s="84" t="b">
        <v>0</v>
      </c>
      <c r="H684" s="84" t="b">
        <v>0</v>
      </c>
      <c r="I684" s="84" t="b">
        <v>0</v>
      </c>
      <c r="J684" s="84" t="b">
        <v>0</v>
      </c>
      <c r="K684" s="84" t="b">
        <v>0</v>
      </c>
      <c r="L684" s="84" t="b">
        <v>0</v>
      </c>
    </row>
    <row r="685" spans="1:12" ht="15">
      <c r="A685" s="84" t="s">
        <v>261</v>
      </c>
      <c r="B685" s="84" t="s">
        <v>2091</v>
      </c>
      <c r="C685" s="84">
        <v>2</v>
      </c>
      <c r="D685" s="118">
        <v>0.0011117167416407746</v>
      </c>
      <c r="E685" s="118">
        <v>2.0366787884614066</v>
      </c>
      <c r="F685" s="84" t="s">
        <v>3058</v>
      </c>
      <c r="G685" s="84" t="b">
        <v>0</v>
      </c>
      <c r="H685" s="84" t="b">
        <v>0</v>
      </c>
      <c r="I685" s="84" t="b">
        <v>0</v>
      </c>
      <c r="J685" s="84" t="b">
        <v>0</v>
      </c>
      <c r="K685" s="84" t="b">
        <v>0</v>
      </c>
      <c r="L685" s="84" t="b">
        <v>0</v>
      </c>
    </row>
    <row r="686" spans="1:12" ht="15">
      <c r="A686" s="84" t="s">
        <v>2860</v>
      </c>
      <c r="B686" s="84" t="s">
        <v>3023</v>
      </c>
      <c r="C686" s="84">
        <v>2</v>
      </c>
      <c r="D686" s="118">
        <v>0.0011117167416407746</v>
      </c>
      <c r="E686" s="118">
        <v>3.06470751206165</v>
      </c>
      <c r="F686" s="84" t="s">
        <v>3058</v>
      </c>
      <c r="G686" s="84" t="b">
        <v>0</v>
      </c>
      <c r="H686" s="84" t="b">
        <v>0</v>
      </c>
      <c r="I686" s="84" t="b">
        <v>0</v>
      </c>
      <c r="J686" s="84" t="b">
        <v>0</v>
      </c>
      <c r="K686" s="84" t="b">
        <v>0</v>
      </c>
      <c r="L686" s="84" t="b">
        <v>0</v>
      </c>
    </row>
    <row r="687" spans="1:12" ht="15">
      <c r="A687" s="84" t="s">
        <v>281</v>
      </c>
      <c r="B687" s="84" t="s">
        <v>2861</v>
      </c>
      <c r="C687" s="84">
        <v>2</v>
      </c>
      <c r="D687" s="118">
        <v>0.0011117167416407746</v>
      </c>
      <c r="E687" s="118">
        <v>2.110465002622325</v>
      </c>
      <c r="F687" s="84" t="s">
        <v>3058</v>
      </c>
      <c r="G687" s="84" t="b">
        <v>0</v>
      </c>
      <c r="H687" s="84" t="b">
        <v>0</v>
      </c>
      <c r="I687" s="84" t="b">
        <v>0</v>
      </c>
      <c r="J687" s="84" t="b">
        <v>0</v>
      </c>
      <c r="K687" s="84" t="b">
        <v>0</v>
      </c>
      <c r="L687" s="84" t="b">
        <v>0</v>
      </c>
    </row>
    <row r="688" spans="1:12" ht="15">
      <c r="A688" s="84" t="s">
        <v>2160</v>
      </c>
      <c r="B688" s="84" t="s">
        <v>3024</v>
      </c>
      <c r="C688" s="84">
        <v>2</v>
      </c>
      <c r="D688" s="118">
        <v>0.0011117167416407746</v>
      </c>
      <c r="E688" s="118">
        <v>2.3957007311030742</v>
      </c>
      <c r="F688" s="84" t="s">
        <v>3058</v>
      </c>
      <c r="G688" s="84" t="b">
        <v>0</v>
      </c>
      <c r="H688" s="84" t="b">
        <v>0</v>
      </c>
      <c r="I688" s="84" t="b">
        <v>0</v>
      </c>
      <c r="J688" s="84" t="b">
        <v>0</v>
      </c>
      <c r="K688" s="84" t="b">
        <v>0</v>
      </c>
      <c r="L688" s="84" t="b">
        <v>0</v>
      </c>
    </row>
    <row r="689" spans="1:12" ht="15">
      <c r="A689" s="84" t="s">
        <v>267</v>
      </c>
      <c r="B689" s="84" t="s">
        <v>2820</v>
      </c>
      <c r="C689" s="84">
        <v>2</v>
      </c>
      <c r="D689" s="118">
        <v>0.0011117167416407746</v>
      </c>
      <c r="E689" s="118">
        <v>3.240798771117331</v>
      </c>
      <c r="F689" s="84" t="s">
        <v>3058</v>
      </c>
      <c r="G689" s="84" t="b">
        <v>0</v>
      </c>
      <c r="H689" s="84" t="b">
        <v>0</v>
      </c>
      <c r="I689" s="84" t="b">
        <v>0</v>
      </c>
      <c r="J689" s="84" t="b">
        <v>0</v>
      </c>
      <c r="K689" s="84" t="b">
        <v>0</v>
      </c>
      <c r="L689" s="84" t="b">
        <v>0</v>
      </c>
    </row>
    <row r="690" spans="1:12" ht="15">
      <c r="A690" s="84" t="s">
        <v>259</v>
      </c>
      <c r="B690" s="84" t="s">
        <v>3029</v>
      </c>
      <c r="C690" s="84">
        <v>2</v>
      </c>
      <c r="D690" s="118">
        <v>0.0011117167416407746</v>
      </c>
      <c r="E690" s="118">
        <v>1.6175494807194308</v>
      </c>
      <c r="F690" s="84" t="s">
        <v>3058</v>
      </c>
      <c r="G690" s="84" t="b">
        <v>0</v>
      </c>
      <c r="H690" s="84" t="b">
        <v>0</v>
      </c>
      <c r="I690" s="84" t="b">
        <v>0</v>
      </c>
      <c r="J690" s="84" t="b">
        <v>0</v>
      </c>
      <c r="K690" s="84" t="b">
        <v>0</v>
      </c>
      <c r="L690" s="84" t="b">
        <v>0</v>
      </c>
    </row>
    <row r="691" spans="1:12" ht="15">
      <c r="A691" s="84" t="s">
        <v>3032</v>
      </c>
      <c r="B691" s="84" t="s">
        <v>3033</v>
      </c>
      <c r="C691" s="84">
        <v>2</v>
      </c>
      <c r="D691" s="118">
        <v>0.0011117167416407746</v>
      </c>
      <c r="E691" s="118">
        <v>3.240798771117331</v>
      </c>
      <c r="F691" s="84" t="s">
        <v>3058</v>
      </c>
      <c r="G691" s="84" t="b">
        <v>0</v>
      </c>
      <c r="H691" s="84" t="b">
        <v>0</v>
      </c>
      <c r="I691" s="84" t="b">
        <v>0</v>
      </c>
      <c r="J691" s="84" t="b">
        <v>0</v>
      </c>
      <c r="K691" s="84" t="b">
        <v>0</v>
      </c>
      <c r="L691" s="84" t="b">
        <v>0</v>
      </c>
    </row>
    <row r="692" spans="1:12" ht="15">
      <c r="A692" s="84" t="s">
        <v>3033</v>
      </c>
      <c r="B692" s="84" t="s">
        <v>2685</v>
      </c>
      <c r="C692" s="84">
        <v>2</v>
      </c>
      <c r="D692" s="118">
        <v>0.0011117167416407746</v>
      </c>
      <c r="E692" s="118">
        <v>2.93976877545335</v>
      </c>
      <c r="F692" s="84" t="s">
        <v>3058</v>
      </c>
      <c r="G692" s="84" t="b">
        <v>0</v>
      </c>
      <c r="H692" s="84" t="b">
        <v>0</v>
      </c>
      <c r="I692" s="84" t="b">
        <v>0</v>
      </c>
      <c r="J692" s="84" t="b">
        <v>0</v>
      </c>
      <c r="K692" s="84" t="b">
        <v>0</v>
      </c>
      <c r="L692" s="84" t="b">
        <v>0</v>
      </c>
    </row>
    <row r="693" spans="1:12" ht="15">
      <c r="A693" s="84" t="s">
        <v>2685</v>
      </c>
      <c r="B693" s="84" t="s">
        <v>2562</v>
      </c>
      <c r="C693" s="84">
        <v>2</v>
      </c>
      <c r="D693" s="118">
        <v>0.0011117167416407746</v>
      </c>
      <c r="E693" s="118">
        <v>2.3377087841253874</v>
      </c>
      <c r="F693" s="84" t="s">
        <v>3058</v>
      </c>
      <c r="G693" s="84" t="b">
        <v>0</v>
      </c>
      <c r="H693" s="84" t="b">
        <v>0</v>
      </c>
      <c r="I693" s="84" t="b">
        <v>0</v>
      </c>
      <c r="J693" s="84" t="b">
        <v>0</v>
      </c>
      <c r="K693" s="84" t="b">
        <v>0</v>
      </c>
      <c r="L693" s="84" t="b">
        <v>0</v>
      </c>
    </row>
    <row r="694" spans="1:12" ht="15">
      <c r="A694" s="84" t="s">
        <v>2562</v>
      </c>
      <c r="B694" s="84" t="s">
        <v>3034</v>
      </c>
      <c r="C694" s="84">
        <v>2</v>
      </c>
      <c r="D694" s="118">
        <v>0.0011117167416407746</v>
      </c>
      <c r="E694" s="118">
        <v>2.6387387797893687</v>
      </c>
      <c r="F694" s="84" t="s">
        <v>3058</v>
      </c>
      <c r="G694" s="84" t="b">
        <v>0</v>
      </c>
      <c r="H694" s="84" t="b">
        <v>0</v>
      </c>
      <c r="I694" s="84" t="b">
        <v>0</v>
      </c>
      <c r="J694" s="84" t="b">
        <v>0</v>
      </c>
      <c r="K694" s="84" t="b">
        <v>0</v>
      </c>
      <c r="L694" s="84" t="b">
        <v>0</v>
      </c>
    </row>
    <row r="695" spans="1:12" ht="15">
      <c r="A695" s="84" t="s">
        <v>3034</v>
      </c>
      <c r="B695" s="84" t="s">
        <v>2581</v>
      </c>
      <c r="C695" s="84">
        <v>2</v>
      </c>
      <c r="D695" s="118">
        <v>0.0011117167416407746</v>
      </c>
      <c r="E695" s="118">
        <v>2.6967307267670555</v>
      </c>
      <c r="F695" s="84" t="s">
        <v>3058</v>
      </c>
      <c r="G695" s="84" t="b">
        <v>0</v>
      </c>
      <c r="H695" s="84" t="b">
        <v>0</v>
      </c>
      <c r="I695" s="84" t="b">
        <v>0</v>
      </c>
      <c r="J695" s="84" t="b">
        <v>0</v>
      </c>
      <c r="K695" s="84" t="b">
        <v>0</v>
      </c>
      <c r="L695" s="84" t="b">
        <v>0</v>
      </c>
    </row>
    <row r="696" spans="1:12" ht="15">
      <c r="A696" s="84" t="s">
        <v>2581</v>
      </c>
      <c r="B696" s="84" t="s">
        <v>2802</v>
      </c>
      <c r="C696" s="84">
        <v>2</v>
      </c>
      <c r="D696" s="118">
        <v>0.0011117167416407746</v>
      </c>
      <c r="E696" s="118">
        <v>2.6667675033896123</v>
      </c>
      <c r="F696" s="84" t="s">
        <v>3058</v>
      </c>
      <c r="G696" s="84" t="b">
        <v>0</v>
      </c>
      <c r="H696" s="84" t="b">
        <v>0</v>
      </c>
      <c r="I696" s="84" t="b">
        <v>0</v>
      </c>
      <c r="J696" s="84" t="b">
        <v>0</v>
      </c>
      <c r="K696" s="84" t="b">
        <v>0</v>
      </c>
      <c r="L696" s="84" t="b">
        <v>0</v>
      </c>
    </row>
    <row r="697" spans="1:12" ht="15">
      <c r="A697" s="84" t="s">
        <v>2802</v>
      </c>
      <c r="B697" s="84" t="s">
        <v>3035</v>
      </c>
      <c r="C697" s="84">
        <v>2</v>
      </c>
      <c r="D697" s="118">
        <v>0.0011117167416407746</v>
      </c>
      <c r="E697" s="118">
        <v>3.06470751206165</v>
      </c>
      <c r="F697" s="84" t="s">
        <v>3058</v>
      </c>
      <c r="G697" s="84" t="b">
        <v>0</v>
      </c>
      <c r="H697" s="84" t="b">
        <v>0</v>
      </c>
      <c r="I697" s="84" t="b">
        <v>0</v>
      </c>
      <c r="J697" s="84" t="b">
        <v>0</v>
      </c>
      <c r="K697" s="84" t="b">
        <v>0</v>
      </c>
      <c r="L697" s="84" t="b">
        <v>0</v>
      </c>
    </row>
    <row r="698" spans="1:12" ht="15">
      <c r="A698" s="84" t="s">
        <v>3035</v>
      </c>
      <c r="B698" s="84" t="s">
        <v>2147</v>
      </c>
      <c r="C698" s="84">
        <v>2</v>
      </c>
      <c r="D698" s="118">
        <v>0.0011117167416407746</v>
      </c>
      <c r="E698" s="118">
        <v>1.6387387797893689</v>
      </c>
      <c r="F698" s="84" t="s">
        <v>3058</v>
      </c>
      <c r="G698" s="84" t="b">
        <v>0</v>
      </c>
      <c r="H698" s="84" t="b">
        <v>0</v>
      </c>
      <c r="I698" s="84" t="b">
        <v>0</v>
      </c>
      <c r="J698" s="84" t="b">
        <v>0</v>
      </c>
      <c r="K698" s="84" t="b">
        <v>0</v>
      </c>
      <c r="L698" s="84" t="b">
        <v>0</v>
      </c>
    </row>
    <row r="699" spans="1:12" ht="15">
      <c r="A699" s="84" t="s">
        <v>2147</v>
      </c>
      <c r="B699" s="84" t="s">
        <v>590</v>
      </c>
      <c r="C699" s="84">
        <v>2</v>
      </c>
      <c r="D699" s="118">
        <v>0.0011117167416407746</v>
      </c>
      <c r="E699" s="118">
        <v>0.31729570417522673</v>
      </c>
      <c r="F699" s="84" t="s">
        <v>3058</v>
      </c>
      <c r="G699" s="84" t="b">
        <v>0</v>
      </c>
      <c r="H699" s="84" t="b">
        <v>0</v>
      </c>
      <c r="I699" s="84" t="b">
        <v>0</v>
      </c>
      <c r="J699" s="84" t="b">
        <v>0</v>
      </c>
      <c r="K699" s="84" t="b">
        <v>0</v>
      </c>
      <c r="L699" s="84" t="b">
        <v>0</v>
      </c>
    </row>
    <row r="700" spans="1:12" ht="15">
      <c r="A700" s="84" t="s">
        <v>590</v>
      </c>
      <c r="B700" s="84" t="s">
        <v>3036</v>
      </c>
      <c r="C700" s="84">
        <v>2</v>
      </c>
      <c r="D700" s="118">
        <v>0.0011117167416407746</v>
      </c>
      <c r="E700" s="118">
        <v>1.898376090295125</v>
      </c>
      <c r="F700" s="84" t="s">
        <v>3058</v>
      </c>
      <c r="G700" s="84" t="b">
        <v>0</v>
      </c>
      <c r="H700" s="84" t="b">
        <v>0</v>
      </c>
      <c r="I700" s="84" t="b">
        <v>0</v>
      </c>
      <c r="J700" s="84" t="b">
        <v>0</v>
      </c>
      <c r="K700" s="84" t="b">
        <v>0</v>
      </c>
      <c r="L700" s="84" t="b">
        <v>0</v>
      </c>
    </row>
    <row r="701" spans="1:12" ht="15">
      <c r="A701" s="84" t="s">
        <v>3036</v>
      </c>
      <c r="B701" s="84" t="s">
        <v>3037</v>
      </c>
      <c r="C701" s="84">
        <v>2</v>
      </c>
      <c r="D701" s="118">
        <v>0.0011117167416407746</v>
      </c>
      <c r="E701" s="118">
        <v>3.240798771117331</v>
      </c>
      <c r="F701" s="84" t="s">
        <v>3058</v>
      </c>
      <c r="G701" s="84" t="b">
        <v>0</v>
      </c>
      <c r="H701" s="84" t="b">
        <v>0</v>
      </c>
      <c r="I701" s="84" t="b">
        <v>0</v>
      </c>
      <c r="J701" s="84" t="b">
        <v>0</v>
      </c>
      <c r="K701" s="84" t="b">
        <v>0</v>
      </c>
      <c r="L701" s="84" t="b">
        <v>0</v>
      </c>
    </row>
    <row r="702" spans="1:12" ht="15">
      <c r="A702" s="84" t="s">
        <v>3037</v>
      </c>
      <c r="B702" s="84" t="s">
        <v>3038</v>
      </c>
      <c r="C702" s="84">
        <v>2</v>
      </c>
      <c r="D702" s="118">
        <v>0.0011117167416407746</v>
      </c>
      <c r="E702" s="118">
        <v>3.240798771117331</v>
      </c>
      <c r="F702" s="84" t="s">
        <v>3058</v>
      </c>
      <c r="G702" s="84" t="b">
        <v>0</v>
      </c>
      <c r="H702" s="84" t="b">
        <v>0</v>
      </c>
      <c r="I702" s="84" t="b">
        <v>0</v>
      </c>
      <c r="J702" s="84" t="b">
        <v>0</v>
      </c>
      <c r="K702" s="84" t="b">
        <v>0</v>
      </c>
      <c r="L702" s="84" t="b">
        <v>0</v>
      </c>
    </row>
    <row r="703" spans="1:12" ht="15">
      <c r="A703" s="84" t="s">
        <v>3038</v>
      </c>
      <c r="B703" s="84" t="s">
        <v>3039</v>
      </c>
      <c r="C703" s="84">
        <v>2</v>
      </c>
      <c r="D703" s="118">
        <v>0.0011117167416407746</v>
      </c>
      <c r="E703" s="118">
        <v>3.240798771117331</v>
      </c>
      <c r="F703" s="84" t="s">
        <v>3058</v>
      </c>
      <c r="G703" s="84" t="b">
        <v>0</v>
      </c>
      <c r="H703" s="84" t="b">
        <v>0</v>
      </c>
      <c r="I703" s="84" t="b">
        <v>0</v>
      </c>
      <c r="J703" s="84" t="b">
        <v>0</v>
      </c>
      <c r="K703" s="84" t="b">
        <v>0</v>
      </c>
      <c r="L703" s="84" t="b">
        <v>0</v>
      </c>
    </row>
    <row r="704" spans="1:12" ht="15">
      <c r="A704" s="84" t="s">
        <v>3039</v>
      </c>
      <c r="B704" s="84" t="s">
        <v>2146</v>
      </c>
      <c r="C704" s="84">
        <v>2</v>
      </c>
      <c r="D704" s="118">
        <v>0.0011117167416407746</v>
      </c>
      <c r="E704" s="118">
        <v>1.6387387797893689</v>
      </c>
      <c r="F704" s="84" t="s">
        <v>3058</v>
      </c>
      <c r="G704" s="84" t="b">
        <v>0</v>
      </c>
      <c r="H704" s="84" t="b">
        <v>0</v>
      </c>
      <c r="I704" s="84" t="b">
        <v>0</v>
      </c>
      <c r="J704" s="84" t="b">
        <v>0</v>
      </c>
      <c r="K704" s="84" t="b">
        <v>0</v>
      </c>
      <c r="L704" s="84" t="b">
        <v>0</v>
      </c>
    </row>
    <row r="705" spans="1:12" ht="15">
      <c r="A705" s="84" t="s">
        <v>2538</v>
      </c>
      <c r="B705" s="84" t="s">
        <v>3041</v>
      </c>
      <c r="C705" s="84">
        <v>2</v>
      </c>
      <c r="D705" s="118">
        <v>0.0011117167416407746</v>
      </c>
      <c r="E705" s="118">
        <v>3.06470751206165</v>
      </c>
      <c r="F705" s="84" t="s">
        <v>3058</v>
      </c>
      <c r="G705" s="84" t="b">
        <v>0</v>
      </c>
      <c r="H705" s="84" t="b">
        <v>0</v>
      </c>
      <c r="I705" s="84" t="b">
        <v>0</v>
      </c>
      <c r="J705" s="84" t="b">
        <v>0</v>
      </c>
      <c r="K705" s="84" t="b">
        <v>0</v>
      </c>
      <c r="L705" s="84" t="b">
        <v>0</v>
      </c>
    </row>
    <row r="706" spans="1:12" ht="15">
      <c r="A706" s="84" t="s">
        <v>3041</v>
      </c>
      <c r="B706" s="84" t="s">
        <v>2176</v>
      </c>
      <c r="C706" s="84">
        <v>2</v>
      </c>
      <c r="D706" s="118">
        <v>0.0011117167416407746</v>
      </c>
      <c r="E706" s="118">
        <v>2.143888758109275</v>
      </c>
      <c r="F706" s="84" t="s">
        <v>3058</v>
      </c>
      <c r="G706" s="84" t="b">
        <v>0</v>
      </c>
      <c r="H706" s="84" t="b">
        <v>0</v>
      </c>
      <c r="I706" s="84" t="b">
        <v>0</v>
      </c>
      <c r="J706" s="84" t="b">
        <v>0</v>
      </c>
      <c r="K706" s="84" t="b">
        <v>0</v>
      </c>
      <c r="L706" s="84" t="b">
        <v>0</v>
      </c>
    </row>
    <row r="707" spans="1:12" ht="15">
      <c r="A707" s="84" t="s">
        <v>2176</v>
      </c>
      <c r="B707" s="84" t="s">
        <v>3042</v>
      </c>
      <c r="C707" s="84">
        <v>2</v>
      </c>
      <c r="D707" s="118">
        <v>0.0011117167416407746</v>
      </c>
      <c r="E707" s="118">
        <v>2.143888758109275</v>
      </c>
      <c r="F707" s="84" t="s">
        <v>3058</v>
      </c>
      <c r="G707" s="84" t="b">
        <v>0</v>
      </c>
      <c r="H707" s="84" t="b">
        <v>0</v>
      </c>
      <c r="I707" s="84" t="b">
        <v>0</v>
      </c>
      <c r="J707" s="84" t="b">
        <v>1</v>
      </c>
      <c r="K707" s="84" t="b">
        <v>0</v>
      </c>
      <c r="L707" s="84" t="b">
        <v>0</v>
      </c>
    </row>
    <row r="708" spans="1:12" ht="15">
      <c r="A708" s="84" t="s">
        <v>3042</v>
      </c>
      <c r="B708" s="84" t="s">
        <v>3043</v>
      </c>
      <c r="C708" s="84">
        <v>2</v>
      </c>
      <c r="D708" s="118">
        <v>0.0011117167416407746</v>
      </c>
      <c r="E708" s="118">
        <v>3.240798771117331</v>
      </c>
      <c r="F708" s="84" t="s">
        <v>3058</v>
      </c>
      <c r="G708" s="84" t="b">
        <v>1</v>
      </c>
      <c r="H708" s="84" t="b">
        <v>0</v>
      </c>
      <c r="I708" s="84" t="b">
        <v>0</v>
      </c>
      <c r="J708" s="84" t="b">
        <v>0</v>
      </c>
      <c r="K708" s="84" t="b">
        <v>0</v>
      </c>
      <c r="L708" s="84" t="b">
        <v>0</v>
      </c>
    </row>
    <row r="709" spans="1:12" ht="15">
      <c r="A709" s="84" t="s">
        <v>3043</v>
      </c>
      <c r="B709" s="84" t="s">
        <v>3044</v>
      </c>
      <c r="C709" s="84">
        <v>2</v>
      </c>
      <c r="D709" s="118">
        <v>0.0011117167416407746</v>
      </c>
      <c r="E709" s="118">
        <v>3.240798771117331</v>
      </c>
      <c r="F709" s="84" t="s">
        <v>3058</v>
      </c>
      <c r="G709" s="84" t="b">
        <v>0</v>
      </c>
      <c r="H709" s="84" t="b">
        <v>0</v>
      </c>
      <c r="I709" s="84" t="b">
        <v>0</v>
      </c>
      <c r="J709" s="84" t="b">
        <v>0</v>
      </c>
      <c r="K709" s="84" t="b">
        <v>0</v>
      </c>
      <c r="L709" s="84" t="b">
        <v>0</v>
      </c>
    </row>
    <row r="710" spans="1:12" ht="15">
      <c r="A710" s="84" t="s">
        <v>3044</v>
      </c>
      <c r="B710" s="84" t="s">
        <v>2113</v>
      </c>
      <c r="C710" s="84">
        <v>2</v>
      </c>
      <c r="D710" s="118">
        <v>0.0011117167416407746</v>
      </c>
      <c r="E710" s="118">
        <v>3.240798771117331</v>
      </c>
      <c r="F710" s="84" t="s">
        <v>3058</v>
      </c>
      <c r="G710" s="84" t="b">
        <v>0</v>
      </c>
      <c r="H710" s="84" t="b">
        <v>0</v>
      </c>
      <c r="I710" s="84" t="b">
        <v>0</v>
      </c>
      <c r="J710" s="84" t="b">
        <v>0</v>
      </c>
      <c r="K710" s="84" t="b">
        <v>0</v>
      </c>
      <c r="L710" s="84" t="b">
        <v>0</v>
      </c>
    </row>
    <row r="711" spans="1:12" ht="15">
      <c r="A711" s="84" t="s">
        <v>2671</v>
      </c>
      <c r="B711" s="84" t="s">
        <v>3045</v>
      </c>
      <c r="C711" s="84">
        <v>2</v>
      </c>
      <c r="D711" s="118">
        <v>0.0011117167416407746</v>
      </c>
      <c r="E711" s="118">
        <v>2.8428587624452937</v>
      </c>
      <c r="F711" s="84" t="s">
        <v>3058</v>
      </c>
      <c r="G711" s="84" t="b">
        <v>0</v>
      </c>
      <c r="H711" s="84" t="b">
        <v>0</v>
      </c>
      <c r="I711" s="84" t="b">
        <v>0</v>
      </c>
      <c r="J711" s="84" t="b">
        <v>0</v>
      </c>
      <c r="K711" s="84" t="b">
        <v>0</v>
      </c>
      <c r="L711" s="84" t="b">
        <v>0</v>
      </c>
    </row>
    <row r="712" spans="1:12" ht="15">
      <c r="A712" s="84" t="s">
        <v>261</v>
      </c>
      <c r="B712" s="84" t="s">
        <v>2865</v>
      </c>
      <c r="C712" s="84">
        <v>2</v>
      </c>
      <c r="D712" s="118">
        <v>0.0011117167416407746</v>
      </c>
      <c r="E712" s="118">
        <v>2.93976877545335</v>
      </c>
      <c r="F712" s="84" t="s">
        <v>3058</v>
      </c>
      <c r="G712" s="84" t="b">
        <v>0</v>
      </c>
      <c r="H712" s="84" t="b">
        <v>0</v>
      </c>
      <c r="I712" s="84" t="b">
        <v>0</v>
      </c>
      <c r="J712" s="84" t="b">
        <v>0</v>
      </c>
      <c r="K712" s="84" t="b">
        <v>0</v>
      </c>
      <c r="L712" s="84" t="b">
        <v>0</v>
      </c>
    </row>
    <row r="713" spans="1:12" ht="15">
      <c r="A713" s="84" t="s">
        <v>2871</v>
      </c>
      <c r="B713" s="84" t="s">
        <v>3047</v>
      </c>
      <c r="C713" s="84">
        <v>2</v>
      </c>
      <c r="D713" s="118">
        <v>0.0011117167416407746</v>
      </c>
      <c r="E713" s="118">
        <v>3.06470751206165</v>
      </c>
      <c r="F713" s="84" t="s">
        <v>3058</v>
      </c>
      <c r="G713" s="84" t="b">
        <v>0</v>
      </c>
      <c r="H713" s="84" t="b">
        <v>0</v>
      </c>
      <c r="I713" s="84" t="b">
        <v>0</v>
      </c>
      <c r="J713" s="84" t="b">
        <v>0</v>
      </c>
      <c r="K713" s="84" t="b">
        <v>0</v>
      </c>
      <c r="L713" s="84" t="b">
        <v>0</v>
      </c>
    </row>
    <row r="714" spans="1:12" ht="15">
      <c r="A714" s="84" t="s">
        <v>2091</v>
      </c>
      <c r="B714" s="84" t="s">
        <v>2092</v>
      </c>
      <c r="C714" s="84">
        <v>12</v>
      </c>
      <c r="D714" s="118">
        <v>0.006579296953564825</v>
      </c>
      <c r="E714" s="118">
        <v>1.9902876136239642</v>
      </c>
      <c r="F714" s="84" t="s">
        <v>2016</v>
      </c>
      <c r="G714" s="84" t="b">
        <v>0</v>
      </c>
      <c r="H714" s="84" t="b">
        <v>0</v>
      </c>
      <c r="I714" s="84" t="b">
        <v>0</v>
      </c>
      <c r="J714" s="84" t="b">
        <v>0</v>
      </c>
      <c r="K714" s="84" t="b">
        <v>0</v>
      </c>
      <c r="L714" s="84" t="b">
        <v>0</v>
      </c>
    </row>
    <row r="715" spans="1:12" ht="15">
      <c r="A715" s="84" t="s">
        <v>2146</v>
      </c>
      <c r="B715" s="84" t="s">
        <v>2150</v>
      </c>
      <c r="C715" s="84">
        <v>10</v>
      </c>
      <c r="D715" s="118">
        <v>0.005712451596477301</v>
      </c>
      <c r="E715" s="118">
        <v>1.6692630775029884</v>
      </c>
      <c r="F715" s="84" t="s">
        <v>2016</v>
      </c>
      <c r="G715" s="84" t="b">
        <v>0</v>
      </c>
      <c r="H715" s="84" t="b">
        <v>0</v>
      </c>
      <c r="I715" s="84" t="b">
        <v>0</v>
      </c>
      <c r="J715" s="84" t="b">
        <v>0</v>
      </c>
      <c r="K715" s="84" t="b">
        <v>0</v>
      </c>
      <c r="L715" s="84" t="b">
        <v>0</v>
      </c>
    </row>
    <row r="716" spans="1:12" ht="15">
      <c r="A716" s="84" t="s">
        <v>2173</v>
      </c>
      <c r="B716" s="84" t="s">
        <v>2516</v>
      </c>
      <c r="C716" s="84">
        <v>8</v>
      </c>
      <c r="D716" s="118">
        <v>0.005000194409293079</v>
      </c>
      <c r="E716" s="118">
        <v>2.274927193099776</v>
      </c>
      <c r="F716" s="84" t="s">
        <v>2016</v>
      </c>
      <c r="G716" s="84" t="b">
        <v>0</v>
      </c>
      <c r="H716" s="84" t="b">
        <v>0</v>
      </c>
      <c r="I716" s="84" t="b">
        <v>0</v>
      </c>
      <c r="J716" s="84" t="b">
        <v>0</v>
      </c>
      <c r="K716" s="84" t="b">
        <v>0</v>
      </c>
      <c r="L716" s="84" t="b">
        <v>0</v>
      </c>
    </row>
    <row r="717" spans="1:12" ht="15">
      <c r="A717" s="84" t="s">
        <v>2516</v>
      </c>
      <c r="B717" s="84" t="s">
        <v>2515</v>
      </c>
      <c r="C717" s="84">
        <v>8</v>
      </c>
      <c r="D717" s="118">
        <v>0.005000194409293079</v>
      </c>
      <c r="E717" s="118">
        <v>2.274927193099776</v>
      </c>
      <c r="F717" s="84" t="s">
        <v>2016</v>
      </c>
      <c r="G717" s="84" t="b">
        <v>0</v>
      </c>
      <c r="H717" s="84" t="b">
        <v>0</v>
      </c>
      <c r="I717" s="84" t="b">
        <v>0</v>
      </c>
      <c r="J717" s="84" t="b">
        <v>0</v>
      </c>
      <c r="K717" s="84" t="b">
        <v>0</v>
      </c>
      <c r="L717" s="84" t="b">
        <v>0</v>
      </c>
    </row>
    <row r="718" spans="1:12" ht="15">
      <c r="A718" s="84" t="s">
        <v>2525</v>
      </c>
      <c r="B718" s="84" t="s">
        <v>2088</v>
      </c>
      <c r="C718" s="84">
        <v>7</v>
      </c>
      <c r="D718" s="118">
        <v>0.004600444042007031</v>
      </c>
      <c r="E718" s="118">
        <v>1.9987207811608272</v>
      </c>
      <c r="F718" s="84" t="s">
        <v>2016</v>
      </c>
      <c r="G718" s="84" t="b">
        <v>0</v>
      </c>
      <c r="H718" s="84" t="b">
        <v>0</v>
      </c>
      <c r="I718" s="84" t="b">
        <v>0</v>
      </c>
      <c r="J718" s="84" t="b">
        <v>0</v>
      </c>
      <c r="K718" s="84" t="b">
        <v>0</v>
      </c>
      <c r="L718" s="84" t="b">
        <v>0</v>
      </c>
    </row>
    <row r="719" spans="1:12" ht="15">
      <c r="A719" s="84" t="s">
        <v>2524</v>
      </c>
      <c r="B719" s="84" t="s">
        <v>2520</v>
      </c>
      <c r="C719" s="84">
        <v>7</v>
      </c>
      <c r="D719" s="118">
        <v>0.004600444042007031</v>
      </c>
      <c r="E719" s="118">
        <v>2.3260797155471575</v>
      </c>
      <c r="F719" s="84" t="s">
        <v>2016</v>
      </c>
      <c r="G719" s="84" t="b">
        <v>0</v>
      </c>
      <c r="H719" s="84" t="b">
        <v>0</v>
      </c>
      <c r="I719" s="84" t="b">
        <v>0</v>
      </c>
      <c r="J719" s="84" t="b">
        <v>0</v>
      </c>
      <c r="K719" s="84" t="b">
        <v>0</v>
      </c>
      <c r="L719" s="84" t="b">
        <v>0</v>
      </c>
    </row>
    <row r="720" spans="1:12" ht="15">
      <c r="A720" s="84" t="s">
        <v>2527</v>
      </c>
      <c r="B720" s="84" t="s">
        <v>2528</v>
      </c>
      <c r="C720" s="84">
        <v>6</v>
      </c>
      <c r="D720" s="118">
        <v>0.005168465670251544</v>
      </c>
      <c r="E720" s="118">
        <v>2.4510184521554574</v>
      </c>
      <c r="F720" s="84" t="s">
        <v>2016</v>
      </c>
      <c r="G720" s="84" t="b">
        <v>0</v>
      </c>
      <c r="H720" s="84" t="b">
        <v>0</v>
      </c>
      <c r="I720" s="84" t="b">
        <v>0</v>
      </c>
      <c r="J720" s="84" t="b">
        <v>0</v>
      </c>
      <c r="K720" s="84" t="b">
        <v>0</v>
      </c>
      <c r="L720" s="84" t="b">
        <v>0</v>
      </c>
    </row>
    <row r="721" spans="1:12" ht="15">
      <c r="A721" s="84" t="s">
        <v>287</v>
      </c>
      <c r="B721" s="84" t="s">
        <v>2563</v>
      </c>
      <c r="C721" s="84">
        <v>6</v>
      </c>
      <c r="D721" s="118">
        <v>0.004166146039849832</v>
      </c>
      <c r="E721" s="118">
        <v>2.4510184521554574</v>
      </c>
      <c r="F721" s="84" t="s">
        <v>2016</v>
      </c>
      <c r="G721" s="84" t="b">
        <v>0</v>
      </c>
      <c r="H721" s="84" t="b">
        <v>0</v>
      </c>
      <c r="I721" s="84" t="b">
        <v>0</v>
      </c>
      <c r="J721" s="84" t="b">
        <v>1</v>
      </c>
      <c r="K721" s="84" t="b">
        <v>0</v>
      </c>
      <c r="L721" s="84" t="b">
        <v>0</v>
      </c>
    </row>
    <row r="722" spans="1:12" ht="15">
      <c r="A722" s="84" t="s">
        <v>2563</v>
      </c>
      <c r="B722" s="84" t="s">
        <v>2573</v>
      </c>
      <c r="C722" s="84">
        <v>6</v>
      </c>
      <c r="D722" s="118">
        <v>0.004166146039849832</v>
      </c>
      <c r="E722" s="118">
        <v>2.4510184521554574</v>
      </c>
      <c r="F722" s="84" t="s">
        <v>2016</v>
      </c>
      <c r="G722" s="84" t="b">
        <v>1</v>
      </c>
      <c r="H722" s="84" t="b">
        <v>0</v>
      </c>
      <c r="I722" s="84" t="b">
        <v>0</v>
      </c>
      <c r="J722" s="84" t="b">
        <v>0</v>
      </c>
      <c r="K722" s="84" t="b">
        <v>0</v>
      </c>
      <c r="L722" s="84" t="b">
        <v>0</v>
      </c>
    </row>
    <row r="723" spans="1:12" ht="15">
      <c r="A723" s="84" t="s">
        <v>2573</v>
      </c>
      <c r="B723" s="84" t="s">
        <v>2541</v>
      </c>
      <c r="C723" s="84">
        <v>6</v>
      </c>
      <c r="D723" s="118">
        <v>0.004166146039849832</v>
      </c>
      <c r="E723" s="118">
        <v>2.384071662524844</v>
      </c>
      <c r="F723" s="84" t="s">
        <v>2016</v>
      </c>
      <c r="G723" s="84" t="b">
        <v>0</v>
      </c>
      <c r="H723" s="84" t="b">
        <v>0</v>
      </c>
      <c r="I723" s="84" t="b">
        <v>0</v>
      </c>
      <c r="J723" s="84" t="b">
        <v>0</v>
      </c>
      <c r="K723" s="84" t="b">
        <v>0</v>
      </c>
      <c r="L723" s="84" t="b">
        <v>0</v>
      </c>
    </row>
    <row r="724" spans="1:12" ht="15">
      <c r="A724" s="84" t="s">
        <v>2541</v>
      </c>
      <c r="B724" s="84" t="s">
        <v>2574</v>
      </c>
      <c r="C724" s="84">
        <v>6</v>
      </c>
      <c r="D724" s="118">
        <v>0.004166146039849832</v>
      </c>
      <c r="E724" s="118">
        <v>2.384071662524844</v>
      </c>
      <c r="F724" s="84" t="s">
        <v>2016</v>
      </c>
      <c r="G724" s="84" t="b">
        <v>0</v>
      </c>
      <c r="H724" s="84" t="b">
        <v>0</v>
      </c>
      <c r="I724" s="84" t="b">
        <v>0</v>
      </c>
      <c r="J724" s="84" t="b">
        <v>0</v>
      </c>
      <c r="K724" s="84" t="b">
        <v>0</v>
      </c>
      <c r="L724" s="84" t="b">
        <v>0</v>
      </c>
    </row>
    <row r="725" spans="1:12" ht="15">
      <c r="A725" s="84" t="s">
        <v>2574</v>
      </c>
      <c r="B725" s="84" t="s">
        <v>2552</v>
      </c>
      <c r="C725" s="84">
        <v>6</v>
      </c>
      <c r="D725" s="118">
        <v>0.004166146039849832</v>
      </c>
      <c r="E725" s="118">
        <v>2.384071662524844</v>
      </c>
      <c r="F725" s="84" t="s">
        <v>2016</v>
      </c>
      <c r="G725" s="84" t="b">
        <v>0</v>
      </c>
      <c r="H725" s="84" t="b">
        <v>0</v>
      </c>
      <c r="I725" s="84" t="b">
        <v>0</v>
      </c>
      <c r="J725" s="84" t="b">
        <v>0</v>
      </c>
      <c r="K725" s="84" t="b">
        <v>0</v>
      </c>
      <c r="L725" s="84" t="b">
        <v>0</v>
      </c>
    </row>
    <row r="726" spans="1:12" ht="15">
      <c r="A726" s="84" t="s">
        <v>2552</v>
      </c>
      <c r="B726" s="84" t="s">
        <v>2179</v>
      </c>
      <c r="C726" s="84">
        <v>6</v>
      </c>
      <c r="D726" s="118">
        <v>0.004166146039849832</v>
      </c>
      <c r="E726" s="118">
        <v>2.317124872894231</v>
      </c>
      <c r="F726" s="84" t="s">
        <v>2016</v>
      </c>
      <c r="G726" s="84" t="b">
        <v>0</v>
      </c>
      <c r="H726" s="84" t="b">
        <v>0</v>
      </c>
      <c r="I726" s="84" t="b">
        <v>0</v>
      </c>
      <c r="J726" s="84" t="b">
        <v>0</v>
      </c>
      <c r="K726" s="84" t="b">
        <v>0</v>
      </c>
      <c r="L726" s="84" t="b">
        <v>0</v>
      </c>
    </row>
    <row r="727" spans="1:12" ht="15">
      <c r="A727" s="84" t="s">
        <v>2179</v>
      </c>
      <c r="B727" s="84" t="s">
        <v>2575</v>
      </c>
      <c r="C727" s="84">
        <v>6</v>
      </c>
      <c r="D727" s="118">
        <v>0.004166146039849832</v>
      </c>
      <c r="E727" s="118">
        <v>2.384071662524844</v>
      </c>
      <c r="F727" s="84" t="s">
        <v>2016</v>
      </c>
      <c r="G727" s="84" t="b">
        <v>0</v>
      </c>
      <c r="H727" s="84" t="b">
        <v>0</v>
      </c>
      <c r="I727" s="84" t="b">
        <v>0</v>
      </c>
      <c r="J727" s="84" t="b">
        <v>0</v>
      </c>
      <c r="K727" s="84" t="b">
        <v>0</v>
      </c>
      <c r="L727" s="84" t="b">
        <v>0</v>
      </c>
    </row>
    <row r="728" spans="1:12" ht="15">
      <c r="A728" s="84" t="s">
        <v>2575</v>
      </c>
      <c r="B728" s="84" t="s">
        <v>2576</v>
      </c>
      <c r="C728" s="84">
        <v>6</v>
      </c>
      <c r="D728" s="118">
        <v>0.004166146039849832</v>
      </c>
      <c r="E728" s="118">
        <v>2.4510184521554574</v>
      </c>
      <c r="F728" s="84" t="s">
        <v>2016</v>
      </c>
      <c r="G728" s="84" t="b">
        <v>0</v>
      </c>
      <c r="H728" s="84" t="b">
        <v>0</v>
      </c>
      <c r="I728" s="84" t="b">
        <v>0</v>
      </c>
      <c r="J728" s="84" t="b">
        <v>0</v>
      </c>
      <c r="K728" s="84" t="b">
        <v>0</v>
      </c>
      <c r="L728" s="84" t="b">
        <v>0</v>
      </c>
    </row>
    <row r="729" spans="1:12" ht="15">
      <c r="A729" s="84" t="s">
        <v>2576</v>
      </c>
      <c r="B729" s="84" t="s">
        <v>2577</v>
      </c>
      <c r="C729" s="84">
        <v>6</v>
      </c>
      <c r="D729" s="118">
        <v>0.004166146039849832</v>
      </c>
      <c r="E729" s="118">
        <v>2.4510184521554574</v>
      </c>
      <c r="F729" s="84" t="s">
        <v>2016</v>
      </c>
      <c r="G729" s="84" t="b">
        <v>0</v>
      </c>
      <c r="H729" s="84" t="b">
        <v>0</v>
      </c>
      <c r="I729" s="84" t="b">
        <v>0</v>
      </c>
      <c r="J729" s="84" t="b">
        <v>0</v>
      </c>
      <c r="K729" s="84" t="b">
        <v>0</v>
      </c>
      <c r="L729" s="84" t="b">
        <v>0</v>
      </c>
    </row>
    <row r="730" spans="1:12" ht="15">
      <c r="A730" s="84" t="s">
        <v>2577</v>
      </c>
      <c r="B730" s="84" t="s">
        <v>2149</v>
      </c>
      <c r="C730" s="84">
        <v>6</v>
      </c>
      <c r="D730" s="118">
        <v>0.004166146039849832</v>
      </c>
      <c r="E730" s="118">
        <v>2.1152263502322644</v>
      </c>
      <c r="F730" s="84" t="s">
        <v>2016</v>
      </c>
      <c r="G730" s="84" t="b">
        <v>0</v>
      </c>
      <c r="H730" s="84" t="b">
        <v>0</v>
      </c>
      <c r="I730" s="84" t="b">
        <v>0</v>
      </c>
      <c r="J730" s="84" t="b">
        <v>0</v>
      </c>
      <c r="K730" s="84" t="b">
        <v>0</v>
      </c>
      <c r="L730" s="84" t="b">
        <v>0</v>
      </c>
    </row>
    <row r="731" spans="1:12" ht="15">
      <c r="A731" s="84" t="s">
        <v>2149</v>
      </c>
      <c r="B731" s="84" t="s">
        <v>2578</v>
      </c>
      <c r="C731" s="84">
        <v>6</v>
      </c>
      <c r="D731" s="118">
        <v>0.004166146039849832</v>
      </c>
      <c r="E731" s="118">
        <v>2.1152263502322644</v>
      </c>
      <c r="F731" s="84" t="s">
        <v>2016</v>
      </c>
      <c r="G731" s="84" t="b">
        <v>0</v>
      </c>
      <c r="H731" s="84" t="b">
        <v>0</v>
      </c>
      <c r="I731" s="84" t="b">
        <v>0</v>
      </c>
      <c r="J731" s="84" t="b">
        <v>0</v>
      </c>
      <c r="K731" s="84" t="b">
        <v>0</v>
      </c>
      <c r="L731" s="84" t="b">
        <v>0</v>
      </c>
    </row>
    <row r="732" spans="1:12" ht="15">
      <c r="A732" s="84" t="s">
        <v>2534</v>
      </c>
      <c r="B732" s="84" t="s">
        <v>2525</v>
      </c>
      <c r="C732" s="84">
        <v>6</v>
      </c>
      <c r="D732" s="118">
        <v>0.004166146039849832</v>
      </c>
      <c r="E732" s="118">
        <v>2.384071662524844</v>
      </c>
      <c r="F732" s="84" t="s">
        <v>2016</v>
      </c>
      <c r="G732" s="84" t="b">
        <v>0</v>
      </c>
      <c r="H732" s="84" t="b">
        <v>0</v>
      </c>
      <c r="I732" s="84" t="b">
        <v>0</v>
      </c>
      <c r="J732" s="84" t="b">
        <v>0</v>
      </c>
      <c r="K732" s="84" t="b">
        <v>0</v>
      </c>
      <c r="L732" s="84" t="b">
        <v>0</v>
      </c>
    </row>
    <row r="733" spans="1:12" ht="15">
      <c r="A733" s="84" t="s">
        <v>2096</v>
      </c>
      <c r="B733" s="84" t="s">
        <v>2524</v>
      </c>
      <c r="C733" s="84">
        <v>6</v>
      </c>
      <c r="D733" s="118">
        <v>0.004166146039849832</v>
      </c>
      <c r="E733" s="118">
        <v>2.317124872894231</v>
      </c>
      <c r="F733" s="84" t="s">
        <v>2016</v>
      </c>
      <c r="G733" s="84" t="b">
        <v>0</v>
      </c>
      <c r="H733" s="84" t="b">
        <v>0</v>
      </c>
      <c r="I733" s="84" t="b">
        <v>0</v>
      </c>
      <c r="J733" s="84" t="b">
        <v>0</v>
      </c>
      <c r="K733" s="84" t="b">
        <v>0</v>
      </c>
      <c r="L733" s="84" t="b">
        <v>0</v>
      </c>
    </row>
    <row r="734" spans="1:12" ht="15">
      <c r="A734" s="84" t="s">
        <v>2569</v>
      </c>
      <c r="B734" s="84" t="s">
        <v>2146</v>
      </c>
      <c r="C734" s="84">
        <v>6</v>
      </c>
      <c r="D734" s="118">
        <v>0.004166146039849832</v>
      </c>
      <c r="E734" s="118">
        <v>1.3966607898328647</v>
      </c>
      <c r="F734" s="84" t="s">
        <v>2016</v>
      </c>
      <c r="G734" s="84" t="b">
        <v>0</v>
      </c>
      <c r="H734" s="84" t="b">
        <v>0</v>
      </c>
      <c r="I734" s="84" t="b">
        <v>0</v>
      </c>
      <c r="J734" s="84" t="b">
        <v>0</v>
      </c>
      <c r="K734" s="84" t="b">
        <v>0</v>
      </c>
      <c r="L734" s="84" t="b">
        <v>0</v>
      </c>
    </row>
    <row r="735" spans="1:12" ht="15">
      <c r="A735" s="84" t="s">
        <v>259</v>
      </c>
      <c r="B735" s="84" t="s">
        <v>287</v>
      </c>
      <c r="C735" s="84">
        <v>5</v>
      </c>
      <c r="D735" s="118">
        <v>0.0036914921569067443</v>
      </c>
      <c r="E735" s="118">
        <v>1.7520484478194385</v>
      </c>
      <c r="F735" s="84" t="s">
        <v>2016</v>
      </c>
      <c r="G735" s="84" t="b">
        <v>0</v>
      </c>
      <c r="H735" s="84" t="b">
        <v>0</v>
      </c>
      <c r="I735" s="84" t="b">
        <v>0</v>
      </c>
      <c r="J735" s="84" t="b">
        <v>0</v>
      </c>
      <c r="K735" s="84" t="b">
        <v>0</v>
      </c>
      <c r="L735" s="84" t="b">
        <v>0</v>
      </c>
    </row>
    <row r="736" spans="1:12" ht="15">
      <c r="A736" s="84" t="s">
        <v>2578</v>
      </c>
      <c r="B736" s="84" t="s">
        <v>2601</v>
      </c>
      <c r="C736" s="84">
        <v>5</v>
      </c>
      <c r="D736" s="118">
        <v>0.0036914921569067443</v>
      </c>
      <c r="E736" s="118">
        <v>2.4510184521554574</v>
      </c>
      <c r="F736" s="84" t="s">
        <v>2016</v>
      </c>
      <c r="G736" s="84" t="b">
        <v>0</v>
      </c>
      <c r="H736" s="84" t="b">
        <v>0</v>
      </c>
      <c r="I736" s="84" t="b">
        <v>0</v>
      </c>
      <c r="J736" s="84" t="b">
        <v>0</v>
      </c>
      <c r="K736" s="84" t="b">
        <v>0</v>
      </c>
      <c r="L736" s="84" t="b">
        <v>0</v>
      </c>
    </row>
    <row r="737" spans="1:12" ht="15">
      <c r="A737" s="84" t="s">
        <v>2146</v>
      </c>
      <c r="B737" s="84" t="s">
        <v>2614</v>
      </c>
      <c r="C737" s="84">
        <v>5</v>
      </c>
      <c r="D737" s="118">
        <v>0.0036914921569067443</v>
      </c>
      <c r="E737" s="118">
        <v>1.6314745166135887</v>
      </c>
      <c r="F737" s="84" t="s">
        <v>2016</v>
      </c>
      <c r="G737" s="84" t="b">
        <v>0</v>
      </c>
      <c r="H737" s="84" t="b">
        <v>0</v>
      </c>
      <c r="I737" s="84" t="b">
        <v>0</v>
      </c>
      <c r="J737" s="84" t="b">
        <v>0</v>
      </c>
      <c r="K737" s="84" t="b">
        <v>0</v>
      </c>
      <c r="L737" s="84" t="b">
        <v>0</v>
      </c>
    </row>
    <row r="738" spans="1:12" ht="15">
      <c r="A738" s="84" t="s">
        <v>2614</v>
      </c>
      <c r="B738" s="84" t="s">
        <v>2676</v>
      </c>
      <c r="C738" s="84">
        <v>5</v>
      </c>
      <c r="D738" s="118">
        <v>0.0036914921569067443</v>
      </c>
      <c r="E738" s="118">
        <v>2.4510184521554574</v>
      </c>
      <c r="F738" s="84" t="s">
        <v>2016</v>
      </c>
      <c r="G738" s="84" t="b">
        <v>0</v>
      </c>
      <c r="H738" s="84" t="b">
        <v>0</v>
      </c>
      <c r="I738" s="84" t="b">
        <v>0</v>
      </c>
      <c r="J738" s="84" t="b">
        <v>0</v>
      </c>
      <c r="K738" s="84" t="b">
        <v>0</v>
      </c>
      <c r="L738" s="84" t="b">
        <v>0</v>
      </c>
    </row>
    <row r="739" spans="1:12" ht="15">
      <c r="A739" s="84" t="s">
        <v>2567</v>
      </c>
      <c r="B739" s="84" t="s">
        <v>2568</v>
      </c>
      <c r="C739" s="84">
        <v>5</v>
      </c>
      <c r="D739" s="118">
        <v>0.0036914921569067443</v>
      </c>
      <c r="E739" s="118">
        <v>2.530199698203082</v>
      </c>
      <c r="F739" s="84" t="s">
        <v>2016</v>
      </c>
      <c r="G739" s="84" t="b">
        <v>0</v>
      </c>
      <c r="H739" s="84" t="b">
        <v>0</v>
      </c>
      <c r="I739" s="84" t="b">
        <v>0</v>
      </c>
      <c r="J739" s="84" t="b">
        <v>0</v>
      </c>
      <c r="K739" s="84" t="b">
        <v>0</v>
      </c>
      <c r="L739" s="84" t="b">
        <v>0</v>
      </c>
    </row>
    <row r="740" spans="1:12" ht="15">
      <c r="A740" s="84" t="s">
        <v>2088</v>
      </c>
      <c r="B740" s="84" t="s">
        <v>2523</v>
      </c>
      <c r="C740" s="84">
        <v>5</v>
      </c>
      <c r="D740" s="118">
        <v>0.0036914921569067443</v>
      </c>
      <c r="E740" s="118">
        <v>1.7946007985049022</v>
      </c>
      <c r="F740" s="84" t="s">
        <v>2016</v>
      </c>
      <c r="G740" s="84" t="b">
        <v>0</v>
      </c>
      <c r="H740" s="84" t="b">
        <v>0</v>
      </c>
      <c r="I740" s="84" t="b">
        <v>0</v>
      </c>
      <c r="J740" s="84" t="b">
        <v>0</v>
      </c>
      <c r="K740" s="84" t="b">
        <v>0</v>
      </c>
      <c r="L740" s="84" t="b">
        <v>0</v>
      </c>
    </row>
    <row r="741" spans="1:12" ht="15">
      <c r="A741" s="84" t="s">
        <v>2523</v>
      </c>
      <c r="B741" s="84" t="s">
        <v>2544</v>
      </c>
      <c r="C741" s="84">
        <v>5</v>
      </c>
      <c r="D741" s="118">
        <v>0.0036914921569067443</v>
      </c>
      <c r="E741" s="118">
        <v>2.3840716625248444</v>
      </c>
      <c r="F741" s="84" t="s">
        <v>2016</v>
      </c>
      <c r="G741" s="84" t="b">
        <v>0</v>
      </c>
      <c r="H741" s="84" t="b">
        <v>0</v>
      </c>
      <c r="I741" s="84" t="b">
        <v>0</v>
      </c>
      <c r="J741" s="84" t="b">
        <v>0</v>
      </c>
      <c r="K741" s="84" t="b">
        <v>0</v>
      </c>
      <c r="L741" s="84" t="b">
        <v>0</v>
      </c>
    </row>
    <row r="742" spans="1:12" ht="15">
      <c r="A742" s="84" t="s">
        <v>2544</v>
      </c>
      <c r="B742" s="84" t="s">
        <v>2096</v>
      </c>
      <c r="C742" s="84">
        <v>5</v>
      </c>
      <c r="D742" s="118">
        <v>0.0036914921569067443</v>
      </c>
      <c r="E742" s="118">
        <v>2.3840716625248444</v>
      </c>
      <c r="F742" s="84" t="s">
        <v>2016</v>
      </c>
      <c r="G742" s="84" t="b">
        <v>0</v>
      </c>
      <c r="H742" s="84" t="b">
        <v>0</v>
      </c>
      <c r="I742" s="84" t="b">
        <v>0</v>
      </c>
      <c r="J742" s="84" t="b">
        <v>0</v>
      </c>
      <c r="K742" s="84" t="b">
        <v>0</v>
      </c>
      <c r="L742" s="84" t="b">
        <v>0</v>
      </c>
    </row>
    <row r="743" spans="1:12" ht="15">
      <c r="A743" s="84" t="s">
        <v>2108</v>
      </c>
      <c r="B743" s="84" t="s">
        <v>2109</v>
      </c>
      <c r="C743" s="84">
        <v>5</v>
      </c>
      <c r="D743" s="118">
        <v>0.0036914921569067443</v>
      </c>
      <c r="E743" s="118">
        <v>1.697690785496846</v>
      </c>
      <c r="F743" s="84" t="s">
        <v>2016</v>
      </c>
      <c r="G743" s="84" t="b">
        <v>1</v>
      </c>
      <c r="H743" s="84" t="b">
        <v>0</v>
      </c>
      <c r="I743" s="84" t="b">
        <v>0</v>
      </c>
      <c r="J743" s="84" t="b">
        <v>0</v>
      </c>
      <c r="K743" s="84" t="b">
        <v>0</v>
      </c>
      <c r="L743" s="84" t="b">
        <v>0</v>
      </c>
    </row>
    <row r="744" spans="1:12" ht="15">
      <c r="A744" s="84" t="s">
        <v>2108</v>
      </c>
      <c r="B744" s="84" t="s">
        <v>1207</v>
      </c>
      <c r="C744" s="84">
        <v>5</v>
      </c>
      <c r="D744" s="118">
        <v>0.0036914921569067443</v>
      </c>
      <c r="E744" s="118">
        <v>1.697690785496846</v>
      </c>
      <c r="F744" s="84" t="s">
        <v>2016</v>
      </c>
      <c r="G744" s="84" t="b">
        <v>1</v>
      </c>
      <c r="H744" s="84" t="b">
        <v>0</v>
      </c>
      <c r="I744" s="84" t="b">
        <v>0</v>
      </c>
      <c r="J744" s="84" t="b">
        <v>0</v>
      </c>
      <c r="K744" s="84" t="b">
        <v>0</v>
      </c>
      <c r="L744" s="84" t="b">
        <v>0</v>
      </c>
    </row>
    <row r="745" spans="1:12" ht="15">
      <c r="A745" s="84" t="s">
        <v>2146</v>
      </c>
      <c r="B745" s="84" t="s">
        <v>2649</v>
      </c>
      <c r="C745" s="84">
        <v>5</v>
      </c>
      <c r="D745" s="118">
        <v>0.0036914921569067443</v>
      </c>
      <c r="E745" s="118">
        <v>1.7106557626612136</v>
      </c>
      <c r="F745" s="84" t="s">
        <v>2016</v>
      </c>
      <c r="G745" s="84" t="b">
        <v>0</v>
      </c>
      <c r="H745" s="84" t="b">
        <v>0</v>
      </c>
      <c r="I745" s="84" t="b">
        <v>0</v>
      </c>
      <c r="J745" s="84" t="b">
        <v>0</v>
      </c>
      <c r="K745" s="84" t="b">
        <v>0</v>
      </c>
      <c r="L745" s="84" t="b">
        <v>0</v>
      </c>
    </row>
    <row r="746" spans="1:12" ht="15">
      <c r="A746" s="84" t="s">
        <v>2518</v>
      </c>
      <c r="B746" s="84" t="s">
        <v>2542</v>
      </c>
      <c r="C746" s="84">
        <v>4</v>
      </c>
      <c r="D746" s="118">
        <v>0.003168310291581015</v>
      </c>
      <c r="E746" s="118">
        <v>2.433289685195026</v>
      </c>
      <c r="F746" s="84" t="s">
        <v>2016</v>
      </c>
      <c r="G746" s="84" t="b">
        <v>0</v>
      </c>
      <c r="H746" s="84" t="b">
        <v>0</v>
      </c>
      <c r="I746" s="84" t="b">
        <v>0</v>
      </c>
      <c r="J746" s="84" t="b">
        <v>0</v>
      </c>
      <c r="K746" s="84" t="b">
        <v>0</v>
      </c>
      <c r="L746" s="84" t="b">
        <v>0</v>
      </c>
    </row>
    <row r="747" spans="1:12" ht="15">
      <c r="A747" s="84" t="s">
        <v>2542</v>
      </c>
      <c r="B747" s="84" t="s">
        <v>2532</v>
      </c>
      <c r="C747" s="84">
        <v>4</v>
      </c>
      <c r="D747" s="118">
        <v>0.003168310291581015</v>
      </c>
      <c r="E747" s="118">
        <v>2.433289685195026</v>
      </c>
      <c r="F747" s="84" t="s">
        <v>2016</v>
      </c>
      <c r="G747" s="84" t="b">
        <v>0</v>
      </c>
      <c r="H747" s="84" t="b">
        <v>0</v>
      </c>
      <c r="I747" s="84" t="b">
        <v>0</v>
      </c>
      <c r="J747" s="84" t="b">
        <v>0</v>
      </c>
      <c r="K747" s="84" t="b">
        <v>0</v>
      </c>
      <c r="L747" s="84" t="b">
        <v>0</v>
      </c>
    </row>
    <row r="748" spans="1:12" ht="15">
      <c r="A748" s="84" t="s">
        <v>2539</v>
      </c>
      <c r="B748" s="84" t="s">
        <v>2088</v>
      </c>
      <c r="C748" s="84">
        <v>4</v>
      </c>
      <c r="D748" s="118">
        <v>0.003168310291581015</v>
      </c>
      <c r="E748" s="118">
        <v>1.998720781160827</v>
      </c>
      <c r="F748" s="84" t="s">
        <v>2016</v>
      </c>
      <c r="G748" s="84" t="b">
        <v>0</v>
      </c>
      <c r="H748" s="84" t="b">
        <v>0</v>
      </c>
      <c r="I748" s="84" t="b">
        <v>0</v>
      </c>
      <c r="J748" s="84" t="b">
        <v>0</v>
      </c>
      <c r="K748" s="84" t="b">
        <v>0</v>
      </c>
      <c r="L748" s="84" t="b">
        <v>0</v>
      </c>
    </row>
    <row r="749" spans="1:12" ht="15">
      <c r="A749" s="84" t="s">
        <v>2088</v>
      </c>
      <c r="B749" s="84" t="s">
        <v>2530</v>
      </c>
      <c r="C749" s="84">
        <v>4</v>
      </c>
      <c r="D749" s="118">
        <v>0.003168310291581015</v>
      </c>
      <c r="E749" s="118">
        <v>1.9018107681527707</v>
      </c>
      <c r="F749" s="84" t="s">
        <v>2016</v>
      </c>
      <c r="G749" s="84" t="b">
        <v>0</v>
      </c>
      <c r="H749" s="84" t="b">
        <v>0</v>
      </c>
      <c r="I749" s="84" t="b">
        <v>0</v>
      </c>
      <c r="J749" s="84" t="b">
        <v>0</v>
      </c>
      <c r="K749" s="84" t="b">
        <v>0</v>
      </c>
      <c r="L749" s="84" t="b">
        <v>0</v>
      </c>
    </row>
    <row r="750" spans="1:12" ht="15">
      <c r="A750" s="84" t="s">
        <v>2517</v>
      </c>
      <c r="B750" s="84" t="s">
        <v>2540</v>
      </c>
      <c r="C750" s="84">
        <v>4</v>
      </c>
      <c r="D750" s="118">
        <v>0.003168310291581015</v>
      </c>
      <c r="E750" s="118">
        <v>2.3260797155471575</v>
      </c>
      <c r="F750" s="84" t="s">
        <v>2016</v>
      </c>
      <c r="G750" s="84" t="b">
        <v>0</v>
      </c>
      <c r="H750" s="84" t="b">
        <v>0</v>
      </c>
      <c r="I750" s="84" t="b">
        <v>0</v>
      </c>
      <c r="J750" s="84" t="b">
        <v>0</v>
      </c>
      <c r="K750" s="84" t="b">
        <v>0</v>
      </c>
      <c r="L750" s="84" t="b">
        <v>0</v>
      </c>
    </row>
    <row r="751" spans="1:12" ht="15">
      <c r="A751" s="84" t="s">
        <v>2540</v>
      </c>
      <c r="B751" s="84" t="s">
        <v>2522</v>
      </c>
      <c r="C751" s="84">
        <v>4</v>
      </c>
      <c r="D751" s="118">
        <v>0.003168310291581015</v>
      </c>
      <c r="E751" s="118">
        <v>2.384071662524844</v>
      </c>
      <c r="F751" s="84" t="s">
        <v>2016</v>
      </c>
      <c r="G751" s="84" t="b">
        <v>0</v>
      </c>
      <c r="H751" s="84" t="b">
        <v>0</v>
      </c>
      <c r="I751" s="84" t="b">
        <v>0</v>
      </c>
      <c r="J751" s="84" t="b">
        <v>0</v>
      </c>
      <c r="K751" s="84" t="b">
        <v>0</v>
      </c>
      <c r="L751" s="84" t="b">
        <v>0</v>
      </c>
    </row>
    <row r="752" spans="1:12" ht="15">
      <c r="A752" s="84" t="s">
        <v>2522</v>
      </c>
      <c r="B752" s="84" t="s">
        <v>2531</v>
      </c>
      <c r="C752" s="84">
        <v>4</v>
      </c>
      <c r="D752" s="118">
        <v>0.003168310291581015</v>
      </c>
      <c r="E752" s="118">
        <v>2.2871616495167877</v>
      </c>
      <c r="F752" s="84" t="s">
        <v>2016</v>
      </c>
      <c r="G752" s="84" t="b">
        <v>0</v>
      </c>
      <c r="H752" s="84" t="b">
        <v>0</v>
      </c>
      <c r="I752" s="84" t="b">
        <v>0</v>
      </c>
      <c r="J752" s="84" t="b">
        <v>0</v>
      </c>
      <c r="K752" s="84" t="b">
        <v>0</v>
      </c>
      <c r="L752" s="84" t="b">
        <v>0</v>
      </c>
    </row>
    <row r="753" spans="1:12" ht="15">
      <c r="A753" s="84" t="s">
        <v>2515</v>
      </c>
      <c r="B753" s="84" t="s">
        <v>2588</v>
      </c>
      <c r="C753" s="84">
        <v>4</v>
      </c>
      <c r="D753" s="118">
        <v>0.003168310291581015</v>
      </c>
      <c r="E753" s="118">
        <v>2.274927193099776</v>
      </c>
      <c r="F753" s="84" t="s">
        <v>2016</v>
      </c>
      <c r="G753" s="84" t="b">
        <v>0</v>
      </c>
      <c r="H753" s="84" t="b">
        <v>0</v>
      </c>
      <c r="I753" s="84" t="b">
        <v>0</v>
      </c>
      <c r="J753" s="84" t="b">
        <v>0</v>
      </c>
      <c r="K753" s="84" t="b">
        <v>0</v>
      </c>
      <c r="L753" s="84" t="b">
        <v>0</v>
      </c>
    </row>
    <row r="754" spans="1:12" ht="15">
      <c r="A754" s="84" t="s">
        <v>2588</v>
      </c>
      <c r="B754" s="84" t="s">
        <v>2147</v>
      </c>
      <c r="C754" s="84">
        <v>4</v>
      </c>
      <c r="D754" s="118">
        <v>0.003168310291581015</v>
      </c>
      <c r="E754" s="118">
        <v>1.7106557626612136</v>
      </c>
      <c r="F754" s="84" t="s">
        <v>2016</v>
      </c>
      <c r="G754" s="84" t="b">
        <v>0</v>
      </c>
      <c r="H754" s="84" t="b">
        <v>0</v>
      </c>
      <c r="I754" s="84" t="b">
        <v>0</v>
      </c>
      <c r="J754" s="84" t="b">
        <v>0</v>
      </c>
      <c r="K754" s="84" t="b">
        <v>0</v>
      </c>
      <c r="L754" s="84" t="b">
        <v>0</v>
      </c>
    </row>
    <row r="755" spans="1:12" ht="15">
      <c r="A755" s="84" t="s">
        <v>2147</v>
      </c>
      <c r="B755" s="84" t="s">
        <v>2589</v>
      </c>
      <c r="C755" s="84">
        <v>4</v>
      </c>
      <c r="D755" s="118">
        <v>0.003168310291581015</v>
      </c>
      <c r="E755" s="118">
        <v>1.724019724219195</v>
      </c>
      <c r="F755" s="84" t="s">
        <v>2016</v>
      </c>
      <c r="G755" s="84" t="b">
        <v>0</v>
      </c>
      <c r="H755" s="84" t="b">
        <v>0</v>
      </c>
      <c r="I755" s="84" t="b">
        <v>0</v>
      </c>
      <c r="J755" s="84" t="b">
        <v>0</v>
      </c>
      <c r="K755" s="84" t="b">
        <v>0</v>
      </c>
      <c r="L755" s="84" t="b">
        <v>0</v>
      </c>
    </row>
    <row r="756" spans="1:12" ht="15">
      <c r="A756" s="84" t="s">
        <v>2589</v>
      </c>
      <c r="B756" s="84" t="s">
        <v>2534</v>
      </c>
      <c r="C756" s="84">
        <v>4</v>
      </c>
      <c r="D756" s="118">
        <v>0.003168310291581015</v>
      </c>
      <c r="E756" s="118">
        <v>2.4510184521554574</v>
      </c>
      <c r="F756" s="84" t="s">
        <v>2016</v>
      </c>
      <c r="G756" s="84" t="b">
        <v>0</v>
      </c>
      <c r="H756" s="84" t="b">
        <v>0</v>
      </c>
      <c r="I756" s="84" t="b">
        <v>0</v>
      </c>
      <c r="J756" s="84" t="b">
        <v>0</v>
      </c>
      <c r="K756" s="84" t="b">
        <v>0</v>
      </c>
      <c r="L756" s="84" t="b">
        <v>0</v>
      </c>
    </row>
    <row r="757" spans="1:12" ht="15">
      <c r="A757" s="84" t="s">
        <v>2520</v>
      </c>
      <c r="B757" s="84" t="s">
        <v>2177</v>
      </c>
      <c r="C757" s="84">
        <v>4</v>
      </c>
      <c r="D757" s="118">
        <v>0.003168310291581015</v>
      </c>
      <c r="E757" s="118">
        <v>1.9738971974357948</v>
      </c>
      <c r="F757" s="84" t="s">
        <v>2016</v>
      </c>
      <c r="G757" s="84" t="b">
        <v>0</v>
      </c>
      <c r="H757" s="84" t="b">
        <v>0</v>
      </c>
      <c r="I757" s="84" t="b">
        <v>0</v>
      </c>
      <c r="J757" s="84" t="b">
        <v>0</v>
      </c>
      <c r="K757" s="84" t="b">
        <v>0</v>
      </c>
      <c r="L757" s="84" t="b">
        <v>0</v>
      </c>
    </row>
    <row r="758" spans="1:12" ht="15">
      <c r="A758" s="84" t="s">
        <v>2613</v>
      </c>
      <c r="B758" s="84" t="s">
        <v>2583</v>
      </c>
      <c r="C758" s="84">
        <v>4</v>
      </c>
      <c r="D758" s="118">
        <v>0.003168310291581015</v>
      </c>
      <c r="E758" s="118">
        <v>2.3541084391474008</v>
      </c>
      <c r="F758" s="84" t="s">
        <v>2016</v>
      </c>
      <c r="G758" s="84" t="b">
        <v>1</v>
      </c>
      <c r="H758" s="84" t="b">
        <v>0</v>
      </c>
      <c r="I758" s="84" t="b">
        <v>0</v>
      </c>
      <c r="J758" s="84" t="b">
        <v>0</v>
      </c>
      <c r="K758" s="84" t="b">
        <v>0</v>
      </c>
      <c r="L758" s="84" t="b">
        <v>0</v>
      </c>
    </row>
    <row r="759" spans="1:12" ht="15">
      <c r="A759" s="84" t="s">
        <v>2092</v>
      </c>
      <c r="B759" s="84" t="s">
        <v>2673</v>
      </c>
      <c r="C759" s="84">
        <v>4</v>
      </c>
      <c r="D759" s="118">
        <v>0.003168310291581015</v>
      </c>
      <c r="E759" s="118">
        <v>1.9281397068751198</v>
      </c>
      <c r="F759" s="84" t="s">
        <v>2016</v>
      </c>
      <c r="G759" s="84" t="b">
        <v>0</v>
      </c>
      <c r="H759" s="84" t="b">
        <v>0</v>
      </c>
      <c r="I759" s="84" t="b">
        <v>0</v>
      </c>
      <c r="J759" s="84" t="b">
        <v>0</v>
      </c>
      <c r="K759" s="84" t="b">
        <v>0</v>
      </c>
      <c r="L759" s="84" t="b">
        <v>0</v>
      </c>
    </row>
    <row r="760" spans="1:12" ht="15">
      <c r="A760" s="84" t="s">
        <v>2740</v>
      </c>
      <c r="B760" s="84" t="s">
        <v>2741</v>
      </c>
      <c r="C760" s="84">
        <v>4</v>
      </c>
      <c r="D760" s="118">
        <v>0.003168310291581015</v>
      </c>
      <c r="E760" s="118">
        <v>2.627109711211139</v>
      </c>
      <c r="F760" s="84" t="s">
        <v>2016</v>
      </c>
      <c r="G760" s="84" t="b">
        <v>0</v>
      </c>
      <c r="H760" s="84" t="b">
        <v>0</v>
      </c>
      <c r="I760" s="84" t="b">
        <v>0</v>
      </c>
      <c r="J760" s="84" t="b">
        <v>0</v>
      </c>
      <c r="K760" s="84" t="b">
        <v>0</v>
      </c>
      <c r="L760" s="84" t="b">
        <v>0</v>
      </c>
    </row>
    <row r="761" spans="1:12" ht="15">
      <c r="A761" s="84" t="s">
        <v>2741</v>
      </c>
      <c r="B761" s="84" t="s">
        <v>2742</v>
      </c>
      <c r="C761" s="84">
        <v>4</v>
      </c>
      <c r="D761" s="118">
        <v>0.003168310291581015</v>
      </c>
      <c r="E761" s="118">
        <v>2.627109711211139</v>
      </c>
      <c r="F761" s="84" t="s">
        <v>2016</v>
      </c>
      <c r="G761" s="84" t="b">
        <v>0</v>
      </c>
      <c r="H761" s="84" t="b">
        <v>0</v>
      </c>
      <c r="I761" s="84" t="b">
        <v>0</v>
      </c>
      <c r="J761" s="84" t="b">
        <v>0</v>
      </c>
      <c r="K761" s="84" t="b">
        <v>0</v>
      </c>
      <c r="L761" s="84" t="b">
        <v>0</v>
      </c>
    </row>
    <row r="762" spans="1:12" ht="15">
      <c r="A762" s="84" t="s">
        <v>2742</v>
      </c>
      <c r="B762" s="84" t="s">
        <v>2743</v>
      </c>
      <c r="C762" s="84">
        <v>4</v>
      </c>
      <c r="D762" s="118">
        <v>0.003168310291581015</v>
      </c>
      <c r="E762" s="118">
        <v>2.627109711211139</v>
      </c>
      <c r="F762" s="84" t="s">
        <v>2016</v>
      </c>
      <c r="G762" s="84" t="b">
        <v>0</v>
      </c>
      <c r="H762" s="84" t="b">
        <v>0</v>
      </c>
      <c r="I762" s="84" t="b">
        <v>0</v>
      </c>
      <c r="J762" s="84" t="b">
        <v>0</v>
      </c>
      <c r="K762" s="84" t="b">
        <v>0</v>
      </c>
      <c r="L762" s="84" t="b">
        <v>0</v>
      </c>
    </row>
    <row r="763" spans="1:12" ht="15">
      <c r="A763" s="84" t="s">
        <v>2743</v>
      </c>
      <c r="B763" s="84" t="s">
        <v>1207</v>
      </c>
      <c r="C763" s="84">
        <v>4</v>
      </c>
      <c r="D763" s="118">
        <v>0.003168310291581015</v>
      </c>
      <c r="E763" s="118">
        <v>2.229169702539101</v>
      </c>
      <c r="F763" s="84" t="s">
        <v>2016</v>
      </c>
      <c r="G763" s="84" t="b">
        <v>0</v>
      </c>
      <c r="H763" s="84" t="b">
        <v>0</v>
      </c>
      <c r="I763" s="84" t="b">
        <v>0</v>
      </c>
      <c r="J763" s="84" t="b">
        <v>0</v>
      </c>
      <c r="K763" s="84" t="b">
        <v>0</v>
      </c>
      <c r="L763" s="84" t="b">
        <v>0</v>
      </c>
    </row>
    <row r="764" spans="1:12" ht="15">
      <c r="A764" s="84" t="s">
        <v>1207</v>
      </c>
      <c r="B764" s="84" t="s">
        <v>259</v>
      </c>
      <c r="C764" s="84">
        <v>4</v>
      </c>
      <c r="D764" s="118">
        <v>0.003168310291581015</v>
      </c>
      <c r="E764" s="118">
        <v>1.9281397068751198</v>
      </c>
      <c r="F764" s="84" t="s">
        <v>2016</v>
      </c>
      <c r="G764" s="84" t="b">
        <v>0</v>
      </c>
      <c r="H764" s="84" t="b">
        <v>0</v>
      </c>
      <c r="I764" s="84" t="b">
        <v>0</v>
      </c>
      <c r="J764" s="84" t="b">
        <v>0</v>
      </c>
      <c r="K764" s="84" t="b">
        <v>0</v>
      </c>
      <c r="L764" s="84" t="b">
        <v>0</v>
      </c>
    </row>
    <row r="765" spans="1:12" ht="15">
      <c r="A765" s="84" t="s">
        <v>259</v>
      </c>
      <c r="B765" s="84" t="s">
        <v>2744</v>
      </c>
      <c r="C765" s="84">
        <v>4</v>
      </c>
      <c r="D765" s="118">
        <v>0.003168310291581015</v>
      </c>
      <c r="E765" s="118">
        <v>1.7520484478194385</v>
      </c>
      <c r="F765" s="84" t="s">
        <v>2016</v>
      </c>
      <c r="G765" s="84" t="b">
        <v>0</v>
      </c>
      <c r="H765" s="84" t="b">
        <v>0</v>
      </c>
      <c r="I765" s="84" t="b">
        <v>0</v>
      </c>
      <c r="J765" s="84" t="b">
        <v>0</v>
      </c>
      <c r="K765" s="84" t="b">
        <v>0</v>
      </c>
      <c r="L765" s="84" t="b">
        <v>0</v>
      </c>
    </row>
    <row r="766" spans="1:12" ht="15">
      <c r="A766" s="84" t="s">
        <v>2744</v>
      </c>
      <c r="B766" s="84" t="s">
        <v>2745</v>
      </c>
      <c r="C766" s="84">
        <v>4</v>
      </c>
      <c r="D766" s="118">
        <v>0.003168310291581015</v>
      </c>
      <c r="E766" s="118">
        <v>2.627109711211139</v>
      </c>
      <c r="F766" s="84" t="s">
        <v>2016</v>
      </c>
      <c r="G766" s="84" t="b">
        <v>0</v>
      </c>
      <c r="H766" s="84" t="b">
        <v>0</v>
      </c>
      <c r="I766" s="84" t="b">
        <v>0</v>
      </c>
      <c r="J766" s="84" t="b">
        <v>0</v>
      </c>
      <c r="K766" s="84" t="b">
        <v>0</v>
      </c>
      <c r="L766" s="84" t="b">
        <v>0</v>
      </c>
    </row>
    <row r="767" spans="1:12" ht="15">
      <c r="A767" s="84" t="s">
        <v>2745</v>
      </c>
      <c r="B767" s="84" t="s">
        <v>2149</v>
      </c>
      <c r="C767" s="84">
        <v>4</v>
      </c>
      <c r="D767" s="118">
        <v>0.003168310291581015</v>
      </c>
      <c r="E767" s="118">
        <v>2.1152263502322644</v>
      </c>
      <c r="F767" s="84" t="s">
        <v>2016</v>
      </c>
      <c r="G767" s="84" t="b">
        <v>0</v>
      </c>
      <c r="H767" s="84" t="b">
        <v>0</v>
      </c>
      <c r="I767" s="84" t="b">
        <v>0</v>
      </c>
      <c r="J767" s="84" t="b">
        <v>0</v>
      </c>
      <c r="K767" s="84" t="b">
        <v>0</v>
      </c>
      <c r="L767" s="84" t="b">
        <v>0</v>
      </c>
    </row>
    <row r="768" spans="1:12" ht="15">
      <c r="A768" s="84" t="s">
        <v>2149</v>
      </c>
      <c r="B768" s="84" t="s">
        <v>2543</v>
      </c>
      <c r="C768" s="84">
        <v>4</v>
      </c>
      <c r="D768" s="118">
        <v>0.003168310291581015</v>
      </c>
      <c r="E768" s="118">
        <v>1.8721883015459697</v>
      </c>
      <c r="F768" s="84" t="s">
        <v>2016</v>
      </c>
      <c r="G768" s="84" t="b">
        <v>0</v>
      </c>
      <c r="H768" s="84" t="b">
        <v>0</v>
      </c>
      <c r="I768" s="84" t="b">
        <v>0</v>
      </c>
      <c r="J768" s="84" t="b">
        <v>0</v>
      </c>
      <c r="K768" s="84" t="b">
        <v>0</v>
      </c>
      <c r="L768" s="84" t="b">
        <v>0</v>
      </c>
    </row>
    <row r="769" spans="1:12" ht="15">
      <c r="A769" s="84" t="s">
        <v>2543</v>
      </c>
      <c r="B769" s="84" t="s">
        <v>2109</v>
      </c>
      <c r="C769" s="84">
        <v>4</v>
      </c>
      <c r="D769" s="118">
        <v>0.003168310291581015</v>
      </c>
      <c r="E769" s="118">
        <v>1.9861316538528064</v>
      </c>
      <c r="F769" s="84" t="s">
        <v>2016</v>
      </c>
      <c r="G769" s="84" t="b">
        <v>0</v>
      </c>
      <c r="H769" s="84" t="b">
        <v>0</v>
      </c>
      <c r="I769" s="84" t="b">
        <v>0</v>
      </c>
      <c r="J769" s="84" t="b">
        <v>0</v>
      </c>
      <c r="K769" s="84" t="b">
        <v>0</v>
      </c>
      <c r="L769" s="84" t="b">
        <v>0</v>
      </c>
    </row>
    <row r="770" spans="1:12" ht="15">
      <c r="A770" s="84" t="s">
        <v>2109</v>
      </c>
      <c r="B770" s="84" t="s">
        <v>291</v>
      </c>
      <c r="C770" s="84">
        <v>4</v>
      </c>
      <c r="D770" s="118">
        <v>0.003168310291581015</v>
      </c>
      <c r="E770" s="118">
        <v>2.229169702539101</v>
      </c>
      <c r="F770" s="84" t="s">
        <v>2016</v>
      </c>
      <c r="G770" s="84" t="b">
        <v>0</v>
      </c>
      <c r="H770" s="84" t="b">
        <v>0</v>
      </c>
      <c r="I770" s="84" t="b">
        <v>0</v>
      </c>
      <c r="J770" s="84" t="b">
        <v>0</v>
      </c>
      <c r="K770" s="84" t="b">
        <v>0</v>
      </c>
      <c r="L770" s="84" t="b">
        <v>0</v>
      </c>
    </row>
    <row r="771" spans="1:12" ht="15">
      <c r="A771" s="84" t="s">
        <v>2602</v>
      </c>
      <c r="B771" s="84" t="s">
        <v>2518</v>
      </c>
      <c r="C771" s="84">
        <v>3</v>
      </c>
      <c r="D771" s="118">
        <v>0.002584232835125772</v>
      </c>
      <c r="E771" s="118">
        <v>2.530199698203082</v>
      </c>
      <c r="F771" s="84" t="s">
        <v>2016</v>
      </c>
      <c r="G771" s="84" t="b">
        <v>0</v>
      </c>
      <c r="H771" s="84" t="b">
        <v>0</v>
      </c>
      <c r="I771" s="84" t="b">
        <v>0</v>
      </c>
      <c r="J771" s="84" t="b">
        <v>0</v>
      </c>
      <c r="K771" s="84" t="b">
        <v>0</v>
      </c>
      <c r="L771" s="84" t="b">
        <v>0</v>
      </c>
    </row>
    <row r="772" spans="1:12" ht="15">
      <c r="A772" s="84" t="s">
        <v>2532</v>
      </c>
      <c r="B772" s="84" t="s">
        <v>2579</v>
      </c>
      <c r="C772" s="84">
        <v>3</v>
      </c>
      <c r="D772" s="118">
        <v>0.002584232835125772</v>
      </c>
      <c r="E772" s="118">
        <v>2.530199698203082</v>
      </c>
      <c r="F772" s="84" t="s">
        <v>2016</v>
      </c>
      <c r="G772" s="84" t="b">
        <v>0</v>
      </c>
      <c r="H772" s="84" t="b">
        <v>0</v>
      </c>
      <c r="I772" s="84" t="b">
        <v>0</v>
      </c>
      <c r="J772" s="84" t="b">
        <v>0</v>
      </c>
      <c r="K772" s="84" t="b">
        <v>0</v>
      </c>
      <c r="L772" s="84" t="b">
        <v>0</v>
      </c>
    </row>
    <row r="773" spans="1:12" ht="15">
      <c r="A773" s="84" t="s">
        <v>2579</v>
      </c>
      <c r="B773" s="84" t="s">
        <v>2580</v>
      </c>
      <c r="C773" s="84">
        <v>3</v>
      </c>
      <c r="D773" s="118">
        <v>0.002584232835125772</v>
      </c>
      <c r="E773" s="118">
        <v>2.7520484478194387</v>
      </c>
      <c r="F773" s="84" t="s">
        <v>2016</v>
      </c>
      <c r="G773" s="84" t="b">
        <v>0</v>
      </c>
      <c r="H773" s="84" t="b">
        <v>0</v>
      </c>
      <c r="I773" s="84" t="b">
        <v>0</v>
      </c>
      <c r="J773" s="84" t="b">
        <v>0</v>
      </c>
      <c r="K773" s="84" t="b">
        <v>0</v>
      </c>
      <c r="L773" s="84" t="b">
        <v>0</v>
      </c>
    </row>
    <row r="774" spans="1:12" ht="15">
      <c r="A774" s="84" t="s">
        <v>2580</v>
      </c>
      <c r="B774" s="84" t="s">
        <v>2603</v>
      </c>
      <c r="C774" s="84">
        <v>3</v>
      </c>
      <c r="D774" s="118">
        <v>0.002584232835125772</v>
      </c>
      <c r="E774" s="118">
        <v>2.7520484478194387</v>
      </c>
      <c r="F774" s="84" t="s">
        <v>2016</v>
      </c>
      <c r="G774" s="84" t="b">
        <v>0</v>
      </c>
      <c r="H774" s="84" t="b">
        <v>0</v>
      </c>
      <c r="I774" s="84" t="b">
        <v>0</v>
      </c>
      <c r="J774" s="84" t="b">
        <v>0</v>
      </c>
      <c r="K774" s="84" t="b">
        <v>0</v>
      </c>
      <c r="L774" s="84" t="b">
        <v>0</v>
      </c>
    </row>
    <row r="775" spans="1:12" ht="15">
      <c r="A775" s="84" t="s">
        <v>2603</v>
      </c>
      <c r="B775" s="84" t="s">
        <v>2527</v>
      </c>
      <c r="C775" s="84">
        <v>3</v>
      </c>
      <c r="D775" s="118">
        <v>0.002584232835125772</v>
      </c>
      <c r="E775" s="118">
        <v>2.4510184521554574</v>
      </c>
      <c r="F775" s="84" t="s">
        <v>2016</v>
      </c>
      <c r="G775" s="84" t="b">
        <v>0</v>
      </c>
      <c r="H775" s="84" t="b">
        <v>0</v>
      </c>
      <c r="I775" s="84" t="b">
        <v>0</v>
      </c>
      <c r="J775" s="84" t="b">
        <v>0</v>
      </c>
      <c r="K775" s="84" t="b">
        <v>0</v>
      </c>
      <c r="L775" s="84" t="b">
        <v>0</v>
      </c>
    </row>
    <row r="776" spans="1:12" ht="15">
      <c r="A776" s="84" t="s">
        <v>2528</v>
      </c>
      <c r="B776" s="84" t="s">
        <v>2604</v>
      </c>
      <c r="C776" s="84">
        <v>3</v>
      </c>
      <c r="D776" s="118">
        <v>0.002584232835125772</v>
      </c>
      <c r="E776" s="118">
        <v>2.4510184521554574</v>
      </c>
      <c r="F776" s="84" t="s">
        <v>2016</v>
      </c>
      <c r="G776" s="84" t="b">
        <v>0</v>
      </c>
      <c r="H776" s="84" t="b">
        <v>0</v>
      </c>
      <c r="I776" s="84" t="b">
        <v>0</v>
      </c>
      <c r="J776" s="84" t="b">
        <v>0</v>
      </c>
      <c r="K776" s="84" t="b">
        <v>0</v>
      </c>
      <c r="L776" s="84" t="b">
        <v>0</v>
      </c>
    </row>
    <row r="777" spans="1:12" ht="15">
      <c r="A777" s="84" t="s">
        <v>2604</v>
      </c>
      <c r="B777" s="84" t="s">
        <v>2605</v>
      </c>
      <c r="C777" s="84">
        <v>3</v>
      </c>
      <c r="D777" s="118">
        <v>0.002584232835125772</v>
      </c>
      <c r="E777" s="118">
        <v>2.7520484478194387</v>
      </c>
      <c r="F777" s="84" t="s">
        <v>2016</v>
      </c>
      <c r="G777" s="84" t="b">
        <v>0</v>
      </c>
      <c r="H777" s="84" t="b">
        <v>0</v>
      </c>
      <c r="I777" s="84" t="b">
        <v>0</v>
      </c>
      <c r="J777" s="84" t="b">
        <v>0</v>
      </c>
      <c r="K777" s="84" t="b">
        <v>0</v>
      </c>
      <c r="L777" s="84" t="b">
        <v>0</v>
      </c>
    </row>
    <row r="778" spans="1:12" ht="15">
      <c r="A778" s="84" t="s">
        <v>2605</v>
      </c>
      <c r="B778" s="84" t="s">
        <v>2606</v>
      </c>
      <c r="C778" s="84">
        <v>3</v>
      </c>
      <c r="D778" s="118">
        <v>0.002584232835125772</v>
      </c>
      <c r="E778" s="118">
        <v>2.7520484478194387</v>
      </c>
      <c r="F778" s="84" t="s">
        <v>2016</v>
      </c>
      <c r="G778" s="84" t="b">
        <v>0</v>
      </c>
      <c r="H778" s="84" t="b">
        <v>0</v>
      </c>
      <c r="I778" s="84" t="b">
        <v>0</v>
      </c>
      <c r="J778" s="84" t="b">
        <v>0</v>
      </c>
      <c r="K778" s="84" t="b">
        <v>0</v>
      </c>
      <c r="L778" s="84" t="b">
        <v>0</v>
      </c>
    </row>
    <row r="779" spans="1:12" ht="15">
      <c r="A779" s="84" t="s">
        <v>2606</v>
      </c>
      <c r="B779" s="84" t="s">
        <v>2147</v>
      </c>
      <c r="C779" s="84">
        <v>3</v>
      </c>
      <c r="D779" s="118">
        <v>0.002584232835125772</v>
      </c>
      <c r="E779" s="118">
        <v>1.7106557626612136</v>
      </c>
      <c r="F779" s="84" t="s">
        <v>2016</v>
      </c>
      <c r="G779" s="84" t="b">
        <v>0</v>
      </c>
      <c r="H779" s="84" t="b">
        <v>0</v>
      </c>
      <c r="I779" s="84" t="b">
        <v>0</v>
      </c>
      <c r="J779" s="84" t="b">
        <v>0</v>
      </c>
      <c r="K779" s="84" t="b">
        <v>0</v>
      </c>
      <c r="L779" s="84" t="b">
        <v>0</v>
      </c>
    </row>
    <row r="780" spans="1:12" ht="15">
      <c r="A780" s="84" t="s">
        <v>2147</v>
      </c>
      <c r="B780" s="84" t="s">
        <v>2527</v>
      </c>
      <c r="C780" s="84">
        <v>3</v>
      </c>
      <c r="D780" s="118">
        <v>0.002584232835125772</v>
      </c>
      <c r="E780" s="118">
        <v>1.4229897285552138</v>
      </c>
      <c r="F780" s="84" t="s">
        <v>2016</v>
      </c>
      <c r="G780" s="84" t="b">
        <v>0</v>
      </c>
      <c r="H780" s="84" t="b">
        <v>0</v>
      </c>
      <c r="I780" s="84" t="b">
        <v>0</v>
      </c>
      <c r="J780" s="84" t="b">
        <v>0</v>
      </c>
      <c r="K780" s="84" t="b">
        <v>0</v>
      </c>
      <c r="L780" s="84" t="b">
        <v>0</v>
      </c>
    </row>
    <row r="781" spans="1:12" ht="15">
      <c r="A781" s="84" t="s">
        <v>2528</v>
      </c>
      <c r="B781" s="84" t="s">
        <v>2607</v>
      </c>
      <c r="C781" s="84">
        <v>3</v>
      </c>
      <c r="D781" s="118">
        <v>0.002584232835125772</v>
      </c>
      <c r="E781" s="118">
        <v>2.4510184521554574</v>
      </c>
      <c r="F781" s="84" t="s">
        <v>2016</v>
      </c>
      <c r="G781" s="84" t="b">
        <v>0</v>
      </c>
      <c r="H781" s="84" t="b">
        <v>0</v>
      </c>
      <c r="I781" s="84" t="b">
        <v>0</v>
      </c>
      <c r="J781" s="84" t="b">
        <v>0</v>
      </c>
      <c r="K781" s="84" t="b">
        <v>0</v>
      </c>
      <c r="L781" s="84" t="b">
        <v>0</v>
      </c>
    </row>
    <row r="782" spans="1:12" ht="15">
      <c r="A782" s="84" t="s">
        <v>2607</v>
      </c>
      <c r="B782" s="84" t="s">
        <v>2608</v>
      </c>
      <c r="C782" s="84">
        <v>3</v>
      </c>
      <c r="D782" s="118">
        <v>0.002584232835125772</v>
      </c>
      <c r="E782" s="118">
        <v>2.7520484478194387</v>
      </c>
      <c r="F782" s="84" t="s">
        <v>2016</v>
      </c>
      <c r="G782" s="84" t="b">
        <v>0</v>
      </c>
      <c r="H782" s="84" t="b">
        <v>0</v>
      </c>
      <c r="I782" s="84" t="b">
        <v>0</v>
      </c>
      <c r="J782" s="84" t="b">
        <v>0</v>
      </c>
      <c r="K782" s="84" t="b">
        <v>0</v>
      </c>
      <c r="L782" s="84" t="b">
        <v>0</v>
      </c>
    </row>
    <row r="783" spans="1:12" ht="15">
      <c r="A783" s="84" t="s">
        <v>2678</v>
      </c>
      <c r="B783" s="84" t="s">
        <v>2679</v>
      </c>
      <c r="C783" s="84">
        <v>3</v>
      </c>
      <c r="D783" s="118">
        <v>0.002584232835125772</v>
      </c>
      <c r="E783" s="118">
        <v>2.7520484478194387</v>
      </c>
      <c r="F783" s="84" t="s">
        <v>2016</v>
      </c>
      <c r="G783" s="84" t="b">
        <v>0</v>
      </c>
      <c r="H783" s="84" t="b">
        <v>0</v>
      </c>
      <c r="I783" s="84" t="b">
        <v>0</v>
      </c>
      <c r="J783" s="84" t="b">
        <v>0</v>
      </c>
      <c r="K783" s="84" t="b">
        <v>0</v>
      </c>
      <c r="L783" s="84" t="b">
        <v>0</v>
      </c>
    </row>
    <row r="784" spans="1:12" ht="15">
      <c r="A784" s="84" t="s">
        <v>2679</v>
      </c>
      <c r="B784" s="84" t="s">
        <v>2680</v>
      </c>
      <c r="C784" s="84">
        <v>3</v>
      </c>
      <c r="D784" s="118">
        <v>0.002584232835125772</v>
      </c>
      <c r="E784" s="118">
        <v>2.7520484478194387</v>
      </c>
      <c r="F784" s="84" t="s">
        <v>2016</v>
      </c>
      <c r="G784" s="84" t="b">
        <v>0</v>
      </c>
      <c r="H784" s="84" t="b">
        <v>0</v>
      </c>
      <c r="I784" s="84" t="b">
        <v>0</v>
      </c>
      <c r="J784" s="84" t="b">
        <v>0</v>
      </c>
      <c r="K784" s="84" t="b">
        <v>0</v>
      </c>
      <c r="L784" s="84" t="b">
        <v>0</v>
      </c>
    </row>
    <row r="785" spans="1:12" ht="15">
      <c r="A785" s="84" t="s">
        <v>2680</v>
      </c>
      <c r="B785" s="84" t="s">
        <v>2681</v>
      </c>
      <c r="C785" s="84">
        <v>3</v>
      </c>
      <c r="D785" s="118">
        <v>0.002584232835125772</v>
      </c>
      <c r="E785" s="118">
        <v>2.7520484478194387</v>
      </c>
      <c r="F785" s="84" t="s">
        <v>2016</v>
      </c>
      <c r="G785" s="84" t="b">
        <v>0</v>
      </c>
      <c r="H785" s="84" t="b">
        <v>0</v>
      </c>
      <c r="I785" s="84" t="b">
        <v>0</v>
      </c>
      <c r="J785" s="84" t="b">
        <v>0</v>
      </c>
      <c r="K785" s="84" t="b">
        <v>0</v>
      </c>
      <c r="L785" s="84" t="b">
        <v>0</v>
      </c>
    </row>
    <row r="786" spans="1:12" ht="15">
      <c r="A786" s="84" t="s">
        <v>2681</v>
      </c>
      <c r="B786" s="84" t="s">
        <v>2682</v>
      </c>
      <c r="C786" s="84">
        <v>3</v>
      </c>
      <c r="D786" s="118">
        <v>0.002584232835125772</v>
      </c>
      <c r="E786" s="118">
        <v>2.7520484478194387</v>
      </c>
      <c r="F786" s="84" t="s">
        <v>2016</v>
      </c>
      <c r="G786" s="84" t="b">
        <v>0</v>
      </c>
      <c r="H786" s="84" t="b">
        <v>0</v>
      </c>
      <c r="I786" s="84" t="b">
        <v>0</v>
      </c>
      <c r="J786" s="84" t="b">
        <v>0</v>
      </c>
      <c r="K786" s="84" t="b">
        <v>0</v>
      </c>
      <c r="L786" s="84" t="b">
        <v>0</v>
      </c>
    </row>
    <row r="787" spans="1:12" ht="15">
      <c r="A787" s="84" t="s">
        <v>2682</v>
      </c>
      <c r="B787" s="84" t="s">
        <v>2539</v>
      </c>
      <c r="C787" s="84">
        <v>3</v>
      </c>
      <c r="D787" s="118">
        <v>0.002584232835125772</v>
      </c>
      <c r="E787" s="118">
        <v>2.6271097112111383</v>
      </c>
      <c r="F787" s="84" t="s">
        <v>2016</v>
      </c>
      <c r="G787" s="84" t="b">
        <v>0</v>
      </c>
      <c r="H787" s="84" t="b">
        <v>0</v>
      </c>
      <c r="I787" s="84" t="b">
        <v>0</v>
      </c>
      <c r="J787" s="84" t="b">
        <v>0</v>
      </c>
      <c r="K787" s="84" t="b">
        <v>0</v>
      </c>
      <c r="L787" s="84" t="b">
        <v>0</v>
      </c>
    </row>
    <row r="788" spans="1:12" ht="15">
      <c r="A788" s="84" t="s">
        <v>2530</v>
      </c>
      <c r="B788" s="84" t="s">
        <v>2637</v>
      </c>
      <c r="C788" s="84">
        <v>3</v>
      </c>
      <c r="D788" s="118">
        <v>0.002584232835125772</v>
      </c>
      <c r="E788" s="118">
        <v>2.405260961594782</v>
      </c>
      <c r="F788" s="84" t="s">
        <v>2016</v>
      </c>
      <c r="G788" s="84" t="b">
        <v>0</v>
      </c>
      <c r="H788" s="84" t="b">
        <v>0</v>
      </c>
      <c r="I788" s="84" t="b">
        <v>0</v>
      </c>
      <c r="J788" s="84" t="b">
        <v>0</v>
      </c>
      <c r="K788" s="84" t="b">
        <v>0</v>
      </c>
      <c r="L788" s="84" t="b">
        <v>0</v>
      </c>
    </row>
    <row r="789" spans="1:12" ht="15">
      <c r="A789" s="84" t="s">
        <v>2637</v>
      </c>
      <c r="B789" s="84" t="s">
        <v>2517</v>
      </c>
      <c r="C789" s="84">
        <v>3</v>
      </c>
      <c r="D789" s="118">
        <v>0.002584232835125772</v>
      </c>
      <c r="E789" s="118">
        <v>2.2011409789388576</v>
      </c>
      <c r="F789" s="84" t="s">
        <v>2016</v>
      </c>
      <c r="G789" s="84" t="b">
        <v>0</v>
      </c>
      <c r="H789" s="84" t="b">
        <v>0</v>
      </c>
      <c r="I789" s="84" t="b">
        <v>0</v>
      </c>
      <c r="J789" s="84" t="b">
        <v>0</v>
      </c>
      <c r="K789" s="84" t="b">
        <v>0</v>
      </c>
      <c r="L789" s="84" t="b">
        <v>0</v>
      </c>
    </row>
    <row r="790" spans="1:12" ht="15">
      <c r="A790" s="84" t="s">
        <v>2160</v>
      </c>
      <c r="B790" s="84" t="s">
        <v>2538</v>
      </c>
      <c r="C790" s="84">
        <v>3</v>
      </c>
      <c r="D790" s="118">
        <v>0.002584232835125772</v>
      </c>
      <c r="E790" s="118">
        <v>2.6271097112111383</v>
      </c>
      <c r="F790" s="84" t="s">
        <v>2016</v>
      </c>
      <c r="G790" s="84" t="b">
        <v>0</v>
      </c>
      <c r="H790" s="84" t="b">
        <v>0</v>
      </c>
      <c r="I790" s="84" t="b">
        <v>0</v>
      </c>
      <c r="J790" s="84" t="b">
        <v>0</v>
      </c>
      <c r="K790" s="84" t="b">
        <v>0</v>
      </c>
      <c r="L790" s="84" t="b">
        <v>0</v>
      </c>
    </row>
    <row r="791" spans="1:12" ht="15">
      <c r="A791" s="84" t="s">
        <v>2566</v>
      </c>
      <c r="B791" s="84" t="s">
        <v>2146</v>
      </c>
      <c r="C791" s="84">
        <v>3</v>
      </c>
      <c r="D791" s="118">
        <v>0.002584232835125772</v>
      </c>
      <c r="E791" s="118">
        <v>1.2997507768248082</v>
      </c>
      <c r="F791" s="84" t="s">
        <v>2016</v>
      </c>
      <c r="G791" s="84" t="b">
        <v>0</v>
      </c>
      <c r="H791" s="84" t="b">
        <v>0</v>
      </c>
      <c r="I791" s="84" t="b">
        <v>0</v>
      </c>
      <c r="J791" s="84" t="b">
        <v>0</v>
      </c>
      <c r="K791" s="84" t="b">
        <v>0</v>
      </c>
      <c r="L791" s="84" t="b">
        <v>0</v>
      </c>
    </row>
    <row r="792" spans="1:12" ht="15">
      <c r="A792" s="84" t="s">
        <v>2520</v>
      </c>
      <c r="B792" s="84" t="s">
        <v>2566</v>
      </c>
      <c r="C792" s="84">
        <v>3</v>
      </c>
      <c r="D792" s="118">
        <v>0.002584232835125772</v>
      </c>
      <c r="E792" s="118">
        <v>2.104230965930801</v>
      </c>
      <c r="F792" s="84" t="s">
        <v>2016</v>
      </c>
      <c r="G792" s="84" t="b">
        <v>0</v>
      </c>
      <c r="H792" s="84" t="b">
        <v>0</v>
      </c>
      <c r="I792" s="84" t="b">
        <v>0</v>
      </c>
      <c r="J792" s="84" t="b">
        <v>0</v>
      </c>
      <c r="K792" s="84" t="b">
        <v>0</v>
      </c>
      <c r="L792" s="84" t="b">
        <v>0</v>
      </c>
    </row>
    <row r="793" spans="1:12" ht="15">
      <c r="A793" s="84" t="s">
        <v>2514</v>
      </c>
      <c r="B793" s="84" t="s">
        <v>2611</v>
      </c>
      <c r="C793" s="84">
        <v>3</v>
      </c>
      <c r="D793" s="118">
        <v>0.002584232835125772</v>
      </c>
      <c r="E793" s="118">
        <v>2.2011409789388576</v>
      </c>
      <c r="F793" s="84" t="s">
        <v>2016</v>
      </c>
      <c r="G793" s="84" t="b">
        <v>0</v>
      </c>
      <c r="H793" s="84" t="b">
        <v>0</v>
      </c>
      <c r="I793" s="84" t="b">
        <v>0</v>
      </c>
      <c r="J793" s="84" t="b">
        <v>0</v>
      </c>
      <c r="K793" s="84" t="b">
        <v>0</v>
      </c>
      <c r="L793" s="84" t="b">
        <v>0</v>
      </c>
    </row>
    <row r="794" spans="1:12" ht="15">
      <c r="A794" s="84" t="s">
        <v>2177</v>
      </c>
      <c r="B794" s="84" t="s">
        <v>2146</v>
      </c>
      <c r="C794" s="84">
        <v>3</v>
      </c>
      <c r="D794" s="118">
        <v>0.002584232835125772</v>
      </c>
      <c r="E794" s="118">
        <v>1.1536227411465703</v>
      </c>
      <c r="F794" s="84" t="s">
        <v>2016</v>
      </c>
      <c r="G794" s="84" t="b">
        <v>0</v>
      </c>
      <c r="H794" s="84" t="b">
        <v>0</v>
      </c>
      <c r="I794" s="84" t="b">
        <v>0</v>
      </c>
      <c r="J794" s="84" t="b">
        <v>0</v>
      </c>
      <c r="K794" s="84" t="b">
        <v>0</v>
      </c>
      <c r="L794" s="84" t="b">
        <v>0</v>
      </c>
    </row>
    <row r="795" spans="1:12" ht="15">
      <c r="A795" s="84" t="s">
        <v>2583</v>
      </c>
      <c r="B795" s="84" t="s">
        <v>2651</v>
      </c>
      <c r="C795" s="84">
        <v>3</v>
      </c>
      <c r="D795" s="118">
        <v>0.002584232835125772</v>
      </c>
      <c r="E795" s="118">
        <v>2.4510184521554574</v>
      </c>
      <c r="F795" s="84" t="s">
        <v>2016</v>
      </c>
      <c r="G795" s="84" t="b">
        <v>0</v>
      </c>
      <c r="H795" s="84" t="b">
        <v>0</v>
      </c>
      <c r="I795" s="84" t="b">
        <v>0</v>
      </c>
      <c r="J795" s="84" t="b">
        <v>0</v>
      </c>
      <c r="K795" s="84" t="b">
        <v>0</v>
      </c>
      <c r="L795" s="84" t="b">
        <v>0</v>
      </c>
    </row>
    <row r="796" spans="1:12" ht="15">
      <c r="A796" s="84" t="s">
        <v>2536</v>
      </c>
      <c r="B796" s="84" t="s">
        <v>2108</v>
      </c>
      <c r="C796" s="84">
        <v>3</v>
      </c>
      <c r="D796" s="118">
        <v>0.002584232835125772</v>
      </c>
      <c r="E796" s="118">
        <v>1.724019724219195</v>
      </c>
      <c r="F796" s="84" t="s">
        <v>2016</v>
      </c>
      <c r="G796" s="84" t="b">
        <v>1</v>
      </c>
      <c r="H796" s="84" t="b">
        <v>0</v>
      </c>
      <c r="I796" s="84" t="b">
        <v>0</v>
      </c>
      <c r="J796" s="84" t="b">
        <v>1</v>
      </c>
      <c r="K796" s="84" t="b">
        <v>0</v>
      </c>
      <c r="L796" s="84" t="b">
        <v>0</v>
      </c>
    </row>
    <row r="797" spans="1:12" ht="15">
      <c r="A797" s="84" t="s">
        <v>2109</v>
      </c>
      <c r="B797" s="84" t="s">
        <v>2623</v>
      </c>
      <c r="C797" s="84">
        <v>3</v>
      </c>
      <c r="D797" s="118">
        <v>0.002584232835125772</v>
      </c>
      <c r="E797" s="118">
        <v>1.9281397068751198</v>
      </c>
      <c r="F797" s="84" t="s">
        <v>2016</v>
      </c>
      <c r="G797" s="84" t="b">
        <v>0</v>
      </c>
      <c r="H797" s="84" t="b">
        <v>0</v>
      </c>
      <c r="I797" s="84" t="b">
        <v>0</v>
      </c>
      <c r="J797" s="84" t="b">
        <v>0</v>
      </c>
      <c r="K797" s="84" t="b">
        <v>0</v>
      </c>
      <c r="L797" s="84" t="b">
        <v>0</v>
      </c>
    </row>
    <row r="798" spans="1:12" ht="15">
      <c r="A798" s="84" t="s">
        <v>2623</v>
      </c>
      <c r="B798" s="84" t="s">
        <v>2854</v>
      </c>
      <c r="C798" s="84">
        <v>3</v>
      </c>
      <c r="D798" s="118">
        <v>0.002584232835125772</v>
      </c>
      <c r="E798" s="118">
        <v>2.4510184521554574</v>
      </c>
      <c r="F798" s="84" t="s">
        <v>2016</v>
      </c>
      <c r="G798" s="84" t="b">
        <v>0</v>
      </c>
      <c r="H798" s="84" t="b">
        <v>0</v>
      </c>
      <c r="I798" s="84" t="b">
        <v>0</v>
      </c>
      <c r="J798" s="84" t="b">
        <v>0</v>
      </c>
      <c r="K798" s="84" t="b">
        <v>0</v>
      </c>
      <c r="L798" s="84" t="b">
        <v>0</v>
      </c>
    </row>
    <row r="799" spans="1:12" ht="15">
      <c r="A799" s="84" t="s">
        <v>2854</v>
      </c>
      <c r="B799" s="84" t="s">
        <v>2091</v>
      </c>
      <c r="C799" s="84">
        <v>3</v>
      </c>
      <c r="D799" s="118">
        <v>0.002584232835125772</v>
      </c>
      <c r="E799" s="118">
        <v>2.1152263502322644</v>
      </c>
      <c r="F799" s="84" t="s">
        <v>2016</v>
      </c>
      <c r="G799" s="84" t="b">
        <v>0</v>
      </c>
      <c r="H799" s="84" t="b">
        <v>0</v>
      </c>
      <c r="I799" s="84" t="b">
        <v>0</v>
      </c>
      <c r="J799" s="84" t="b">
        <v>0</v>
      </c>
      <c r="K799" s="84" t="b">
        <v>0</v>
      </c>
      <c r="L799" s="84" t="b">
        <v>0</v>
      </c>
    </row>
    <row r="800" spans="1:12" ht="15">
      <c r="A800" s="84" t="s">
        <v>2673</v>
      </c>
      <c r="B800" s="84" t="s">
        <v>2675</v>
      </c>
      <c r="C800" s="84">
        <v>3</v>
      </c>
      <c r="D800" s="118">
        <v>0.002584232835125772</v>
      </c>
      <c r="E800" s="118">
        <v>2.308350948586726</v>
      </c>
      <c r="F800" s="84" t="s">
        <v>2016</v>
      </c>
      <c r="G800" s="84" t="b">
        <v>0</v>
      </c>
      <c r="H800" s="84" t="b">
        <v>0</v>
      </c>
      <c r="I800" s="84" t="b">
        <v>0</v>
      </c>
      <c r="J800" s="84" t="b">
        <v>0</v>
      </c>
      <c r="K800" s="84" t="b">
        <v>0</v>
      </c>
      <c r="L800" s="84" t="b">
        <v>0</v>
      </c>
    </row>
    <row r="801" spans="1:12" ht="15">
      <c r="A801" s="84" t="s">
        <v>2675</v>
      </c>
      <c r="B801" s="84" t="s">
        <v>2581</v>
      </c>
      <c r="C801" s="84">
        <v>3</v>
      </c>
      <c r="D801" s="118">
        <v>0.002584232835125772</v>
      </c>
      <c r="E801" s="118">
        <v>2.308350948586726</v>
      </c>
      <c r="F801" s="84" t="s">
        <v>2016</v>
      </c>
      <c r="G801" s="84" t="b">
        <v>0</v>
      </c>
      <c r="H801" s="84" t="b">
        <v>0</v>
      </c>
      <c r="I801" s="84" t="b">
        <v>0</v>
      </c>
      <c r="J801" s="84" t="b">
        <v>0</v>
      </c>
      <c r="K801" s="84" t="b">
        <v>0</v>
      </c>
      <c r="L801" s="84" t="b">
        <v>0</v>
      </c>
    </row>
    <row r="802" spans="1:12" ht="15">
      <c r="A802" s="84" t="s">
        <v>2820</v>
      </c>
      <c r="B802" s="84" t="s">
        <v>2821</v>
      </c>
      <c r="C802" s="84">
        <v>3</v>
      </c>
      <c r="D802" s="118">
        <v>0.002584232835125772</v>
      </c>
      <c r="E802" s="118">
        <v>2.7520484478194387</v>
      </c>
      <c r="F802" s="84" t="s">
        <v>2016</v>
      </c>
      <c r="G802" s="84" t="b">
        <v>0</v>
      </c>
      <c r="H802" s="84" t="b">
        <v>0</v>
      </c>
      <c r="I802" s="84" t="b">
        <v>0</v>
      </c>
      <c r="J802" s="84" t="b">
        <v>0</v>
      </c>
      <c r="K802" s="84" t="b">
        <v>0</v>
      </c>
      <c r="L802" s="84" t="b">
        <v>0</v>
      </c>
    </row>
    <row r="803" spans="1:12" ht="15">
      <c r="A803" s="84" t="s">
        <v>2821</v>
      </c>
      <c r="B803" s="84" t="s">
        <v>2822</v>
      </c>
      <c r="C803" s="84">
        <v>3</v>
      </c>
      <c r="D803" s="118">
        <v>0.002584232835125772</v>
      </c>
      <c r="E803" s="118">
        <v>2.7520484478194387</v>
      </c>
      <c r="F803" s="84" t="s">
        <v>2016</v>
      </c>
      <c r="G803" s="84" t="b">
        <v>0</v>
      </c>
      <c r="H803" s="84" t="b">
        <v>0</v>
      </c>
      <c r="I803" s="84" t="b">
        <v>0</v>
      </c>
      <c r="J803" s="84" t="b">
        <v>0</v>
      </c>
      <c r="K803" s="84" t="b">
        <v>0</v>
      </c>
      <c r="L803" s="84" t="b">
        <v>0</v>
      </c>
    </row>
    <row r="804" spans="1:12" ht="15">
      <c r="A804" s="84" t="s">
        <v>2822</v>
      </c>
      <c r="B804" s="84" t="s">
        <v>2517</v>
      </c>
      <c r="C804" s="84">
        <v>3</v>
      </c>
      <c r="D804" s="118">
        <v>0.002584232835125772</v>
      </c>
      <c r="E804" s="118">
        <v>2.3260797155471575</v>
      </c>
      <c r="F804" s="84" t="s">
        <v>2016</v>
      </c>
      <c r="G804" s="84" t="b">
        <v>0</v>
      </c>
      <c r="H804" s="84" t="b">
        <v>0</v>
      </c>
      <c r="I804" s="84" t="b">
        <v>0</v>
      </c>
      <c r="J804" s="84" t="b">
        <v>0</v>
      </c>
      <c r="K804" s="84" t="b">
        <v>0</v>
      </c>
      <c r="L804" s="84" t="b">
        <v>0</v>
      </c>
    </row>
    <row r="805" spans="1:12" ht="15">
      <c r="A805" s="84" t="s">
        <v>2517</v>
      </c>
      <c r="B805" s="84" t="s">
        <v>2823</v>
      </c>
      <c r="C805" s="84">
        <v>3</v>
      </c>
      <c r="D805" s="118">
        <v>0.002584232835125772</v>
      </c>
      <c r="E805" s="118">
        <v>2.3260797155471575</v>
      </c>
      <c r="F805" s="84" t="s">
        <v>2016</v>
      </c>
      <c r="G805" s="84" t="b">
        <v>0</v>
      </c>
      <c r="H805" s="84" t="b">
        <v>0</v>
      </c>
      <c r="I805" s="84" t="b">
        <v>0</v>
      </c>
      <c r="J805" s="84" t="b">
        <v>0</v>
      </c>
      <c r="K805" s="84" t="b">
        <v>0</v>
      </c>
      <c r="L805" s="84" t="b">
        <v>0</v>
      </c>
    </row>
    <row r="806" spans="1:12" ht="15">
      <c r="A806" s="84" t="s">
        <v>2823</v>
      </c>
      <c r="B806" s="84" t="s">
        <v>2824</v>
      </c>
      <c r="C806" s="84">
        <v>3</v>
      </c>
      <c r="D806" s="118">
        <v>0.002584232835125772</v>
      </c>
      <c r="E806" s="118">
        <v>2.7520484478194387</v>
      </c>
      <c r="F806" s="84" t="s">
        <v>2016</v>
      </c>
      <c r="G806" s="84" t="b">
        <v>0</v>
      </c>
      <c r="H806" s="84" t="b">
        <v>0</v>
      </c>
      <c r="I806" s="84" t="b">
        <v>0</v>
      </c>
      <c r="J806" s="84" t="b">
        <v>0</v>
      </c>
      <c r="K806" s="84" t="b">
        <v>0</v>
      </c>
      <c r="L806" s="84" t="b">
        <v>0</v>
      </c>
    </row>
    <row r="807" spans="1:12" ht="15">
      <c r="A807" s="84" t="s">
        <v>2824</v>
      </c>
      <c r="B807" s="84" t="s">
        <v>2825</v>
      </c>
      <c r="C807" s="84">
        <v>3</v>
      </c>
      <c r="D807" s="118">
        <v>0.002584232835125772</v>
      </c>
      <c r="E807" s="118">
        <v>2.7520484478194387</v>
      </c>
      <c r="F807" s="84" t="s">
        <v>2016</v>
      </c>
      <c r="G807" s="84" t="b">
        <v>0</v>
      </c>
      <c r="H807" s="84" t="b">
        <v>0</v>
      </c>
      <c r="I807" s="84" t="b">
        <v>0</v>
      </c>
      <c r="J807" s="84" t="b">
        <v>0</v>
      </c>
      <c r="K807" s="84" t="b">
        <v>0</v>
      </c>
      <c r="L807" s="84" t="b">
        <v>0</v>
      </c>
    </row>
    <row r="808" spans="1:12" ht="15">
      <c r="A808" s="84" t="s">
        <v>2825</v>
      </c>
      <c r="B808" s="84" t="s">
        <v>2826</v>
      </c>
      <c r="C808" s="84">
        <v>3</v>
      </c>
      <c r="D808" s="118">
        <v>0.002584232835125772</v>
      </c>
      <c r="E808" s="118">
        <v>2.7520484478194387</v>
      </c>
      <c r="F808" s="84" t="s">
        <v>2016</v>
      </c>
      <c r="G808" s="84" t="b">
        <v>0</v>
      </c>
      <c r="H808" s="84" t="b">
        <v>0</v>
      </c>
      <c r="I808" s="84" t="b">
        <v>0</v>
      </c>
      <c r="J808" s="84" t="b">
        <v>0</v>
      </c>
      <c r="K808" s="84" t="b">
        <v>0</v>
      </c>
      <c r="L808" s="84" t="b">
        <v>0</v>
      </c>
    </row>
    <row r="809" spans="1:12" ht="15">
      <c r="A809" s="84" t="s">
        <v>2826</v>
      </c>
      <c r="B809" s="84" t="s">
        <v>259</v>
      </c>
      <c r="C809" s="84">
        <v>3</v>
      </c>
      <c r="D809" s="118">
        <v>0.002584232835125772</v>
      </c>
      <c r="E809" s="118">
        <v>2.3260797155471575</v>
      </c>
      <c r="F809" s="84" t="s">
        <v>2016</v>
      </c>
      <c r="G809" s="84" t="b">
        <v>0</v>
      </c>
      <c r="H809" s="84" t="b">
        <v>0</v>
      </c>
      <c r="I809" s="84" t="b">
        <v>0</v>
      </c>
      <c r="J809" s="84" t="b">
        <v>0</v>
      </c>
      <c r="K809" s="84" t="b">
        <v>0</v>
      </c>
      <c r="L809" s="84" t="b">
        <v>0</v>
      </c>
    </row>
    <row r="810" spans="1:12" ht="15">
      <c r="A810" s="84" t="s">
        <v>271</v>
      </c>
      <c r="B810" s="84" t="s">
        <v>2740</v>
      </c>
      <c r="C810" s="84">
        <v>3</v>
      </c>
      <c r="D810" s="118">
        <v>0.002584232835125772</v>
      </c>
      <c r="E810" s="118">
        <v>2.6271097112111383</v>
      </c>
      <c r="F810" s="84" t="s">
        <v>2016</v>
      </c>
      <c r="G810" s="84" t="b">
        <v>0</v>
      </c>
      <c r="H810" s="84" t="b">
        <v>0</v>
      </c>
      <c r="I810" s="84" t="b">
        <v>0</v>
      </c>
      <c r="J810" s="84" t="b">
        <v>0</v>
      </c>
      <c r="K810" s="84" t="b">
        <v>0</v>
      </c>
      <c r="L810" s="84" t="b">
        <v>0</v>
      </c>
    </row>
    <row r="811" spans="1:12" ht="15">
      <c r="A811" s="84" t="s">
        <v>291</v>
      </c>
      <c r="B811" s="84" t="s">
        <v>2856</v>
      </c>
      <c r="C811" s="84">
        <v>3</v>
      </c>
      <c r="D811" s="118">
        <v>0.002584232835125772</v>
      </c>
      <c r="E811" s="118">
        <v>2.6271097112111383</v>
      </c>
      <c r="F811" s="84" t="s">
        <v>2016</v>
      </c>
      <c r="G811" s="84" t="b">
        <v>0</v>
      </c>
      <c r="H811" s="84" t="b">
        <v>0</v>
      </c>
      <c r="I811" s="84" t="b">
        <v>0</v>
      </c>
      <c r="J811" s="84" t="b">
        <v>0</v>
      </c>
      <c r="K811" s="84" t="b">
        <v>0</v>
      </c>
      <c r="L811" s="84" t="b">
        <v>0</v>
      </c>
    </row>
    <row r="812" spans="1:12" ht="15">
      <c r="A812" s="84" t="s">
        <v>2649</v>
      </c>
      <c r="B812" s="84" t="s">
        <v>316</v>
      </c>
      <c r="C812" s="84">
        <v>3</v>
      </c>
      <c r="D812" s="118">
        <v>0.002584232835125772</v>
      </c>
      <c r="E812" s="118">
        <v>2.3260797155471575</v>
      </c>
      <c r="F812" s="84" t="s">
        <v>2016</v>
      </c>
      <c r="G812" s="84" t="b">
        <v>0</v>
      </c>
      <c r="H812" s="84" t="b">
        <v>0</v>
      </c>
      <c r="I812" s="84" t="b">
        <v>0</v>
      </c>
      <c r="J812" s="84" t="b">
        <v>0</v>
      </c>
      <c r="K812" s="84" t="b">
        <v>0</v>
      </c>
      <c r="L812" s="84" t="b">
        <v>0</v>
      </c>
    </row>
    <row r="813" spans="1:12" ht="15">
      <c r="A813" s="84" t="s">
        <v>259</v>
      </c>
      <c r="B813" s="84" t="s">
        <v>2173</v>
      </c>
      <c r="C813" s="84">
        <v>3</v>
      </c>
      <c r="D813" s="118">
        <v>0.002584232835125772</v>
      </c>
      <c r="E813" s="118">
        <v>1.6271097112111386</v>
      </c>
      <c r="F813" s="84" t="s">
        <v>2016</v>
      </c>
      <c r="G813" s="84" t="b">
        <v>0</v>
      </c>
      <c r="H813" s="84" t="b">
        <v>0</v>
      </c>
      <c r="I813" s="84" t="b">
        <v>0</v>
      </c>
      <c r="J813" s="84" t="b">
        <v>0</v>
      </c>
      <c r="K813" s="84" t="b">
        <v>0</v>
      </c>
      <c r="L813" s="84" t="b">
        <v>0</v>
      </c>
    </row>
    <row r="814" spans="1:12" ht="15">
      <c r="A814" s="84" t="s">
        <v>281</v>
      </c>
      <c r="B814" s="84" t="s">
        <v>2624</v>
      </c>
      <c r="C814" s="84">
        <v>2</v>
      </c>
      <c r="D814" s="118">
        <v>0.0019182616892577454</v>
      </c>
      <c r="E814" s="118">
        <v>2.229169702539101</v>
      </c>
      <c r="F814" s="84" t="s">
        <v>2016</v>
      </c>
      <c r="G814" s="84" t="b">
        <v>0</v>
      </c>
      <c r="H814" s="84" t="b">
        <v>0</v>
      </c>
      <c r="I814" s="84" t="b">
        <v>0</v>
      </c>
      <c r="J814" s="84" t="b">
        <v>0</v>
      </c>
      <c r="K814" s="84" t="b">
        <v>0</v>
      </c>
      <c r="L814" s="84" t="b">
        <v>0</v>
      </c>
    </row>
    <row r="815" spans="1:12" ht="15">
      <c r="A815" s="84" t="s">
        <v>2624</v>
      </c>
      <c r="B815" s="84" t="s">
        <v>590</v>
      </c>
      <c r="C815" s="84">
        <v>2</v>
      </c>
      <c r="D815" s="118">
        <v>0.0019182616892577454</v>
      </c>
      <c r="E815" s="118">
        <v>2.083041666860863</v>
      </c>
      <c r="F815" s="84" t="s">
        <v>2016</v>
      </c>
      <c r="G815" s="84" t="b">
        <v>0</v>
      </c>
      <c r="H815" s="84" t="b">
        <v>0</v>
      </c>
      <c r="I815" s="84" t="b">
        <v>0</v>
      </c>
      <c r="J815" s="84" t="b">
        <v>0</v>
      </c>
      <c r="K815" s="84" t="b">
        <v>0</v>
      </c>
      <c r="L815" s="84" t="b">
        <v>0</v>
      </c>
    </row>
    <row r="816" spans="1:12" ht="15">
      <c r="A816" s="84" t="s">
        <v>590</v>
      </c>
      <c r="B816" s="84" t="s">
        <v>590</v>
      </c>
      <c r="C816" s="84">
        <v>2</v>
      </c>
      <c r="D816" s="118">
        <v>0.0019182616892577454</v>
      </c>
      <c r="E816" s="118">
        <v>1.2379436268466062</v>
      </c>
      <c r="F816" s="84" t="s">
        <v>2016</v>
      </c>
      <c r="G816" s="84" t="b">
        <v>0</v>
      </c>
      <c r="H816" s="84" t="b">
        <v>0</v>
      </c>
      <c r="I816" s="84" t="b">
        <v>0</v>
      </c>
      <c r="J816" s="84" t="b">
        <v>0</v>
      </c>
      <c r="K816" s="84" t="b">
        <v>0</v>
      </c>
      <c r="L816" s="84" t="b">
        <v>0</v>
      </c>
    </row>
    <row r="817" spans="1:12" ht="15">
      <c r="A817" s="84" t="s">
        <v>590</v>
      </c>
      <c r="B817" s="84" t="s">
        <v>2561</v>
      </c>
      <c r="C817" s="84">
        <v>2</v>
      </c>
      <c r="D817" s="118">
        <v>0.0019182616892577454</v>
      </c>
      <c r="E817" s="118">
        <v>1.9069504078051818</v>
      </c>
      <c r="F817" s="84" t="s">
        <v>2016</v>
      </c>
      <c r="G817" s="84" t="b">
        <v>0</v>
      </c>
      <c r="H817" s="84" t="b">
        <v>0</v>
      </c>
      <c r="I817" s="84" t="b">
        <v>0</v>
      </c>
      <c r="J817" s="84" t="b">
        <v>0</v>
      </c>
      <c r="K817" s="84" t="b">
        <v>0</v>
      </c>
      <c r="L817" s="84" t="b">
        <v>0</v>
      </c>
    </row>
    <row r="818" spans="1:12" ht="15">
      <c r="A818" s="84" t="s">
        <v>2561</v>
      </c>
      <c r="B818" s="84" t="s">
        <v>2625</v>
      </c>
      <c r="C818" s="84">
        <v>2</v>
      </c>
      <c r="D818" s="118">
        <v>0.0019182616892577454</v>
      </c>
      <c r="E818" s="118">
        <v>2.7520484478194387</v>
      </c>
      <c r="F818" s="84" t="s">
        <v>2016</v>
      </c>
      <c r="G818" s="84" t="b">
        <v>0</v>
      </c>
      <c r="H818" s="84" t="b">
        <v>0</v>
      </c>
      <c r="I818" s="84" t="b">
        <v>0</v>
      </c>
      <c r="J818" s="84" t="b">
        <v>0</v>
      </c>
      <c r="K818" s="84" t="b">
        <v>0</v>
      </c>
      <c r="L818" s="84" t="b">
        <v>0</v>
      </c>
    </row>
    <row r="819" spans="1:12" ht="15">
      <c r="A819" s="84" t="s">
        <v>2625</v>
      </c>
      <c r="B819" s="84" t="s">
        <v>2626</v>
      </c>
      <c r="C819" s="84">
        <v>2</v>
      </c>
      <c r="D819" s="118">
        <v>0.0019182616892577454</v>
      </c>
      <c r="E819" s="118">
        <v>2.9281397068751196</v>
      </c>
      <c r="F819" s="84" t="s">
        <v>2016</v>
      </c>
      <c r="G819" s="84" t="b">
        <v>0</v>
      </c>
      <c r="H819" s="84" t="b">
        <v>0</v>
      </c>
      <c r="I819" s="84" t="b">
        <v>0</v>
      </c>
      <c r="J819" s="84" t="b">
        <v>0</v>
      </c>
      <c r="K819" s="84" t="b">
        <v>0</v>
      </c>
      <c r="L819" s="84" t="b">
        <v>0</v>
      </c>
    </row>
    <row r="820" spans="1:12" ht="15">
      <c r="A820" s="84" t="s">
        <v>2626</v>
      </c>
      <c r="B820" s="84" t="s">
        <v>2562</v>
      </c>
      <c r="C820" s="84">
        <v>2</v>
      </c>
      <c r="D820" s="118">
        <v>0.0019182616892577454</v>
      </c>
      <c r="E820" s="118">
        <v>2.627109711211139</v>
      </c>
      <c r="F820" s="84" t="s">
        <v>2016</v>
      </c>
      <c r="G820" s="84" t="b">
        <v>0</v>
      </c>
      <c r="H820" s="84" t="b">
        <v>0</v>
      </c>
      <c r="I820" s="84" t="b">
        <v>0</v>
      </c>
      <c r="J820" s="84" t="b">
        <v>0</v>
      </c>
      <c r="K820" s="84" t="b">
        <v>0</v>
      </c>
      <c r="L820" s="84" t="b">
        <v>0</v>
      </c>
    </row>
    <row r="821" spans="1:12" ht="15">
      <c r="A821" s="84" t="s">
        <v>2562</v>
      </c>
      <c r="B821" s="84" t="s">
        <v>2570</v>
      </c>
      <c r="C821" s="84">
        <v>2</v>
      </c>
      <c r="D821" s="118">
        <v>0.0019182616892577454</v>
      </c>
      <c r="E821" s="118">
        <v>2.4510184521554574</v>
      </c>
      <c r="F821" s="84" t="s">
        <v>2016</v>
      </c>
      <c r="G821" s="84" t="b">
        <v>0</v>
      </c>
      <c r="H821" s="84" t="b">
        <v>0</v>
      </c>
      <c r="I821" s="84" t="b">
        <v>0</v>
      </c>
      <c r="J821" s="84" t="b">
        <v>0</v>
      </c>
      <c r="K821" s="84" t="b">
        <v>0</v>
      </c>
      <c r="L821" s="84" t="b">
        <v>0</v>
      </c>
    </row>
    <row r="822" spans="1:12" ht="15">
      <c r="A822" s="84" t="s">
        <v>2570</v>
      </c>
      <c r="B822" s="84" t="s">
        <v>2571</v>
      </c>
      <c r="C822" s="84">
        <v>2</v>
      </c>
      <c r="D822" s="118">
        <v>0.0019182616892577454</v>
      </c>
      <c r="E822" s="118">
        <v>2.4510184521554574</v>
      </c>
      <c r="F822" s="84" t="s">
        <v>2016</v>
      </c>
      <c r="G822" s="84" t="b">
        <v>0</v>
      </c>
      <c r="H822" s="84" t="b">
        <v>0</v>
      </c>
      <c r="I822" s="84" t="b">
        <v>0</v>
      </c>
      <c r="J822" s="84" t="b">
        <v>0</v>
      </c>
      <c r="K822" s="84" t="b">
        <v>0</v>
      </c>
      <c r="L822" s="84" t="b">
        <v>0</v>
      </c>
    </row>
    <row r="823" spans="1:12" ht="15">
      <c r="A823" s="84" t="s">
        <v>2571</v>
      </c>
      <c r="B823" s="84" t="s">
        <v>2536</v>
      </c>
      <c r="C823" s="84">
        <v>2</v>
      </c>
      <c r="D823" s="118">
        <v>0.0019182616892577454</v>
      </c>
      <c r="E823" s="118">
        <v>2.229169702539101</v>
      </c>
      <c r="F823" s="84" t="s">
        <v>2016</v>
      </c>
      <c r="G823" s="84" t="b">
        <v>0</v>
      </c>
      <c r="H823" s="84" t="b">
        <v>0</v>
      </c>
      <c r="I823" s="84" t="b">
        <v>0</v>
      </c>
      <c r="J823" s="84" t="b">
        <v>1</v>
      </c>
      <c r="K823" s="84" t="b">
        <v>0</v>
      </c>
      <c r="L823" s="84" t="b">
        <v>0</v>
      </c>
    </row>
    <row r="824" spans="1:12" ht="15">
      <c r="A824" s="84" t="s">
        <v>2536</v>
      </c>
      <c r="B824" s="84" t="s">
        <v>2599</v>
      </c>
      <c r="C824" s="84">
        <v>2</v>
      </c>
      <c r="D824" s="118">
        <v>0.0019182616892577454</v>
      </c>
      <c r="E824" s="118">
        <v>2.4510184521554574</v>
      </c>
      <c r="F824" s="84" t="s">
        <v>2016</v>
      </c>
      <c r="G824" s="84" t="b">
        <v>1</v>
      </c>
      <c r="H824" s="84" t="b">
        <v>0</v>
      </c>
      <c r="I824" s="84" t="b">
        <v>0</v>
      </c>
      <c r="J824" s="84" t="b">
        <v>0</v>
      </c>
      <c r="K824" s="84" t="b">
        <v>0</v>
      </c>
      <c r="L824" s="84" t="b">
        <v>0</v>
      </c>
    </row>
    <row r="825" spans="1:12" ht="15">
      <c r="A825" s="84" t="s">
        <v>2599</v>
      </c>
      <c r="B825" s="84" t="s">
        <v>2627</v>
      </c>
      <c r="C825" s="84">
        <v>2</v>
      </c>
      <c r="D825" s="118">
        <v>0.0019182616892577454</v>
      </c>
      <c r="E825" s="118">
        <v>2.9281397068751196</v>
      </c>
      <c r="F825" s="84" t="s">
        <v>2016</v>
      </c>
      <c r="G825" s="84" t="b">
        <v>0</v>
      </c>
      <c r="H825" s="84" t="b">
        <v>0</v>
      </c>
      <c r="I825" s="84" t="b">
        <v>0</v>
      </c>
      <c r="J825" s="84" t="b">
        <v>0</v>
      </c>
      <c r="K825" s="84" t="b">
        <v>0</v>
      </c>
      <c r="L825" s="84" t="b">
        <v>0</v>
      </c>
    </row>
    <row r="826" spans="1:12" ht="15">
      <c r="A826" s="84" t="s">
        <v>2627</v>
      </c>
      <c r="B826" s="84" t="s">
        <v>2600</v>
      </c>
      <c r="C826" s="84">
        <v>2</v>
      </c>
      <c r="D826" s="118">
        <v>0.0019182616892577454</v>
      </c>
      <c r="E826" s="118">
        <v>2.7520484478194387</v>
      </c>
      <c r="F826" s="84" t="s">
        <v>2016</v>
      </c>
      <c r="G826" s="84" t="b">
        <v>0</v>
      </c>
      <c r="H826" s="84" t="b">
        <v>0</v>
      </c>
      <c r="I826" s="84" t="b">
        <v>0</v>
      </c>
      <c r="J826" s="84" t="b">
        <v>0</v>
      </c>
      <c r="K826" s="84" t="b">
        <v>0</v>
      </c>
      <c r="L826" s="84" t="b">
        <v>0</v>
      </c>
    </row>
    <row r="827" spans="1:12" ht="15">
      <c r="A827" s="84" t="s">
        <v>2600</v>
      </c>
      <c r="B827" s="84" t="s">
        <v>2628</v>
      </c>
      <c r="C827" s="84">
        <v>2</v>
      </c>
      <c r="D827" s="118">
        <v>0.0019182616892577454</v>
      </c>
      <c r="E827" s="118">
        <v>2.7520484478194387</v>
      </c>
      <c r="F827" s="84" t="s">
        <v>2016</v>
      </c>
      <c r="G827" s="84" t="b">
        <v>0</v>
      </c>
      <c r="H827" s="84" t="b">
        <v>0</v>
      </c>
      <c r="I827" s="84" t="b">
        <v>0</v>
      </c>
      <c r="J827" s="84" t="b">
        <v>0</v>
      </c>
      <c r="K827" s="84" t="b">
        <v>0</v>
      </c>
      <c r="L827" s="84" t="b">
        <v>0</v>
      </c>
    </row>
    <row r="828" spans="1:12" ht="15">
      <c r="A828" s="84" t="s">
        <v>2628</v>
      </c>
      <c r="B828" s="84" t="s">
        <v>2629</v>
      </c>
      <c r="C828" s="84">
        <v>2</v>
      </c>
      <c r="D828" s="118">
        <v>0.0019182616892577454</v>
      </c>
      <c r="E828" s="118">
        <v>2.9281397068751196</v>
      </c>
      <c r="F828" s="84" t="s">
        <v>2016</v>
      </c>
      <c r="G828" s="84" t="b">
        <v>0</v>
      </c>
      <c r="H828" s="84" t="b">
        <v>0</v>
      </c>
      <c r="I828" s="84" t="b">
        <v>0</v>
      </c>
      <c r="J828" s="84" t="b">
        <v>0</v>
      </c>
      <c r="K828" s="84" t="b">
        <v>0</v>
      </c>
      <c r="L828" s="84" t="b">
        <v>0</v>
      </c>
    </row>
    <row r="829" spans="1:12" ht="15">
      <c r="A829" s="84" t="s">
        <v>2629</v>
      </c>
      <c r="B829" s="84" t="s">
        <v>2630</v>
      </c>
      <c r="C829" s="84">
        <v>2</v>
      </c>
      <c r="D829" s="118">
        <v>0.0019182616892577454</v>
      </c>
      <c r="E829" s="118">
        <v>2.9281397068751196</v>
      </c>
      <c r="F829" s="84" t="s">
        <v>2016</v>
      </c>
      <c r="G829" s="84" t="b">
        <v>0</v>
      </c>
      <c r="H829" s="84" t="b">
        <v>0</v>
      </c>
      <c r="I829" s="84" t="b">
        <v>0</v>
      </c>
      <c r="J829" s="84" t="b">
        <v>0</v>
      </c>
      <c r="K829" s="84" t="b">
        <v>0</v>
      </c>
      <c r="L829" s="84" t="b">
        <v>0</v>
      </c>
    </row>
    <row r="830" spans="1:12" ht="15">
      <c r="A830" s="84" t="s">
        <v>2630</v>
      </c>
      <c r="B830" s="84" t="s">
        <v>2631</v>
      </c>
      <c r="C830" s="84">
        <v>2</v>
      </c>
      <c r="D830" s="118">
        <v>0.0019182616892577454</v>
      </c>
      <c r="E830" s="118">
        <v>2.9281397068751196</v>
      </c>
      <c r="F830" s="84" t="s">
        <v>2016</v>
      </c>
      <c r="G830" s="84" t="b">
        <v>0</v>
      </c>
      <c r="H830" s="84" t="b">
        <v>0</v>
      </c>
      <c r="I830" s="84" t="b">
        <v>0</v>
      </c>
      <c r="J830" s="84" t="b">
        <v>0</v>
      </c>
      <c r="K830" s="84" t="b">
        <v>0</v>
      </c>
      <c r="L830" s="84" t="b">
        <v>0</v>
      </c>
    </row>
    <row r="831" spans="1:12" ht="15">
      <c r="A831" s="84" t="s">
        <v>259</v>
      </c>
      <c r="B831" s="84" t="s">
        <v>2602</v>
      </c>
      <c r="C831" s="84">
        <v>2</v>
      </c>
      <c r="D831" s="118">
        <v>0.0019182616892577454</v>
      </c>
      <c r="E831" s="118">
        <v>1.7520484478194385</v>
      </c>
      <c r="F831" s="84" t="s">
        <v>2016</v>
      </c>
      <c r="G831" s="84" t="b">
        <v>0</v>
      </c>
      <c r="H831" s="84" t="b">
        <v>0</v>
      </c>
      <c r="I831" s="84" t="b">
        <v>0</v>
      </c>
      <c r="J831" s="84" t="b">
        <v>0</v>
      </c>
      <c r="K831" s="84" t="b">
        <v>0</v>
      </c>
      <c r="L831" s="84" t="b">
        <v>0</v>
      </c>
    </row>
    <row r="832" spans="1:12" ht="15">
      <c r="A832" s="84" t="s">
        <v>2608</v>
      </c>
      <c r="B832" s="84" t="s">
        <v>2638</v>
      </c>
      <c r="C832" s="84">
        <v>2</v>
      </c>
      <c r="D832" s="118">
        <v>0.0019182616892577454</v>
      </c>
      <c r="E832" s="118">
        <v>2.7520484478194387</v>
      </c>
      <c r="F832" s="84" t="s">
        <v>2016</v>
      </c>
      <c r="G832" s="84" t="b">
        <v>0</v>
      </c>
      <c r="H832" s="84" t="b">
        <v>0</v>
      </c>
      <c r="I832" s="84" t="b">
        <v>0</v>
      </c>
      <c r="J832" s="84" t="b">
        <v>0</v>
      </c>
      <c r="K832" s="84" t="b">
        <v>0</v>
      </c>
      <c r="L832" s="84" t="b">
        <v>0</v>
      </c>
    </row>
    <row r="833" spans="1:12" ht="15">
      <c r="A833" s="84" t="s">
        <v>272</v>
      </c>
      <c r="B833" s="84" t="s">
        <v>2678</v>
      </c>
      <c r="C833" s="84">
        <v>2</v>
      </c>
      <c r="D833" s="118">
        <v>0.0019182616892577454</v>
      </c>
      <c r="E833" s="118">
        <v>2.9281397068751196</v>
      </c>
      <c r="F833" s="84" t="s">
        <v>2016</v>
      </c>
      <c r="G833" s="84" t="b">
        <v>0</v>
      </c>
      <c r="H833" s="84" t="b">
        <v>0</v>
      </c>
      <c r="I833" s="84" t="b">
        <v>0</v>
      </c>
      <c r="J833" s="84" t="b">
        <v>0</v>
      </c>
      <c r="K833" s="84" t="b">
        <v>0</v>
      </c>
      <c r="L833" s="84" t="b">
        <v>0</v>
      </c>
    </row>
    <row r="834" spans="1:12" ht="15">
      <c r="A834" s="84" t="s">
        <v>2531</v>
      </c>
      <c r="B834" s="84" t="s">
        <v>2753</v>
      </c>
      <c r="C834" s="84">
        <v>2</v>
      </c>
      <c r="D834" s="118">
        <v>0.0019182616892577454</v>
      </c>
      <c r="E834" s="118">
        <v>2.530199698203082</v>
      </c>
      <c r="F834" s="84" t="s">
        <v>2016</v>
      </c>
      <c r="G834" s="84" t="b">
        <v>0</v>
      </c>
      <c r="H834" s="84" t="b">
        <v>0</v>
      </c>
      <c r="I834" s="84" t="b">
        <v>0</v>
      </c>
      <c r="J834" s="84" t="b">
        <v>0</v>
      </c>
      <c r="K834" s="84" t="b">
        <v>0</v>
      </c>
      <c r="L834" s="84" t="b">
        <v>0</v>
      </c>
    </row>
    <row r="835" spans="1:12" ht="15">
      <c r="A835" s="84" t="s">
        <v>281</v>
      </c>
      <c r="B835" s="84" t="s">
        <v>2633</v>
      </c>
      <c r="C835" s="84">
        <v>2</v>
      </c>
      <c r="D835" s="118">
        <v>0.0019182616892577454</v>
      </c>
      <c r="E835" s="118">
        <v>2.229169702539101</v>
      </c>
      <c r="F835" s="84" t="s">
        <v>2016</v>
      </c>
      <c r="G835" s="84" t="b">
        <v>0</v>
      </c>
      <c r="H835" s="84" t="b">
        <v>0</v>
      </c>
      <c r="I835" s="84" t="b">
        <v>0</v>
      </c>
      <c r="J835" s="84" t="b">
        <v>0</v>
      </c>
      <c r="K835" s="84" t="b">
        <v>0</v>
      </c>
      <c r="L835" s="84" t="b">
        <v>0</v>
      </c>
    </row>
    <row r="836" spans="1:12" ht="15">
      <c r="A836" s="84" t="s">
        <v>2633</v>
      </c>
      <c r="B836" s="84" t="s">
        <v>590</v>
      </c>
      <c r="C836" s="84">
        <v>2</v>
      </c>
      <c r="D836" s="118">
        <v>0.0019182616892577454</v>
      </c>
      <c r="E836" s="118">
        <v>2.083041666860863</v>
      </c>
      <c r="F836" s="84" t="s">
        <v>2016</v>
      </c>
      <c r="G836" s="84" t="b">
        <v>0</v>
      </c>
      <c r="H836" s="84" t="b">
        <v>0</v>
      </c>
      <c r="I836" s="84" t="b">
        <v>0</v>
      </c>
      <c r="J836" s="84" t="b">
        <v>0</v>
      </c>
      <c r="K836" s="84" t="b">
        <v>0</v>
      </c>
      <c r="L836" s="84" t="b">
        <v>0</v>
      </c>
    </row>
    <row r="837" spans="1:12" ht="15">
      <c r="A837" s="84" t="s">
        <v>590</v>
      </c>
      <c r="B837" s="84" t="s">
        <v>2634</v>
      </c>
      <c r="C837" s="84">
        <v>2</v>
      </c>
      <c r="D837" s="118">
        <v>0.0019182616892577454</v>
      </c>
      <c r="E837" s="118">
        <v>2.083041666860863</v>
      </c>
      <c r="F837" s="84" t="s">
        <v>2016</v>
      </c>
      <c r="G837" s="84" t="b">
        <v>0</v>
      </c>
      <c r="H837" s="84" t="b">
        <v>0</v>
      </c>
      <c r="I837" s="84" t="b">
        <v>0</v>
      </c>
      <c r="J837" s="84" t="b">
        <v>0</v>
      </c>
      <c r="K837" s="84" t="b">
        <v>0</v>
      </c>
      <c r="L837" s="84" t="b">
        <v>0</v>
      </c>
    </row>
    <row r="838" spans="1:12" ht="15">
      <c r="A838" s="84" t="s">
        <v>2634</v>
      </c>
      <c r="B838" s="84" t="s">
        <v>2572</v>
      </c>
      <c r="C838" s="84">
        <v>2</v>
      </c>
      <c r="D838" s="118">
        <v>0.0019182616892577454</v>
      </c>
      <c r="E838" s="118">
        <v>2.9281397068751196</v>
      </c>
      <c r="F838" s="84" t="s">
        <v>2016</v>
      </c>
      <c r="G838" s="84" t="b">
        <v>0</v>
      </c>
      <c r="H838" s="84" t="b">
        <v>0</v>
      </c>
      <c r="I838" s="84" t="b">
        <v>0</v>
      </c>
      <c r="J838" s="84" t="b">
        <v>0</v>
      </c>
      <c r="K838" s="84" t="b">
        <v>0</v>
      </c>
      <c r="L838" s="84" t="b">
        <v>0</v>
      </c>
    </row>
    <row r="839" spans="1:12" ht="15">
      <c r="A839" s="84" t="s">
        <v>2572</v>
      </c>
      <c r="B839" s="84" t="s">
        <v>2161</v>
      </c>
      <c r="C839" s="84">
        <v>2</v>
      </c>
      <c r="D839" s="118">
        <v>0.0019182616892577454</v>
      </c>
      <c r="E839" s="118">
        <v>2.3260797155471575</v>
      </c>
      <c r="F839" s="84" t="s">
        <v>2016</v>
      </c>
      <c r="G839" s="84" t="b">
        <v>0</v>
      </c>
      <c r="H839" s="84" t="b">
        <v>0</v>
      </c>
      <c r="I839" s="84" t="b">
        <v>0</v>
      </c>
      <c r="J839" s="84" t="b">
        <v>0</v>
      </c>
      <c r="K839" s="84" t="b">
        <v>0</v>
      </c>
      <c r="L839" s="84" t="b">
        <v>0</v>
      </c>
    </row>
    <row r="840" spans="1:12" ht="15">
      <c r="A840" s="84" t="s">
        <v>2161</v>
      </c>
      <c r="B840" s="84" t="s">
        <v>2147</v>
      </c>
      <c r="C840" s="84">
        <v>2</v>
      </c>
      <c r="D840" s="118">
        <v>0.0019182616892577454</v>
      </c>
      <c r="E840" s="118">
        <v>1.108595771333251</v>
      </c>
      <c r="F840" s="84" t="s">
        <v>2016</v>
      </c>
      <c r="G840" s="84" t="b">
        <v>0</v>
      </c>
      <c r="H840" s="84" t="b">
        <v>0</v>
      </c>
      <c r="I840" s="84" t="b">
        <v>0</v>
      </c>
      <c r="J840" s="84" t="b">
        <v>0</v>
      </c>
      <c r="K840" s="84" t="b">
        <v>0</v>
      </c>
      <c r="L840" s="84" t="b">
        <v>0</v>
      </c>
    </row>
    <row r="841" spans="1:12" ht="15">
      <c r="A841" s="84" t="s">
        <v>2147</v>
      </c>
      <c r="B841" s="84" t="s">
        <v>2635</v>
      </c>
      <c r="C841" s="84">
        <v>2</v>
      </c>
      <c r="D841" s="118">
        <v>0.0019182616892577454</v>
      </c>
      <c r="E841" s="118">
        <v>1.724019724219195</v>
      </c>
      <c r="F841" s="84" t="s">
        <v>2016</v>
      </c>
      <c r="G841" s="84" t="b">
        <v>0</v>
      </c>
      <c r="H841" s="84" t="b">
        <v>0</v>
      </c>
      <c r="I841" s="84" t="b">
        <v>0</v>
      </c>
      <c r="J841" s="84" t="b">
        <v>0</v>
      </c>
      <c r="K841" s="84" t="b">
        <v>0</v>
      </c>
      <c r="L841" s="84" t="b">
        <v>0</v>
      </c>
    </row>
    <row r="842" spans="1:12" ht="15">
      <c r="A842" s="84" t="s">
        <v>2635</v>
      </c>
      <c r="B842" s="84" t="s">
        <v>2161</v>
      </c>
      <c r="C842" s="84">
        <v>2</v>
      </c>
      <c r="D842" s="118">
        <v>0.0019182616892577454</v>
      </c>
      <c r="E842" s="118">
        <v>2.3260797155471575</v>
      </c>
      <c r="F842" s="84" t="s">
        <v>2016</v>
      </c>
      <c r="G842" s="84" t="b">
        <v>0</v>
      </c>
      <c r="H842" s="84" t="b">
        <v>0</v>
      </c>
      <c r="I842" s="84" t="b">
        <v>0</v>
      </c>
      <c r="J842" s="84" t="b">
        <v>0</v>
      </c>
      <c r="K842" s="84" t="b">
        <v>0</v>
      </c>
      <c r="L842" s="84" t="b">
        <v>0</v>
      </c>
    </row>
    <row r="843" spans="1:12" ht="15">
      <c r="A843" s="84" t="s">
        <v>2161</v>
      </c>
      <c r="B843" s="84" t="s">
        <v>2677</v>
      </c>
      <c r="C843" s="84">
        <v>2</v>
      </c>
      <c r="D843" s="118">
        <v>0.0019182616892577454</v>
      </c>
      <c r="E843" s="118">
        <v>2.3260797155471575</v>
      </c>
      <c r="F843" s="84" t="s">
        <v>2016</v>
      </c>
      <c r="G843" s="84" t="b">
        <v>0</v>
      </c>
      <c r="H843" s="84" t="b">
        <v>0</v>
      </c>
      <c r="I843" s="84" t="b">
        <v>0</v>
      </c>
      <c r="J843" s="84" t="b">
        <v>0</v>
      </c>
      <c r="K843" s="84" t="b">
        <v>0</v>
      </c>
      <c r="L843" s="84" t="b">
        <v>0</v>
      </c>
    </row>
    <row r="844" spans="1:12" ht="15">
      <c r="A844" s="84" t="s">
        <v>2677</v>
      </c>
      <c r="B844" s="84" t="s">
        <v>2636</v>
      </c>
      <c r="C844" s="84">
        <v>2</v>
      </c>
      <c r="D844" s="118">
        <v>0.0019182616892577454</v>
      </c>
      <c r="E844" s="118">
        <v>2.9281397068751196</v>
      </c>
      <c r="F844" s="84" t="s">
        <v>2016</v>
      </c>
      <c r="G844" s="84" t="b">
        <v>0</v>
      </c>
      <c r="H844" s="84" t="b">
        <v>0</v>
      </c>
      <c r="I844" s="84" t="b">
        <v>0</v>
      </c>
      <c r="J844" s="84" t="b">
        <v>0</v>
      </c>
      <c r="K844" s="84" t="b">
        <v>0</v>
      </c>
      <c r="L844" s="84" t="b">
        <v>0</v>
      </c>
    </row>
    <row r="845" spans="1:12" ht="15">
      <c r="A845" s="84" t="s">
        <v>2636</v>
      </c>
      <c r="B845" s="84" t="s">
        <v>2146</v>
      </c>
      <c r="C845" s="84">
        <v>2</v>
      </c>
      <c r="D845" s="118">
        <v>0.0019182616892577454</v>
      </c>
      <c r="E845" s="118">
        <v>1.5215995264411646</v>
      </c>
      <c r="F845" s="84" t="s">
        <v>2016</v>
      </c>
      <c r="G845" s="84" t="b">
        <v>0</v>
      </c>
      <c r="H845" s="84" t="b">
        <v>0</v>
      </c>
      <c r="I845" s="84" t="b">
        <v>0</v>
      </c>
      <c r="J845" s="84" t="b">
        <v>0</v>
      </c>
      <c r="K845" s="84" t="b">
        <v>0</v>
      </c>
      <c r="L845" s="84" t="b">
        <v>0</v>
      </c>
    </row>
    <row r="846" spans="1:12" ht="15">
      <c r="A846" s="84" t="s">
        <v>2150</v>
      </c>
      <c r="B846" s="84" t="s">
        <v>2160</v>
      </c>
      <c r="C846" s="84">
        <v>2</v>
      </c>
      <c r="D846" s="118">
        <v>0.0019182616892577454</v>
      </c>
      <c r="E846" s="118">
        <v>2.0250497198831763</v>
      </c>
      <c r="F846" s="84" t="s">
        <v>2016</v>
      </c>
      <c r="G846" s="84" t="b">
        <v>0</v>
      </c>
      <c r="H846" s="84" t="b">
        <v>0</v>
      </c>
      <c r="I846" s="84" t="b">
        <v>0</v>
      </c>
      <c r="J846" s="84" t="b">
        <v>0</v>
      </c>
      <c r="K846" s="84" t="b">
        <v>0</v>
      </c>
      <c r="L846" s="84" t="b">
        <v>0</v>
      </c>
    </row>
    <row r="847" spans="1:12" ht="15">
      <c r="A847" s="84" t="s">
        <v>281</v>
      </c>
      <c r="B847" s="84" t="s">
        <v>2545</v>
      </c>
      <c r="C847" s="84">
        <v>2</v>
      </c>
      <c r="D847" s="118">
        <v>0.0019182616892577454</v>
      </c>
      <c r="E847" s="118">
        <v>2.229169702539101</v>
      </c>
      <c r="F847" s="84" t="s">
        <v>2016</v>
      </c>
      <c r="G847" s="84" t="b">
        <v>0</v>
      </c>
      <c r="H847" s="84" t="b">
        <v>0</v>
      </c>
      <c r="I847" s="84" t="b">
        <v>0</v>
      </c>
      <c r="J847" s="84" t="b">
        <v>0</v>
      </c>
      <c r="K847" s="84" t="b">
        <v>0</v>
      </c>
      <c r="L847" s="84" t="b">
        <v>0</v>
      </c>
    </row>
    <row r="848" spans="1:12" ht="15">
      <c r="A848" s="84" t="s">
        <v>2545</v>
      </c>
      <c r="B848" s="84" t="s">
        <v>2546</v>
      </c>
      <c r="C848" s="84">
        <v>2</v>
      </c>
      <c r="D848" s="118">
        <v>0.0019182616892577454</v>
      </c>
      <c r="E848" s="118">
        <v>2.9281397068751196</v>
      </c>
      <c r="F848" s="84" t="s">
        <v>2016</v>
      </c>
      <c r="G848" s="84" t="b">
        <v>0</v>
      </c>
      <c r="H848" s="84" t="b">
        <v>0</v>
      </c>
      <c r="I848" s="84" t="b">
        <v>0</v>
      </c>
      <c r="J848" s="84" t="b">
        <v>0</v>
      </c>
      <c r="K848" s="84" t="b">
        <v>0</v>
      </c>
      <c r="L848" s="84" t="b">
        <v>0</v>
      </c>
    </row>
    <row r="849" spans="1:12" ht="15">
      <c r="A849" s="84" t="s">
        <v>2546</v>
      </c>
      <c r="B849" s="84" t="s">
        <v>2547</v>
      </c>
      <c r="C849" s="84">
        <v>2</v>
      </c>
      <c r="D849" s="118">
        <v>0.0019182616892577454</v>
      </c>
      <c r="E849" s="118">
        <v>2.9281397068751196</v>
      </c>
      <c r="F849" s="84" t="s">
        <v>2016</v>
      </c>
      <c r="G849" s="84" t="b">
        <v>0</v>
      </c>
      <c r="H849" s="84" t="b">
        <v>0</v>
      </c>
      <c r="I849" s="84" t="b">
        <v>0</v>
      </c>
      <c r="J849" s="84" t="b">
        <v>0</v>
      </c>
      <c r="K849" s="84" t="b">
        <v>0</v>
      </c>
      <c r="L849" s="84" t="b">
        <v>0</v>
      </c>
    </row>
    <row r="850" spans="1:12" ht="15">
      <c r="A850" s="84" t="s">
        <v>2547</v>
      </c>
      <c r="B850" s="84" t="s">
        <v>2548</v>
      </c>
      <c r="C850" s="84">
        <v>2</v>
      </c>
      <c r="D850" s="118">
        <v>0.0019182616892577454</v>
      </c>
      <c r="E850" s="118">
        <v>2.9281397068751196</v>
      </c>
      <c r="F850" s="84" t="s">
        <v>2016</v>
      </c>
      <c r="G850" s="84" t="b">
        <v>0</v>
      </c>
      <c r="H850" s="84" t="b">
        <v>0</v>
      </c>
      <c r="I850" s="84" t="b">
        <v>0</v>
      </c>
      <c r="J850" s="84" t="b">
        <v>0</v>
      </c>
      <c r="K850" s="84" t="b">
        <v>0</v>
      </c>
      <c r="L850" s="84" t="b">
        <v>0</v>
      </c>
    </row>
    <row r="851" spans="1:12" ht="15">
      <c r="A851" s="84" t="s">
        <v>2548</v>
      </c>
      <c r="B851" s="84" t="s">
        <v>590</v>
      </c>
      <c r="C851" s="84">
        <v>2</v>
      </c>
      <c r="D851" s="118">
        <v>0.0019182616892577454</v>
      </c>
      <c r="E851" s="118">
        <v>2.083041666860863</v>
      </c>
      <c r="F851" s="84" t="s">
        <v>2016</v>
      </c>
      <c r="G851" s="84" t="b">
        <v>0</v>
      </c>
      <c r="H851" s="84" t="b">
        <v>0</v>
      </c>
      <c r="I851" s="84" t="b">
        <v>0</v>
      </c>
      <c r="J851" s="84" t="b">
        <v>0</v>
      </c>
      <c r="K851" s="84" t="b">
        <v>0</v>
      </c>
      <c r="L851" s="84" t="b">
        <v>0</v>
      </c>
    </row>
    <row r="852" spans="1:12" ht="15">
      <c r="A852" s="84" t="s">
        <v>590</v>
      </c>
      <c r="B852" s="84" t="s">
        <v>2537</v>
      </c>
      <c r="C852" s="84">
        <v>2</v>
      </c>
      <c r="D852" s="118">
        <v>0.0019182616892577454</v>
      </c>
      <c r="E852" s="118">
        <v>2.083041666860863</v>
      </c>
      <c r="F852" s="84" t="s">
        <v>2016</v>
      </c>
      <c r="G852" s="84" t="b">
        <v>0</v>
      </c>
      <c r="H852" s="84" t="b">
        <v>0</v>
      </c>
      <c r="I852" s="84" t="b">
        <v>0</v>
      </c>
      <c r="J852" s="84" t="b">
        <v>0</v>
      </c>
      <c r="K852" s="84" t="b">
        <v>0</v>
      </c>
      <c r="L852" s="84" t="b">
        <v>0</v>
      </c>
    </row>
    <row r="853" spans="1:12" ht="15">
      <c r="A853" s="84" t="s">
        <v>2537</v>
      </c>
      <c r="B853" s="84" t="s">
        <v>590</v>
      </c>
      <c r="C853" s="84">
        <v>2</v>
      </c>
      <c r="D853" s="118">
        <v>0.0019182616892577454</v>
      </c>
      <c r="E853" s="118">
        <v>2.083041666860863</v>
      </c>
      <c r="F853" s="84" t="s">
        <v>2016</v>
      </c>
      <c r="G853" s="84" t="b">
        <v>0</v>
      </c>
      <c r="H853" s="84" t="b">
        <v>0</v>
      </c>
      <c r="I853" s="84" t="b">
        <v>0</v>
      </c>
      <c r="J853" s="84" t="b">
        <v>0</v>
      </c>
      <c r="K853" s="84" t="b">
        <v>0</v>
      </c>
      <c r="L853" s="84" t="b">
        <v>0</v>
      </c>
    </row>
    <row r="854" spans="1:12" ht="15">
      <c r="A854" s="84" t="s">
        <v>590</v>
      </c>
      <c r="B854" s="84" t="s">
        <v>2549</v>
      </c>
      <c r="C854" s="84">
        <v>2</v>
      </c>
      <c r="D854" s="118">
        <v>0.0019182616892577454</v>
      </c>
      <c r="E854" s="118">
        <v>2.083041666860863</v>
      </c>
      <c r="F854" s="84" t="s">
        <v>2016</v>
      </c>
      <c r="G854" s="84" t="b">
        <v>0</v>
      </c>
      <c r="H854" s="84" t="b">
        <v>0</v>
      </c>
      <c r="I854" s="84" t="b">
        <v>0</v>
      </c>
      <c r="J854" s="84" t="b">
        <v>0</v>
      </c>
      <c r="K854" s="84" t="b">
        <v>0</v>
      </c>
      <c r="L854" s="84" t="b">
        <v>0</v>
      </c>
    </row>
    <row r="855" spans="1:12" ht="15">
      <c r="A855" s="84" t="s">
        <v>2549</v>
      </c>
      <c r="B855" s="84" t="s">
        <v>2550</v>
      </c>
      <c r="C855" s="84">
        <v>2</v>
      </c>
      <c r="D855" s="118">
        <v>0.0019182616892577454</v>
      </c>
      <c r="E855" s="118">
        <v>2.9281397068751196</v>
      </c>
      <c r="F855" s="84" t="s">
        <v>2016</v>
      </c>
      <c r="G855" s="84" t="b">
        <v>0</v>
      </c>
      <c r="H855" s="84" t="b">
        <v>0</v>
      </c>
      <c r="I855" s="84" t="b">
        <v>0</v>
      </c>
      <c r="J855" s="84" t="b">
        <v>0</v>
      </c>
      <c r="K855" s="84" t="b">
        <v>0</v>
      </c>
      <c r="L855" s="84" t="b">
        <v>0</v>
      </c>
    </row>
    <row r="856" spans="1:12" ht="15">
      <c r="A856" s="84" t="s">
        <v>2550</v>
      </c>
      <c r="B856" s="84" t="s">
        <v>2551</v>
      </c>
      <c r="C856" s="84">
        <v>2</v>
      </c>
      <c r="D856" s="118">
        <v>0.0019182616892577454</v>
      </c>
      <c r="E856" s="118">
        <v>2.9281397068751196</v>
      </c>
      <c r="F856" s="84" t="s">
        <v>2016</v>
      </c>
      <c r="G856" s="84" t="b">
        <v>0</v>
      </c>
      <c r="H856" s="84" t="b">
        <v>0</v>
      </c>
      <c r="I856" s="84" t="b">
        <v>0</v>
      </c>
      <c r="J856" s="84" t="b">
        <v>0</v>
      </c>
      <c r="K856" s="84" t="b">
        <v>0</v>
      </c>
      <c r="L856" s="84" t="b">
        <v>0</v>
      </c>
    </row>
    <row r="857" spans="1:12" ht="15">
      <c r="A857" s="84" t="s">
        <v>2551</v>
      </c>
      <c r="B857" s="84" t="s">
        <v>2526</v>
      </c>
      <c r="C857" s="84">
        <v>2</v>
      </c>
      <c r="D857" s="118">
        <v>0.0019182616892577454</v>
      </c>
      <c r="E857" s="118">
        <v>2.627109711211139</v>
      </c>
      <c r="F857" s="84" t="s">
        <v>2016</v>
      </c>
      <c r="G857" s="84" t="b">
        <v>0</v>
      </c>
      <c r="H857" s="84" t="b">
        <v>0</v>
      </c>
      <c r="I857" s="84" t="b">
        <v>0</v>
      </c>
      <c r="J857" s="84" t="b">
        <v>0</v>
      </c>
      <c r="K857" s="84" t="b">
        <v>0</v>
      </c>
      <c r="L857" s="84" t="b">
        <v>0</v>
      </c>
    </row>
    <row r="858" spans="1:12" ht="15">
      <c r="A858" s="84" t="s">
        <v>2526</v>
      </c>
      <c r="B858" s="84" t="s">
        <v>2521</v>
      </c>
      <c r="C858" s="84">
        <v>2</v>
      </c>
      <c r="D858" s="118">
        <v>0.0019182616892577454</v>
      </c>
      <c r="E858" s="118">
        <v>2.3260797155471575</v>
      </c>
      <c r="F858" s="84" t="s">
        <v>2016</v>
      </c>
      <c r="G858" s="84" t="b">
        <v>0</v>
      </c>
      <c r="H858" s="84" t="b">
        <v>0</v>
      </c>
      <c r="I858" s="84" t="b">
        <v>0</v>
      </c>
      <c r="J858" s="84" t="b">
        <v>0</v>
      </c>
      <c r="K858" s="84" t="b">
        <v>0</v>
      </c>
      <c r="L858" s="84" t="b">
        <v>0</v>
      </c>
    </row>
    <row r="859" spans="1:12" ht="15">
      <c r="A859" s="84" t="s">
        <v>2521</v>
      </c>
      <c r="B859" s="84" t="s">
        <v>2632</v>
      </c>
      <c r="C859" s="84">
        <v>2</v>
      </c>
      <c r="D859" s="118">
        <v>0.0019182616892577454</v>
      </c>
      <c r="E859" s="118">
        <v>2.627109711211139</v>
      </c>
      <c r="F859" s="84" t="s">
        <v>2016</v>
      </c>
      <c r="G859" s="84" t="b">
        <v>0</v>
      </c>
      <c r="H859" s="84" t="b">
        <v>0</v>
      </c>
      <c r="I859" s="84" t="b">
        <v>0</v>
      </c>
      <c r="J859" s="84" t="b">
        <v>0</v>
      </c>
      <c r="K859" s="84" t="b">
        <v>0</v>
      </c>
      <c r="L859" s="84" t="b">
        <v>0</v>
      </c>
    </row>
    <row r="860" spans="1:12" ht="15">
      <c r="A860" s="84" t="s">
        <v>2088</v>
      </c>
      <c r="B860" s="84" t="s">
        <v>2096</v>
      </c>
      <c r="C860" s="84">
        <v>2</v>
      </c>
      <c r="D860" s="118">
        <v>0.0019182616892577454</v>
      </c>
      <c r="E860" s="118">
        <v>1.4546527368105515</v>
      </c>
      <c r="F860" s="84" t="s">
        <v>2016</v>
      </c>
      <c r="G860" s="84" t="b">
        <v>0</v>
      </c>
      <c r="H860" s="84" t="b">
        <v>0</v>
      </c>
      <c r="I860" s="84" t="b">
        <v>0</v>
      </c>
      <c r="J860" s="84" t="b">
        <v>0</v>
      </c>
      <c r="K860" s="84" t="b">
        <v>0</v>
      </c>
      <c r="L860" s="84" t="b">
        <v>0</v>
      </c>
    </row>
    <row r="861" spans="1:12" ht="15">
      <c r="A861" s="84" t="s">
        <v>2161</v>
      </c>
      <c r="B861" s="84" t="s">
        <v>2176</v>
      </c>
      <c r="C861" s="84">
        <v>2</v>
      </c>
      <c r="D861" s="118">
        <v>0.0019182616892577454</v>
      </c>
      <c r="E861" s="118">
        <v>1.5857170260529136</v>
      </c>
      <c r="F861" s="84" t="s">
        <v>2016</v>
      </c>
      <c r="G861" s="84" t="b">
        <v>0</v>
      </c>
      <c r="H861" s="84" t="b">
        <v>0</v>
      </c>
      <c r="I861" s="84" t="b">
        <v>0</v>
      </c>
      <c r="J861" s="84" t="b">
        <v>0</v>
      </c>
      <c r="K861" s="84" t="b">
        <v>0</v>
      </c>
      <c r="L861" s="84" t="b">
        <v>0</v>
      </c>
    </row>
    <row r="862" spans="1:12" ht="15">
      <c r="A862" s="84" t="s">
        <v>2584</v>
      </c>
      <c r="B862" s="84" t="s">
        <v>2571</v>
      </c>
      <c r="C862" s="84">
        <v>2</v>
      </c>
      <c r="D862" s="118">
        <v>0.0019182616892577454</v>
      </c>
      <c r="E862" s="118">
        <v>2.3260797155471575</v>
      </c>
      <c r="F862" s="84" t="s">
        <v>2016</v>
      </c>
      <c r="G862" s="84" t="b">
        <v>0</v>
      </c>
      <c r="H862" s="84" t="b">
        <v>0</v>
      </c>
      <c r="I862" s="84" t="b">
        <v>0</v>
      </c>
      <c r="J862" s="84" t="b">
        <v>0</v>
      </c>
      <c r="K862" s="84" t="b">
        <v>0</v>
      </c>
      <c r="L862" s="84" t="b">
        <v>0</v>
      </c>
    </row>
    <row r="863" spans="1:12" ht="15">
      <c r="A863" s="84" t="s">
        <v>2571</v>
      </c>
      <c r="B863" s="84" t="s">
        <v>2918</v>
      </c>
      <c r="C863" s="84">
        <v>2</v>
      </c>
      <c r="D863" s="118">
        <v>0.0019182616892577454</v>
      </c>
      <c r="E863" s="118">
        <v>2.627109711211139</v>
      </c>
      <c r="F863" s="84" t="s">
        <v>2016</v>
      </c>
      <c r="G863" s="84" t="b">
        <v>0</v>
      </c>
      <c r="H863" s="84" t="b">
        <v>0</v>
      </c>
      <c r="I863" s="84" t="b">
        <v>0</v>
      </c>
      <c r="J863" s="84" t="b">
        <v>0</v>
      </c>
      <c r="K863" s="84" t="b">
        <v>0</v>
      </c>
      <c r="L863" s="84" t="b">
        <v>0</v>
      </c>
    </row>
    <row r="864" spans="1:12" ht="15">
      <c r="A864" s="84" t="s">
        <v>2147</v>
      </c>
      <c r="B864" s="84" t="s">
        <v>2725</v>
      </c>
      <c r="C864" s="84">
        <v>2</v>
      </c>
      <c r="D864" s="118">
        <v>0.0019182616892577454</v>
      </c>
      <c r="E864" s="118">
        <v>1.724019724219195</v>
      </c>
      <c r="F864" s="84" t="s">
        <v>2016</v>
      </c>
      <c r="G864" s="84" t="b">
        <v>0</v>
      </c>
      <c r="H864" s="84" t="b">
        <v>0</v>
      </c>
      <c r="I864" s="84" t="b">
        <v>0</v>
      </c>
      <c r="J864" s="84" t="b">
        <v>0</v>
      </c>
      <c r="K864" s="84" t="b">
        <v>0</v>
      </c>
      <c r="L864" s="84" t="b">
        <v>0</v>
      </c>
    </row>
    <row r="865" spans="1:12" ht="15">
      <c r="A865" s="84" t="s">
        <v>2732</v>
      </c>
      <c r="B865" s="84" t="s">
        <v>2565</v>
      </c>
      <c r="C865" s="84">
        <v>2</v>
      </c>
      <c r="D865" s="118">
        <v>0.0019182616892577454</v>
      </c>
      <c r="E865" s="118">
        <v>2.9281397068751196</v>
      </c>
      <c r="F865" s="84" t="s">
        <v>2016</v>
      </c>
      <c r="G865" s="84" t="b">
        <v>0</v>
      </c>
      <c r="H865" s="84" t="b">
        <v>0</v>
      </c>
      <c r="I865" s="84" t="b">
        <v>0</v>
      </c>
      <c r="J865" s="84" t="b">
        <v>0</v>
      </c>
      <c r="K865" s="84" t="b">
        <v>0</v>
      </c>
      <c r="L865" s="84" t="b">
        <v>0</v>
      </c>
    </row>
    <row r="866" spans="1:12" ht="15">
      <c r="A866" s="84" t="s">
        <v>2565</v>
      </c>
      <c r="B866" s="84" t="s">
        <v>2535</v>
      </c>
      <c r="C866" s="84">
        <v>2</v>
      </c>
      <c r="D866" s="118">
        <v>0.0019182616892577454</v>
      </c>
      <c r="E866" s="118">
        <v>2.5759571887637573</v>
      </c>
      <c r="F866" s="84" t="s">
        <v>2016</v>
      </c>
      <c r="G866" s="84" t="b">
        <v>0</v>
      </c>
      <c r="H866" s="84" t="b">
        <v>0</v>
      </c>
      <c r="I866" s="84" t="b">
        <v>0</v>
      </c>
      <c r="J866" s="84" t="b">
        <v>0</v>
      </c>
      <c r="K866" s="84" t="b">
        <v>0</v>
      </c>
      <c r="L866" s="84" t="b">
        <v>0</v>
      </c>
    </row>
    <row r="867" spans="1:12" ht="15">
      <c r="A867" s="84" t="s">
        <v>2535</v>
      </c>
      <c r="B867" s="84" t="s">
        <v>2567</v>
      </c>
      <c r="C867" s="84">
        <v>2</v>
      </c>
      <c r="D867" s="118">
        <v>0.0019182616892577454</v>
      </c>
      <c r="E867" s="118">
        <v>2.3541084391474008</v>
      </c>
      <c r="F867" s="84" t="s">
        <v>2016</v>
      </c>
      <c r="G867" s="84" t="b">
        <v>0</v>
      </c>
      <c r="H867" s="84" t="b">
        <v>0</v>
      </c>
      <c r="I867" s="84" t="b">
        <v>0</v>
      </c>
      <c r="J867" s="84" t="b">
        <v>0</v>
      </c>
      <c r="K867" s="84" t="b">
        <v>0</v>
      </c>
      <c r="L867" s="84" t="b">
        <v>0</v>
      </c>
    </row>
    <row r="868" spans="1:12" ht="15">
      <c r="A868" s="84" t="s">
        <v>2568</v>
      </c>
      <c r="B868" s="84" t="s">
        <v>2733</v>
      </c>
      <c r="C868" s="84">
        <v>2</v>
      </c>
      <c r="D868" s="118">
        <v>0.0019182616892577454</v>
      </c>
      <c r="E868" s="118">
        <v>2.627109711211139</v>
      </c>
      <c r="F868" s="84" t="s">
        <v>2016</v>
      </c>
      <c r="G868" s="84" t="b">
        <v>0</v>
      </c>
      <c r="H868" s="84" t="b">
        <v>0</v>
      </c>
      <c r="I868" s="84" t="b">
        <v>0</v>
      </c>
      <c r="J868" s="84" t="b">
        <v>0</v>
      </c>
      <c r="K868" s="84" t="b">
        <v>0</v>
      </c>
      <c r="L868" s="84" t="b">
        <v>0</v>
      </c>
    </row>
    <row r="869" spans="1:12" ht="15">
      <c r="A869" s="84" t="s">
        <v>2733</v>
      </c>
      <c r="B869" s="84" t="s">
        <v>2529</v>
      </c>
      <c r="C869" s="84">
        <v>2</v>
      </c>
      <c r="D869" s="118">
        <v>0.0019182616892577454</v>
      </c>
      <c r="E869" s="118">
        <v>2.530199698203082</v>
      </c>
      <c r="F869" s="84" t="s">
        <v>2016</v>
      </c>
      <c r="G869" s="84" t="b">
        <v>0</v>
      </c>
      <c r="H869" s="84" t="b">
        <v>0</v>
      </c>
      <c r="I869" s="84" t="b">
        <v>0</v>
      </c>
      <c r="J869" s="84" t="b">
        <v>0</v>
      </c>
      <c r="K869" s="84" t="b">
        <v>0</v>
      </c>
      <c r="L869" s="84" t="b">
        <v>0</v>
      </c>
    </row>
    <row r="870" spans="1:12" ht="15">
      <c r="A870" s="84" t="s">
        <v>2529</v>
      </c>
      <c r="B870" s="84" t="s">
        <v>2734</v>
      </c>
      <c r="C870" s="84">
        <v>2</v>
      </c>
      <c r="D870" s="118">
        <v>0.0019182616892577454</v>
      </c>
      <c r="E870" s="118">
        <v>2.4510184521554574</v>
      </c>
      <c r="F870" s="84" t="s">
        <v>2016</v>
      </c>
      <c r="G870" s="84" t="b">
        <v>0</v>
      </c>
      <c r="H870" s="84" t="b">
        <v>0</v>
      </c>
      <c r="I870" s="84" t="b">
        <v>0</v>
      </c>
      <c r="J870" s="84" t="b">
        <v>0</v>
      </c>
      <c r="K870" s="84" t="b">
        <v>0</v>
      </c>
      <c r="L870" s="84" t="b">
        <v>0</v>
      </c>
    </row>
    <row r="871" spans="1:12" ht="15">
      <c r="A871" s="84" t="s">
        <v>2734</v>
      </c>
      <c r="B871" s="84" t="s">
        <v>2735</v>
      </c>
      <c r="C871" s="84">
        <v>2</v>
      </c>
      <c r="D871" s="118">
        <v>0.0019182616892577454</v>
      </c>
      <c r="E871" s="118">
        <v>2.9281397068751196</v>
      </c>
      <c r="F871" s="84" t="s">
        <v>2016</v>
      </c>
      <c r="G871" s="84" t="b">
        <v>0</v>
      </c>
      <c r="H871" s="84" t="b">
        <v>0</v>
      </c>
      <c r="I871" s="84" t="b">
        <v>0</v>
      </c>
      <c r="J871" s="84" t="b">
        <v>0</v>
      </c>
      <c r="K871" s="84" t="b">
        <v>0</v>
      </c>
      <c r="L871" s="84" t="b">
        <v>0</v>
      </c>
    </row>
    <row r="872" spans="1:12" ht="15">
      <c r="A872" s="84" t="s">
        <v>2735</v>
      </c>
      <c r="B872" s="84" t="s">
        <v>2736</v>
      </c>
      <c r="C872" s="84">
        <v>2</v>
      </c>
      <c r="D872" s="118">
        <v>0.0019182616892577454</v>
      </c>
      <c r="E872" s="118">
        <v>2.9281397068751196</v>
      </c>
      <c r="F872" s="84" t="s">
        <v>2016</v>
      </c>
      <c r="G872" s="84" t="b">
        <v>0</v>
      </c>
      <c r="H872" s="84" t="b">
        <v>0</v>
      </c>
      <c r="I872" s="84" t="b">
        <v>0</v>
      </c>
      <c r="J872" s="84" t="b">
        <v>0</v>
      </c>
      <c r="K872" s="84" t="b">
        <v>0</v>
      </c>
      <c r="L872" s="84" t="b">
        <v>0</v>
      </c>
    </row>
    <row r="873" spans="1:12" ht="15">
      <c r="A873" s="84" t="s">
        <v>2736</v>
      </c>
      <c r="B873" s="84" t="s">
        <v>2737</v>
      </c>
      <c r="C873" s="84">
        <v>2</v>
      </c>
      <c r="D873" s="118">
        <v>0.0019182616892577454</v>
      </c>
      <c r="E873" s="118">
        <v>2.9281397068751196</v>
      </c>
      <c r="F873" s="84" t="s">
        <v>2016</v>
      </c>
      <c r="G873" s="84" t="b">
        <v>0</v>
      </c>
      <c r="H873" s="84" t="b">
        <v>0</v>
      </c>
      <c r="I873" s="84" t="b">
        <v>0</v>
      </c>
      <c r="J873" s="84" t="b">
        <v>0</v>
      </c>
      <c r="K873" s="84" t="b">
        <v>0</v>
      </c>
      <c r="L873" s="84" t="b">
        <v>0</v>
      </c>
    </row>
    <row r="874" spans="1:12" ht="15">
      <c r="A874" s="84" t="s">
        <v>2109</v>
      </c>
      <c r="B874" s="84" t="s">
        <v>2804</v>
      </c>
      <c r="C874" s="84">
        <v>2</v>
      </c>
      <c r="D874" s="118">
        <v>0.0019182616892577454</v>
      </c>
      <c r="E874" s="118">
        <v>2.229169702539101</v>
      </c>
      <c r="F874" s="84" t="s">
        <v>2016</v>
      </c>
      <c r="G874" s="84" t="b">
        <v>0</v>
      </c>
      <c r="H874" s="84" t="b">
        <v>0</v>
      </c>
      <c r="I874" s="84" t="b">
        <v>0</v>
      </c>
      <c r="J874" s="84" t="b">
        <v>0</v>
      </c>
      <c r="K874" s="84" t="b">
        <v>0</v>
      </c>
      <c r="L874" s="84" t="b">
        <v>0</v>
      </c>
    </row>
    <row r="875" spans="1:12" ht="15">
      <c r="A875" s="84" t="s">
        <v>2804</v>
      </c>
      <c r="B875" s="84" t="s">
        <v>2108</v>
      </c>
      <c r="C875" s="84">
        <v>2</v>
      </c>
      <c r="D875" s="118">
        <v>0.0019182616892577454</v>
      </c>
      <c r="E875" s="118">
        <v>2.0250497198831763</v>
      </c>
      <c r="F875" s="84" t="s">
        <v>2016</v>
      </c>
      <c r="G875" s="84" t="b">
        <v>0</v>
      </c>
      <c r="H875" s="84" t="b">
        <v>0</v>
      </c>
      <c r="I875" s="84" t="b">
        <v>0</v>
      </c>
      <c r="J875" s="84" t="b">
        <v>1</v>
      </c>
      <c r="K875" s="84" t="b">
        <v>0</v>
      </c>
      <c r="L875" s="84" t="b">
        <v>0</v>
      </c>
    </row>
    <row r="876" spans="1:12" ht="15">
      <c r="A876" s="84" t="s">
        <v>2108</v>
      </c>
      <c r="B876" s="84" t="s">
        <v>2726</v>
      </c>
      <c r="C876" s="84">
        <v>2</v>
      </c>
      <c r="D876" s="118">
        <v>0.0019182616892577454</v>
      </c>
      <c r="E876" s="118">
        <v>1.8226295221051458</v>
      </c>
      <c r="F876" s="84" t="s">
        <v>2016</v>
      </c>
      <c r="G876" s="84" t="b">
        <v>1</v>
      </c>
      <c r="H876" s="84" t="b">
        <v>0</v>
      </c>
      <c r="I876" s="84" t="b">
        <v>0</v>
      </c>
      <c r="J876" s="84" t="b">
        <v>0</v>
      </c>
      <c r="K876" s="84" t="b">
        <v>0</v>
      </c>
      <c r="L876" s="84" t="b">
        <v>0</v>
      </c>
    </row>
    <row r="877" spans="1:12" ht="15">
      <c r="A877" s="84" t="s">
        <v>2726</v>
      </c>
      <c r="B877" s="84" t="s">
        <v>2805</v>
      </c>
      <c r="C877" s="84">
        <v>2</v>
      </c>
      <c r="D877" s="118">
        <v>0.0019182616892577454</v>
      </c>
      <c r="E877" s="118">
        <v>2.7520484478194387</v>
      </c>
      <c r="F877" s="84" t="s">
        <v>2016</v>
      </c>
      <c r="G877" s="84" t="b">
        <v>0</v>
      </c>
      <c r="H877" s="84" t="b">
        <v>0</v>
      </c>
      <c r="I877" s="84" t="b">
        <v>0</v>
      </c>
      <c r="J877" s="84" t="b">
        <v>0</v>
      </c>
      <c r="K877" s="84" t="b">
        <v>0</v>
      </c>
      <c r="L877" s="84" t="b">
        <v>0</v>
      </c>
    </row>
    <row r="878" spans="1:12" ht="15">
      <c r="A878" s="84" t="s">
        <v>2805</v>
      </c>
      <c r="B878" s="84" t="s">
        <v>2590</v>
      </c>
      <c r="C878" s="84">
        <v>2</v>
      </c>
      <c r="D878" s="118">
        <v>0.0019182616892577454</v>
      </c>
      <c r="E878" s="118">
        <v>2.530199698203082</v>
      </c>
      <c r="F878" s="84" t="s">
        <v>2016</v>
      </c>
      <c r="G878" s="84" t="b">
        <v>0</v>
      </c>
      <c r="H878" s="84" t="b">
        <v>0</v>
      </c>
      <c r="I878" s="84" t="b">
        <v>0</v>
      </c>
      <c r="J878" s="84" t="b">
        <v>0</v>
      </c>
      <c r="K878" s="84" t="b">
        <v>0</v>
      </c>
      <c r="L878" s="84" t="b">
        <v>0</v>
      </c>
    </row>
    <row r="879" spans="1:12" ht="15">
      <c r="A879" s="84" t="s">
        <v>2590</v>
      </c>
      <c r="B879" s="84" t="s">
        <v>2727</v>
      </c>
      <c r="C879" s="84">
        <v>2</v>
      </c>
      <c r="D879" s="118">
        <v>0.0019182616892577454</v>
      </c>
      <c r="E879" s="118">
        <v>2.3541084391474008</v>
      </c>
      <c r="F879" s="84" t="s">
        <v>2016</v>
      </c>
      <c r="G879" s="84" t="b">
        <v>0</v>
      </c>
      <c r="H879" s="84" t="b">
        <v>0</v>
      </c>
      <c r="I879" s="84" t="b">
        <v>0</v>
      </c>
      <c r="J879" s="84" t="b">
        <v>0</v>
      </c>
      <c r="K879" s="84" t="b">
        <v>0</v>
      </c>
      <c r="L879" s="84" t="b">
        <v>0</v>
      </c>
    </row>
    <row r="880" spans="1:12" ht="15">
      <c r="A880" s="84" t="s">
        <v>2727</v>
      </c>
      <c r="B880" s="84" t="s">
        <v>2806</v>
      </c>
      <c r="C880" s="84">
        <v>2</v>
      </c>
      <c r="D880" s="118">
        <v>0.0019182616892577454</v>
      </c>
      <c r="E880" s="118">
        <v>2.7520484478194387</v>
      </c>
      <c r="F880" s="84" t="s">
        <v>2016</v>
      </c>
      <c r="G880" s="84" t="b">
        <v>0</v>
      </c>
      <c r="H880" s="84" t="b">
        <v>0</v>
      </c>
      <c r="I880" s="84" t="b">
        <v>0</v>
      </c>
      <c r="J880" s="84" t="b">
        <v>0</v>
      </c>
      <c r="K880" s="84" t="b">
        <v>0</v>
      </c>
      <c r="L880" s="84" t="b">
        <v>0</v>
      </c>
    </row>
    <row r="881" spans="1:12" ht="15">
      <c r="A881" s="84" t="s">
        <v>2806</v>
      </c>
      <c r="B881" s="84" t="s">
        <v>2807</v>
      </c>
      <c r="C881" s="84">
        <v>2</v>
      </c>
      <c r="D881" s="118">
        <v>0.0019182616892577454</v>
      </c>
      <c r="E881" s="118">
        <v>2.9281397068751196</v>
      </c>
      <c r="F881" s="84" t="s">
        <v>2016</v>
      </c>
      <c r="G881" s="84" t="b">
        <v>0</v>
      </c>
      <c r="H881" s="84" t="b">
        <v>0</v>
      </c>
      <c r="I881" s="84" t="b">
        <v>0</v>
      </c>
      <c r="J881" s="84" t="b">
        <v>0</v>
      </c>
      <c r="K881" s="84" t="b">
        <v>0</v>
      </c>
      <c r="L881" s="84" t="b">
        <v>0</v>
      </c>
    </row>
    <row r="882" spans="1:12" ht="15">
      <c r="A882" s="84" t="s">
        <v>2807</v>
      </c>
      <c r="B882" s="84" t="s">
        <v>2146</v>
      </c>
      <c r="C882" s="84">
        <v>2</v>
      </c>
      <c r="D882" s="118">
        <v>0.0019182616892577454</v>
      </c>
      <c r="E882" s="118">
        <v>1.5215995264411646</v>
      </c>
      <c r="F882" s="84" t="s">
        <v>2016</v>
      </c>
      <c r="G882" s="84" t="b">
        <v>0</v>
      </c>
      <c r="H882" s="84" t="b">
        <v>0</v>
      </c>
      <c r="I882" s="84" t="b">
        <v>0</v>
      </c>
      <c r="J882" s="84" t="b">
        <v>0</v>
      </c>
      <c r="K882" s="84" t="b">
        <v>0</v>
      </c>
      <c r="L882" s="84" t="b">
        <v>0</v>
      </c>
    </row>
    <row r="883" spans="1:12" ht="15">
      <c r="A883" s="84" t="s">
        <v>3013</v>
      </c>
      <c r="B883" s="84" t="s">
        <v>2146</v>
      </c>
      <c r="C883" s="84">
        <v>2</v>
      </c>
      <c r="D883" s="118">
        <v>0.0019182616892577454</v>
      </c>
      <c r="E883" s="118">
        <v>1.5215995264411646</v>
      </c>
      <c r="F883" s="84" t="s">
        <v>2016</v>
      </c>
      <c r="G883" s="84" t="b">
        <v>0</v>
      </c>
      <c r="H883" s="84" t="b">
        <v>0</v>
      </c>
      <c r="I883" s="84" t="b">
        <v>0</v>
      </c>
      <c r="J883" s="84" t="b">
        <v>0</v>
      </c>
      <c r="K883" s="84" t="b">
        <v>0</v>
      </c>
      <c r="L883" s="84" t="b">
        <v>0</v>
      </c>
    </row>
    <row r="884" spans="1:12" ht="15">
      <c r="A884" s="84" t="s">
        <v>2641</v>
      </c>
      <c r="B884" s="84" t="s">
        <v>2642</v>
      </c>
      <c r="C884" s="84">
        <v>2</v>
      </c>
      <c r="D884" s="118">
        <v>0.0019182616892577454</v>
      </c>
      <c r="E884" s="118">
        <v>2.9281397068751196</v>
      </c>
      <c r="F884" s="84" t="s">
        <v>2016</v>
      </c>
      <c r="G884" s="84" t="b">
        <v>0</v>
      </c>
      <c r="H884" s="84" t="b">
        <v>0</v>
      </c>
      <c r="I884" s="84" t="b">
        <v>0</v>
      </c>
      <c r="J884" s="84" t="b">
        <v>0</v>
      </c>
      <c r="K884" s="84" t="b">
        <v>0</v>
      </c>
      <c r="L884" s="84" t="b">
        <v>0</v>
      </c>
    </row>
    <row r="885" spans="1:12" ht="15">
      <c r="A885" s="84" t="s">
        <v>2176</v>
      </c>
      <c r="B885" s="84" t="s">
        <v>2177</v>
      </c>
      <c r="C885" s="84">
        <v>2</v>
      </c>
      <c r="D885" s="118">
        <v>0.0019182616892577454</v>
      </c>
      <c r="E885" s="118">
        <v>1.5345645036055322</v>
      </c>
      <c r="F885" s="84" t="s">
        <v>2016</v>
      </c>
      <c r="G885" s="84" t="b">
        <v>0</v>
      </c>
      <c r="H885" s="84" t="b">
        <v>0</v>
      </c>
      <c r="I885" s="84" t="b">
        <v>0</v>
      </c>
      <c r="J885" s="84" t="b">
        <v>0</v>
      </c>
      <c r="K885" s="84" t="b">
        <v>0</v>
      </c>
      <c r="L885" s="84" t="b">
        <v>0</v>
      </c>
    </row>
    <row r="886" spans="1:12" ht="15">
      <c r="A886" s="84" t="s">
        <v>2530</v>
      </c>
      <c r="B886" s="84" t="s">
        <v>2585</v>
      </c>
      <c r="C886" s="84">
        <v>2</v>
      </c>
      <c r="D886" s="118">
        <v>0.0019182616892577454</v>
      </c>
      <c r="E886" s="118">
        <v>2.530199698203082</v>
      </c>
      <c r="F886" s="84" t="s">
        <v>2016</v>
      </c>
      <c r="G886" s="84" t="b">
        <v>0</v>
      </c>
      <c r="H886" s="84" t="b">
        <v>0</v>
      </c>
      <c r="I886" s="84" t="b">
        <v>0</v>
      </c>
      <c r="J886" s="84" t="b">
        <v>0</v>
      </c>
      <c r="K886" s="84" t="b">
        <v>0</v>
      </c>
      <c r="L886" s="84" t="b">
        <v>0</v>
      </c>
    </row>
    <row r="887" spans="1:12" ht="15">
      <c r="A887" s="84" t="s">
        <v>2146</v>
      </c>
      <c r="B887" s="84" t="s">
        <v>2919</v>
      </c>
      <c r="C887" s="84">
        <v>2</v>
      </c>
      <c r="D887" s="118">
        <v>0.0019182616892577454</v>
      </c>
      <c r="E887" s="118">
        <v>1.7106557626612136</v>
      </c>
      <c r="F887" s="84" t="s">
        <v>2016</v>
      </c>
      <c r="G887" s="84" t="b">
        <v>0</v>
      </c>
      <c r="H887" s="84" t="b">
        <v>0</v>
      </c>
      <c r="I887" s="84" t="b">
        <v>0</v>
      </c>
      <c r="J887" s="84" t="b">
        <v>0</v>
      </c>
      <c r="K887" s="84" t="b">
        <v>0</v>
      </c>
      <c r="L887" s="84" t="b">
        <v>0</v>
      </c>
    </row>
    <row r="888" spans="1:12" ht="15">
      <c r="A888" s="84" t="s">
        <v>267</v>
      </c>
      <c r="B888" s="84" t="s">
        <v>2820</v>
      </c>
      <c r="C888" s="84">
        <v>2</v>
      </c>
      <c r="D888" s="118">
        <v>0.0019182616892577454</v>
      </c>
      <c r="E888" s="118">
        <v>2.9281397068751196</v>
      </c>
      <c r="F888" s="84" t="s">
        <v>2016</v>
      </c>
      <c r="G888" s="84" t="b">
        <v>0</v>
      </c>
      <c r="H888" s="84" t="b">
        <v>0</v>
      </c>
      <c r="I888" s="84" t="b">
        <v>0</v>
      </c>
      <c r="J888" s="84" t="b">
        <v>0</v>
      </c>
      <c r="K888" s="84" t="b">
        <v>0</v>
      </c>
      <c r="L888" s="84" t="b">
        <v>0</v>
      </c>
    </row>
    <row r="889" spans="1:12" ht="15">
      <c r="A889" s="84" t="s">
        <v>259</v>
      </c>
      <c r="B889" s="84" t="s">
        <v>3029</v>
      </c>
      <c r="C889" s="84">
        <v>2</v>
      </c>
      <c r="D889" s="118">
        <v>0.0019182616892577454</v>
      </c>
      <c r="E889" s="118">
        <v>1.7520484478194385</v>
      </c>
      <c r="F889" s="84" t="s">
        <v>2016</v>
      </c>
      <c r="G889" s="84" t="b">
        <v>0</v>
      </c>
      <c r="H889" s="84" t="b">
        <v>0</v>
      </c>
      <c r="I889" s="84" t="b">
        <v>0</v>
      </c>
      <c r="J889" s="84" t="b">
        <v>0</v>
      </c>
      <c r="K889" s="84" t="b">
        <v>0</v>
      </c>
      <c r="L889" s="84" t="b">
        <v>0</v>
      </c>
    </row>
    <row r="890" spans="1:12" ht="15">
      <c r="A890" s="84" t="s">
        <v>2154</v>
      </c>
      <c r="B890" s="84" t="s">
        <v>2155</v>
      </c>
      <c r="C890" s="84">
        <v>2</v>
      </c>
      <c r="D890" s="118">
        <v>0.0019182616892577454</v>
      </c>
      <c r="E890" s="118">
        <v>2.9281397068751196</v>
      </c>
      <c r="F890" s="84" t="s">
        <v>2016</v>
      </c>
      <c r="G890" s="84" t="b">
        <v>0</v>
      </c>
      <c r="H890" s="84" t="b">
        <v>0</v>
      </c>
      <c r="I890" s="84" t="b">
        <v>0</v>
      </c>
      <c r="J890" s="84" t="b">
        <v>0</v>
      </c>
      <c r="K890" s="84" t="b">
        <v>0</v>
      </c>
      <c r="L890" s="84" t="b">
        <v>0</v>
      </c>
    </row>
    <row r="891" spans="1:12" ht="15">
      <c r="A891" s="84" t="s">
        <v>2560</v>
      </c>
      <c r="B891" s="84" t="s">
        <v>2795</v>
      </c>
      <c r="C891" s="84">
        <v>2</v>
      </c>
      <c r="D891" s="118">
        <v>0.0019182616892577454</v>
      </c>
      <c r="E891" s="118">
        <v>2.627109711211139</v>
      </c>
      <c r="F891" s="84" t="s">
        <v>2016</v>
      </c>
      <c r="G891" s="84" t="b">
        <v>0</v>
      </c>
      <c r="H891" s="84" t="b">
        <v>0</v>
      </c>
      <c r="I891" s="84" t="b">
        <v>0</v>
      </c>
      <c r="J891" s="84" t="b">
        <v>0</v>
      </c>
      <c r="K891" s="84" t="b">
        <v>0</v>
      </c>
      <c r="L891" s="84" t="b">
        <v>0</v>
      </c>
    </row>
    <row r="892" spans="1:12" ht="15">
      <c r="A892" s="84" t="s">
        <v>2795</v>
      </c>
      <c r="B892" s="84" t="s">
        <v>2796</v>
      </c>
      <c r="C892" s="84">
        <v>2</v>
      </c>
      <c r="D892" s="118">
        <v>0.0019182616892577454</v>
      </c>
      <c r="E892" s="118">
        <v>2.9281397068751196</v>
      </c>
      <c r="F892" s="84" t="s">
        <v>2016</v>
      </c>
      <c r="G892" s="84" t="b">
        <v>0</v>
      </c>
      <c r="H892" s="84" t="b">
        <v>0</v>
      </c>
      <c r="I892" s="84" t="b">
        <v>0</v>
      </c>
      <c r="J892" s="84" t="b">
        <v>0</v>
      </c>
      <c r="K892" s="84" t="b">
        <v>0</v>
      </c>
      <c r="L892" s="84" t="b">
        <v>0</v>
      </c>
    </row>
    <row r="893" spans="1:12" ht="15">
      <c r="A893" s="84" t="s">
        <v>2796</v>
      </c>
      <c r="B893" s="84" t="s">
        <v>2715</v>
      </c>
      <c r="C893" s="84">
        <v>2</v>
      </c>
      <c r="D893" s="118">
        <v>0.0019182616892577454</v>
      </c>
      <c r="E893" s="118">
        <v>2.7520484478194387</v>
      </c>
      <c r="F893" s="84" t="s">
        <v>2016</v>
      </c>
      <c r="G893" s="84" t="b">
        <v>0</v>
      </c>
      <c r="H893" s="84" t="b">
        <v>0</v>
      </c>
      <c r="I893" s="84" t="b">
        <v>0</v>
      </c>
      <c r="J893" s="84" t="b">
        <v>1</v>
      </c>
      <c r="K893" s="84" t="b">
        <v>0</v>
      </c>
      <c r="L893" s="84" t="b">
        <v>0</v>
      </c>
    </row>
    <row r="894" spans="1:12" ht="15">
      <c r="A894" s="84" t="s">
        <v>2715</v>
      </c>
      <c r="B894" s="84" t="s">
        <v>2620</v>
      </c>
      <c r="C894" s="84">
        <v>2</v>
      </c>
      <c r="D894" s="118">
        <v>0.0019182616892577454</v>
      </c>
      <c r="E894" s="118">
        <v>2.9281397068751196</v>
      </c>
      <c r="F894" s="84" t="s">
        <v>2016</v>
      </c>
      <c r="G894" s="84" t="b">
        <v>1</v>
      </c>
      <c r="H894" s="84" t="b">
        <v>0</v>
      </c>
      <c r="I894" s="84" t="b">
        <v>0</v>
      </c>
      <c r="J894" s="84" t="b">
        <v>0</v>
      </c>
      <c r="K894" s="84" t="b">
        <v>0</v>
      </c>
      <c r="L894" s="84" t="b">
        <v>0</v>
      </c>
    </row>
    <row r="895" spans="1:12" ht="15">
      <c r="A895" s="84" t="s">
        <v>2620</v>
      </c>
      <c r="B895" s="84" t="s">
        <v>2091</v>
      </c>
      <c r="C895" s="84">
        <v>2</v>
      </c>
      <c r="D895" s="118">
        <v>0.0019182616892577454</v>
      </c>
      <c r="E895" s="118">
        <v>2.1152263502322644</v>
      </c>
      <c r="F895" s="84" t="s">
        <v>2016</v>
      </c>
      <c r="G895" s="84" t="b">
        <v>0</v>
      </c>
      <c r="H895" s="84" t="b">
        <v>0</v>
      </c>
      <c r="I895" s="84" t="b">
        <v>0</v>
      </c>
      <c r="J895" s="84" t="b">
        <v>0</v>
      </c>
      <c r="K895" s="84" t="b">
        <v>0</v>
      </c>
      <c r="L895" s="84" t="b">
        <v>0</v>
      </c>
    </row>
    <row r="896" spans="1:12" ht="15">
      <c r="A896" s="84" t="s">
        <v>3020</v>
      </c>
      <c r="B896" s="84" t="s">
        <v>2855</v>
      </c>
      <c r="C896" s="84">
        <v>2</v>
      </c>
      <c r="D896" s="118">
        <v>0.0019182616892577454</v>
      </c>
      <c r="E896" s="118">
        <v>2.7520484478194387</v>
      </c>
      <c r="F896" s="84" t="s">
        <v>2016</v>
      </c>
      <c r="G896" s="84" t="b">
        <v>0</v>
      </c>
      <c r="H896" s="84" t="b">
        <v>0</v>
      </c>
      <c r="I896" s="84" t="b">
        <v>0</v>
      </c>
      <c r="J896" s="84" t="b">
        <v>0</v>
      </c>
      <c r="K896" s="84" t="b">
        <v>0</v>
      </c>
      <c r="L896" s="84" t="b">
        <v>0</v>
      </c>
    </row>
    <row r="897" spans="1:12" ht="15">
      <c r="A897" s="84" t="s">
        <v>2855</v>
      </c>
      <c r="B897" s="84" t="s">
        <v>2852</v>
      </c>
      <c r="C897" s="84">
        <v>2</v>
      </c>
      <c r="D897" s="118">
        <v>0.0019182616892577454</v>
      </c>
      <c r="E897" s="118">
        <v>2.7520484478194387</v>
      </c>
      <c r="F897" s="84" t="s">
        <v>2016</v>
      </c>
      <c r="G897" s="84" t="b">
        <v>0</v>
      </c>
      <c r="H897" s="84" t="b">
        <v>0</v>
      </c>
      <c r="I897" s="84" t="b">
        <v>0</v>
      </c>
      <c r="J897" s="84" t="b">
        <v>0</v>
      </c>
      <c r="K897" s="84" t="b">
        <v>0</v>
      </c>
      <c r="L897" s="84" t="b">
        <v>0</v>
      </c>
    </row>
    <row r="898" spans="1:12" ht="15">
      <c r="A898" s="84" t="s">
        <v>2852</v>
      </c>
      <c r="B898" s="84" t="s">
        <v>2738</v>
      </c>
      <c r="C898" s="84">
        <v>2</v>
      </c>
      <c r="D898" s="118">
        <v>0.0019182616892577454</v>
      </c>
      <c r="E898" s="118">
        <v>2.627109711211139</v>
      </c>
      <c r="F898" s="84" t="s">
        <v>2016</v>
      </c>
      <c r="G898" s="84" t="b">
        <v>0</v>
      </c>
      <c r="H898" s="84" t="b">
        <v>0</v>
      </c>
      <c r="I898" s="84" t="b">
        <v>0</v>
      </c>
      <c r="J898" s="84" t="b">
        <v>0</v>
      </c>
      <c r="K898" s="84" t="b">
        <v>1</v>
      </c>
      <c r="L898" s="84" t="b">
        <v>0</v>
      </c>
    </row>
    <row r="899" spans="1:12" ht="15">
      <c r="A899" s="84" t="s">
        <v>2738</v>
      </c>
      <c r="B899" s="84" t="s">
        <v>2729</v>
      </c>
      <c r="C899" s="84">
        <v>2</v>
      </c>
      <c r="D899" s="118">
        <v>0.0019182616892577454</v>
      </c>
      <c r="E899" s="118">
        <v>2.4510184521554574</v>
      </c>
      <c r="F899" s="84" t="s">
        <v>2016</v>
      </c>
      <c r="G899" s="84" t="b">
        <v>0</v>
      </c>
      <c r="H899" s="84" t="b">
        <v>1</v>
      </c>
      <c r="I899" s="84" t="b">
        <v>0</v>
      </c>
      <c r="J899" s="84" t="b">
        <v>0</v>
      </c>
      <c r="K899" s="84" t="b">
        <v>0</v>
      </c>
      <c r="L899" s="84" t="b">
        <v>0</v>
      </c>
    </row>
    <row r="900" spans="1:12" ht="15">
      <c r="A900" s="84" t="s">
        <v>2729</v>
      </c>
      <c r="B900" s="84" t="s">
        <v>296</v>
      </c>
      <c r="C900" s="84">
        <v>2</v>
      </c>
      <c r="D900" s="118">
        <v>0.0019182616892577454</v>
      </c>
      <c r="E900" s="118">
        <v>2.5759571887637573</v>
      </c>
      <c r="F900" s="84" t="s">
        <v>2016</v>
      </c>
      <c r="G900" s="84" t="b">
        <v>0</v>
      </c>
      <c r="H900" s="84" t="b">
        <v>0</v>
      </c>
      <c r="I900" s="84" t="b">
        <v>0</v>
      </c>
      <c r="J900" s="84" t="b">
        <v>0</v>
      </c>
      <c r="K900" s="84" t="b">
        <v>0</v>
      </c>
      <c r="L900" s="84" t="b">
        <v>0</v>
      </c>
    </row>
    <row r="901" spans="1:12" ht="15">
      <c r="A901" s="84" t="s">
        <v>296</v>
      </c>
      <c r="B901" s="84" t="s">
        <v>2850</v>
      </c>
      <c r="C901" s="84">
        <v>2</v>
      </c>
      <c r="D901" s="118">
        <v>0.0019182616892577454</v>
      </c>
      <c r="E901" s="118">
        <v>2.7520484478194387</v>
      </c>
      <c r="F901" s="84" t="s">
        <v>2016</v>
      </c>
      <c r="G901" s="84" t="b">
        <v>0</v>
      </c>
      <c r="H901" s="84" t="b">
        <v>0</v>
      </c>
      <c r="I901" s="84" t="b">
        <v>0</v>
      </c>
      <c r="J901" s="84" t="b">
        <v>1</v>
      </c>
      <c r="K901" s="84" t="b">
        <v>0</v>
      </c>
      <c r="L901" s="84" t="b">
        <v>0</v>
      </c>
    </row>
    <row r="902" spans="1:12" ht="15">
      <c r="A902" s="84" t="s">
        <v>2850</v>
      </c>
      <c r="B902" s="84" t="s">
        <v>3021</v>
      </c>
      <c r="C902" s="84">
        <v>2</v>
      </c>
      <c r="D902" s="118">
        <v>0.0019182616892577454</v>
      </c>
      <c r="E902" s="118">
        <v>2.9281397068751196</v>
      </c>
      <c r="F902" s="84" t="s">
        <v>2016</v>
      </c>
      <c r="G902" s="84" t="b">
        <v>1</v>
      </c>
      <c r="H902" s="84" t="b">
        <v>0</v>
      </c>
      <c r="I902" s="84" t="b">
        <v>0</v>
      </c>
      <c r="J902" s="84" t="b">
        <v>0</v>
      </c>
      <c r="K902" s="84" t="b">
        <v>0</v>
      </c>
      <c r="L902" s="84" t="b">
        <v>0</v>
      </c>
    </row>
    <row r="903" spans="1:12" ht="15">
      <c r="A903" s="84" t="s">
        <v>3021</v>
      </c>
      <c r="B903" s="84" t="s">
        <v>3022</v>
      </c>
      <c r="C903" s="84">
        <v>2</v>
      </c>
      <c r="D903" s="118">
        <v>0.0019182616892577454</v>
      </c>
      <c r="E903" s="118">
        <v>2.9281397068751196</v>
      </c>
      <c r="F903" s="84" t="s">
        <v>2016</v>
      </c>
      <c r="G903" s="84" t="b">
        <v>0</v>
      </c>
      <c r="H903" s="84" t="b">
        <v>0</v>
      </c>
      <c r="I903" s="84" t="b">
        <v>0</v>
      </c>
      <c r="J903" s="84" t="b">
        <v>0</v>
      </c>
      <c r="K903" s="84" t="b">
        <v>0</v>
      </c>
      <c r="L903" s="84" t="b">
        <v>0</v>
      </c>
    </row>
    <row r="904" spans="1:12" ht="15">
      <c r="A904" s="84" t="s">
        <v>2582</v>
      </c>
      <c r="B904" s="84" t="s">
        <v>2518</v>
      </c>
      <c r="C904" s="84">
        <v>2</v>
      </c>
      <c r="D904" s="118">
        <v>0.0019182616892577454</v>
      </c>
      <c r="E904" s="118">
        <v>2.530199698203082</v>
      </c>
      <c r="F904" s="84" t="s">
        <v>2016</v>
      </c>
      <c r="G904" s="84" t="b">
        <v>0</v>
      </c>
      <c r="H904" s="84" t="b">
        <v>0</v>
      </c>
      <c r="I904" s="84" t="b">
        <v>0</v>
      </c>
      <c r="J904" s="84" t="b">
        <v>0</v>
      </c>
      <c r="K904" s="84" t="b">
        <v>0</v>
      </c>
      <c r="L904" s="84" t="b">
        <v>0</v>
      </c>
    </row>
    <row r="905" spans="1:12" ht="15">
      <c r="A905" s="84" t="s">
        <v>2672</v>
      </c>
      <c r="B905" s="84" t="s">
        <v>3009</v>
      </c>
      <c r="C905" s="84">
        <v>2</v>
      </c>
      <c r="D905" s="118">
        <v>0.0019182616892577454</v>
      </c>
      <c r="E905" s="118">
        <v>2.530199698203082</v>
      </c>
      <c r="F905" s="84" t="s">
        <v>2016</v>
      </c>
      <c r="G905" s="84" t="b">
        <v>0</v>
      </c>
      <c r="H905" s="84" t="b">
        <v>0</v>
      </c>
      <c r="I905" s="84" t="b">
        <v>0</v>
      </c>
      <c r="J905" s="84" t="b">
        <v>0</v>
      </c>
      <c r="K905" s="84" t="b">
        <v>0</v>
      </c>
      <c r="L905" s="84" t="b">
        <v>0</v>
      </c>
    </row>
    <row r="906" spans="1:12" ht="15">
      <c r="A906" s="84" t="s">
        <v>3009</v>
      </c>
      <c r="B906" s="84" t="s">
        <v>2731</v>
      </c>
      <c r="C906" s="84">
        <v>2</v>
      </c>
      <c r="D906" s="118">
        <v>0.0019182616892577454</v>
      </c>
      <c r="E906" s="118">
        <v>2.9281397068751196</v>
      </c>
      <c r="F906" s="84" t="s">
        <v>2016</v>
      </c>
      <c r="G906" s="84" t="b">
        <v>0</v>
      </c>
      <c r="H906" s="84" t="b">
        <v>0</v>
      </c>
      <c r="I906" s="84" t="b">
        <v>0</v>
      </c>
      <c r="J906" s="84" t="b">
        <v>0</v>
      </c>
      <c r="K906" s="84" t="b">
        <v>0</v>
      </c>
      <c r="L906" s="84" t="b">
        <v>0</v>
      </c>
    </row>
    <row r="907" spans="1:12" ht="15">
      <c r="A907" s="84" t="s">
        <v>2731</v>
      </c>
      <c r="B907" s="84" t="s">
        <v>2690</v>
      </c>
      <c r="C907" s="84">
        <v>2</v>
      </c>
      <c r="D907" s="118">
        <v>0.0019182616892577454</v>
      </c>
      <c r="E907" s="118">
        <v>2.5759571887637573</v>
      </c>
      <c r="F907" s="84" t="s">
        <v>2016</v>
      </c>
      <c r="G907" s="84" t="b">
        <v>0</v>
      </c>
      <c r="H907" s="84" t="b">
        <v>0</v>
      </c>
      <c r="I907" s="84" t="b">
        <v>0</v>
      </c>
      <c r="J907" s="84" t="b">
        <v>0</v>
      </c>
      <c r="K907" s="84" t="b">
        <v>0</v>
      </c>
      <c r="L907" s="84" t="b">
        <v>0</v>
      </c>
    </row>
    <row r="908" spans="1:12" ht="15">
      <c r="A908" s="84" t="s">
        <v>2690</v>
      </c>
      <c r="B908" s="84" t="s">
        <v>2689</v>
      </c>
      <c r="C908" s="84">
        <v>2</v>
      </c>
      <c r="D908" s="118">
        <v>0.0019182616892577454</v>
      </c>
      <c r="E908" s="118">
        <v>2.4510184521554574</v>
      </c>
      <c r="F908" s="84" t="s">
        <v>2016</v>
      </c>
      <c r="G908" s="84" t="b">
        <v>0</v>
      </c>
      <c r="H908" s="84" t="b">
        <v>0</v>
      </c>
      <c r="I908" s="84" t="b">
        <v>0</v>
      </c>
      <c r="J908" s="84" t="b">
        <v>0</v>
      </c>
      <c r="K908" s="84" t="b">
        <v>0</v>
      </c>
      <c r="L908" s="84" t="b">
        <v>0</v>
      </c>
    </row>
    <row r="909" spans="1:12" ht="15">
      <c r="A909" s="84" t="s">
        <v>2689</v>
      </c>
      <c r="B909" s="84" t="s">
        <v>2598</v>
      </c>
      <c r="C909" s="84">
        <v>2</v>
      </c>
      <c r="D909" s="118">
        <v>0.0019182616892577454</v>
      </c>
      <c r="E909" s="118">
        <v>2.4510184521554574</v>
      </c>
      <c r="F909" s="84" t="s">
        <v>2016</v>
      </c>
      <c r="G909" s="84" t="b">
        <v>0</v>
      </c>
      <c r="H909" s="84" t="b">
        <v>0</v>
      </c>
      <c r="I909" s="84" t="b">
        <v>0</v>
      </c>
      <c r="J909" s="84" t="b">
        <v>0</v>
      </c>
      <c r="K909" s="84" t="b">
        <v>0</v>
      </c>
      <c r="L909" s="84" t="b">
        <v>0</v>
      </c>
    </row>
    <row r="910" spans="1:12" ht="15">
      <c r="A910" s="84" t="s">
        <v>2598</v>
      </c>
      <c r="B910" s="84" t="s">
        <v>2838</v>
      </c>
      <c r="C910" s="84">
        <v>2</v>
      </c>
      <c r="D910" s="118">
        <v>0.0019182616892577454</v>
      </c>
      <c r="E910" s="118">
        <v>2.4510184521554574</v>
      </c>
      <c r="F910" s="84" t="s">
        <v>2016</v>
      </c>
      <c r="G910" s="84" t="b">
        <v>0</v>
      </c>
      <c r="H910" s="84" t="b">
        <v>0</v>
      </c>
      <c r="I910" s="84" t="b">
        <v>0</v>
      </c>
      <c r="J910" s="84" t="b">
        <v>0</v>
      </c>
      <c r="K910" s="84" t="b">
        <v>0</v>
      </c>
      <c r="L910" s="84" t="b">
        <v>0</v>
      </c>
    </row>
    <row r="911" spans="1:12" ht="15">
      <c r="A911" s="84" t="s">
        <v>2838</v>
      </c>
      <c r="B911" s="84" t="s">
        <v>3010</v>
      </c>
      <c r="C911" s="84">
        <v>2</v>
      </c>
      <c r="D911" s="118">
        <v>0.0019182616892577454</v>
      </c>
      <c r="E911" s="118">
        <v>2.7520484478194387</v>
      </c>
      <c r="F911" s="84" t="s">
        <v>2016</v>
      </c>
      <c r="G911" s="84" t="b">
        <v>0</v>
      </c>
      <c r="H911" s="84" t="b">
        <v>0</v>
      </c>
      <c r="I911" s="84" t="b">
        <v>0</v>
      </c>
      <c r="J911" s="84" t="b">
        <v>0</v>
      </c>
      <c r="K911" s="84" t="b">
        <v>0</v>
      </c>
      <c r="L911" s="84" t="b">
        <v>0</v>
      </c>
    </row>
    <row r="912" spans="1:12" ht="15">
      <c r="A912" s="84" t="s">
        <v>3010</v>
      </c>
      <c r="B912" s="84" t="s">
        <v>2839</v>
      </c>
      <c r="C912" s="84">
        <v>2</v>
      </c>
      <c r="D912" s="118">
        <v>0.0019182616892577454</v>
      </c>
      <c r="E912" s="118">
        <v>2.7520484478194387</v>
      </c>
      <c r="F912" s="84" t="s">
        <v>2016</v>
      </c>
      <c r="G912" s="84" t="b">
        <v>0</v>
      </c>
      <c r="H912" s="84" t="b">
        <v>0</v>
      </c>
      <c r="I912" s="84" t="b">
        <v>0</v>
      </c>
      <c r="J912" s="84" t="b">
        <v>0</v>
      </c>
      <c r="K912" s="84" t="b">
        <v>0</v>
      </c>
      <c r="L912" s="84" t="b">
        <v>0</v>
      </c>
    </row>
    <row r="913" spans="1:12" ht="15">
      <c r="A913" s="84" t="s">
        <v>2839</v>
      </c>
      <c r="B913" s="84" t="s">
        <v>3011</v>
      </c>
      <c r="C913" s="84">
        <v>2</v>
      </c>
      <c r="D913" s="118">
        <v>0.0019182616892577454</v>
      </c>
      <c r="E913" s="118">
        <v>2.7520484478194387</v>
      </c>
      <c r="F913" s="84" t="s">
        <v>2016</v>
      </c>
      <c r="G913" s="84" t="b">
        <v>0</v>
      </c>
      <c r="H913" s="84" t="b">
        <v>0</v>
      </c>
      <c r="I913" s="84" t="b">
        <v>0</v>
      </c>
      <c r="J913" s="84" t="b">
        <v>0</v>
      </c>
      <c r="K913" s="84" t="b">
        <v>0</v>
      </c>
      <c r="L913" s="84" t="b">
        <v>0</v>
      </c>
    </row>
    <row r="914" spans="1:12" ht="15">
      <c r="A914" s="84" t="s">
        <v>3011</v>
      </c>
      <c r="B914" s="84" t="s">
        <v>3012</v>
      </c>
      <c r="C914" s="84">
        <v>2</v>
      </c>
      <c r="D914" s="118">
        <v>0.0019182616892577454</v>
      </c>
      <c r="E914" s="118">
        <v>2.9281397068751196</v>
      </c>
      <c r="F914" s="84" t="s">
        <v>2016</v>
      </c>
      <c r="G914" s="84" t="b">
        <v>0</v>
      </c>
      <c r="H914" s="84" t="b">
        <v>0</v>
      </c>
      <c r="I914" s="84" t="b">
        <v>0</v>
      </c>
      <c r="J914" s="84" t="b">
        <v>0</v>
      </c>
      <c r="K914" s="84" t="b">
        <v>0</v>
      </c>
      <c r="L914" s="84" t="b">
        <v>0</v>
      </c>
    </row>
    <row r="915" spans="1:12" ht="15">
      <c r="A915" s="84" t="s">
        <v>2652</v>
      </c>
      <c r="B915" s="84" t="s">
        <v>2176</v>
      </c>
      <c r="C915" s="84">
        <v>2</v>
      </c>
      <c r="D915" s="118">
        <v>0.0019182616892577454</v>
      </c>
      <c r="E915" s="118">
        <v>2.0116857583251946</v>
      </c>
      <c r="F915" s="84" t="s">
        <v>2016</v>
      </c>
      <c r="G915" s="84" t="b">
        <v>0</v>
      </c>
      <c r="H915" s="84" t="b">
        <v>0</v>
      </c>
      <c r="I915" s="84" t="b">
        <v>0</v>
      </c>
      <c r="J915" s="84" t="b">
        <v>0</v>
      </c>
      <c r="K915" s="84" t="b">
        <v>0</v>
      </c>
      <c r="L915" s="84" t="b">
        <v>0</v>
      </c>
    </row>
    <row r="916" spans="1:12" ht="15">
      <c r="A916" s="84" t="s">
        <v>2956</v>
      </c>
      <c r="B916" s="84" t="s">
        <v>2957</v>
      </c>
      <c r="C916" s="84">
        <v>2</v>
      </c>
      <c r="D916" s="118">
        <v>0.0019182616892577454</v>
      </c>
      <c r="E916" s="118">
        <v>2.9281397068751196</v>
      </c>
      <c r="F916" s="84" t="s">
        <v>2016</v>
      </c>
      <c r="G916" s="84" t="b">
        <v>0</v>
      </c>
      <c r="H916" s="84" t="b">
        <v>0</v>
      </c>
      <c r="I916" s="84" t="b">
        <v>0</v>
      </c>
      <c r="J916" s="84" t="b">
        <v>0</v>
      </c>
      <c r="K916" s="84" t="b">
        <v>0</v>
      </c>
      <c r="L916" s="84" t="b">
        <v>0</v>
      </c>
    </row>
    <row r="917" spans="1:12" ht="15">
      <c r="A917" s="84" t="s">
        <v>2957</v>
      </c>
      <c r="B917" s="84" t="s">
        <v>2958</v>
      </c>
      <c r="C917" s="84">
        <v>2</v>
      </c>
      <c r="D917" s="118">
        <v>0.0019182616892577454</v>
      </c>
      <c r="E917" s="118">
        <v>2.9281397068751196</v>
      </c>
      <c r="F917" s="84" t="s">
        <v>2016</v>
      </c>
      <c r="G917" s="84" t="b">
        <v>0</v>
      </c>
      <c r="H917" s="84" t="b">
        <v>0</v>
      </c>
      <c r="I917" s="84" t="b">
        <v>0</v>
      </c>
      <c r="J917" s="84" t="b">
        <v>0</v>
      </c>
      <c r="K917" s="84" t="b">
        <v>0</v>
      </c>
      <c r="L917" s="84" t="b">
        <v>0</v>
      </c>
    </row>
    <row r="918" spans="1:12" ht="15">
      <c r="A918" s="84" t="s">
        <v>2958</v>
      </c>
      <c r="B918" s="84" t="s">
        <v>2959</v>
      </c>
      <c r="C918" s="84">
        <v>2</v>
      </c>
      <c r="D918" s="118">
        <v>0.0019182616892577454</v>
      </c>
      <c r="E918" s="118">
        <v>2.9281397068751196</v>
      </c>
      <c r="F918" s="84" t="s">
        <v>2016</v>
      </c>
      <c r="G918" s="84" t="b">
        <v>0</v>
      </c>
      <c r="H918" s="84" t="b">
        <v>0</v>
      </c>
      <c r="I918" s="84" t="b">
        <v>0</v>
      </c>
      <c r="J918" s="84" t="b">
        <v>0</v>
      </c>
      <c r="K918" s="84" t="b">
        <v>0</v>
      </c>
      <c r="L918" s="84" t="b">
        <v>0</v>
      </c>
    </row>
    <row r="919" spans="1:12" ht="15">
      <c r="A919" s="84" t="s">
        <v>2959</v>
      </c>
      <c r="B919" s="84" t="s">
        <v>2960</v>
      </c>
      <c r="C919" s="84">
        <v>2</v>
      </c>
      <c r="D919" s="118">
        <v>0.0019182616892577454</v>
      </c>
      <c r="E919" s="118">
        <v>2.9281397068751196</v>
      </c>
      <c r="F919" s="84" t="s">
        <v>2016</v>
      </c>
      <c r="G919" s="84" t="b">
        <v>0</v>
      </c>
      <c r="H919" s="84" t="b">
        <v>0</v>
      </c>
      <c r="I919" s="84" t="b">
        <v>0</v>
      </c>
      <c r="J919" s="84" t="b">
        <v>0</v>
      </c>
      <c r="K919" s="84" t="b">
        <v>0</v>
      </c>
      <c r="L919" s="84" t="b">
        <v>0</v>
      </c>
    </row>
    <row r="920" spans="1:12" ht="15">
      <c r="A920" s="84" t="s">
        <v>2960</v>
      </c>
      <c r="B920" s="84" t="s">
        <v>2961</v>
      </c>
      <c r="C920" s="84">
        <v>2</v>
      </c>
      <c r="D920" s="118">
        <v>0.0019182616892577454</v>
      </c>
      <c r="E920" s="118">
        <v>2.9281397068751196</v>
      </c>
      <c r="F920" s="84" t="s">
        <v>2016</v>
      </c>
      <c r="G920" s="84" t="b">
        <v>0</v>
      </c>
      <c r="H920" s="84" t="b">
        <v>0</v>
      </c>
      <c r="I920" s="84" t="b">
        <v>0</v>
      </c>
      <c r="J920" s="84" t="b">
        <v>0</v>
      </c>
      <c r="K920" s="84" t="b">
        <v>0</v>
      </c>
      <c r="L920" s="84" t="b">
        <v>0</v>
      </c>
    </row>
    <row r="921" spans="1:12" ht="15">
      <c r="A921" s="84" t="s">
        <v>2961</v>
      </c>
      <c r="B921" s="84" t="s">
        <v>2962</v>
      </c>
      <c r="C921" s="84">
        <v>2</v>
      </c>
      <c r="D921" s="118">
        <v>0.0019182616892577454</v>
      </c>
      <c r="E921" s="118">
        <v>2.9281397068751196</v>
      </c>
      <c r="F921" s="84" t="s">
        <v>2016</v>
      </c>
      <c r="G921" s="84" t="b">
        <v>0</v>
      </c>
      <c r="H921" s="84" t="b">
        <v>0</v>
      </c>
      <c r="I921" s="84" t="b">
        <v>0</v>
      </c>
      <c r="J921" s="84" t="b">
        <v>0</v>
      </c>
      <c r="K921" s="84" t="b">
        <v>0</v>
      </c>
      <c r="L921" s="84" t="b">
        <v>0</v>
      </c>
    </row>
    <row r="922" spans="1:12" ht="15">
      <c r="A922" s="84" t="s">
        <v>2962</v>
      </c>
      <c r="B922" s="84" t="s">
        <v>2963</v>
      </c>
      <c r="C922" s="84">
        <v>2</v>
      </c>
      <c r="D922" s="118">
        <v>0.0019182616892577454</v>
      </c>
      <c r="E922" s="118">
        <v>2.9281397068751196</v>
      </c>
      <c r="F922" s="84" t="s">
        <v>2016</v>
      </c>
      <c r="G922" s="84" t="b">
        <v>0</v>
      </c>
      <c r="H922" s="84" t="b">
        <v>0</v>
      </c>
      <c r="I922" s="84" t="b">
        <v>0</v>
      </c>
      <c r="J922" s="84" t="b">
        <v>0</v>
      </c>
      <c r="K922" s="84" t="b">
        <v>0</v>
      </c>
      <c r="L922" s="84" t="b">
        <v>0</v>
      </c>
    </row>
    <row r="923" spans="1:12" ht="15">
      <c r="A923" s="84" t="s">
        <v>2963</v>
      </c>
      <c r="B923" s="84" t="s">
        <v>2964</v>
      </c>
      <c r="C923" s="84">
        <v>2</v>
      </c>
      <c r="D923" s="118">
        <v>0.0019182616892577454</v>
      </c>
      <c r="E923" s="118">
        <v>2.9281397068751196</v>
      </c>
      <c r="F923" s="84" t="s">
        <v>2016</v>
      </c>
      <c r="G923" s="84" t="b">
        <v>0</v>
      </c>
      <c r="H923" s="84" t="b">
        <v>0</v>
      </c>
      <c r="I923" s="84" t="b">
        <v>0</v>
      </c>
      <c r="J923" s="84" t="b">
        <v>0</v>
      </c>
      <c r="K923" s="84" t="b">
        <v>0</v>
      </c>
      <c r="L923" s="84" t="b">
        <v>0</v>
      </c>
    </row>
    <row r="924" spans="1:12" ht="15">
      <c r="A924" s="84" t="s">
        <v>2964</v>
      </c>
      <c r="B924" s="84" t="s">
        <v>590</v>
      </c>
      <c r="C924" s="84">
        <v>2</v>
      </c>
      <c r="D924" s="118">
        <v>0.0019182616892577454</v>
      </c>
      <c r="E924" s="118">
        <v>2.083041666860863</v>
      </c>
      <c r="F924" s="84" t="s">
        <v>2016</v>
      </c>
      <c r="G924" s="84" t="b">
        <v>0</v>
      </c>
      <c r="H924" s="84" t="b">
        <v>0</v>
      </c>
      <c r="I924" s="84" t="b">
        <v>0</v>
      </c>
      <c r="J924" s="84" t="b">
        <v>0</v>
      </c>
      <c r="K924" s="84" t="b">
        <v>0</v>
      </c>
      <c r="L924" s="84" t="b">
        <v>0</v>
      </c>
    </row>
    <row r="925" spans="1:12" ht="15">
      <c r="A925" s="84" t="s">
        <v>590</v>
      </c>
      <c r="B925" s="84" t="s">
        <v>2965</v>
      </c>
      <c r="C925" s="84">
        <v>2</v>
      </c>
      <c r="D925" s="118">
        <v>0.0019182616892577454</v>
      </c>
      <c r="E925" s="118">
        <v>2.083041666860863</v>
      </c>
      <c r="F925" s="84" t="s">
        <v>2016</v>
      </c>
      <c r="G925" s="84" t="b">
        <v>0</v>
      </c>
      <c r="H925" s="84" t="b">
        <v>0</v>
      </c>
      <c r="I925" s="84" t="b">
        <v>0</v>
      </c>
      <c r="J925" s="84" t="b">
        <v>0</v>
      </c>
      <c r="K925" s="84" t="b">
        <v>0</v>
      </c>
      <c r="L925" s="84" t="b">
        <v>0</v>
      </c>
    </row>
    <row r="926" spans="1:12" ht="15">
      <c r="A926" s="84" t="s">
        <v>2965</v>
      </c>
      <c r="B926" s="84" t="s">
        <v>2175</v>
      </c>
      <c r="C926" s="84">
        <v>2</v>
      </c>
      <c r="D926" s="118">
        <v>0.0019182616892577454</v>
      </c>
      <c r="E926" s="118">
        <v>2.4510184521554574</v>
      </c>
      <c r="F926" s="84" t="s">
        <v>2016</v>
      </c>
      <c r="G926" s="84" t="b">
        <v>0</v>
      </c>
      <c r="H926" s="84" t="b">
        <v>0</v>
      </c>
      <c r="I926" s="84" t="b">
        <v>0</v>
      </c>
      <c r="J926" s="84" t="b">
        <v>0</v>
      </c>
      <c r="K926" s="84" t="b">
        <v>0</v>
      </c>
      <c r="L926" s="84" t="b">
        <v>0</v>
      </c>
    </row>
    <row r="927" spans="1:12" ht="15">
      <c r="A927" s="84" t="s">
        <v>2175</v>
      </c>
      <c r="B927" s="84" t="s">
        <v>2803</v>
      </c>
      <c r="C927" s="84">
        <v>2</v>
      </c>
      <c r="D927" s="118">
        <v>0.0019182616892577454</v>
      </c>
      <c r="E927" s="118">
        <v>2.4510184521554574</v>
      </c>
      <c r="F927" s="84" t="s">
        <v>2016</v>
      </c>
      <c r="G927" s="84" t="b">
        <v>0</v>
      </c>
      <c r="H927" s="84" t="b">
        <v>0</v>
      </c>
      <c r="I927" s="84" t="b">
        <v>0</v>
      </c>
      <c r="J927" s="84" t="b">
        <v>0</v>
      </c>
      <c r="K927" s="84" t="b">
        <v>0</v>
      </c>
      <c r="L927" s="84" t="b">
        <v>0</v>
      </c>
    </row>
    <row r="928" spans="1:12" ht="15">
      <c r="A928" s="84" t="s">
        <v>2803</v>
      </c>
      <c r="B928" s="84" t="s">
        <v>2519</v>
      </c>
      <c r="C928" s="84">
        <v>2</v>
      </c>
      <c r="D928" s="118">
        <v>0.0019182616892577454</v>
      </c>
      <c r="E928" s="118">
        <v>2.384071662524844</v>
      </c>
      <c r="F928" s="84" t="s">
        <v>2016</v>
      </c>
      <c r="G928" s="84" t="b">
        <v>0</v>
      </c>
      <c r="H928" s="84" t="b">
        <v>0</v>
      </c>
      <c r="I928" s="84" t="b">
        <v>0</v>
      </c>
      <c r="J928" s="84" t="b">
        <v>0</v>
      </c>
      <c r="K928" s="84" t="b">
        <v>0</v>
      </c>
      <c r="L928" s="84" t="b">
        <v>0</v>
      </c>
    </row>
    <row r="929" spans="1:12" ht="15">
      <c r="A929" s="84" t="s">
        <v>2519</v>
      </c>
      <c r="B929" s="84" t="s">
        <v>2966</v>
      </c>
      <c r="C929" s="84">
        <v>2</v>
      </c>
      <c r="D929" s="118">
        <v>0.0019182616892577454</v>
      </c>
      <c r="E929" s="118">
        <v>2.4510184521554574</v>
      </c>
      <c r="F929" s="84" t="s">
        <v>2016</v>
      </c>
      <c r="G929" s="84" t="b">
        <v>0</v>
      </c>
      <c r="H929" s="84" t="b">
        <v>0</v>
      </c>
      <c r="I929" s="84" t="b">
        <v>0</v>
      </c>
      <c r="J929" s="84" t="b">
        <v>0</v>
      </c>
      <c r="K929" s="84" t="b">
        <v>0</v>
      </c>
      <c r="L929" s="84" t="b">
        <v>0</v>
      </c>
    </row>
    <row r="930" spans="1:12" ht="15">
      <c r="A930" s="84" t="s">
        <v>2966</v>
      </c>
      <c r="B930" s="84" t="s">
        <v>2967</v>
      </c>
      <c r="C930" s="84">
        <v>2</v>
      </c>
      <c r="D930" s="118">
        <v>0.0019182616892577454</v>
      </c>
      <c r="E930" s="118">
        <v>2.9281397068751196</v>
      </c>
      <c r="F930" s="84" t="s">
        <v>2016</v>
      </c>
      <c r="G930" s="84" t="b">
        <v>0</v>
      </c>
      <c r="H930" s="84" t="b">
        <v>0</v>
      </c>
      <c r="I930" s="84" t="b">
        <v>0</v>
      </c>
      <c r="J930" s="84" t="b">
        <v>0</v>
      </c>
      <c r="K930" s="84" t="b">
        <v>0</v>
      </c>
      <c r="L930" s="84" t="b">
        <v>0</v>
      </c>
    </row>
    <row r="931" spans="1:12" ht="15">
      <c r="A931" s="84" t="s">
        <v>2176</v>
      </c>
      <c r="B931" s="84" t="s">
        <v>2584</v>
      </c>
      <c r="C931" s="84">
        <v>2</v>
      </c>
      <c r="D931" s="118">
        <v>0.0019182616892577454</v>
      </c>
      <c r="E931" s="118">
        <v>1.8867470217168947</v>
      </c>
      <c r="F931" s="84" t="s">
        <v>2016</v>
      </c>
      <c r="G931" s="84" t="b">
        <v>0</v>
      </c>
      <c r="H931" s="84" t="b">
        <v>0</v>
      </c>
      <c r="I931" s="84" t="b">
        <v>0</v>
      </c>
      <c r="J931" s="84" t="b">
        <v>0</v>
      </c>
      <c r="K931" s="84" t="b">
        <v>0</v>
      </c>
      <c r="L931" s="84" t="b">
        <v>0</v>
      </c>
    </row>
    <row r="932" spans="1:12" ht="15">
      <c r="A932" s="84" t="s">
        <v>2586</v>
      </c>
      <c r="B932" s="84" t="s">
        <v>2801</v>
      </c>
      <c r="C932" s="84">
        <v>2</v>
      </c>
      <c r="D932" s="118">
        <v>0.0019182616892577454</v>
      </c>
      <c r="E932" s="118">
        <v>2.7520484478194387</v>
      </c>
      <c r="F932" s="84" t="s">
        <v>2016</v>
      </c>
      <c r="G932" s="84" t="b">
        <v>0</v>
      </c>
      <c r="H932" s="84" t="b">
        <v>0</v>
      </c>
      <c r="I932" s="84" t="b">
        <v>0</v>
      </c>
      <c r="J932" s="84" t="b">
        <v>0</v>
      </c>
      <c r="K932" s="84" t="b">
        <v>0</v>
      </c>
      <c r="L932" s="84" t="b">
        <v>0</v>
      </c>
    </row>
    <row r="933" spans="1:12" ht="15">
      <c r="A933" s="84" t="s">
        <v>2801</v>
      </c>
      <c r="B933" s="84" t="s">
        <v>2147</v>
      </c>
      <c r="C933" s="84">
        <v>2</v>
      </c>
      <c r="D933" s="118">
        <v>0.0019182616892577454</v>
      </c>
      <c r="E933" s="118">
        <v>1.7106557626612136</v>
      </c>
      <c r="F933" s="84" t="s">
        <v>2016</v>
      </c>
      <c r="G933" s="84" t="b">
        <v>0</v>
      </c>
      <c r="H933" s="84" t="b">
        <v>0</v>
      </c>
      <c r="I933" s="84" t="b">
        <v>0</v>
      </c>
      <c r="J933" s="84" t="b">
        <v>0</v>
      </c>
      <c r="K933" s="84" t="b">
        <v>0</v>
      </c>
      <c r="L933" s="84" t="b">
        <v>0</v>
      </c>
    </row>
    <row r="934" spans="1:12" ht="15">
      <c r="A934" s="84" t="s">
        <v>320</v>
      </c>
      <c r="B934" s="84" t="s">
        <v>274</v>
      </c>
      <c r="C934" s="84">
        <v>2</v>
      </c>
      <c r="D934" s="118">
        <v>0.0019182616892577454</v>
      </c>
      <c r="E934" s="118">
        <v>2.530199698203082</v>
      </c>
      <c r="F934" s="84" t="s">
        <v>2016</v>
      </c>
      <c r="G934" s="84" t="b">
        <v>0</v>
      </c>
      <c r="H934" s="84" t="b">
        <v>0</v>
      </c>
      <c r="I934" s="84" t="b">
        <v>0</v>
      </c>
      <c r="J934" s="84" t="b">
        <v>0</v>
      </c>
      <c r="K934" s="84" t="b">
        <v>0</v>
      </c>
      <c r="L934" s="84" t="b">
        <v>0</v>
      </c>
    </row>
    <row r="935" spans="1:12" ht="15">
      <c r="A935" s="84" t="s">
        <v>2553</v>
      </c>
      <c r="B935" s="84" t="s">
        <v>2166</v>
      </c>
      <c r="C935" s="84">
        <v>2</v>
      </c>
      <c r="D935" s="118">
        <v>0.0019182616892577454</v>
      </c>
      <c r="E935" s="118">
        <v>2.9281397068751196</v>
      </c>
      <c r="F935" s="84" t="s">
        <v>2016</v>
      </c>
      <c r="G935" s="84" t="b">
        <v>0</v>
      </c>
      <c r="H935" s="84" t="b">
        <v>0</v>
      </c>
      <c r="I935" s="84" t="b">
        <v>0</v>
      </c>
      <c r="J935" s="84" t="b">
        <v>0</v>
      </c>
      <c r="K935" s="84" t="b">
        <v>0</v>
      </c>
      <c r="L935" s="84" t="b">
        <v>0</v>
      </c>
    </row>
    <row r="936" spans="1:12" ht="15">
      <c r="A936" s="84" t="s">
        <v>2166</v>
      </c>
      <c r="B936" s="84" t="s">
        <v>2167</v>
      </c>
      <c r="C936" s="84">
        <v>2</v>
      </c>
      <c r="D936" s="118">
        <v>0.0019182616892577454</v>
      </c>
      <c r="E936" s="118">
        <v>2.9281397068751196</v>
      </c>
      <c r="F936" s="84" t="s">
        <v>2016</v>
      </c>
      <c r="G936" s="84" t="b">
        <v>0</v>
      </c>
      <c r="H936" s="84" t="b">
        <v>0</v>
      </c>
      <c r="I936" s="84" t="b">
        <v>0</v>
      </c>
      <c r="J936" s="84" t="b">
        <v>0</v>
      </c>
      <c r="K936" s="84" t="b">
        <v>0</v>
      </c>
      <c r="L936" s="84" t="b">
        <v>0</v>
      </c>
    </row>
    <row r="937" spans="1:12" ht="15">
      <c r="A937" s="84" t="s">
        <v>2167</v>
      </c>
      <c r="B937" s="84" t="s">
        <v>2168</v>
      </c>
      <c r="C937" s="84">
        <v>2</v>
      </c>
      <c r="D937" s="118">
        <v>0.0019182616892577454</v>
      </c>
      <c r="E937" s="118">
        <v>2.9281397068751196</v>
      </c>
      <c r="F937" s="84" t="s">
        <v>2016</v>
      </c>
      <c r="G937" s="84" t="b">
        <v>0</v>
      </c>
      <c r="H937" s="84" t="b">
        <v>0</v>
      </c>
      <c r="I937" s="84" t="b">
        <v>0</v>
      </c>
      <c r="J937" s="84" t="b">
        <v>0</v>
      </c>
      <c r="K937" s="84" t="b">
        <v>0</v>
      </c>
      <c r="L937" s="84" t="b">
        <v>0</v>
      </c>
    </row>
    <row r="938" spans="1:12" ht="15">
      <c r="A938" s="84" t="s">
        <v>2168</v>
      </c>
      <c r="B938" s="84" t="s">
        <v>2554</v>
      </c>
      <c r="C938" s="84">
        <v>2</v>
      </c>
      <c r="D938" s="118">
        <v>0.0019182616892577454</v>
      </c>
      <c r="E938" s="118">
        <v>2.9281397068751196</v>
      </c>
      <c r="F938" s="84" t="s">
        <v>2016</v>
      </c>
      <c r="G938" s="84" t="b">
        <v>0</v>
      </c>
      <c r="H938" s="84" t="b">
        <v>0</v>
      </c>
      <c r="I938" s="84" t="b">
        <v>0</v>
      </c>
      <c r="J938" s="84" t="b">
        <v>0</v>
      </c>
      <c r="K938" s="84" t="b">
        <v>0</v>
      </c>
      <c r="L938" s="84" t="b">
        <v>0</v>
      </c>
    </row>
    <row r="939" spans="1:12" ht="15">
      <c r="A939" s="84" t="s">
        <v>2554</v>
      </c>
      <c r="B939" s="84" t="s">
        <v>2176</v>
      </c>
      <c r="C939" s="84">
        <v>2</v>
      </c>
      <c r="D939" s="118">
        <v>0.0019182616892577454</v>
      </c>
      <c r="E939" s="118">
        <v>2.187777017380876</v>
      </c>
      <c r="F939" s="84" t="s">
        <v>2016</v>
      </c>
      <c r="G939" s="84" t="b">
        <v>0</v>
      </c>
      <c r="H939" s="84" t="b">
        <v>0</v>
      </c>
      <c r="I939" s="84" t="b">
        <v>0</v>
      </c>
      <c r="J939" s="84" t="b">
        <v>0</v>
      </c>
      <c r="K939" s="84" t="b">
        <v>0</v>
      </c>
      <c r="L939" s="84" t="b">
        <v>0</v>
      </c>
    </row>
    <row r="940" spans="1:12" ht="15">
      <c r="A940" s="84" t="s">
        <v>2176</v>
      </c>
      <c r="B940" s="84" t="s">
        <v>2161</v>
      </c>
      <c r="C940" s="84">
        <v>2</v>
      </c>
      <c r="D940" s="118">
        <v>0.0019182616892577454</v>
      </c>
      <c r="E940" s="118">
        <v>1.5857170260529136</v>
      </c>
      <c r="F940" s="84" t="s">
        <v>2016</v>
      </c>
      <c r="G940" s="84" t="b">
        <v>0</v>
      </c>
      <c r="H940" s="84" t="b">
        <v>0</v>
      </c>
      <c r="I940" s="84" t="b">
        <v>0</v>
      </c>
      <c r="J940" s="84" t="b">
        <v>0</v>
      </c>
      <c r="K940" s="84" t="b">
        <v>0</v>
      </c>
      <c r="L940" s="84" t="b">
        <v>0</v>
      </c>
    </row>
    <row r="941" spans="1:12" ht="15">
      <c r="A941" s="84" t="s">
        <v>2161</v>
      </c>
      <c r="B941" s="84" t="s">
        <v>2177</v>
      </c>
      <c r="C941" s="84">
        <v>2</v>
      </c>
      <c r="D941" s="118">
        <v>0.0019182616892577454</v>
      </c>
      <c r="E941" s="118">
        <v>1.6728672017718138</v>
      </c>
      <c r="F941" s="84" t="s">
        <v>2016</v>
      </c>
      <c r="G941" s="84" t="b">
        <v>0</v>
      </c>
      <c r="H941" s="84" t="b">
        <v>0</v>
      </c>
      <c r="I941" s="84" t="b">
        <v>0</v>
      </c>
      <c r="J941" s="84" t="b">
        <v>0</v>
      </c>
      <c r="K941" s="84" t="b">
        <v>0</v>
      </c>
      <c r="L941" s="84" t="b">
        <v>0</v>
      </c>
    </row>
    <row r="942" spans="1:12" ht="15">
      <c r="A942" s="84" t="s">
        <v>2177</v>
      </c>
      <c r="B942" s="84" t="s">
        <v>2555</v>
      </c>
      <c r="C942" s="84">
        <v>2</v>
      </c>
      <c r="D942" s="118">
        <v>0.0019182616892577454</v>
      </c>
      <c r="E942" s="118">
        <v>2.384071662524844</v>
      </c>
      <c r="F942" s="84" t="s">
        <v>2016</v>
      </c>
      <c r="G942" s="84" t="b">
        <v>0</v>
      </c>
      <c r="H942" s="84" t="b">
        <v>0</v>
      </c>
      <c r="I942" s="84" t="b">
        <v>0</v>
      </c>
      <c r="J942" s="84" t="b">
        <v>0</v>
      </c>
      <c r="K942" s="84" t="b">
        <v>0</v>
      </c>
      <c r="L942" s="84" t="b">
        <v>0</v>
      </c>
    </row>
    <row r="943" spans="1:12" ht="15">
      <c r="A943" s="84" t="s">
        <v>2555</v>
      </c>
      <c r="B943" s="84" t="s">
        <v>2556</v>
      </c>
      <c r="C943" s="84">
        <v>2</v>
      </c>
      <c r="D943" s="118">
        <v>0.0019182616892577454</v>
      </c>
      <c r="E943" s="118">
        <v>2.9281397068751196</v>
      </c>
      <c r="F943" s="84" t="s">
        <v>2016</v>
      </c>
      <c r="G943" s="84" t="b">
        <v>0</v>
      </c>
      <c r="H943" s="84" t="b">
        <v>0</v>
      </c>
      <c r="I943" s="84" t="b">
        <v>0</v>
      </c>
      <c r="J943" s="84" t="b">
        <v>0</v>
      </c>
      <c r="K943" s="84" t="b">
        <v>0</v>
      </c>
      <c r="L943" s="84" t="b">
        <v>0</v>
      </c>
    </row>
    <row r="944" spans="1:12" ht="15">
      <c r="A944" s="84" t="s">
        <v>2556</v>
      </c>
      <c r="B944" s="84" t="s">
        <v>2557</v>
      </c>
      <c r="C944" s="84">
        <v>2</v>
      </c>
      <c r="D944" s="118">
        <v>0.0019182616892577454</v>
      </c>
      <c r="E944" s="118">
        <v>2.9281397068751196</v>
      </c>
      <c r="F944" s="84" t="s">
        <v>2016</v>
      </c>
      <c r="G944" s="84" t="b">
        <v>0</v>
      </c>
      <c r="H944" s="84" t="b">
        <v>0</v>
      </c>
      <c r="I944" s="84" t="b">
        <v>0</v>
      </c>
      <c r="J944" s="84" t="b">
        <v>0</v>
      </c>
      <c r="K944" s="84" t="b">
        <v>0</v>
      </c>
      <c r="L944" s="84" t="b">
        <v>0</v>
      </c>
    </row>
    <row r="945" spans="1:12" ht="15">
      <c r="A945" s="84" t="s">
        <v>2557</v>
      </c>
      <c r="B945" s="84" t="s">
        <v>2088</v>
      </c>
      <c r="C945" s="84">
        <v>2</v>
      </c>
      <c r="D945" s="118">
        <v>0.0019182616892577454</v>
      </c>
      <c r="E945" s="118">
        <v>1.998720781160827</v>
      </c>
      <c r="F945" s="84" t="s">
        <v>2016</v>
      </c>
      <c r="G945" s="84" t="b">
        <v>0</v>
      </c>
      <c r="H945" s="84" t="b">
        <v>0</v>
      </c>
      <c r="I945" s="84" t="b">
        <v>0</v>
      </c>
      <c r="J945" s="84" t="b">
        <v>0</v>
      </c>
      <c r="K945" s="84" t="b">
        <v>0</v>
      </c>
      <c r="L945" s="84" t="b">
        <v>0</v>
      </c>
    </row>
    <row r="946" spans="1:12" ht="15">
      <c r="A946" s="84" t="s">
        <v>2088</v>
      </c>
      <c r="B946" s="84" t="s">
        <v>2108</v>
      </c>
      <c r="C946" s="84">
        <v>2</v>
      </c>
      <c r="D946" s="118">
        <v>0.0019182616892577454</v>
      </c>
      <c r="E946" s="118">
        <v>1.0956307941688834</v>
      </c>
      <c r="F946" s="84" t="s">
        <v>2016</v>
      </c>
      <c r="G946" s="84" t="b">
        <v>0</v>
      </c>
      <c r="H946" s="84" t="b">
        <v>0</v>
      </c>
      <c r="I946" s="84" t="b">
        <v>0</v>
      </c>
      <c r="J946" s="84" t="b">
        <v>1</v>
      </c>
      <c r="K946" s="84" t="b">
        <v>0</v>
      </c>
      <c r="L946" s="84" t="b">
        <v>0</v>
      </c>
    </row>
    <row r="947" spans="1:12" ht="15">
      <c r="A947" s="84" t="s">
        <v>1207</v>
      </c>
      <c r="B947" s="84" t="s">
        <v>2558</v>
      </c>
      <c r="C947" s="84">
        <v>2</v>
      </c>
      <c r="D947" s="118">
        <v>0.0019182616892577454</v>
      </c>
      <c r="E947" s="118">
        <v>2.229169702539101</v>
      </c>
      <c r="F947" s="84" t="s">
        <v>2016</v>
      </c>
      <c r="G947" s="84" t="b">
        <v>0</v>
      </c>
      <c r="H947" s="84" t="b">
        <v>0</v>
      </c>
      <c r="I947" s="84" t="b">
        <v>0</v>
      </c>
      <c r="J947" s="84" t="b">
        <v>0</v>
      </c>
      <c r="K947" s="84" t="b">
        <v>0</v>
      </c>
      <c r="L947" s="84" t="b">
        <v>0</v>
      </c>
    </row>
    <row r="948" spans="1:12" ht="15">
      <c r="A948" s="84" t="s">
        <v>2908</v>
      </c>
      <c r="B948" s="84" t="s">
        <v>2685</v>
      </c>
      <c r="C948" s="84">
        <v>2</v>
      </c>
      <c r="D948" s="118">
        <v>0.0019182616892577454</v>
      </c>
      <c r="E948" s="118">
        <v>2.7520484478194387</v>
      </c>
      <c r="F948" s="84" t="s">
        <v>2016</v>
      </c>
      <c r="G948" s="84" t="b">
        <v>0</v>
      </c>
      <c r="H948" s="84" t="b">
        <v>0</v>
      </c>
      <c r="I948" s="84" t="b">
        <v>0</v>
      </c>
      <c r="J948" s="84" t="b">
        <v>0</v>
      </c>
      <c r="K948" s="84" t="b">
        <v>0</v>
      </c>
      <c r="L948" s="84" t="b">
        <v>0</v>
      </c>
    </row>
    <row r="949" spans="1:12" ht="15">
      <c r="A949" s="84" t="s">
        <v>2685</v>
      </c>
      <c r="B949" s="84" t="s">
        <v>2909</v>
      </c>
      <c r="C949" s="84">
        <v>2</v>
      </c>
      <c r="D949" s="118">
        <v>0.0019182616892577454</v>
      </c>
      <c r="E949" s="118">
        <v>2.7520484478194387</v>
      </c>
      <c r="F949" s="84" t="s">
        <v>2016</v>
      </c>
      <c r="G949" s="84" t="b">
        <v>0</v>
      </c>
      <c r="H949" s="84" t="b">
        <v>0</v>
      </c>
      <c r="I949" s="84" t="b">
        <v>0</v>
      </c>
      <c r="J949" s="84" t="b">
        <v>1</v>
      </c>
      <c r="K949" s="84" t="b">
        <v>0</v>
      </c>
      <c r="L949" s="84" t="b">
        <v>0</v>
      </c>
    </row>
    <row r="950" spans="1:12" ht="15">
      <c r="A950" s="84" t="s">
        <v>2909</v>
      </c>
      <c r="B950" s="84" t="s">
        <v>2910</v>
      </c>
      <c r="C950" s="84">
        <v>2</v>
      </c>
      <c r="D950" s="118">
        <v>0.0019182616892577454</v>
      </c>
      <c r="E950" s="118">
        <v>2.9281397068751196</v>
      </c>
      <c r="F950" s="84" t="s">
        <v>2016</v>
      </c>
      <c r="G950" s="84" t="b">
        <v>1</v>
      </c>
      <c r="H950" s="84" t="b">
        <v>0</v>
      </c>
      <c r="I950" s="84" t="b">
        <v>0</v>
      </c>
      <c r="J950" s="84" t="b">
        <v>0</v>
      </c>
      <c r="K950" s="84" t="b">
        <v>0</v>
      </c>
      <c r="L950" s="84" t="b">
        <v>0</v>
      </c>
    </row>
    <row r="951" spans="1:12" ht="15">
      <c r="A951" s="84" t="s">
        <v>2910</v>
      </c>
      <c r="B951" s="84" t="s">
        <v>2911</v>
      </c>
      <c r="C951" s="84">
        <v>2</v>
      </c>
      <c r="D951" s="118">
        <v>0.0019182616892577454</v>
      </c>
      <c r="E951" s="118">
        <v>2.9281397068751196</v>
      </c>
      <c r="F951" s="84" t="s">
        <v>2016</v>
      </c>
      <c r="G951" s="84" t="b">
        <v>0</v>
      </c>
      <c r="H951" s="84" t="b">
        <v>0</v>
      </c>
      <c r="I951" s="84" t="b">
        <v>0</v>
      </c>
      <c r="J951" s="84" t="b">
        <v>0</v>
      </c>
      <c r="K951" s="84" t="b">
        <v>0</v>
      </c>
      <c r="L951" s="84" t="b">
        <v>0</v>
      </c>
    </row>
    <row r="952" spans="1:12" ht="15">
      <c r="A952" s="84" t="s">
        <v>2911</v>
      </c>
      <c r="B952" s="84" t="s">
        <v>275</v>
      </c>
      <c r="C952" s="84">
        <v>2</v>
      </c>
      <c r="D952" s="118">
        <v>0.0019182616892577454</v>
      </c>
      <c r="E952" s="118">
        <v>2.9281397068751196</v>
      </c>
      <c r="F952" s="84" t="s">
        <v>2016</v>
      </c>
      <c r="G952" s="84" t="b">
        <v>0</v>
      </c>
      <c r="H952" s="84" t="b">
        <v>0</v>
      </c>
      <c r="I952" s="84" t="b">
        <v>0</v>
      </c>
      <c r="J952" s="84" t="b">
        <v>0</v>
      </c>
      <c r="K952" s="84" t="b">
        <v>0</v>
      </c>
      <c r="L952" s="84" t="b">
        <v>0</v>
      </c>
    </row>
    <row r="953" spans="1:12" ht="15">
      <c r="A953" s="84" t="s">
        <v>275</v>
      </c>
      <c r="B953" s="84" t="s">
        <v>2912</v>
      </c>
      <c r="C953" s="84">
        <v>2</v>
      </c>
      <c r="D953" s="118">
        <v>0.0019182616892577454</v>
      </c>
      <c r="E953" s="118">
        <v>2.9281397068751196</v>
      </c>
      <c r="F953" s="84" t="s">
        <v>2016</v>
      </c>
      <c r="G953" s="84" t="b">
        <v>0</v>
      </c>
      <c r="H953" s="84" t="b">
        <v>0</v>
      </c>
      <c r="I953" s="84" t="b">
        <v>0</v>
      </c>
      <c r="J953" s="84" t="b">
        <v>0</v>
      </c>
      <c r="K953" s="84" t="b">
        <v>0</v>
      </c>
      <c r="L953" s="84" t="b">
        <v>0</v>
      </c>
    </row>
    <row r="954" spans="1:12" ht="15">
      <c r="A954" s="84" t="s">
        <v>2912</v>
      </c>
      <c r="B954" s="84" t="s">
        <v>2583</v>
      </c>
      <c r="C954" s="84">
        <v>2</v>
      </c>
      <c r="D954" s="118">
        <v>0.0019182616892577454</v>
      </c>
      <c r="E954" s="118">
        <v>2.4510184521554574</v>
      </c>
      <c r="F954" s="84" t="s">
        <v>2016</v>
      </c>
      <c r="G954" s="84" t="b">
        <v>0</v>
      </c>
      <c r="H954" s="84" t="b">
        <v>0</v>
      </c>
      <c r="I954" s="84" t="b">
        <v>0</v>
      </c>
      <c r="J954" s="84" t="b">
        <v>0</v>
      </c>
      <c r="K954" s="84" t="b">
        <v>0</v>
      </c>
      <c r="L954" s="84" t="b">
        <v>0</v>
      </c>
    </row>
    <row r="955" spans="1:12" ht="15">
      <c r="A955" s="84" t="s">
        <v>2583</v>
      </c>
      <c r="B955" s="84" t="s">
        <v>2913</v>
      </c>
      <c r="C955" s="84">
        <v>2</v>
      </c>
      <c r="D955" s="118">
        <v>0.0019182616892577454</v>
      </c>
      <c r="E955" s="118">
        <v>2.4510184521554574</v>
      </c>
      <c r="F955" s="84" t="s">
        <v>2016</v>
      </c>
      <c r="G955" s="84" t="b">
        <v>0</v>
      </c>
      <c r="H955" s="84" t="b">
        <v>0</v>
      </c>
      <c r="I955" s="84" t="b">
        <v>0</v>
      </c>
      <c r="J955" s="84" t="b">
        <v>0</v>
      </c>
      <c r="K955" s="84" t="b">
        <v>0</v>
      </c>
      <c r="L955" s="84" t="b">
        <v>0</v>
      </c>
    </row>
    <row r="956" spans="1:12" ht="15">
      <c r="A956" s="84" t="s">
        <v>2913</v>
      </c>
      <c r="B956" s="84" t="s">
        <v>2613</v>
      </c>
      <c r="C956" s="84">
        <v>2</v>
      </c>
      <c r="D956" s="118">
        <v>0.0019182616892577454</v>
      </c>
      <c r="E956" s="118">
        <v>2.627109711211139</v>
      </c>
      <c r="F956" s="84" t="s">
        <v>2016</v>
      </c>
      <c r="G956" s="84" t="b">
        <v>0</v>
      </c>
      <c r="H956" s="84" t="b">
        <v>0</v>
      </c>
      <c r="I956" s="84" t="b">
        <v>0</v>
      </c>
      <c r="J956" s="84" t="b">
        <v>1</v>
      </c>
      <c r="K956" s="84" t="b">
        <v>0</v>
      </c>
      <c r="L956" s="84" t="b">
        <v>0</v>
      </c>
    </row>
    <row r="957" spans="1:12" ht="15">
      <c r="A957" s="84" t="s">
        <v>2175</v>
      </c>
      <c r="B957" s="84" t="s">
        <v>2519</v>
      </c>
      <c r="C957" s="84">
        <v>2</v>
      </c>
      <c r="D957" s="118">
        <v>0.002252368232724983</v>
      </c>
      <c r="E957" s="118">
        <v>1.9069504078051818</v>
      </c>
      <c r="F957" s="84" t="s">
        <v>2016</v>
      </c>
      <c r="G957" s="84" t="b">
        <v>0</v>
      </c>
      <c r="H957" s="84" t="b">
        <v>0</v>
      </c>
      <c r="I957" s="84" t="b">
        <v>0</v>
      </c>
      <c r="J957" s="84" t="b">
        <v>0</v>
      </c>
      <c r="K957" s="84" t="b">
        <v>0</v>
      </c>
      <c r="L957" s="84" t="b">
        <v>0</v>
      </c>
    </row>
    <row r="958" spans="1:12" ht="15">
      <c r="A958" s="84" t="s">
        <v>316</v>
      </c>
      <c r="B958" s="84" t="s">
        <v>277</v>
      </c>
      <c r="C958" s="84">
        <v>2</v>
      </c>
      <c r="D958" s="118">
        <v>0.0019182616892577454</v>
      </c>
      <c r="E958" s="118">
        <v>2.627109711211139</v>
      </c>
      <c r="F958" s="84" t="s">
        <v>2016</v>
      </c>
      <c r="G958" s="84" t="b">
        <v>0</v>
      </c>
      <c r="H958" s="84" t="b">
        <v>0</v>
      </c>
      <c r="I958" s="84" t="b">
        <v>0</v>
      </c>
      <c r="J958" s="84" t="b">
        <v>0</v>
      </c>
      <c r="K958" s="84" t="b">
        <v>0</v>
      </c>
      <c r="L958" s="84" t="b">
        <v>0</v>
      </c>
    </row>
    <row r="959" spans="1:12" ht="15">
      <c r="A959" s="84" t="s">
        <v>277</v>
      </c>
      <c r="B959" s="84" t="s">
        <v>320</v>
      </c>
      <c r="C959" s="84">
        <v>2</v>
      </c>
      <c r="D959" s="118">
        <v>0.0019182616892577454</v>
      </c>
      <c r="E959" s="118">
        <v>2.3541084391474008</v>
      </c>
      <c r="F959" s="84" t="s">
        <v>2016</v>
      </c>
      <c r="G959" s="84" t="b">
        <v>0</v>
      </c>
      <c r="H959" s="84" t="b">
        <v>0</v>
      </c>
      <c r="I959" s="84" t="b">
        <v>0</v>
      </c>
      <c r="J959" s="84" t="b">
        <v>0</v>
      </c>
      <c r="K959" s="84" t="b">
        <v>0</v>
      </c>
      <c r="L959" s="84" t="b">
        <v>0</v>
      </c>
    </row>
    <row r="960" spans="1:12" ht="15">
      <c r="A960" s="84" t="s">
        <v>2886</v>
      </c>
      <c r="B960" s="84" t="s">
        <v>2887</v>
      </c>
      <c r="C960" s="84">
        <v>2</v>
      </c>
      <c r="D960" s="118">
        <v>0.0019182616892577454</v>
      </c>
      <c r="E960" s="118">
        <v>2.9281397068751196</v>
      </c>
      <c r="F960" s="84" t="s">
        <v>2016</v>
      </c>
      <c r="G960" s="84" t="b">
        <v>0</v>
      </c>
      <c r="H960" s="84" t="b">
        <v>0</v>
      </c>
      <c r="I960" s="84" t="b">
        <v>0</v>
      </c>
      <c r="J960" s="84" t="b">
        <v>0</v>
      </c>
      <c r="K960" s="84" t="b">
        <v>0</v>
      </c>
      <c r="L960" s="84" t="b">
        <v>0</v>
      </c>
    </row>
    <row r="961" spans="1:12" ht="15">
      <c r="A961" s="84" t="s">
        <v>2887</v>
      </c>
      <c r="B961" s="84" t="s">
        <v>2888</v>
      </c>
      <c r="C961" s="84">
        <v>2</v>
      </c>
      <c r="D961" s="118">
        <v>0.0019182616892577454</v>
      </c>
      <c r="E961" s="118">
        <v>2.9281397068751196</v>
      </c>
      <c r="F961" s="84" t="s">
        <v>2016</v>
      </c>
      <c r="G961" s="84" t="b">
        <v>0</v>
      </c>
      <c r="H961" s="84" t="b">
        <v>0</v>
      </c>
      <c r="I961" s="84" t="b">
        <v>0</v>
      </c>
      <c r="J961" s="84" t="b">
        <v>0</v>
      </c>
      <c r="K961" s="84" t="b">
        <v>0</v>
      </c>
      <c r="L961" s="84" t="b">
        <v>0</v>
      </c>
    </row>
    <row r="962" spans="1:12" ht="15">
      <c r="A962" s="84" t="s">
        <v>2888</v>
      </c>
      <c r="B962" s="84" t="s">
        <v>2889</v>
      </c>
      <c r="C962" s="84">
        <v>2</v>
      </c>
      <c r="D962" s="118">
        <v>0.0019182616892577454</v>
      </c>
      <c r="E962" s="118">
        <v>2.9281397068751196</v>
      </c>
      <c r="F962" s="84" t="s">
        <v>2016</v>
      </c>
      <c r="G962" s="84" t="b">
        <v>0</v>
      </c>
      <c r="H962" s="84" t="b">
        <v>0</v>
      </c>
      <c r="I962" s="84" t="b">
        <v>0</v>
      </c>
      <c r="J962" s="84" t="b">
        <v>0</v>
      </c>
      <c r="K962" s="84" t="b">
        <v>0</v>
      </c>
      <c r="L962" s="84" t="b">
        <v>0</v>
      </c>
    </row>
    <row r="963" spans="1:12" ht="15">
      <c r="A963" s="84" t="s">
        <v>2889</v>
      </c>
      <c r="B963" s="84" t="s">
        <v>2609</v>
      </c>
      <c r="C963" s="84">
        <v>2</v>
      </c>
      <c r="D963" s="118">
        <v>0.0019182616892577454</v>
      </c>
      <c r="E963" s="118">
        <v>2.627109711211139</v>
      </c>
      <c r="F963" s="84" t="s">
        <v>2016</v>
      </c>
      <c r="G963" s="84" t="b">
        <v>0</v>
      </c>
      <c r="H963" s="84" t="b">
        <v>0</v>
      </c>
      <c r="I963" s="84" t="b">
        <v>0</v>
      </c>
      <c r="J963" s="84" t="b">
        <v>0</v>
      </c>
      <c r="K963" s="84" t="b">
        <v>0</v>
      </c>
      <c r="L963" s="84" t="b">
        <v>0</v>
      </c>
    </row>
    <row r="964" spans="1:12" ht="15">
      <c r="A964" s="84" t="s">
        <v>2609</v>
      </c>
      <c r="B964" s="84" t="s">
        <v>2890</v>
      </c>
      <c r="C964" s="84">
        <v>2</v>
      </c>
      <c r="D964" s="118">
        <v>0.0019182616892577454</v>
      </c>
      <c r="E964" s="118">
        <v>2.627109711211139</v>
      </c>
      <c r="F964" s="84" t="s">
        <v>2016</v>
      </c>
      <c r="G964" s="84" t="b">
        <v>0</v>
      </c>
      <c r="H964" s="84" t="b">
        <v>0</v>
      </c>
      <c r="I964" s="84" t="b">
        <v>0</v>
      </c>
      <c r="J964" s="84" t="b">
        <v>0</v>
      </c>
      <c r="K964" s="84" t="b">
        <v>0</v>
      </c>
      <c r="L964" s="84" t="b">
        <v>0</v>
      </c>
    </row>
    <row r="965" spans="1:12" ht="15">
      <c r="A965" s="84" t="s">
        <v>2890</v>
      </c>
      <c r="B965" s="84" t="s">
        <v>2774</v>
      </c>
      <c r="C965" s="84">
        <v>2</v>
      </c>
      <c r="D965" s="118">
        <v>0.0019182616892577454</v>
      </c>
      <c r="E965" s="118">
        <v>2.7520484478194387</v>
      </c>
      <c r="F965" s="84" t="s">
        <v>2016</v>
      </c>
      <c r="G965" s="84" t="b">
        <v>0</v>
      </c>
      <c r="H965" s="84" t="b">
        <v>0</v>
      </c>
      <c r="I965" s="84" t="b">
        <v>0</v>
      </c>
      <c r="J965" s="84" t="b">
        <v>0</v>
      </c>
      <c r="K965" s="84" t="b">
        <v>0</v>
      </c>
      <c r="L965" s="84" t="b">
        <v>0</v>
      </c>
    </row>
    <row r="966" spans="1:12" ht="15">
      <c r="A966" s="84" t="s">
        <v>2774</v>
      </c>
      <c r="B966" s="84" t="s">
        <v>2522</v>
      </c>
      <c r="C966" s="84">
        <v>2</v>
      </c>
      <c r="D966" s="118">
        <v>0.0019182616892577454</v>
      </c>
      <c r="E966" s="118">
        <v>2.207980403469163</v>
      </c>
      <c r="F966" s="84" t="s">
        <v>2016</v>
      </c>
      <c r="G966" s="84" t="b">
        <v>0</v>
      </c>
      <c r="H966" s="84" t="b">
        <v>0</v>
      </c>
      <c r="I966" s="84" t="b">
        <v>0</v>
      </c>
      <c r="J966" s="84" t="b">
        <v>0</v>
      </c>
      <c r="K966" s="84" t="b">
        <v>0</v>
      </c>
      <c r="L966" s="84" t="b">
        <v>0</v>
      </c>
    </row>
    <row r="967" spans="1:12" ht="15">
      <c r="A967" s="84" t="s">
        <v>2522</v>
      </c>
      <c r="B967" s="84" t="s">
        <v>2891</v>
      </c>
      <c r="C967" s="84">
        <v>2</v>
      </c>
      <c r="D967" s="118">
        <v>0.0019182616892577454</v>
      </c>
      <c r="E967" s="118">
        <v>2.384071662524844</v>
      </c>
      <c r="F967" s="84" t="s">
        <v>2016</v>
      </c>
      <c r="G967" s="84" t="b">
        <v>0</v>
      </c>
      <c r="H967" s="84" t="b">
        <v>0</v>
      </c>
      <c r="I967" s="84" t="b">
        <v>0</v>
      </c>
      <c r="J967" s="84" t="b">
        <v>0</v>
      </c>
      <c r="K967" s="84" t="b">
        <v>0</v>
      </c>
      <c r="L967" s="84" t="b">
        <v>0</v>
      </c>
    </row>
    <row r="968" spans="1:12" ht="15">
      <c r="A968" s="84" t="s">
        <v>2891</v>
      </c>
      <c r="B968" s="84" t="s">
        <v>2892</v>
      </c>
      <c r="C968" s="84">
        <v>2</v>
      </c>
      <c r="D968" s="118">
        <v>0.0019182616892577454</v>
      </c>
      <c r="E968" s="118">
        <v>2.9281397068751196</v>
      </c>
      <c r="F968" s="84" t="s">
        <v>2016</v>
      </c>
      <c r="G968" s="84" t="b">
        <v>0</v>
      </c>
      <c r="H968" s="84" t="b">
        <v>0</v>
      </c>
      <c r="I968" s="84" t="b">
        <v>0</v>
      </c>
      <c r="J968" s="84" t="b">
        <v>0</v>
      </c>
      <c r="K968" s="84" t="b">
        <v>0</v>
      </c>
      <c r="L968" s="84" t="b">
        <v>0</v>
      </c>
    </row>
    <row r="969" spans="1:12" ht="15">
      <c r="A969" s="84" t="s">
        <v>2892</v>
      </c>
      <c r="B969" s="84" t="s">
        <v>2893</v>
      </c>
      <c r="C969" s="84">
        <v>2</v>
      </c>
      <c r="D969" s="118">
        <v>0.0019182616892577454</v>
      </c>
      <c r="E969" s="118">
        <v>2.9281397068751196</v>
      </c>
      <c r="F969" s="84" t="s">
        <v>2016</v>
      </c>
      <c r="G969" s="84" t="b">
        <v>0</v>
      </c>
      <c r="H969" s="84" t="b">
        <v>0</v>
      </c>
      <c r="I969" s="84" t="b">
        <v>0</v>
      </c>
      <c r="J969" s="84" t="b">
        <v>0</v>
      </c>
      <c r="K969" s="84" t="b">
        <v>0</v>
      </c>
      <c r="L969" s="84" t="b">
        <v>0</v>
      </c>
    </row>
    <row r="970" spans="1:12" ht="15">
      <c r="A970" s="84" t="s">
        <v>2893</v>
      </c>
      <c r="B970" s="84" t="s">
        <v>2894</v>
      </c>
      <c r="C970" s="84">
        <v>2</v>
      </c>
      <c r="D970" s="118">
        <v>0.0019182616892577454</v>
      </c>
      <c r="E970" s="118">
        <v>2.9281397068751196</v>
      </c>
      <c r="F970" s="84" t="s">
        <v>2016</v>
      </c>
      <c r="G970" s="84" t="b">
        <v>0</v>
      </c>
      <c r="H970" s="84" t="b">
        <v>0</v>
      </c>
      <c r="I970" s="84" t="b">
        <v>0</v>
      </c>
      <c r="J970" s="84" t="b">
        <v>0</v>
      </c>
      <c r="K970" s="84" t="b">
        <v>0</v>
      </c>
      <c r="L970" s="84" t="b">
        <v>0</v>
      </c>
    </row>
    <row r="971" spans="1:12" ht="15">
      <c r="A971" s="84" t="s">
        <v>2894</v>
      </c>
      <c r="B971" s="84" t="s">
        <v>2895</v>
      </c>
      <c r="C971" s="84">
        <v>2</v>
      </c>
      <c r="D971" s="118">
        <v>0.0019182616892577454</v>
      </c>
      <c r="E971" s="118">
        <v>2.9281397068751196</v>
      </c>
      <c r="F971" s="84" t="s">
        <v>2016</v>
      </c>
      <c r="G971" s="84" t="b">
        <v>0</v>
      </c>
      <c r="H971" s="84" t="b">
        <v>0</v>
      </c>
      <c r="I971" s="84" t="b">
        <v>0</v>
      </c>
      <c r="J971" s="84" t="b">
        <v>0</v>
      </c>
      <c r="K971" s="84" t="b">
        <v>0</v>
      </c>
      <c r="L971" s="84" t="b">
        <v>0</v>
      </c>
    </row>
    <row r="972" spans="1:12" ht="15">
      <c r="A972" s="84" t="s">
        <v>2895</v>
      </c>
      <c r="B972" s="84" t="s">
        <v>2896</v>
      </c>
      <c r="C972" s="84">
        <v>2</v>
      </c>
      <c r="D972" s="118">
        <v>0.0019182616892577454</v>
      </c>
      <c r="E972" s="118">
        <v>2.9281397068751196</v>
      </c>
      <c r="F972" s="84" t="s">
        <v>2016</v>
      </c>
      <c r="G972" s="84" t="b">
        <v>0</v>
      </c>
      <c r="H972" s="84" t="b">
        <v>0</v>
      </c>
      <c r="I972" s="84" t="b">
        <v>0</v>
      </c>
      <c r="J972" s="84" t="b">
        <v>0</v>
      </c>
      <c r="K972" s="84" t="b">
        <v>0</v>
      </c>
      <c r="L972" s="84" t="b">
        <v>0</v>
      </c>
    </row>
    <row r="973" spans="1:12" ht="15">
      <c r="A973" s="84" t="s">
        <v>2896</v>
      </c>
      <c r="B973" s="84" t="s">
        <v>2897</v>
      </c>
      <c r="C973" s="84">
        <v>2</v>
      </c>
      <c r="D973" s="118">
        <v>0.0019182616892577454</v>
      </c>
      <c r="E973" s="118">
        <v>2.9281397068751196</v>
      </c>
      <c r="F973" s="84" t="s">
        <v>2016</v>
      </c>
      <c r="G973" s="84" t="b">
        <v>0</v>
      </c>
      <c r="H973" s="84" t="b">
        <v>0</v>
      </c>
      <c r="I973" s="84" t="b">
        <v>0</v>
      </c>
      <c r="J973" s="84" t="b">
        <v>0</v>
      </c>
      <c r="K973" s="84" t="b">
        <v>0</v>
      </c>
      <c r="L973" s="84" t="b">
        <v>0</v>
      </c>
    </row>
    <row r="974" spans="1:12" ht="15">
      <c r="A974" s="84" t="s">
        <v>2897</v>
      </c>
      <c r="B974" s="84" t="s">
        <v>2523</v>
      </c>
      <c r="C974" s="84">
        <v>2</v>
      </c>
      <c r="D974" s="118">
        <v>0.0019182616892577454</v>
      </c>
      <c r="E974" s="118">
        <v>2.3260797155471575</v>
      </c>
      <c r="F974" s="84" t="s">
        <v>2016</v>
      </c>
      <c r="G974" s="84" t="b">
        <v>0</v>
      </c>
      <c r="H974" s="84" t="b">
        <v>0</v>
      </c>
      <c r="I974" s="84" t="b">
        <v>0</v>
      </c>
      <c r="J974" s="84" t="b">
        <v>0</v>
      </c>
      <c r="K974" s="84" t="b">
        <v>0</v>
      </c>
      <c r="L974" s="84" t="b">
        <v>0</v>
      </c>
    </row>
    <row r="975" spans="1:12" ht="15">
      <c r="A975" s="84" t="s">
        <v>259</v>
      </c>
      <c r="B975" s="84" t="s">
        <v>2536</v>
      </c>
      <c r="C975" s="84">
        <v>2</v>
      </c>
      <c r="D975" s="118">
        <v>0.0019182616892577454</v>
      </c>
      <c r="E975" s="118">
        <v>1.354108439147401</v>
      </c>
      <c r="F975" s="84" t="s">
        <v>2016</v>
      </c>
      <c r="G975" s="84" t="b">
        <v>0</v>
      </c>
      <c r="H975" s="84" t="b">
        <v>0</v>
      </c>
      <c r="I975" s="84" t="b">
        <v>0</v>
      </c>
      <c r="J975" s="84" t="b">
        <v>1</v>
      </c>
      <c r="K975" s="84" t="b">
        <v>0</v>
      </c>
      <c r="L975" s="84" t="b">
        <v>0</v>
      </c>
    </row>
    <row r="976" spans="1:12" ht="15">
      <c r="A976" s="84" t="s">
        <v>2566</v>
      </c>
      <c r="B976" s="84" t="s">
        <v>2661</v>
      </c>
      <c r="C976" s="84">
        <v>2</v>
      </c>
      <c r="D976" s="118">
        <v>0.0019182616892577454</v>
      </c>
      <c r="E976" s="118">
        <v>2.530199698203082</v>
      </c>
      <c r="F976" s="84" t="s">
        <v>2016</v>
      </c>
      <c r="G976" s="84" t="b">
        <v>0</v>
      </c>
      <c r="H976" s="84" t="b">
        <v>0</v>
      </c>
      <c r="I976" s="84" t="b">
        <v>0</v>
      </c>
      <c r="J976" s="84" t="b">
        <v>0</v>
      </c>
      <c r="K976" s="84" t="b">
        <v>0</v>
      </c>
      <c r="L976" s="84" t="b">
        <v>0</v>
      </c>
    </row>
    <row r="977" spans="1:12" ht="15">
      <c r="A977" s="84" t="s">
        <v>2154</v>
      </c>
      <c r="B977" s="84" t="s">
        <v>2155</v>
      </c>
      <c r="C977" s="84">
        <v>5</v>
      </c>
      <c r="D977" s="118">
        <v>0.009348757629316187</v>
      </c>
      <c r="E977" s="118">
        <v>1.7810369386211318</v>
      </c>
      <c r="F977" s="84" t="s">
        <v>2017</v>
      </c>
      <c r="G977" s="84" t="b">
        <v>0</v>
      </c>
      <c r="H977" s="84" t="b">
        <v>0</v>
      </c>
      <c r="I977" s="84" t="b">
        <v>0</v>
      </c>
      <c r="J977" s="84" t="b">
        <v>0</v>
      </c>
      <c r="K977" s="84" t="b">
        <v>0</v>
      </c>
      <c r="L977" s="84" t="b">
        <v>0</v>
      </c>
    </row>
    <row r="978" spans="1:12" ht="15">
      <c r="A978" s="84" t="s">
        <v>2694</v>
      </c>
      <c r="B978" s="84" t="s">
        <v>2695</v>
      </c>
      <c r="C978" s="84">
        <v>4</v>
      </c>
      <c r="D978" s="118">
        <v>0.00868285719672073</v>
      </c>
      <c r="E978" s="118">
        <v>1.8779469516291882</v>
      </c>
      <c r="F978" s="84" t="s">
        <v>2017</v>
      </c>
      <c r="G978" s="84" t="b">
        <v>0</v>
      </c>
      <c r="H978" s="84" t="b">
        <v>0</v>
      </c>
      <c r="I978" s="84" t="b">
        <v>0</v>
      </c>
      <c r="J978" s="84" t="b">
        <v>0</v>
      </c>
      <c r="K978" s="84" t="b">
        <v>0</v>
      </c>
      <c r="L978" s="84" t="b">
        <v>0</v>
      </c>
    </row>
    <row r="979" spans="1:12" ht="15">
      <c r="A979" s="84" t="s">
        <v>2152</v>
      </c>
      <c r="B979" s="84" t="s">
        <v>2784</v>
      </c>
      <c r="C979" s="84">
        <v>3</v>
      </c>
      <c r="D979" s="118">
        <v>0.0076761683938911685</v>
      </c>
      <c r="E979" s="118">
        <v>1.7810369386211318</v>
      </c>
      <c r="F979" s="84" t="s">
        <v>2017</v>
      </c>
      <c r="G979" s="84" t="b">
        <v>0</v>
      </c>
      <c r="H979" s="84" t="b">
        <v>0</v>
      </c>
      <c r="I979" s="84" t="b">
        <v>0</v>
      </c>
      <c r="J979" s="84" t="b">
        <v>0</v>
      </c>
      <c r="K979" s="84" t="b">
        <v>0</v>
      </c>
      <c r="L979" s="84" t="b">
        <v>0</v>
      </c>
    </row>
    <row r="980" spans="1:12" ht="15">
      <c r="A980" s="84" t="s">
        <v>2784</v>
      </c>
      <c r="B980" s="84" t="s">
        <v>2785</v>
      </c>
      <c r="C980" s="84">
        <v>3</v>
      </c>
      <c r="D980" s="118">
        <v>0.0076761683938911685</v>
      </c>
      <c r="E980" s="118">
        <v>2.0028856882374884</v>
      </c>
      <c r="F980" s="84" t="s">
        <v>2017</v>
      </c>
      <c r="G980" s="84" t="b">
        <v>0</v>
      </c>
      <c r="H980" s="84" t="b">
        <v>0</v>
      </c>
      <c r="I980" s="84" t="b">
        <v>0</v>
      </c>
      <c r="J980" s="84" t="b">
        <v>0</v>
      </c>
      <c r="K980" s="84" t="b">
        <v>0</v>
      </c>
      <c r="L980" s="84" t="b">
        <v>0</v>
      </c>
    </row>
    <row r="981" spans="1:12" ht="15">
      <c r="A981" s="84" t="s">
        <v>2785</v>
      </c>
      <c r="B981" s="84" t="s">
        <v>2786</v>
      </c>
      <c r="C981" s="84">
        <v>3</v>
      </c>
      <c r="D981" s="118">
        <v>0.0076761683938911685</v>
      </c>
      <c r="E981" s="118">
        <v>2.0028856882374884</v>
      </c>
      <c r="F981" s="84" t="s">
        <v>2017</v>
      </c>
      <c r="G981" s="84" t="b">
        <v>0</v>
      </c>
      <c r="H981" s="84" t="b">
        <v>0</v>
      </c>
      <c r="I981" s="84" t="b">
        <v>0</v>
      </c>
      <c r="J981" s="84" t="b">
        <v>0</v>
      </c>
      <c r="K981" s="84" t="b">
        <v>0</v>
      </c>
      <c r="L981" s="84" t="b">
        <v>0</v>
      </c>
    </row>
    <row r="982" spans="1:12" ht="15">
      <c r="A982" s="84" t="s">
        <v>2786</v>
      </c>
      <c r="B982" s="84" t="s">
        <v>2153</v>
      </c>
      <c r="C982" s="84">
        <v>3</v>
      </c>
      <c r="D982" s="118">
        <v>0.0076761683938911685</v>
      </c>
      <c r="E982" s="118">
        <v>1.7810369386211318</v>
      </c>
      <c r="F982" s="84" t="s">
        <v>2017</v>
      </c>
      <c r="G982" s="84" t="b">
        <v>0</v>
      </c>
      <c r="H982" s="84" t="b">
        <v>0</v>
      </c>
      <c r="I982" s="84" t="b">
        <v>0</v>
      </c>
      <c r="J982" s="84" t="b">
        <v>0</v>
      </c>
      <c r="K982" s="84" t="b">
        <v>0</v>
      </c>
      <c r="L982" s="84" t="b">
        <v>0</v>
      </c>
    </row>
    <row r="983" spans="1:12" ht="15">
      <c r="A983" s="84" t="s">
        <v>2153</v>
      </c>
      <c r="B983" s="84" t="s">
        <v>2158</v>
      </c>
      <c r="C983" s="84">
        <v>3</v>
      </c>
      <c r="D983" s="118">
        <v>0.0076761683938911685</v>
      </c>
      <c r="E983" s="118">
        <v>1.6560982020128319</v>
      </c>
      <c r="F983" s="84" t="s">
        <v>2017</v>
      </c>
      <c r="G983" s="84" t="b">
        <v>0</v>
      </c>
      <c r="H983" s="84" t="b">
        <v>0</v>
      </c>
      <c r="I983" s="84" t="b">
        <v>0</v>
      </c>
      <c r="J983" s="84" t="b">
        <v>0</v>
      </c>
      <c r="K983" s="84" t="b">
        <v>0</v>
      </c>
      <c r="L983" s="84" t="b">
        <v>0</v>
      </c>
    </row>
    <row r="984" spans="1:12" ht="15">
      <c r="A984" s="84" t="s">
        <v>2158</v>
      </c>
      <c r="B984" s="84" t="s">
        <v>2147</v>
      </c>
      <c r="C984" s="84">
        <v>3</v>
      </c>
      <c r="D984" s="118">
        <v>0.0076761683938911685</v>
      </c>
      <c r="E984" s="118">
        <v>1.7530082150208883</v>
      </c>
      <c r="F984" s="84" t="s">
        <v>2017</v>
      </c>
      <c r="G984" s="84" t="b">
        <v>0</v>
      </c>
      <c r="H984" s="84" t="b">
        <v>0</v>
      </c>
      <c r="I984" s="84" t="b">
        <v>0</v>
      </c>
      <c r="J984" s="84" t="b">
        <v>0</v>
      </c>
      <c r="K984" s="84" t="b">
        <v>0</v>
      </c>
      <c r="L984" s="84" t="b">
        <v>0</v>
      </c>
    </row>
    <row r="985" spans="1:12" ht="15">
      <c r="A985" s="84" t="s">
        <v>2147</v>
      </c>
      <c r="B985" s="84" t="s">
        <v>2173</v>
      </c>
      <c r="C985" s="84">
        <v>3</v>
      </c>
      <c r="D985" s="118">
        <v>0.0076761683938911685</v>
      </c>
      <c r="E985" s="118">
        <v>1.7530082150208883</v>
      </c>
      <c r="F985" s="84" t="s">
        <v>2017</v>
      </c>
      <c r="G985" s="84" t="b">
        <v>0</v>
      </c>
      <c r="H985" s="84" t="b">
        <v>0</v>
      </c>
      <c r="I985" s="84" t="b">
        <v>0</v>
      </c>
      <c r="J985" s="84" t="b">
        <v>0</v>
      </c>
      <c r="K985" s="84" t="b">
        <v>0</v>
      </c>
      <c r="L985" s="84" t="b">
        <v>0</v>
      </c>
    </row>
    <row r="986" spans="1:12" ht="15">
      <c r="A986" s="84" t="s">
        <v>2173</v>
      </c>
      <c r="B986" s="84" t="s">
        <v>2694</v>
      </c>
      <c r="C986" s="84">
        <v>3</v>
      </c>
      <c r="D986" s="118">
        <v>0.0076761683938911685</v>
      </c>
      <c r="E986" s="118">
        <v>1.7530082150208883</v>
      </c>
      <c r="F986" s="84" t="s">
        <v>2017</v>
      </c>
      <c r="G986" s="84" t="b">
        <v>0</v>
      </c>
      <c r="H986" s="84" t="b">
        <v>0</v>
      </c>
      <c r="I986" s="84" t="b">
        <v>0</v>
      </c>
      <c r="J986" s="84" t="b">
        <v>0</v>
      </c>
      <c r="K986" s="84" t="b">
        <v>0</v>
      </c>
      <c r="L986" s="84" t="b">
        <v>0</v>
      </c>
    </row>
    <row r="987" spans="1:12" ht="15">
      <c r="A987" s="84" t="s">
        <v>259</v>
      </c>
      <c r="B987" s="84" t="s">
        <v>268</v>
      </c>
      <c r="C987" s="84">
        <v>3</v>
      </c>
      <c r="D987" s="118">
        <v>0.0076761683938911685</v>
      </c>
      <c r="E987" s="118">
        <v>1.576916955965207</v>
      </c>
      <c r="F987" s="84" t="s">
        <v>2017</v>
      </c>
      <c r="G987" s="84" t="b">
        <v>0</v>
      </c>
      <c r="H987" s="84" t="b">
        <v>0</v>
      </c>
      <c r="I987" s="84" t="b">
        <v>0</v>
      </c>
      <c r="J987" s="84" t="b">
        <v>0</v>
      </c>
      <c r="K987" s="84" t="b">
        <v>0</v>
      </c>
      <c r="L987" s="84" t="b">
        <v>0</v>
      </c>
    </row>
    <row r="988" spans="1:12" ht="15">
      <c r="A988" s="84" t="s">
        <v>2841</v>
      </c>
      <c r="B988" s="84" t="s">
        <v>2842</v>
      </c>
      <c r="C988" s="84">
        <v>3</v>
      </c>
      <c r="D988" s="118">
        <v>0.0076761683938911685</v>
      </c>
      <c r="E988" s="118">
        <v>2.0028856882374884</v>
      </c>
      <c r="F988" s="84" t="s">
        <v>2017</v>
      </c>
      <c r="G988" s="84" t="b">
        <v>0</v>
      </c>
      <c r="H988" s="84" t="b">
        <v>0</v>
      </c>
      <c r="I988" s="84" t="b">
        <v>0</v>
      </c>
      <c r="J988" s="84" t="b">
        <v>0</v>
      </c>
      <c r="K988" s="84" t="b">
        <v>0</v>
      </c>
      <c r="L988" s="84" t="b">
        <v>0</v>
      </c>
    </row>
    <row r="989" spans="1:12" ht="15">
      <c r="A989" s="84" t="s">
        <v>2842</v>
      </c>
      <c r="B989" s="84" t="s">
        <v>2843</v>
      </c>
      <c r="C989" s="84">
        <v>3</v>
      </c>
      <c r="D989" s="118">
        <v>0.0076761683938911685</v>
      </c>
      <c r="E989" s="118">
        <v>2.0028856882374884</v>
      </c>
      <c r="F989" s="84" t="s">
        <v>2017</v>
      </c>
      <c r="G989" s="84" t="b">
        <v>0</v>
      </c>
      <c r="H989" s="84" t="b">
        <v>0</v>
      </c>
      <c r="I989" s="84" t="b">
        <v>0</v>
      </c>
      <c r="J989" s="84" t="b">
        <v>0</v>
      </c>
      <c r="K989" s="84" t="b">
        <v>0</v>
      </c>
      <c r="L989" s="84" t="b">
        <v>0</v>
      </c>
    </row>
    <row r="990" spans="1:12" ht="15">
      <c r="A990" s="84" t="s">
        <v>2843</v>
      </c>
      <c r="B990" s="84" t="s">
        <v>2844</v>
      </c>
      <c r="C990" s="84">
        <v>3</v>
      </c>
      <c r="D990" s="118">
        <v>0.0076761683938911685</v>
      </c>
      <c r="E990" s="118">
        <v>2.0028856882374884</v>
      </c>
      <c r="F990" s="84" t="s">
        <v>2017</v>
      </c>
      <c r="G990" s="84" t="b">
        <v>0</v>
      </c>
      <c r="H990" s="84" t="b">
        <v>0</v>
      </c>
      <c r="I990" s="84" t="b">
        <v>0</v>
      </c>
      <c r="J990" s="84" t="b">
        <v>0</v>
      </c>
      <c r="K990" s="84" t="b">
        <v>0</v>
      </c>
      <c r="L990" s="84" t="b">
        <v>0</v>
      </c>
    </row>
    <row r="991" spans="1:12" ht="15">
      <c r="A991" s="84" t="s">
        <v>2844</v>
      </c>
      <c r="B991" s="84" t="s">
        <v>2845</v>
      </c>
      <c r="C991" s="84">
        <v>3</v>
      </c>
      <c r="D991" s="118">
        <v>0.0076761683938911685</v>
      </c>
      <c r="E991" s="118">
        <v>2.0028856882374884</v>
      </c>
      <c r="F991" s="84" t="s">
        <v>2017</v>
      </c>
      <c r="G991" s="84" t="b">
        <v>0</v>
      </c>
      <c r="H991" s="84" t="b">
        <v>0</v>
      </c>
      <c r="I991" s="84" t="b">
        <v>0</v>
      </c>
      <c r="J991" s="84" t="b">
        <v>0</v>
      </c>
      <c r="K991" s="84" t="b">
        <v>0</v>
      </c>
      <c r="L991" s="84" t="b">
        <v>0</v>
      </c>
    </row>
    <row r="992" spans="1:12" ht="15">
      <c r="A992" s="84" t="s">
        <v>2845</v>
      </c>
      <c r="B992" s="84" t="s">
        <v>2598</v>
      </c>
      <c r="C992" s="84">
        <v>3</v>
      </c>
      <c r="D992" s="118">
        <v>0.0076761683938911685</v>
      </c>
      <c r="E992" s="118">
        <v>2.0028856882374884</v>
      </c>
      <c r="F992" s="84" t="s">
        <v>2017</v>
      </c>
      <c r="G992" s="84" t="b">
        <v>0</v>
      </c>
      <c r="H992" s="84" t="b">
        <v>0</v>
      </c>
      <c r="I992" s="84" t="b">
        <v>0</v>
      </c>
      <c r="J992" s="84" t="b">
        <v>0</v>
      </c>
      <c r="K992" s="84" t="b">
        <v>0</v>
      </c>
      <c r="L992" s="84" t="b">
        <v>0</v>
      </c>
    </row>
    <row r="993" spans="1:12" ht="15">
      <c r="A993" s="84" t="s">
        <v>2598</v>
      </c>
      <c r="B993" s="84" t="s">
        <v>2846</v>
      </c>
      <c r="C993" s="84">
        <v>3</v>
      </c>
      <c r="D993" s="118">
        <v>0.0076761683938911685</v>
      </c>
      <c r="E993" s="118">
        <v>2.0028856882374884</v>
      </c>
      <c r="F993" s="84" t="s">
        <v>2017</v>
      </c>
      <c r="G993" s="84" t="b">
        <v>0</v>
      </c>
      <c r="H993" s="84" t="b">
        <v>0</v>
      </c>
      <c r="I993" s="84" t="b">
        <v>0</v>
      </c>
      <c r="J993" s="84" t="b">
        <v>0</v>
      </c>
      <c r="K993" s="84" t="b">
        <v>0</v>
      </c>
      <c r="L993" s="84" t="b">
        <v>0</v>
      </c>
    </row>
    <row r="994" spans="1:12" ht="15">
      <c r="A994" s="84" t="s">
        <v>2846</v>
      </c>
      <c r="B994" s="84" t="s">
        <v>2847</v>
      </c>
      <c r="C994" s="84">
        <v>3</v>
      </c>
      <c r="D994" s="118">
        <v>0.0076761683938911685</v>
      </c>
      <c r="E994" s="118">
        <v>2.0028856882374884</v>
      </c>
      <c r="F994" s="84" t="s">
        <v>2017</v>
      </c>
      <c r="G994" s="84" t="b">
        <v>0</v>
      </c>
      <c r="H994" s="84" t="b">
        <v>0</v>
      </c>
      <c r="I994" s="84" t="b">
        <v>0</v>
      </c>
      <c r="J994" s="84" t="b">
        <v>0</v>
      </c>
      <c r="K994" s="84" t="b">
        <v>0</v>
      </c>
      <c r="L994" s="84" t="b">
        <v>0</v>
      </c>
    </row>
    <row r="995" spans="1:12" ht="15">
      <c r="A995" s="84" t="s">
        <v>2847</v>
      </c>
      <c r="B995" s="84" t="s">
        <v>2182</v>
      </c>
      <c r="C995" s="84">
        <v>3</v>
      </c>
      <c r="D995" s="118">
        <v>0.0076761683938911685</v>
      </c>
      <c r="E995" s="118">
        <v>2.0028856882374884</v>
      </c>
      <c r="F995" s="84" t="s">
        <v>2017</v>
      </c>
      <c r="G995" s="84" t="b">
        <v>0</v>
      </c>
      <c r="H995" s="84" t="b">
        <v>0</v>
      </c>
      <c r="I995" s="84" t="b">
        <v>0</v>
      </c>
      <c r="J995" s="84" t="b">
        <v>0</v>
      </c>
      <c r="K995" s="84" t="b">
        <v>0</v>
      </c>
      <c r="L995" s="84" t="b">
        <v>0</v>
      </c>
    </row>
    <row r="996" spans="1:12" ht="15">
      <c r="A996" s="84" t="s">
        <v>2182</v>
      </c>
      <c r="B996" s="84" t="s">
        <v>2848</v>
      </c>
      <c r="C996" s="84">
        <v>3</v>
      </c>
      <c r="D996" s="118">
        <v>0.0076761683938911685</v>
      </c>
      <c r="E996" s="118">
        <v>2.0028856882374884</v>
      </c>
      <c r="F996" s="84" t="s">
        <v>2017</v>
      </c>
      <c r="G996" s="84" t="b">
        <v>0</v>
      </c>
      <c r="H996" s="84" t="b">
        <v>0</v>
      </c>
      <c r="I996" s="84" t="b">
        <v>0</v>
      </c>
      <c r="J996" s="84" t="b">
        <v>0</v>
      </c>
      <c r="K996" s="84" t="b">
        <v>0</v>
      </c>
      <c r="L996" s="84" t="b">
        <v>0</v>
      </c>
    </row>
    <row r="997" spans="1:12" ht="15">
      <c r="A997" s="84" t="s">
        <v>2591</v>
      </c>
      <c r="B997" s="84" t="s">
        <v>2663</v>
      </c>
      <c r="C997" s="84">
        <v>3</v>
      </c>
      <c r="D997" s="118">
        <v>0.0076761683938911685</v>
      </c>
      <c r="E997" s="118">
        <v>2.0028856882374884</v>
      </c>
      <c r="F997" s="84" t="s">
        <v>2017</v>
      </c>
      <c r="G997" s="84" t="b">
        <v>0</v>
      </c>
      <c r="H997" s="84" t="b">
        <v>0</v>
      </c>
      <c r="I997" s="84" t="b">
        <v>0</v>
      </c>
      <c r="J997" s="84" t="b">
        <v>0</v>
      </c>
      <c r="K997" s="84" t="b">
        <v>0</v>
      </c>
      <c r="L997" s="84" t="b">
        <v>0</v>
      </c>
    </row>
    <row r="998" spans="1:12" ht="15">
      <c r="A998" s="84" t="s">
        <v>2663</v>
      </c>
      <c r="B998" s="84" t="s">
        <v>2664</v>
      </c>
      <c r="C998" s="84">
        <v>3</v>
      </c>
      <c r="D998" s="118">
        <v>0.0076761683938911685</v>
      </c>
      <c r="E998" s="118">
        <v>2.0028856882374884</v>
      </c>
      <c r="F998" s="84" t="s">
        <v>2017</v>
      </c>
      <c r="G998" s="84" t="b">
        <v>0</v>
      </c>
      <c r="H998" s="84" t="b">
        <v>0</v>
      </c>
      <c r="I998" s="84" t="b">
        <v>0</v>
      </c>
      <c r="J998" s="84" t="b">
        <v>0</v>
      </c>
      <c r="K998" s="84" t="b">
        <v>0</v>
      </c>
      <c r="L998" s="84" t="b">
        <v>0</v>
      </c>
    </row>
    <row r="999" spans="1:12" ht="15">
      <c r="A999" s="84" t="s">
        <v>2664</v>
      </c>
      <c r="B999" s="84" t="s">
        <v>2665</v>
      </c>
      <c r="C999" s="84">
        <v>3</v>
      </c>
      <c r="D999" s="118">
        <v>0.0076761683938911685</v>
      </c>
      <c r="E999" s="118">
        <v>2.0028856882374884</v>
      </c>
      <c r="F999" s="84" t="s">
        <v>2017</v>
      </c>
      <c r="G999" s="84" t="b">
        <v>0</v>
      </c>
      <c r="H999" s="84" t="b">
        <v>0</v>
      </c>
      <c r="I999" s="84" t="b">
        <v>0</v>
      </c>
      <c r="J999" s="84" t="b">
        <v>0</v>
      </c>
      <c r="K999" s="84" t="b">
        <v>0</v>
      </c>
      <c r="L999" s="84" t="b">
        <v>0</v>
      </c>
    </row>
    <row r="1000" spans="1:12" ht="15">
      <c r="A1000" s="84" t="s">
        <v>2665</v>
      </c>
      <c r="B1000" s="84" t="s">
        <v>2622</v>
      </c>
      <c r="C1000" s="84">
        <v>3</v>
      </c>
      <c r="D1000" s="118">
        <v>0.0076761683938911685</v>
      </c>
      <c r="E1000" s="118">
        <v>2.0028856882374884</v>
      </c>
      <c r="F1000" s="84" t="s">
        <v>2017</v>
      </c>
      <c r="G1000" s="84" t="b">
        <v>0</v>
      </c>
      <c r="H1000" s="84" t="b">
        <v>0</v>
      </c>
      <c r="I1000" s="84" t="b">
        <v>0</v>
      </c>
      <c r="J1000" s="84" t="b">
        <v>0</v>
      </c>
      <c r="K1000" s="84" t="b">
        <v>0</v>
      </c>
      <c r="L1000" s="84" t="b">
        <v>0</v>
      </c>
    </row>
    <row r="1001" spans="1:12" ht="15">
      <c r="A1001" s="84" t="s">
        <v>2622</v>
      </c>
      <c r="B1001" s="84" t="s">
        <v>2666</v>
      </c>
      <c r="C1001" s="84">
        <v>3</v>
      </c>
      <c r="D1001" s="118">
        <v>0.0076761683938911685</v>
      </c>
      <c r="E1001" s="118">
        <v>2.0028856882374884</v>
      </c>
      <c r="F1001" s="84" t="s">
        <v>2017</v>
      </c>
      <c r="G1001" s="84" t="b">
        <v>0</v>
      </c>
      <c r="H1001" s="84" t="b">
        <v>0</v>
      </c>
      <c r="I1001" s="84" t="b">
        <v>0</v>
      </c>
      <c r="J1001" s="84" t="b">
        <v>0</v>
      </c>
      <c r="K1001" s="84" t="b">
        <v>0</v>
      </c>
      <c r="L1001" s="84" t="b">
        <v>0</v>
      </c>
    </row>
    <row r="1002" spans="1:12" ht="15">
      <c r="A1002" s="84" t="s">
        <v>2666</v>
      </c>
      <c r="B1002" s="84" t="s">
        <v>2667</v>
      </c>
      <c r="C1002" s="84">
        <v>3</v>
      </c>
      <c r="D1002" s="118">
        <v>0.0076761683938911685</v>
      </c>
      <c r="E1002" s="118">
        <v>2.0028856882374884</v>
      </c>
      <c r="F1002" s="84" t="s">
        <v>2017</v>
      </c>
      <c r="G1002" s="84" t="b">
        <v>0</v>
      </c>
      <c r="H1002" s="84" t="b">
        <v>0</v>
      </c>
      <c r="I1002" s="84" t="b">
        <v>0</v>
      </c>
      <c r="J1002" s="84" t="b">
        <v>0</v>
      </c>
      <c r="K1002" s="84" t="b">
        <v>0</v>
      </c>
      <c r="L1002" s="84" t="b">
        <v>0</v>
      </c>
    </row>
    <row r="1003" spans="1:12" ht="15">
      <c r="A1003" s="84" t="s">
        <v>2667</v>
      </c>
      <c r="B1003" s="84" t="s">
        <v>2668</v>
      </c>
      <c r="C1003" s="84">
        <v>3</v>
      </c>
      <c r="D1003" s="118">
        <v>0.0076761683938911685</v>
      </c>
      <c r="E1003" s="118">
        <v>2.0028856882374884</v>
      </c>
      <c r="F1003" s="84" t="s">
        <v>2017</v>
      </c>
      <c r="G1003" s="84" t="b">
        <v>0</v>
      </c>
      <c r="H1003" s="84" t="b">
        <v>0</v>
      </c>
      <c r="I1003" s="84" t="b">
        <v>0</v>
      </c>
      <c r="J1003" s="84" t="b">
        <v>0</v>
      </c>
      <c r="K1003" s="84" t="b">
        <v>0</v>
      </c>
      <c r="L1003" s="84" t="b">
        <v>0</v>
      </c>
    </row>
    <row r="1004" spans="1:12" ht="15">
      <c r="A1004" s="84" t="s">
        <v>2668</v>
      </c>
      <c r="B1004" s="84" t="s">
        <v>2669</v>
      </c>
      <c r="C1004" s="84">
        <v>3</v>
      </c>
      <c r="D1004" s="118">
        <v>0.0076761683938911685</v>
      </c>
      <c r="E1004" s="118">
        <v>2.0028856882374884</v>
      </c>
      <c r="F1004" s="84" t="s">
        <v>2017</v>
      </c>
      <c r="G1004" s="84" t="b">
        <v>0</v>
      </c>
      <c r="H1004" s="84" t="b">
        <v>0</v>
      </c>
      <c r="I1004" s="84" t="b">
        <v>0</v>
      </c>
      <c r="J1004" s="84" t="b">
        <v>0</v>
      </c>
      <c r="K1004" s="84" t="b">
        <v>0</v>
      </c>
      <c r="L1004" s="84" t="b">
        <v>0</v>
      </c>
    </row>
    <row r="1005" spans="1:12" ht="15">
      <c r="A1005" s="84" t="s">
        <v>2669</v>
      </c>
      <c r="B1005" s="84" t="s">
        <v>2621</v>
      </c>
      <c r="C1005" s="84">
        <v>3</v>
      </c>
      <c r="D1005" s="118">
        <v>0.0076761683938911685</v>
      </c>
      <c r="E1005" s="118">
        <v>2.0028856882374884</v>
      </c>
      <c r="F1005" s="84" t="s">
        <v>2017</v>
      </c>
      <c r="G1005" s="84" t="b">
        <v>0</v>
      </c>
      <c r="H1005" s="84" t="b">
        <v>0</v>
      </c>
      <c r="I1005" s="84" t="b">
        <v>0</v>
      </c>
      <c r="J1005" s="84" t="b">
        <v>0</v>
      </c>
      <c r="K1005" s="84" t="b">
        <v>0</v>
      </c>
      <c r="L1005" s="84" t="b">
        <v>0</v>
      </c>
    </row>
    <row r="1006" spans="1:12" ht="15">
      <c r="A1006" s="84" t="s">
        <v>2621</v>
      </c>
      <c r="B1006" s="84" t="s">
        <v>2670</v>
      </c>
      <c r="C1006" s="84">
        <v>3</v>
      </c>
      <c r="D1006" s="118">
        <v>0.0076761683938911685</v>
      </c>
      <c r="E1006" s="118">
        <v>2.0028856882374884</v>
      </c>
      <c r="F1006" s="84" t="s">
        <v>2017</v>
      </c>
      <c r="G1006" s="84" t="b">
        <v>0</v>
      </c>
      <c r="H1006" s="84" t="b">
        <v>0</v>
      </c>
      <c r="I1006" s="84" t="b">
        <v>0</v>
      </c>
      <c r="J1006" s="84" t="b">
        <v>0</v>
      </c>
      <c r="K1006" s="84" t="b">
        <v>0</v>
      </c>
      <c r="L1006" s="84" t="b">
        <v>0</v>
      </c>
    </row>
    <row r="1007" spans="1:12" ht="15">
      <c r="A1007" s="84" t="s">
        <v>2670</v>
      </c>
      <c r="B1007" s="84" t="s">
        <v>2535</v>
      </c>
      <c r="C1007" s="84">
        <v>3</v>
      </c>
      <c r="D1007" s="118">
        <v>0.0076761683938911685</v>
      </c>
      <c r="E1007" s="118">
        <v>1.8779469516291882</v>
      </c>
      <c r="F1007" s="84" t="s">
        <v>2017</v>
      </c>
      <c r="G1007" s="84" t="b">
        <v>0</v>
      </c>
      <c r="H1007" s="84" t="b">
        <v>0</v>
      </c>
      <c r="I1007" s="84" t="b">
        <v>0</v>
      </c>
      <c r="J1007" s="84" t="b">
        <v>0</v>
      </c>
      <c r="K1007" s="84" t="b">
        <v>0</v>
      </c>
      <c r="L1007" s="84" t="b">
        <v>0</v>
      </c>
    </row>
    <row r="1008" spans="1:12" ht="15">
      <c r="A1008" s="84" t="s">
        <v>2813</v>
      </c>
      <c r="B1008" s="84" t="s">
        <v>2671</v>
      </c>
      <c r="C1008" s="84">
        <v>3</v>
      </c>
      <c r="D1008" s="118">
        <v>0.0076761683938911685</v>
      </c>
      <c r="E1008" s="118">
        <v>2.0028856882374884</v>
      </c>
      <c r="F1008" s="84" t="s">
        <v>2017</v>
      </c>
      <c r="G1008" s="84" t="b">
        <v>0</v>
      </c>
      <c r="H1008" s="84" t="b">
        <v>0</v>
      </c>
      <c r="I1008" s="84" t="b">
        <v>0</v>
      </c>
      <c r="J1008" s="84" t="b">
        <v>0</v>
      </c>
      <c r="K1008" s="84" t="b">
        <v>0</v>
      </c>
      <c r="L1008" s="84" t="b">
        <v>0</v>
      </c>
    </row>
    <row r="1009" spans="1:12" ht="15">
      <c r="A1009" s="84" t="s">
        <v>2671</v>
      </c>
      <c r="B1009" s="84" t="s">
        <v>2660</v>
      </c>
      <c r="C1009" s="84">
        <v>3</v>
      </c>
      <c r="D1009" s="118">
        <v>0.0076761683938911685</v>
      </c>
      <c r="E1009" s="118">
        <v>2.0028856882374884</v>
      </c>
      <c r="F1009" s="84" t="s">
        <v>2017</v>
      </c>
      <c r="G1009" s="84" t="b">
        <v>0</v>
      </c>
      <c r="H1009" s="84" t="b">
        <v>0</v>
      </c>
      <c r="I1009" s="84" t="b">
        <v>0</v>
      </c>
      <c r="J1009" s="84" t="b">
        <v>0</v>
      </c>
      <c r="K1009" s="84" t="b">
        <v>0</v>
      </c>
      <c r="L1009" s="84" t="b">
        <v>0</v>
      </c>
    </row>
    <row r="1010" spans="1:12" ht="15">
      <c r="A1010" s="84" t="s">
        <v>2660</v>
      </c>
      <c r="B1010" s="84" t="s">
        <v>2109</v>
      </c>
      <c r="C1010" s="84">
        <v>3</v>
      </c>
      <c r="D1010" s="118">
        <v>0.0076761683938911685</v>
      </c>
      <c r="E1010" s="118">
        <v>1.8779469516291882</v>
      </c>
      <c r="F1010" s="84" t="s">
        <v>2017</v>
      </c>
      <c r="G1010" s="84" t="b">
        <v>0</v>
      </c>
      <c r="H1010" s="84" t="b">
        <v>0</v>
      </c>
      <c r="I1010" s="84" t="b">
        <v>0</v>
      </c>
      <c r="J1010" s="84" t="b">
        <v>0</v>
      </c>
      <c r="K1010" s="84" t="b">
        <v>0</v>
      </c>
      <c r="L1010" s="84" t="b">
        <v>0</v>
      </c>
    </row>
    <row r="1011" spans="1:12" ht="15">
      <c r="A1011" s="84" t="s">
        <v>2109</v>
      </c>
      <c r="B1011" s="84" t="s">
        <v>2814</v>
      </c>
      <c r="C1011" s="84">
        <v>3</v>
      </c>
      <c r="D1011" s="118">
        <v>0.0076761683938911685</v>
      </c>
      <c r="E1011" s="118">
        <v>1.8779469516291882</v>
      </c>
      <c r="F1011" s="84" t="s">
        <v>2017</v>
      </c>
      <c r="G1011" s="84" t="b">
        <v>0</v>
      </c>
      <c r="H1011" s="84" t="b">
        <v>0</v>
      </c>
      <c r="I1011" s="84" t="b">
        <v>0</v>
      </c>
      <c r="J1011" s="84" t="b">
        <v>0</v>
      </c>
      <c r="K1011" s="84" t="b">
        <v>0</v>
      </c>
      <c r="L1011" s="84" t="b">
        <v>0</v>
      </c>
    </row>
    <row r="1012" spans="1:12" ht="15">
      <c r="A1012" s="84" t="s">
        <v>2814</v>
      </c>
      <c r="B1012" s="84" t="s">
        <v>2815</v>
      </c>
      <c r="C1012" s="84">
        <v>3</v>
      </c>
      <c r="D1012" s="118">
        <v>0.0076761683938911685</v>
      </c>
      <c r="E1012" s="118">
        <v>2.0028856882374884</v>
      </c>
      <c r="F1012" s="84" t="s">
        <v>2017</v>
      </c>
      <c r="G1012" s="84" t="b">
        <v>0</v>
      </c>
      <c r="H1012" s="84" t="b">
        <v>0</v>
      </c>
      <c r="I1012" s="84" t="b">
        <v>0</v>
      </c>
      <c r="J1012" s="84" t="b">
        <v>0</v>
      </c>
      <c r="K1012" s="84" t="b">
        <v>0</v>
      </c>
      <c r="L1012" s="84" t="b">
        <v>0</v>
      </c>
    </row>
    <row r="1013" spans="1:12" ht="15">
      <c r="A1013" s="84" t="s">
        <v>2815</v>
      </c>
      <c r="B1013" s="84" t="s">
        <v>2816</v>
      </c>
      <c r="C1013" s="84">
        <v>3</v>
      </c>
      <c r="D1013" s="118">
        <v>0.0076761683938911685</v>
      </c>
      <c r="E1013" s="118">
        <v>2.0028856882374884</v>
      </c>
      <c r="F1013" s="84" t="s">
        <v>2017</v>
      </c>
      <c r="G1013" s="84" t="b">
        <v>0</v>
      </c>
      <c r="H1013" s="84" t="b">
        <v>0</v>
      </c>
      <c r="I1013" s="84" t="b">
        <v>0</v>
      </c>
      <c r="J1013" s="84" t="b">
        <v>0</v>
      </c>
      <c r="K1013" s="84" t="b">
        <v>0</v>
      </c>
      <c r="L1013" s="84" t="b">
        <v>0</v>
      </c>
    </row>
    <row r="1014" spans="1:12" ht="15">
      <c r="A1014" s="84" t="s">
        <v>2816</v>
      </c>
      <c r="B1014" s="84" t="s">
        <v>2817</v>
      </c>
      <c r="C1014" s="84">
        <v>3</v>
      </c>
      <c r="D1014" s="118">
        <v>0.0076761683938911685</v>
      </c>
      <c r="E1014" s="118">
        <v>2.0028856882374884</v>
      </c>
      <c r="F1014" s="84" t="s">
        <v>2017</v>
      </c>
      <c r="G1014" s="84" t="b">
        <v>0</v>
      </c>
      <c r="H1014" s="84" t="b">
        <v>0</v>
      </c>
      <c r="I1014" s="84" t="b">
        <v>0</v>
      </c>
      <c r="J1014" s="84" t="b">
        <v>0</v>
      </c>
      <c r="K1014" s="84" t="b">
        <v>0</v>
      </c>
      <c r="L1014" s="84" t="b">
        <v>0</v>
      </c>
    </row>
    <row r="1015" spans="1:12" ht="15">
      <c r="A1015" s="84" t="s">
        <v>2817</v>
      </c>
      <c r="B1015" s="84" t="s">
        <v>2620</v>
      </c>
      <c r="C1015" s="84">
        <v>3</v>
      </c>
      <c r="D1015" s="118">
        <v>0.0076761683938911685</v>
      </c>
      <c r="E1015" s="118">
        <v>2.0028856882374884</v>
      </c>
      <c r="F1015" s="84" t="s">
        <v>2017</v>
      </c>
      <c r="G1015" s="84" t="b">
        <v>0</v>
      </c>
      <c r="H1015" s="84" t="b">
        <v>0</v>
      </c>
      <c r="I1015" s="84" t="b">
        <v>0</v>
      </c>
      <c r="J1015" s="84" t="b">
        <v>0</v>
      </c>
      <c r="K1015" s="84" t="b">
        <v>0</v>
      </c>
      <c r="L1015" s="84" t="b">
        <v>0</v>
      </c>
    </row>
    <row r="1016" spans="1:12" ht="15">
      <c r="A1016" s="84" t="s">
        <v>2620</v>
      </c>
      <c r="B1016" s="84" t="s">
        <v>2818</v>
      </c>
      <c r="C1016" s="84">
        <v>3</v>
      </c>
      <c r="D1016" s="118">
        <v>0.0076761683938911685</v>
      </c>
      <c r="E1016" s="118">
        <v>2.0028856882374884</v>
      </c>
      <c r="F1016" s="84" t="s">
        <v>2017</v>
      </c>
      <c r="G1016" s="84" t="b">
        <v>0</v>
      </c>
      <c r="H1016" s="84" t="b">
        <v>0</v>
      </c>
      <c r="I1016" s="84" t="b">
        <v>0</v>
      </c>
      <c r="J1016" s="84" t="b">
        <v>0</v>
      </c>
      <c r="K1016" s="84" t="b">
        <v>0</v>
      </c>
      <c r="L1016" s="84" t="b">
        <v>0</v>
      </c>
    </row>
    <row r="1017" spans="1:12" ht="15">
      <c r="A1017" s="84" t="s">
        <v>2818</v>
      </c>
      <c r="B1017" s="84" t="s">
        <v>311</v>
      </c>
      <c r="C1017" s="84">
        <v>3</v>
      </c>
      <c r="D1017" s="118">
        <v>0.0076761683938911685</v>
      </c>
      <c r="E1017" s="118">
        <v>2.0028856882374884</v>
      </c>
      <c r="F1017" s="84" t="s">
        <v>2017</v>
      </c>
      <c r="G1017" s="84" t="b">
        <v>0</v>
      </c>
      <c r="H1017" s="84" t="b">
        <v>0</v>
      </c>
      <c r="I1017" s="84" t="b">
        <v>0</v>
      </c>
      <c r="J1017" s="84" t="b">
        <v>0</v>
      </c>
      <c r="K1017" s="84" t="b">
        <v>0</v>
      </c>
      <c r="L1017" s="84" t="b">
        <v>0</v>
      </c>
    </row>
    <row r="1018" spans="1:12" ht="15">
      <c r="A1018" s="84" t="s">
        <v>2697</v>
      </c>
      <c r="B1018" s="84" t="s">
        <v>2698</v>
      </c>
      <c r="C1018" s="84">
        <v>3</v>
      </c>
      <c r="D1018" s="118">
        <v>0.0076761683938911685</v>
      </c>
      <c r="E1018" s="118">
        <v>2.0028856882374884</v>
      </c>
      <c r="F1018" s="84" t="s">
        <v>2017</v>
      </c>
      <c r="G1018" s="84" t="b">
        <v>0</v>
      </c>
      <c r="H1018" s="84" t="b">
        <v>0</v>
      </c>
      <c r="I1018" s="84" t="b">
        <v>0</v>
      </c>
      <c r="J1018" s="84" t="b">
        <v>0</v>
      </c>
      <c r="K1018" s="84" t="b">
        <v>0</v>
      </c>
      <c r="L1018" s="84" t="b">
        <v>0</v>
      </c>
    </row>
    <row r="1019" spans="1:12" ht="15">
      <c r="A1019" s="84" t="s">
        <v>2698</v>
      </c>
      <c r="B1019" s="84" t="s">
        <v>2699</v>
      </c>
      <c r="C1019" s="84">
        <v>3</v>
      </c>
      <c r="D1019" s="118">
        <v>0.0076761683938911685</v>
      </c>
      <c r="E1019" s="118">
        <v>2.0028856882374884</v>
      </c>
      <c r="F1019" s="84" t="s">
        <v>2017</v>
      </c>
      <c r="G1019" s="84" t="b">
        <v>0</v>
      </c>
      <c r="H1019" s="84" t="b">
        <v>0</v>
      </c>
      <c r="I1019" s="84" t="b">
        <v>0</v>
      </c>
      <c r="J1019" s="84" t="b">
        <v>0</v>
      </c>
      <c r="K1019" s="84" t="b">
        <v>0</v>
      </c>
      <c r="L1019" s="84" t="b">
        <v>0</v>
      </c>
    </row>
    <row r="1020" spans="1:12" ht="15">
      <c r="A1020" s="84" t="s">
        <v>2699</v>
      </c>
      <c r="B1020" s="84" t="s">
        <v>2154</v>
      </c>
      <c r="C1020" s="84">
        <v>3</v>
      </c>
      <c r="D1020" s="118">
        <v>0.0076761683938911685</v>
      </c>
      <c r="E1020" s="118">
        <v>1.7810369386211318</v>
      </c>
      <c r="F1020" s="84" t="s">
        <v>2017</v>
      </c>
      <c r="G1020" s="84" t="b">
        <v>0</v>
      </c>
      <c r="H1020" s="84" t="b">
        <v>0</v>
      </c>
      <c r="I1020" s="84" t="b">
        <v>0</v>
      </c>
      <c r="J1020" s="84" t="b">
        <v>0</v>
      </c>
      <c r="K1020" s="84" t="b">
        <v>0</v>
      </c>
      <c r="L1020" s="84" t="b">
        <v>0</v>
      </c>
    </row>
    <row r="1021" spans="1:12" ht="15">
      <c r="A1021" s="84" t="s">
        <v>2155</v>
      </c>
      <c r="B1021" s="84" t="s">
        <v>2584</v>
      </c>
      <c r="C1021" s="84">
        <v>3</v>
      </c>
      <c r="D1021" s="118">
        <v>0.0076761683938911685</v>
      </c>
      <c r="E1021" s="118">
        <v>1.7810369386211318</v>
      </c>
      <c r="F1021" s="84" t="s">
        <v>2017</v>
      </c>
      <c r="G1021" s="84" t="b">
        <v>0</v>
      </c>
      <c r="H1021" s="84" t="b">
        <v>0</v>
      </c>
      <c r="I1021" s="84" t="b">
        <v>0</v>
      </c>
      <c r="J1021" s="84" t="b">
        <v>0</v>
      </c>
      <c r="K1021" s="84" t="b">
        <v>0</v>
      </c>
      <c r="L1021" s="84" t="b">
        <v>0</v>
      </c>
    </row>
    <row r="1022" spans="1:12" ht="15">
      <c r="A1022" s="84" t="s">
        <v>2584</v>
      </c>
      <c r="B1022" s="84" t="s">
        <v>2176</v>
      </c>
      <c r="C1022" s="84">
        <v>3</v>
      </c>
      <c r="D1022" s="118">
        <v>0.0076761683938911685</v>
      </c>
      <c r="E1022" s="118">
        <v>1.8779469516291882</v>
      </c>
      <c r="F1022" s="84" t="s">
        <v>2017</v>
      </c>
      <c r="G1022" s="84" t="b">
        <v>0</v>
      </c>
      <c r="H1022" s="84" t="b">
        <v>0</v>
      </c>
      <c r="I1022" s="84" t="b">
        <v>0</v>
      </c>
      <c r="J1022" s="84" t="b">
        <v>0</v>
      </c>
      <c r="K1022" s="84" t="b">
        <v>0</v>
      </c>
      <c r="L1022" s="84" t="b">
        <v>0</v>
      </c>
    </row>
    <row r="1023" spans="1:12" ht="15">
      <c r="A1023" s="84" t="s">
        <v>2176</v>
      </c>
      <c r="B1023" s="84" t="s">
        <v>2653</v>
      </c>
      <c r="C1023" s="84">
        <v>3</v>
      </c>
      <c r="D1023" s="118">
        <v>0.0076761683938911685</v>
      </c>
      <c r="E1023" s="118">
        <v>1.8779469516291882</v>
      </c>
      <c r="F1023" s="84" t="s">
        <v>2017</v>
      </c>
      <c r="G1023" s="84" t="b">
        <v>0</v>
      </c>
      <c r="H1023" s="84" t="b">
        <v>0</v>
      </c>
      <c r="I1023" s="84" t="b">
        <v>0</v>
      </c>
      <c r="J1023" s="84" t="b">
        <v>0</v>
      </c>
      <c r="K1023" s="84" t="b">
        <v>0</v>
      </c>
      <c r="L1023" s="84" t="b">
        <v>0</v>
      </c>
    </row>
    <row r="1024" spans="1:12" ht="15">
      <c r="A1024" s="84" t="s">
        <v>2653</v>
      </c>
      <c r="B1024" s="84" t="s">
        <v>2615</v>
      </c>
      <c r="C1024" s="84">
        <v>3</v>
      </c>
      <c r="D1024" s="118">
        <v>0.0076761683938911685</v>
      </c>
      <c r="E1024" s="118">
        <v>2.0028856882374884</v>
      </c>
      <c r="F1024" s="84" t="s">
        <v>2017</v>
      </c>
      <c r="G1024" s="84" t="b">
        <v>0</v>
      </c>
      <c r="H1024" s="84" t="b">
        <v>0</v>
      </c>
      <c r="I1024" s="84" t="b">
        <v>0</v>
      </c>
      <c r="J1024" s="84" t="b">
        <v>0</v>
      </c>
      <c r="K1024" s="84" t="b">
        <v>0</v>
      </c>
      <c r="L1024" s="84" t="b">
        <v>0</v>
      </c>
    </row>
    <row r="1025" spans="1:12" ht="15">
      <c r="A1025" s="84" t="s">
        <v>2615</v>
      </c>
      <c r="B1025" s="84" t="s">
        <v>2700</v>
      </c>
      <c r="C1025" s="84">
        <v>3</v>
      </c>
      <c r="D1025" s="118">
        <v>0.0076761683938911685</v>
      </c>
      <c r="E1025" s="118">
        <v>2.0028856882374884</v>
      </c>
      <c r="F1025" s="84" t="s">
        <v>2017</v>
      </c>
      <c r="G1025" s="84" t="b">
        <v>0</v>
      </c>
      <c r="H1025" s="84" t="b">
        <v>0</v>
      </c>
      <c r="I1025" s="84" t="b">
        <v>0</v>
      </c>
      <c r="J1025" s="84" t="b">
        <v>0</v>
      </c>
      <c r="K1025" s="84" t="b">
        <v>0</v>
      </c>
      <c r="L1025" s="84" t="b">
        <v>0</v>
      </c>
    </row>
    <row r="1026" spans="1:12" ht="15">
      <c r="A1026" s="84" t="s">
        <v>2700</v>
      </c>
      <c r="B1026" s="84" t="s">
        <v>2654</v>
      </c>
      <c r="C1026" s="84">
        <v>3</v>
      </c>
      <c r="D1026" s="118">
        <v>0.0076761683938911685</v>
      </c>
      <c r="E1026" s="118">
        <v>2.0028856882374884</v>
      </c>
      <c r="F1026" s="84" t="s">
        <v>2017</v>
      </c>
      <c r="G1026" s="84" t="b">
        <v>0</v>
      </c>
      <c r="H1026" s="84" t="b">
        <v>0</v>
      </c>
      <c r="I1026" s="84" t="b">
        <v>0</v>
      </c>
      <c r="J1026" s="84" t="b">
        <v>0</v>
      </c>
      <c r="K1026" s="84" t="b">
        <v>0</v>
      </c>
      <c r="L1026" s="84" t="b">
        <v>0</v>
      </c>
    </row>
    <row r="1027" spans="1:12" ht="15">
      <c r="A1027" s="84" t="s">
        <v>2654</v>
      </c>
      <c r="B1027" s="84" t="s">
        <v>2701</v>
      </c>
      <c r="C1027" s="84">
        <v>3</v>
      </c>
      <c r="D1027" s="118">
        <v>0.0076761683938911685</v>
      </c>
      <c r="E1027" s="118">
        <v>2.0028856882374884</v>
      </c>
      <c r="F1027" s="84" t="s">
        <v>2017</v>
      </c>
      <c r="G1027" s="84" t="b">
        <v>0</v>
      </c>
      <c r="H1027" s="84" t="b">
        <v>0</v>
      </c>
      <c r="I1027" s="84" t="b">
        <v>0</v>
      </c>
      <c r="J1027" s="84" t="b">
        <v>0</v>
      </c>
      <c r="K1027" s="84" t="b">
        <v>0</v>
      </c>
      <c r="L1027" s="84" t="b">
        <v>0</v>
      </c>
    </row>
    <row r="1028" spans="1:12" ht="15">
      <c r="A1028" s="84" t="s">
        <v>2701</v>
      </c>
      <c r="B1028" s="84" t="s">
        <v>2156</v>
      </c>
      <c r="C1028" s="84">
        <v>3</v>
      </c>
      <c r="D1028" s="118">
        <v>0.0076761683938911685</v>
      </c>
      <c r="E1028" s="118">
        <v>1.7810369386211318</v>
      </c>
      <c r="F1028" s="84" t="s">
        <v>2017</v>
      </c>
      <c r="G1028" s="84" t="b">
        <v>0</v>
      </c>
      <c r="H1028" s="84" t="b">
        <v>0</v>
      </c>
      <c r="I1028" s="84" t="b">
        <v>0</v>
      </c>
      <c r="J1028" s="84" t="b">
        <v>0</v>
      </c>
      <c r="K1028" s="84" t="b">
        <v>0</v>
      </c>
      <c r="L1028" s="84" t="b">
        <v>0</v>
      </c>
    </row>
    <row r="1029" spans="1:12" ht="15">
      <c r="A1029" s="84" t="s">
        <v>2156</v>
      </c>
      <c r="B1029" s="84" t="s">
        <v>2702</v>
      </c>
      <c r="C1029" s="84">
        <v>3</v>
      </c>
      <c r="D1029" s="118">
        <v>0.0076761683938911685</v>
      </c>
      <c r="E1029" s="118">
        <v>1.7810369386211318</v>
      </c>
      <c r="F1029" s="84" t="s">
        <v>2017</v>
      </c>
      <c r="G1029" s="84" t="b">
        <v>0</v>
      </c>
      <c r="H1029" s="84" t="b">
        <v>0</v>
      </c>
      <c r="I1029" s="84" t="b">
        <v>0</v>
      </c>
      <c r="J1029" s="84" t="b">
        <v>0</v>
      </c>
      <c r="K1029" s="84" t="b">
        <v>0</v>
      </c>
      <c r="L1029" s="84" t="b">
        <v>0</v>
      </c>
    </row>
    <row r="1030" spans="1:12" ht="15">
      <c r="A1030" s="84" t="s">
        <v>2702</v>
      </c>
      <c r="B1030" s="84" t="s">
        <v>2157</v>
      </c>
      <c r="C1030" s="84">
        <v>3</v>
      </c>
      <c r="D1030" s="118">
        <v>0.0076761683938911685</v>
      </c>
      <c r="E1030" s="118">
        <v>1.7810369386211318</v>
      </c>
      <c r="F1030" s="84" t="s">
        <v>2017</v>
      </c>
      <c r="G1030" s="84" t="b">
        <v>0</v>
      </c>
      <c r="H1030" s="84" t="b">
        <v>0</v>
      </c>
      <c r="I1030" s="84" t="b">
        <v>0</v>
      </c>
      <c r="J1030" s="84" t="b">
        <v>0</v>
      </c>
      <c r="K1030" s="84" t="b">
        <v>0</v>
      </c>
      <c r="L1030" s="84" t="b">
        <v>0</v>
      </c>
    </row>
    <row r="1031" spans="1:12" ht="15">
      <c r="A1031" s="84" t="s">
        <v>268</v>
      </c>
      <c r="B1031" s="84" t="s">
        <v>314</v>
      </c>
      <c r="C1031" s="84">
        <v>2</v>
      </c>
      <c r="D1031" s="118">
        <v>0.006211180124223602</v>
      </c>
      <c r="E1031" s="118">
        <v>1.7018556925735069</v>
      </c>
      <c r="F1031" s="84" t="s">
        <v>2017</v>
      </c>
      <c r="G1031" s="84" t="b">
        <v>0</v>
      </c>
      <c r="H1031" s="84" t="b">
        <v>0</v>
      </c>
      <c r="I1031" s="84" t="b">
        <v>0</v>
      </c>
      <c r="J1031" s="84" t="b">
        <v>0</v>
      </c>
      <c r="K1031" s="84" t="b">
        <v>0</v>
      </c>
      <c r="L1031" s="84" t="b">
        <v>0</v>
      </c>
    </row>
    <row r="1032" spans="1:12" ht="15">
      <c r="A1032" s="84" t="s">
        <v>257</v>
      </c>
      <c r="B1032" s="84" t="s">
        <v>259</v>
      </c>
      <c r="C1032" s="84">
        <v>2</v>
      </c>
      <c r="D1032" s="118">
        <v>0.006211180124223602</v>
      </c>
      <c r="E1032" s="118">
        <v>1.4008256969095259</v>
      </c>
      <c r="F1032" s="84" t="s">
        <v>2017</v>
      </c>
      <c r="G1032" s="84" t="b">
        <v>0</v>
      </c>
      <c r="H1032" s="84" t="b">
        <v>0</v>
      </c>
      <c r="I1032" s="84" t="b">
        <v>0</v>
      </c>
      <c r="J1032" s="84" t="b">
        <v>0</v>
      </c>
      <c r="K1032" s="84" t="b">
        <v>0</v>
      </c>
      <c r="L1032" s="84" t="b">
        <v>0</v>
      </c>
    </row>
    <row r="1033" spans="1:12" ht="15">
      <c r="A1033" s="84" t="s">
        <v>541</v>
      </c>
      <c r="B1033" s="84" t="s">
        <v>2154</v>
      </c>
      <c r="C1033" s="84">
        <v>2</v>
      </c>
      <c r="D1033" s="118">
        <v>0.006211180124223602</v>
      </c>
      <c r="E1033" s="118">
        <v>1.7810369386211318</v>
      </c>
      <c r="F1033" s="84" t="s">
        <v>2017</v>
      </c>
      <c r="G1033" s="84" t="b">
        <v>0</v>
      </c>
      <c r="H1033" s="84" t="b">
        <v>0</v>
      </c>
      <c r="I1033" s="84" t="b">
        <v>0</v>
      </c>
      <c r="J1033" s="84" t="b">
        <v>0</v>
      </c>
      <c r="K1033" s="84" t="b">
        <v>0</v>
      </c>
      <c r="L1033" s="84" t="b">
        <v>0</v>
      </c>
    </row>
    <row r="1034" spans="1:12" ht="15">
      <c r="A1034" s="84" t="s">
        <v>2155</v>
      </c>
      <c r="B1034" s="84" t="s">
        <v>2696</v>
      </c>
      <c r="C1034" s="84">
        <v>2</v>
      </c>
      <c r="D1034" s="118">
        <v>0.006211180124223602</v>
      </c>
      <c r="E1034" s="118">
        <v>1.7810369386211318</v>
      </c>
      <c r="F1034" s="84" t="s">
        <v>2017</v>
      </c>
      <c r="G1034" s="84" t="b">
        <v>0</v>
      </c>
      <c r="H1034" s="84" t="b">
        <v>0</v>
      </c>
      <c r="I1034" s="84" t="b">
        <v>0</v>
      </c>
      <c r="J1034" s="84" t="b">
        <v>0</v>
      </c>
      <c r="K1034" s="84" t="b">
        <v>0</v>
      </c>
      <c r="L1034" s="84" t="b">
        <v>0</v>
      </c>
    </row>
    <row r="1035" spans="1:12" ht="15">
      <c r="A1035" s="84" t="s">
        <v>2696</v>
      </c>
      <c r="B1035" s="84" t="s">
        <v>2153</v>
      </c>
      <c r="C1035" s="84">
        <v>2</v>
      </c>
      <c r="D1035" s="118">
        <v>0.006211180124223602</v>
      </c>
      <c r="E1035" s="118">
        <v>1.7810369386211318</v>
      </c>
      <c r="F1035" s="84" t="s">
        <v>2017</v>
      </c>
      <c r="G1035" s="84" t="b">
        <v>0</v>
      </c>
      <c r="H1035" s="84" t="b">
        <v>0</v>
      </c>
      <c r="I1035" s="84" t="b">
        <v>0</v>
      </c>
      <c r="J1035" s="84" t="b">
        <v>0</v>
      </c>
      <c r="K1035" s="84" t="b">
        <v>0</v>
      </c>
      <c r="L1035" s="84" t="b">
        <v>0</v>
      </c>
    </row>
    <row r="1036" spans="1:12" ht="15">
      <c r="A1036" s="84" t="s">
        <v>2153</v>
      </c>
      <c r="B1036" s="84" t="s">
        <v>2156</v>
      </c>
      <c r="C1036" s="84">
        <v>2</v>
      </c>
      <c r="D1036" s="118">
        <v>0.006211180124223602</v>
      </c>
      <c r="E1036" s="118">
        <v>1.383096929949094</v>
      </c>
      <c r="F1036" s="84" t="s">
        <v>2017</v>
      </c>
      <c r="G1036" s="84" t="b">
        <v>0</v>
      </c>
      <c r="H1036" s="84" t="b">
        <v>0</v>
      </c>
      <c r="I1036" s="84" t="b">
        <v>0</v>
      </c>
      <c r="J1036" s="84" t="b">
        <v>0</v>
      </c>
      <c r="K1036" s="84" t="b">
        <v>0</v>
      </c>
      <c r="L1036" s="84" t="b">
        <v>0</v>
      </c>
    </row>
    <row r="1037" spans="1:12" ht="15">
      <c r="A1037" s="84" t="s">
        <v>2156</v>
      </c>
      <c r="B1037" s="84" t="s">
        <v>2157</v>
      </c>
      <c r="C1037" s="84">
        <v>2</v>
      </c>
      <c r="D1037" s="118">
        <v>0.006211180124223602</v>
      </c>
      <c r="E1037" s="118">
        <v>1.383096929949094</v>
      </c>
      <c r="F1037" s="84" t="s">
        <v>2017</v>
      </c>
      <c r="G1037" s="84" t="b">
        <v>0</v>
      </c>
      <c r="H1037" s="84" t="b">
        <v>0</v>
      </c>
      <c r="I1037" s="84" t="b">
        <v>0</v>
      </c>
      <c r="J1037" s="84" t="b">
        <v>0</v>
      </c>
      <c r="K1037" s="84" t="b">
        <v>0</v>
      </c>
      <c r="L1037" s="84" t="b">
        <v>0</v>
      </c>
    </row>
    <row r="1038" spans="1:12" ht="15">
      <c r="A1038" s="84" t="s">
        <v>2157</v>
      </c>
      <c r="B1038" s="84" t="s">
        <v>2787</v>
      </c>
      <c r="C1038" s="84">
        <v>2</v>
      </c>
      <c r="D1038" s="118">
        <v>0.006211180124223602</v>
      </c>
      <c r="E1038" s="118">
        <v>1.7810369386211318</v>
      </c>
      <c r="F1038" s="84" t="s">
        <v>2017</v>
      </c>
      <c r="G1038" s="84" t="b">
        <v>0</v>
      </c>
      <c r="H1038" s="84" t="b">
        <v>0</v>
      </c>
      <c r="I1038" s="84" t="b">
        <v>0</v>
      </c>
      <c r="J1038" s="84" t="b">
        <v>0</v>
      </c>
      <c r="K1038" s="84" t="b">
        <v>0</v>
      </c>
      <c r="L1038" s="84" t="b">
        <v>0</v>
      </c>
    </row>
    <row r="1039" spans="1:12" ht="15">
      <c r="A1039" s="84" t="s">
        <v>2787</v>
      </c>
      <c r="B1039" s="84" t="s">
        <v>2152</v>
      </c>
      <c r="C1039" s="84">
        <v>2</v>
      </c>
      <c r="D1039" s="118">
        <v>0.006211180124223602</v>
      </c>
      <c r="E1039" s="118">
        <v>1.8779469516291882</v>
      </c>
      <c r="F1039" s="84" t="s">
        <v>2017</v>
      </c>
      <c r="G1039" s="84" t="b">
        <v>0</v>
      </c>
      <c r="H1039" s="84" t="b">
        <v>0</v>
      </c>
      <c r="I1039" s="84" t="b">
        <v>0</v>
      </c>
      <c r="J1039" s="84" t="b">
        <v>0</v>
      </c>
      <c r="K1039" s="84" t="b">
        <v>0</v>
      </c>
      <c r="L1039" s="84" t="b">
        <v>0</v>
      </c>
    </row>
    <row r="1040" spans="1:12" ht="15">
      <c r="A1040" s="84" t="s">
        <v>246</v>
      </c>
      <c r="B1040" s="84" t="s">
        <v>2813</v>
      </c>
      <c r="C1040" s="84">
        <v>2</v>
      </c>
      <c r="D1040" s="118">
        <v>0.006211180124223602</v>
      </c>
      <c r="E1040" s="118">
        <v>1.4386142577989256</v>
      </c>
      <c r="F1040" s="84" t="s">
        <v>2017</v>
      </c>
      <c r="G1040" s="84" t="b">
        <v>0</v>
      </c>
      <c r="H1040" s="84" t="b">
        <v>0</v>
      </c>
      <c r="I1040" s="84" t="b">
        <v>0</v>
      </c>
      <c r="J1040" s="84" t="b">
        <v>0</v>
      </c>
      <c r="K1040" s="84" t="b">
        <v>0</v>
      </c>
      <c r="L1040" s="84" t="b">
        <v>0</v>
      </c>
    </row>
    <row r="1041" spans="1:12" ht="15">
      <c r="A1041" s="84" t="s">
        <v>311</v>
      </c>
      <c r="B1041" s="84" t="s">
        <v>2674</v>
      </c>
      <c r="C1041" s="84">
        <v>2</v>
      </c>
      <c r="D1041" s="118">
        <v>0.006211180124223602</v>
      </c>
      <c r="E1041" s="118">
        <v>2.0028856882374884</v>
      </c>
      <c r="F1041" s="84" t="s">
        <v>2017</v>
      </c>
      <c r="G1041" s="84" t="b">
        <v>0</v>
      </c>
      <c r="H1041" s="84" t="b">
        <v>0</v>
      </c>
      <c r="I1041" s="84" t="b">
        <v>0</v>
      </c>
      <c r="J1041" s="84" t="b">
        <v>0</v>
      </c>
      <c r="K1041" s="84" t="b">
        <v>0</v>
      </c>
      <c r="L1041" s="84" t="b">
        <v>0</v>
      </c>
    </row>
    <row r="1042" spans="1:12" ht="15">
      <c r="A1042" s="84" t="s">
        <v>246</v>
      </c>
      <c r="B1042" s="84" t="s">
        <v>2152</v>
      </c>
      <c r="C1042" s="84">
        <v>2</v>
      </c>
      <c r="D1042" s="118">
        <v>0.006211180124223602</v>
      </c>
      <c r="E1042" s="118">
        <v>1.1375842621349443</v>
      </c>
      <c r="F1042" s="84" t="s">
        <v>2017</v>
      </c>
      <c r="G1042" s="84" t="b">
        <v>0</v>
      </c>
      <c r="H1042" s="84" t="b">
        <v>0</v>
      </c>
      <c r="I1042" s="84" t="b">
        <v>0</v>
      </c>
      <c r="J1042" s="84" t="b">
        <v>0</v>
      </c>
      <c r="K1042" s="84" t="b">
        <v>0</v>
      </c>
      <c r="L1042" s="84" t="b">
        <v>0</v>
      </c>
    </row>
    <row r="1043" spans="1:12" ht="15">
      <c r="A1043" s="84" t="s">
        <v>2695</v>
      </c>
      <c r="B1043" s="84" t="s">
        <v>3019</v>
      </c>
      <c r="C1043" s="84">
        <v>2</v>
      </c>
      <c r="D1043" s="118">
        <v>0.006211180124223602</v>
      </c>
      <c r="E1043" s="118">
        <v>1.8779469516291882</v>
      </c>
      <c r="F1043" s="84" t="s">
        <v>2017</v>
      </c>
      <c r="G1043" s="84" t="b">
        <v>0</v>
      </c>
      <c r="H1043" s="84" t="b">
        <v>0</v>
      </c>
      <c r="I1043" s="84" t="b">
        <v>0</v>
      </c>
      <c r="J1043" s="84" t="b">
        <v>0</v>
      </c>
      <c r="K1043" s="84" t="b">
        <v>0</v>
      </c>
      <c r="L1043" s="84" t="b">
        <v>0</v>
      </c>
    </row>
    <row r="1044" spans="1:12" ht="15">
      <c r="A1044" s="84" t="s">
        <v>246</v>
      </c>
      <c r="B1044" s="84" t="s">
        <v>2841</v>
      </c>
      <c r="C1044" s="84">
        <v>2</v>
      </c>
      <c r="D1044" s="118">
        <v>0.006211180124223602</v>
      </c>
      <c r="E1044" s="118">
        <v>1.4386142577989256</v>
      </c>
      <c r="F1044" s="84" t="s">
        <v>2017</v>
      </c>
      <c r="G1044" s="84" t="b">
        <v>0</v>
      </c>
      <c r="H1044" s="84" t="b">
        <v>0</v>
      </c>
      <c r="I1044" s="84" t="b">
        <v>0</v>
      </c>
      <c r="J1044" s="84" t="b">
        <v>0</v>
      </c>
      <c r="K1044" s="84" t="b">
        <v>0</v>
      </c>
      <c r="L1044" s="84" t="b">
        <v>0</v>
      </c>
    </row>
    <row r="1045" spans="1:12" ht="15">
      <c r="A1045" s="84" t="s">
        <v>2848</v>
      </c>
      <c r="B1045" s="84" t="s">
        <v>3017</v>
      </c>
      <c r="C1045" s="84">
        <v>2</v>
      </c>
      <c r="D1045" s="118">
        <v>0.006211180124223602</v>
      </c>
      <c r="E1045" s="118">
        <v>2.0028856882374884</v>
      </c>
      <c r="F1045" s="84" t="s">
        <v>2017</v>
      </c>
      <c r="G1045" s="84" t="b">
        <v>0</v>
      </c>
      <c r="H1045" s="84" t="b">
        <v>0</v>
      </c>
      <c r="I1045" s="84" t="b">
        <v>0</v>
      </c>
      <c r="J1045" s="84" t="b">
        <v>0</v>
      </c>
      <c r="K1045" s="84" t="b">
        <v>0</v>
      </c>
      <c r="L1045" s="84" t="b">
        <v>0</v>
      </c>
    </row>
    <row r="1046" spans="1:12" ht="15">
      <c r="A1046" s="84" t="s">
        <v>246</v>
      </c>
      <c r="B1046" s="84" t="s">
        <v>2591</v>
      </c>
      <c r="C1046" s="84">
        <v>2</v>
      </c>
      <c r="D1046" s="118">
        <v>0.006211180124223602</v>
      </c>
      <c r="E1046" s="118">
        <v>1.4386142577989256</v>
      </c>
      <c r="F1046" s="84" t="s">
        <v>2017</v>
      </c>
      <c r="G1046" s="84" t="b">
        <v>0</v>
      </c>
      <c r="H1046" s="84" t="b">
        <v>0</v>
      </c>
      <c r="I1046" s="84" t="b">
        <v>0</v>
      </c>
      <c r="J1046" s="84" t="b">
        <v>0</v>
      </c>
      <c r="K1046" s="84" t="b">
        <v>0</v>
      </c>
      <c r="L1046" s="84" t="b">
        <v>0</v>
      </c>
    </row>
    <row r="1047" spans="1:12" ht="15">
      <c r="A1047" s="84" t="s">
        <v>2535</v>
      </c>
      <c r="B1047" s="84" t="s">
        <v>2730</v>
      </c>
      <c r="C1047" s="84">
        <v>2</v>
      </c>
      <c r="D1047" s="118">
        <v>0.006211180124223602</v>
      </c>
      <c r="E1047" s="118">
        <v>1.8779469516291882</v>
      </c>
      <c r="F1047" s="84" t="s">
        <v>2017</v>
      </c>
      <c r="G1047" s="84" t="b">
        <v>0</v>
      </c>
      <c r="H1047" s="84" t="b">
        <v>0</v>
      </c>
      <c r="I1047" s="84" t="b">
        <v>0</v>
      </c>
      <c r="J1047" s="84" t="b">
        <v>0</v>
      </c>
      <c r="K1047" s="84" t="b">
        <v>0</v>
      </c>
      <c r="L1047" s="84" t="b">
        <v>0</v>
      </c>
    </row>
    <row r="1048" spans="1:12" ht="15">
      <c r="A1048" s="84" t="s">
        <v>246</v>
      </c>
      <c r="B1048" s="84" t="s">
        <v>2697</v>
      </c>
      <c r="C1048" s="84">
        <v>2</v>
      </c>
      <c r="D1048" s="118">
        <v>0.006211180124223602</v>
      </c>
      <c r="E1048" s="118">
        <v>1.4386142577989256</v>
      </c>
      <c r="F1048" s="84" t="s">
        <v>2017</v>
      </c>
      <c r="G1048" s="84" t="b">
        <v>0</v>
      </c>
      <c r="H1048" s="84" t="b">
        <v>0</v>
      </c>
      <c r="I1048" s="84" t="b">
        <v>0</v>
      </c>
      <c r="J1048" s="84" t="b">
        <v>0</v>
      </c>
      <c r="K1048" s="84" t="b">
        <v>0</v>
      </c>
      <c r="L1048" s="84" t="b">
        <v>0</v>
      </c>
    </row>
    <row r="1049" spans="1:12" ht="15">
      <c r="A1049" s="84" t="s">
        <v>2157</v>
      </c>
      <c r="B1049" s="84" t="s">
        <v>2853</v>
      </c>
      <c r="C1049" s="84">
        <v>2</v>
      </c>
      <c r="D1049" s="118">
        <v>0.006211180124223602</v>
      </c>
      <c r="E1049" s="118">
        <v>1.7810369386211318</v>
      </c>
      <c r="F1049" s="84" t="s">
        <v>2017</v>
      </c>
      <c r="G1049" s="84" t="b">
        <v>0</v>
      </c>
      <c r="H1049" s="84" t="b">
        <v>0</v>
      </c>
      <c r="I1049" s="84" t="b">
        <v>0</v>
      </c>
      <c r="J1049" s="84" t="b">
        <v>0</v>
      </c>
      <c r="K1049" s="84" t="b">
        <v>0</v>
      </c>
      <c r="L1049" s="84" t="b">
        <v>0</v>
      </c>
    </row>
    <row r="1050" spans="1:12" ht="15">
      <c r="A1050" s="84" t="s">
        <v>2146</v>
      </c>
      <c r="B1050" s="84" t="s">
        <v>2150</v>
      </c>
      <c r="C1050" s="84">
        <v>12</v>
      </c>
      <c r="D1050" s="118">
        <v>0.010598728136693682</v>
      </c>
      <c r="E1050" s="118">
        <v>1.4453961851859327</v>
      </c>
      <c r="F1050" s="84" t="s">
        <v>2018</v>
      </c>
      <c r="G1050" s="84" t="b">
        <v>0</v>
      </c>
      <c r="H1050" s="84" t="b">
        <v>0</v>
      </c>
      <c r="I1050" s="84" t="b">
        <v>0</v>
      </c>
      <c r="J1050" s="84" t="b">
        <v>0</v>
      </c>
      <c r="K1050" s="84" t="b">
        <v>0</v>
      </c>
      <c r="L1050" s="84" t="b">
        <v>0</v>
      </c>
    </row>
    <row r="1051" spans="1:12" ht="15">
      <c r="A1051" s="84" t="s">
        <v>2160</v>
      </c>
      <c r="B1051" s="84" t="s">
        <v>2538</v>
      </c>
      <c r="C1051" s="84">
        <v>7</v>
      </c>
      <c r="D1051" s="118">
        <v>0.008842627845268678</v>
      </c>
      <c r="E1051" s="118">
        <v>1.7589118923979734</v>
      </c>
      <c r="F1051" s="84" t="s">
        <v>2018</v>
      </c>
      <c r="G1051" s="84" t="b">
        <v>0</v>
      </c>
      <c r="H1051" s="84" t="b">
        <v>0</v>
      </c>
      <c r="I1051" s="84" t="b">
        <v>0</v>
      </c>
      <c r="J1051" s="84" t="b">
        <v>0</v>
      </c>
      <c r="K1051" s="84" t="b">
        <v>0</v>
      </c>
      <c r="L1051" s="84" t="b">
        <v>0</v>
      </c>
    </row>
    <row r="1052" spans="1:12" ht="15">
      <c r="A1052" s="84" t="s">
        <v>2150</v>
      </c>
      <c r="B1052" s="84" t="s">
        <v>2160</v>
      </c>
      <c r="C1052" s="84">
        <v>6</v>
      </c>
      <c r="D1052" s="118">
        <v>0.008231474415723281</v>
      </c>
      <c r="E1052" s="118">
        <v>1.6285781239029675</v>
      </c>
      <c r="F1052" s="84" t="s">
        <v>2018</v>
      </c>
      <c r="G1052" s="84" t="b">
        <v>0</v>
      </c>
      <c r="H1052" s="84" t="b">
        <v>0</v>
      </c>
      <c r="I1052" s="84" t="b">
        <v>0</v>
      </c>
      <c r="J1052" s="84" t="b">
        <v>0</v>
      </c>
      <c r="K1052" s="84" t="b">
        <v>0</v>
      </c>
      <c r="L1052" s="84" t="b">
        <v>0</v>
      </c>
    </row>
    <row r="1053" spans="1:12" ht="15">
      <c r="A1053" s="84" t="s">
        <v>2539</v>
      </c>
      <c r="B1053" s="84" t="s">
        <v>2088</v>
      </c>
      <c r="C1053" s="84">
        <v>6</v>
      </c>
      <c r="D1053" s="118">
        <v>0.008231474415723281</v>
      </c>
      <c r="E1053" s="118">
        <v>1.6449685400911367</v>
      </c>
      <c r="F1053" s="84" t="s">
        <v>2018</v>
      </c>
      <c r="G1053" s="84" t="b">
        <v>0</v>
      </c>
      <c r="H1053" s="84" t="b">
        <v>0</v>
      </c>
      <c r="I1053" s="84" t="b">
        <v>0</v>
      </c>
      <c r="J1053" s="84" t="b">
        <v>0</v>
      </c>
      <c r="K1053" s="84" t="b">
        <v>0</v>
      </c>
      <c r="L1053" s="84" t="b">
        <v>0</v>
      </c>
    </row>
    <row r="1054" spans="1:12" ht="15">
      <c r="A1054" s="84" t="s">
        <v>2088</v>
      </c>
      <c r="B1054" s="84" t="s">
        <v>2530</v>
      </c>
      <c r="C1054" s="84">
        <v>6</v>
      </c>
      <c r="D1054" s="118">
        <v>0.008231474415723281</v>
      </c>
      <c r="E1054" s="118">
        <v>1.6449685400911367</v>
      </c>
      <c r="F1054" s="84" t="s">
        <v>2018</v>
      </c>
      <c r="G1054" s="84" t="b">
        <v>0</v>
      </c>
      <c r="H1054" s="84" t="b">
        <v>0</v>
      </c>
      <c r="I1054" s="84" t="b">
        <v>0</v>
      </c>
      <c r="J1054" s="84" t="b">
        <v>0</v>
      </c>
      <c r="K1054" s="84" t="b">
        <v>0</v>
      </c>
      <c r="L1054" s="84" t="b">
        <v>0</v>
      </c>
    </row>
    <row r="1055" spans="1:12" ht="15">
      <c r="A1055" s="84" t="s">
        <v>2517</v>
      </c>
      <c r="B1055" s="84" t="s">
        <v>2540</v>
      </c>
      <c r="C1055" s="84">
        <v>6</v>
      </c>
      <c r="D1055" s="118">
        <v>0.008231474415723281</v>
      </c>
      <c r="E1055" s="118">
        <v>1.9807606420143298</v>
      </c>
      <c r="F1055" s="84" t="s">
        <v>2018</v>
      </c>
      <c r="G1055" s="84" t="b">
        <v>0</v>
      </c>
      <c r="H1055" s="84" t="b">
        <v>0</v>
      </c>
      <c r="I1055" s="84" t="b">
        <v>0</v>
      </c>
      <c r="J1055" s="84" t="b">
        <v>0</v>
      </c>
      <c r="K1055" s="84" t="b">
        <v>0</v>
      </c>
      <c r="L1055" s="84" t="b">
        <v>0</v>
      </c>
    </row>
    <row r="1056" spans="1:12" ht="15">
      <c r="A1056" s="84" t="s">
        <v>2540</v>
      </c>
      <c r="B1056" s="84" t="s">
        <v>2522</v>
      </c>
      <c r="C1056" s="84">
        <v>6</v>
      </c>
      <c r="D1056" s="118">
        <v>0.008231474415723281</v>
      </c>
      <c r="E1056" s="118">
        <v>1.9807606420143298</v>
      </c>
      <c r="F1056" s="84" t="s">
        <v>2018</v>
      </c>
      <c r="G1056" s="84" t="b">
        <v>0</v>
      </c>
      <c r="H1056" s="84" t="b">
        <v>0</v>
      </c>
      <c r="I1056" s="84" t="b">
        <v>0</v>
      </c>
      <c r="J1056" s="84" t="b">
        <v>0</v>
      </c>
      <c r="K1056" s="84" t="b">
        <v>0</v>
      </c>
      <c r="L1056" s="84" t="b">
        <v>0</v>
      </c>
    </row>
    <row r="1057" spans="1:12" ht="15">
      <c r="A1057" s="84" t="s">
        <v>2522</v>
      </c>
      <c r="B1057" s="84" t="s">
        <v>2531</v>
      </c>
      <c r="C1057" s="84">
        <v>6</v>
      </c>
      <c r="D1057" s="118">
        <v>0.008231474415723281</v>
      </c>
      <c r="E1057" s="118">
        <v>1.9807606420143298</v>
      </c>
      <c r="F1057" s="84" t="s">
        <v>2018</v>
      </c>
      <c r="G1057" s="84" t="b">
        <v>0</v>
      </c>
      <c r="H1057" s="84" t="b">
        <v>0</v>
      </c>
      <c r="I1057" s="84" t="b">
        <v>0</v>
      </c>
      <c r="J1057" s="84" t="b">
        <v>0</v>
      </c>
      <c r="K1057" s="84" t="b">
        <v>0</v>
      </c>
      <c r="L1057" s="84" t="b">
        <v>0</v>
      </c>
    </row>
    <row r="1058" spans="1:12" ht="15">
      <c r="A1058" s="84" t="s">
        <v>590</v>
      </c>
      <c r="B1058" s="84" t="s">
        <v>2537</v>
      </c>
      <c r="C1058" s="84">
        <v>6</v>
      </c>
      <c r="D1058" s="118">
        <v>0.008231474415723281</v>
      </c>
      <c r="E1058" s="118">
        <v>1.3787006506863675</v>
      </c>
      <c r="F1058" s="84" t="s">
        <v>2018</v>
      </c>
      <c r="G1058" s="84" t="b">
        <v>0</v>
      </c>
      <c r="H1058" s="84" t="b">
        <v>0</v>
      </c>
      <c r="I1058" s="84" t="b">
        <v>0</v>
      </c>
      <c r="J1058" s="84" t="b">
        <v>0</v>
      </c>
      <c r="K1058" s="84" t="b">
        <v>0</v>
      </c>
      <c r="L1058" s="84" t="b">
        <v>0</v>
      </c>
    </row>
    <row r="1059" spans="1:12" ht="15">
      <c r="A1059" s="84" t="s">
        <v>2592</v>
      </c>
      <c r="B1059" s="84" t="s">
        <v>2514</v>
      </c>
      <c r="C1059" s="84">
        <v>6</v>
      </c>
      <c r="D1059" s="118">
        <v>0.008231474415723281</v>
      </c>
      <c r="E1059" s="118">
        <v>1.9807606420143298</v>
      </c>
      <c r="F1059" s="84" t="s">
        <v>2018</v>
      </c>
      <c r="G1059" s="84" t="b">
        <v>0</v>
      </c>
      <c r="H1059" s="84" t="b">
        <v>0</v>
      </c>
      <c r="I1059" s="84" t="b">
        <v>0</v>
      </c>
      <c r="J1059" s="84" t="b">
        <v>0</v>
      </c>
      <c r="K1059" s="84" t="b">
        <v>0</v>
      </c>
      <c r="L1059" s="84" t="b">
        <v>0</v>
      </c>
    </row>
    <row r="1060" spans="1:12" ht="15">
      <c r="A1060" s="84" t="s">
        <v>2514</v>
      </c>
      <c r="B1060" s="84" t="s">
        <v>2593</v>
      </c>
      <c r="C1060" s="84">
        <v>6</v>
      </c>
      <c r="D1060" s="118">
        <v>0.008231474415723281</v>
      </c>
      <c r="E1060" s="118">
        <v>1.9807606420143298</v>
      </c>
      <c r="F1060" s="84" t="s">
        <v>2018</v>
      </c>
      <c r="G1060" s="84" t="b">
        <v>0</v>
      </c>
      <c r="H1060" s="84" t="b">
        <v>0</v>
      </c>
      <c r="I1060" s="84" t="b">
        <v>0</v>
      </c>
      <c r="J1060" s="84" t="b">
        <v>0</v>
      </c>
      <c r="K1060" s="84" t="b">
        <v>0</v>
      </c>
      <c r="L1060" s="84" t="b">
        <v>0</v>
      </c>
    </row>
    <row r="1061" spans="1:12" ht="15">
      <c r="A1061" s="84" t="s">
        <v>2593</v>
      </c>
      <c r="B1061" s="84" t="s">
        <v>2594</v>
      </c>
      <c r="C1061" s="84">
        <v>6</v>
      </c>
      <c r="D1061" s="118">
        <v>0.008231474415723281</v>
      </c>
      <c r="E1061" s="118">
        <v>1.9807606420143298</v>
      </c>
      <c r="F1061" s="84" t="s">
        <v>2018</v>
      </c>
      <c r="G1061" s="84" t="b">
        <v>0</v>
      </c>
      <c r="H1061" s="84" t="b">
        <v>0</v>
      </c>
      <c r="I1061" s="84" t="b">
        <v>0</v>
      </c>
      <c r="J1061" s="84" t="b">
        <v>0</v>
      </c>
      <c r="K1061" s="84" t="b">
        <v>0</v>
      </c>
      <c r="L1061" s="84" t="b">
        <v>0</v>
      </c>
    </row>
    <row r="1062" spans="1:12" ht="15">
      <c r="A1062" s="84" t="s">
        <v>2594</v>
      </c>
      <c r="B1062" s="84" t="s">
        <v>2595</v>
      </c>
      <c r="C1062" s="84">
        <v>6</v>
      </c>
      <c r="D1062" s="118">
        <v>0.008231474415723281</v>
      </c>
      <c r="E1062" s="118">
        <v>1.9807606420143298</v>
      </c>
      <c r="F1062" s="84" t="s">
        <v>2018</v>
      </c>
      <c r="G1062" s="84" t="b">
        <v>0</v>
      </c>
      <c r="H1062" s="84" t="b">
        <v>0</v>
      </c>
      <c r="I1062" s="84" t="b">
        <v>0</v>
      </c>
      <c r="J1062" s="84" t="b">
        <v>0</v>
      </c>
      <c r="K1062" s="84" t="b">
        <v>0</v>
      </c>
      <c r="L1062" s="84" t="b">
        <v>0</v>
      </c>
    </row>
    <row r="1063" spans="1:12" ht="15">
      <c r="A1063" s="84" t="s">
        <v>2595</v>
      </c>
      <c r="B1063" s="84" t="s">
        <v>2596</v>
      </c>
      <c r="C1063" s="84">
        <v>6</v>
      </c>
      <c r="D1063" s="118">
        <v>0.008231474415723281</v>
      </c>
      <c r="E1063" s="118">
        <v>1.9807606420143298</v>
      </c>
      <c r="F1063" s="84" t="s">
        <v>2018</v>
      </c>
      <c r="G1063" s="84" t="b">
        <v>0</v>
      </c>
      <c r="H1063" s="84" t="b">
        <v>0</v>
      </c>
      <c r="I1063" s="84" t="b">
        <v>0</v>
      </c>
      <c r="J1063" s="84" t="b">
        <v>0</v>
      </c>
      <c r="K1063" s="84" t="b">
        <v>0</v>
      </c>
      <c r="L1063" s="84" t="b">
        <v>0</v>
      </c>
    </row>
    <row r="1064" spans="1:12" ht="15">
      <c r="A1064" s="84" t="s">
        <v>2596</v>
      </c>
      <c r="B1064" s="84" t="s">
        <v>2146</v>
      </c>
      <c r="C1064" s="84">
        <v>6</v>
      </c>
      <c r="D1064" s="118">
        <v>0.008231474415723281</v>
      </c>
      <c r="E1064" s="118">
        <v>1.4578818967339924</v>
      </c>
      <c r="F1064" s="84" t="s">
        <v>2018</v>
      </c>
      <c r="G1064" s="84" t="b">
        <v>0</v>
      </c>
      <c r="H1064" s="84" t="b">
        <v>0</v>
      </c>
      <c r="I1064" s="84" t="b">
        <v>0</v>
      </c>
      <c r="J1064" s="84" t="b">
        <v>0</v>
      </c>
      <c r="K1064" s="84" t="b">
        <v>0</v>
      </c>
      <c r="L1064" s="84" t="b">
        <v>0</v>
      </c>
    </row>
    <row r="1065" spans="1:12" ht="15">
      <c r="A1065" s="84" t="s">
        <v>2146</v>
      </c>
      <c r="B1065" s="84" t="s">
        <v>2597</v>
      </c>
      <c r="C1065" s="84">
        <v>6</v>
      </c>
      <c r="D1065" s="118">
        <v>0.008231474415723281</v>
      </c>
      <c r="E1065" s="118">
        <v>1.4801582914451445</v>
      </c>
      <c r="F1065" s="84" t="s">
        <v>2018</v>
      </c>
      <c r="G1065" s="84" t="b">
        <v>0</v>
      </c>
      <c r="H1065" s="84" t="b">
        <v>0</v>
      </c>
      <c r="I1065" s="84" t="b">
        <v>0</v>
      </c>
      <c r="J1065" s="84" t="b">
        <v>0</v>
      </c>
      <c r="K1065" s="84" t="b">
        <v>0</v>
      </c>
      <c r="L1065" s="84" t="b">
        <v>0</v>
      </c>
    </row>
    <row r="1066" spans="1:12" ht="15">
      <c r="A1066" s="84" t="s">
        <v>2530</v>
      </c>
      <c r="B1066" s="84" t="s">
        <v>2585</v>
      </c>
      <c r="C1066" s="84">
        <v>5</v>
      </c>
      <c r="D1066" s="118">
        <v>0.007502266932320468</v>
      </c>
      <c r="E1066" s="118">
        <v>1.9807606420143298</v>
      </c>
      <c r="F1066" s="84" t="s">
        <v>2018</v>
      </c>
      <c r="G1066" s="84" t="b">
        <v>0</v>
      </c>
      <c r="H1066" s="84" t="b">
        <v>0</v>
      </c>
      <c r="I1066" s="84" t="b">
        <v>0</v>
      </c>
      <c r="J1066" s="84" t="b">
        <v>0</v>
      </c>
      <c r="K1066" s="84" t="b">
        <v>0</v>
      </c>
      <c r="L1066" s="84" t="b">
        <v>0</v>
      </c>
    </row>
    <row r="1067" spans="1:12" ht="15">
      <c r="A1067" s="84" t="s">
        <v>2585</v>
      </c>
      <c r="B1067" s="84" t="s">
        <v>2533</v>
      </c>
      <c r="C1067" s="84">
        <v>5</v>
      </c>
      <c r="D1067" s="118">
        <v>0.007502266932320468</v>
      </c>
      <c r="E1067" s="118">
        <v>1.9138138523837167</v>
      </c>
      <c r="F1067" s="84" t="s">
        <v>2018</v>
      </c>
      <c r="G1067" s="84" t="b">
        <v>0</v>
      </c>
      <c r="H1067" s="84" t="b">
        <v>0</v>
      </c>
      <c r="I1067" s="84" t="b">
        <v>0</v>
      </c>
      <c r="J1067" s="84" t="b">
        <v>0</v>
      </c>
      <c r="K1067" s="84" t="b">
        <v>0</v>
      </c>
      <c r="L1067" s="84" t="b">
        <v>0</v>
      </c>
    </row>
    <row r="1068" spans="1:12" ht="15">
      <c r="A1068" s="84" t="s">
        <v>2533</v>
      </c>
      <c r="B1068" s="84" t="s">
        <v>280</v>
      </c>
      <c r="C1068" s="84">
        <v>5</v>
      </c>
      <c r="D1068" s="118">
        <v>0.007502266932320468</v>
      </c>
      <c r="E1068" s="118">
        <v>1.6127838567197355</v>
      </c>
      <c r="F1068" s="84" t="s">
        <v>2018</v>
      </c>
      <c r="G1068" s="84" t="b">
        <v>0</v>
      </c>
      <c r="H1068" s="84" t="b">
        <v>0</v>
      </c>
      <c r="I1068" s="84" t="b">
        <v>0</v>
      </c>
      <c r="J1068" s="84" t="b">
        <v>0</v>
      </c>
      <c r="K1068" s="84" t="b">
        <v>0</v>
      </c>
      <c r="L1068" s="84" t="b">
        <v>0</v>
      </c>
    </row>
    <row r="1069" spans="1:12" ht="15">
      <c r="A1069" s="84" t="s">
        <v>280</v>
      </c>
      <c r="B1069" s="84" t="s">
        <v>2517</v>
      </c>
      <c r="C1069" s="84">
        <v>5</v>
      </c>
      <c r="D1069" s="118">
        <v>0.007502266932320468</v>
      </c>
      <c r="E1069" s="118">
        <v>1.6797306463503487</v>
      </c>
      <c r="F1069" s="84" t="s">
        <v>2018</v>
      </c>
      <c r="G1069" s="84" t="b">
        <v>0</v>
      </c>
      <c r="H1069" s="84" t="b">
        <v>0</v>
      </c>
      <c r="I1069" s="84" t="b">
        <v>0</v>
      </c>
      <c r="J1069" s="84" t="b">
        <v>0</v>
      </c>
      <c r="K1069" s="84" t="b">
        <v>0</v>
      </c>
      <c r="L1069" s="84" t="b">
        <v>0</v>
      </c>
    </row>
    <row r="1070" spans="1:12" ht="15">
      <c r="A1070" s="84" t="s">
        <v>2531</v>
      </c>
      <c r="B1070" s="84" t="s">
        <v>2147</v>
      </c>
      <c r="C1070" s="84">
        <v>5</v>
      </c>
      <c r="D1070" s="118">
        <v>0.007502266932320468</v>
      </c>
      <c r="E1070" s="118">
        <v>1.3787006506863675</v>
      </c>
      <c r="F1070" s="84" t="s">
        <v>2018</v>
      </c>
      <c r="G1070" s="84" t="b">
        <v>0</v>
      </c>
      <c r="H1070" s="84" t="b">
        <v>0</v>
      </c>
      <c r="I1070" s="84" t="b">
        <v>0</v>
      </c>
      <c r="J1070" s="84" t="b">
        <v>0</v>
      </c>
      <c r="K1070" s="84" t="b">
        <v>0</v>
      </c>
      <c r="L1070" s="84" t="b">
        <v>0</v>
      </c>
    </row>
    <row r="1071" spans="1:12" ht="15">
      <c r="A1071" s="84" t="s">
        <v>2147</v>
      </c>
      <c r="B1071" s="84" t="s">
        <v>2616</v>
      </c>
      <c r="C1071" s="84">
        <v>5</v>
      </c>
      <c r="D1071" s="118">
        <v>0.007502266932320468</v>
      </c>
      <c r="E1071" s="118">
        <v>1.4578818967339924</v>
      </c>
      <c r="F1071" s="84" t="s">
        <v>2018</v>
      </c>
      <c r="G1071" s="84" t="b">
        <v>0</v>
      </c>
      <c r="H1071" s="84" t="b">
        <v>0</v>
      </c>
      <c r="I1071" s="84" t="b">
        <v>0</v>
      </c>
      <c r="J1071" s="84" t="b">
        <v>0</v>
      </c>
      <c r="K1071" s="84" t="b">
        <v>0</v>
      </c>
      <c r="L1071" s="84" t="b">
        <v>0</v>
      </c>
    </row>
    <row r="1072" spans="1:12" ht="15">
      <c r="A1072" s="84" t="s">
        <v>2545</v>
      </c>
      <c r="B1072" s="84" t="s">
        <v>2546</v>
      </c>
      <c r="C1072" s="84">
        <v>5</v>
      </c>
      <c r="D1072" s="118">
        <v>0.007502266932320468</v>
      </c>
      <c r="E1072" s="118">
        <v>2.059941888061955</v>
      </c>
      <c r="F1072" s="84" t="s">
        <v>2018</v>
      </c>
      <c r="G1072" s="84" t="b">
        <v>0</v>
      </c>
      <c r="H1072" s="84" t="b">
        <v>0</v>
      </c>
      <c r="I1072" s="84" t="b">
        <v>0</v>
      </c>
      <c r="J1072" s="84" t="b">
        <v>0</v>
      </c>
      <c r="K1072" s="84" t="b">
        <v>0</v>
      </c>
      <c r="L1072" s="84" t="b">
        <v>0</v>
      </c>
    </row>
    <row r="1073" spans="1:12" ht="15">
      <c r="A1073" s="84" t="s">
        <v>2546</v>
      </c>
      <c r="B1073" s="84" t="s">
        <v>2547</v>
      </c>
      <c r="C1073" s="84">
        <v>5</v>
      </c>
      <c r="D1073" s="118">
        <v>0.007502266932320468</v>
      </c>
      <c r="E1073" s="118">
        <v>2.059941888061955</v>
      </c>
      <c r="F1073" s="84" t="s">
        <v>2018</v>
      </c>
      <c r="G1073" s="84" t="b">
        <v>0</v>
      </c>
      <c r="H1073" s="84" t="b">
        <v>0</v>
      </c>
      <c r="I1073" s="84" t="b">
        <v>0</v>
      </c>
      <c r="J1073" s="84" t="b">
        <v>0</v>
      </c>
      <c r="K1073" s="84" t="b">
        <v>0</v>
      </c>
      <c r="L1073" s="84" t="b">
        <v>0</v>
      </c>
    </row>
    <row r="1074" spans="1:12" ht="15">
      <c r="A1074" s="84" t="s">
        <v>2547</v>
      </c>
      <c r="B1074" s="84" t="s">
        <v>2548</v>
      </c>
      <c r="C1074" s="84">
        <v>5</v>
      </c>
      <c r="D1074" s="118">
        <v>0.007502266932320468</v>
      </c>
      <c r="E1074" s="118">
        <v>2.059941888061955</v>
      </c>
      <c r="F1074" s="84" t="s">
        <v>2018</v>
      </c>
      <c r="G1074" s="84" t="b">
        <v>0</v>
      </c>
      <c r="H1074" s="84" t="b">
        <v>0</v>
      </c>
      <c r="I1074" s="84" t="b">
        <v>0</v>
      </c>
      <c r="J1074" s="84" t="b">
        <v>0</v>
      </c>
      <c r="K1074" s="84" t="b">
        <v>0</v>
      </c>
      <c r="L1074" s="84" t="b">
        <v>0</v>
      </c>
    </row>
    <row r="1075" spans="1:12" ht="15">
      <c r="A1075" s="84" t="s">
        <v>2548</v>
      </c>
      <c r="B1075" s="84" t="s">
        <v>590</v>
      </c>
      <c r="C1075" s="84">
        <v>5</v>
      </c>
      <c r="D1075" s="118">
        <v>0.007502266932320468</v>
      </c>
      <c r="E1075" s="118">
        <v>1.3971840563803808</v>
      </c>
      <c r="F1075" s="84" t="s">
        <v>2018</v>
      </c>
      <c r="G1075" s="84" t="b">
        <v>0</v>
      </c>
      <c r="H1075" s="84" t="b">
        <v>0</v>
      </c>
      <c r="I1075" s="84" t="b">
        <v>0</v>
      </c>
      <c r="J1075" s="84" t="b">
        <v>0</v>
      </c>
      <c r="K1075" s="84" t="b">
        <v>0</v>
      </c>
      <c r="L1075" s="84" t="b">
        <v>0</v>
      </c>
    </row>
    <row r="1076" spans="1:12" ht="15">
      <c r="A1076" s="84" t="s">
        <v>2537</v>
      </c>
      <c r="B1076" s="84" t="s">
        <v>590</v>
      </c>
      <c r="C1076" s="84">
        <v>5</v>
      </c>
      <c r="D1076" s="118">
        <v>0.007502266932320468</v>
      </c>
      <c r="E1076" s="118">
        <v>1.3180028103327557</v>
      </c>
      <c r="F1076" s="84" t="s">
        <v>2018</v>
      </c>
      <c r="G1076" s="84" t="b">
        <v>0</v>
      </c>
      <c r="H1076" s="84" t="b">
        <v>0</v>
      </c>
      <c r="I1076" s="84" t="b">
        <v>0</v>
      </c>
      <c r="J1076" s="84" t="b">
        <v>0</v>
      </c>
      <c r="K1076" s="84" t="b">
        <v>0</v>
      </c>
      <c r="L1076" s="84" t="b">
        <v>0</v>
      </c>
    </row>
    <row r="1077" spans="1:12" ht="15">
      <c r="A1077" s="84" t="s">
        <v>590</v>
      </c>
      <c r="B1077" s="84" t="s">
        <v>2549</v>
      </c>
      <c r="C1077" s="84">
        <v>5</v>
      </c>
      <c r="D1077" s="118">
        <v>0.007502266932320468</v>
      </c>
      <c r="E1077" s="118">
        <v>1.3787006506863675</v>
      </c>
      <c r="F1077" s="84" t="s">
        <v>2018</v>
      </c>
      <c r="G1077" s="84" t="b">
        <v>0</v>
      </c>
      <c r="H1077" s="84" t="b">
        <v>0</v>
      </c>
      <c r="I1077" s="84" t="b">
        <v>0</v>
      </c>
      <c r="J1077" s="84" t="b">
        <v>0</v>
      </c>
      <c r="K1077" s="84" t="b">
        <v>0</v>
      </c>
      <c r="L1077" s="84" t="b">
        <v>0</v>
      </c>
    </row>
    <row r="1078" spans="1:12" ht="15">
      <c r="A1078" s="84" t="s">
        <v>2549</v>
      </c>
      <c r="B1078" s="84" t="s">
        <v>2550</v>
      </c>
      <c r="C1078" s="84">
        <v>5</v>
      </c>
      <c r="D1078" s="118">
        <v>0.007502266932320468</v>
      </c>
      <c r="E1078" s="118">
        <v>2.059941888061955</v>
      </c>
      <c r="F1078" s="84" t="s">
        <v>2018</v>
      </c>
      <c r="G1078" s="84" t="b">
        <v>0</v>
      </c>
      <c r="H1078" s="84" t="b">
        <v>0</v>
      </c>
      <c r="I1078" s="84" t="b">
        <v>0</v>
      </c>
      <c r="J1078" s="84" t="b">
        <v>0</v>
      </c>
      <c r="K1078" s="84" t="b">
        <v>0</v>
      </c>
      <c r="L1078" s="84" t="b">
        <v>0</v>
      </c>
    </row>
    <row r="1079" spans="1:12" ht="15">
      <c r="A1079" s="84" t="s">
        <v>2550</v>
      </c>
      <c r="B1079" s="84" t="s">
        <v>2551</v>
      </c>
      <c r="C1079" s="84">
        <v>5</v>
      </c>
      <c r="D1079" s="118">
        <v>0.007502266932320468</v>
      </c>
      <c r="E1079" s="118">
        <v>2.059941888061955</v>
      </c>
      <c r="F1079" s="84" t="s">
        <v>2018</v>
      </c>
      <c r="G1079" s="84" t="b">
        <v>0</v>
      </c>
      <c r="H1079" s="84" t="b">
        <v>0</v>
      </c>
      <c r="I1079" s="84" t="b">
        <v>0</v>
      </c>
      <c r="J1079" s="84" t="b">
        <v>0</v>
      </c>
      <c r="K1079" s="84" t="b">
        <v>0</v>
      </c>
      <c r="L1079" s="84" t="b">
        <v>0</v>
      </c>
    </row>
    <row r="1080" spans="1:12" ht="15">
      <c r="A1080" s="84" t="s">
        <v>2551</v>
      </c>
      <c r="B1080" s="84" t="s">
        <v>2526</v>
      </c>
      <c r="C1080" s="84">
        <v>5</v>
      </c>
      <c r="D1080" s="118">
        <v>0.007502266932320468</v>
      </c>
      <c r="E1080" s="118">
        <v>2.059941888061955</v>
      </c>
      <c r="F1080" s="84" t="s">
        <v>2018</v>
      </c>
      <c r="G1080" s="84" t="b">
        <v>0</v>
      </c>
      <c r="H1080" s="84" t="b">
        <v>0</v>
      </c>
      <c r="I1080" s="84" t="b">
        <v>0</v>
      </c>
      <c r="J1080" s="84" t="b">
        <v>0</v>
      </c>
      <c r="K1080" s="84" t="b">
        <v>0</v>
      </c>
      <c r="L1080" s="84" t="b">
        <v>0</v>
      </c>
    </row>
    <row r="1081" spans="1:12" ht="15">
      <c r="A1081" s="84" t="s">
        <v>2526</v>
      </c>
      <c r="B1081" s="84" t="s">
        <v>2521</v>
      </c>
      <c r="C1081" s="84">
        <v>5</v>
      </c>
      <c r="D1081" s="118">
        <v>0.007502266932320468</v>
      </c>
      <c r="E1081" s="118">
        <v>2.059941888061955</v>
      </c>
      <c r="F1081" s="84" t="s">
        <v>2018</v>
      </c>
      <c r="G1081" s="84" t="b">
        <v>0</v>
      </c>
      <c r="H1081" s="84" t="b">
        <v>0</v>
      </c>
      <c r="I1081" s="84" t="b">
        <v>0</v>
      </c>
      <c r="J1081" s="84" t="b">
        <v>0</v>
      </c>
      <c r="K1081" s="84" t="b">
        <v>0</v>
      </c>
      <c r="L1081" s="84" t="b">
        <v>0</v>
      </c>
    </row>
    <row r="1082" spans="1:12" ht="15">
      <c r="A1082" s="84" t="s">
        <v>273</v>
      </c>
      <c r="B1082" s="84" t="s">
        <v>2592</v>
      </c>
      <c r="C1082" s="84">
        <v>5</v>
      </c>
      <c r="D1082" s="118">
        <v>0.007502266932320468</v>
      </c>
      <c r="E1082" s="118">
        <v>2.059941888061955</v>
      </c>
      <c r="F1082" s="84" t="s">
        <v>2018</v>
      </c>
      <c r="G1082" s="84" t="b">
        <v>0</v>
      </c>
      <c r="H1082" s="84" t="b">
        <v>0</v>
      </c>
      <c r="I1082" s="84" t="b">
        <v>0</v>
      </c>
      <c r="J1082" s="84" t="b">
        <v>0</v>
      </c>
      <c r="K1082" s="84" t="b">
        <v>0</v>
      </c>
      <c r="L1082" s="84" t="b">
        <v>0</v>
      </c>
    </row>
    <row r="1083" spans="1:12" ht="15">
      <c r="A1083" s="84" t="s">
        <v>281</v>
      </c>
      <c r="B1083" s="84" t="s">
        <v>2545</v>
      </c>
      <c r="C1083" s="84">
        <v>4</v>
      </c>
      <c r="D1083" s="118">
        <v>0.006631099344609988</v>
      </c>
      <c r="E1083" s="118">
        <v>1.6449685400911367</v>
      </c>
      <c r="F1083" s="84" t="s">
        <v>2018</v>
      </c>
      <c r="G1083" s="84" t="b">
        <v>0</v>
      </c>
      <c r="H1083" s="84" t="b">
        <v>0</v>
      </c>
      <c r="I1083" s="84" t="b">
        <v>0</v>
      </c>
      <c r="J1083" s="84" t="b">
        <v>0</v>
      </c>
      <c r="K1083" s="84" t="b">
        <v>0</v>
      </c>
      <c r="L1083" s="84" t="b">
        <v>0</v>
      </c>
    </row>
    <row r="1084" spans="1:12" ht="15">
      <c r="A1084" s="84" t="s">
        <v>281</v>
      </c>
      <c r="B1084" s="84" t="s">
        <v>2539</v>
      </c>
      <c r="C1084" s="84">
        <v>4</v>
      </c>
      <c r="D1084" s="118">
        <v>0.006631099344609988</v>
      </c>
      <c r="E1084" s="118">
        <v>1.5480585270830804</v>
      </c>
      <c r="F1084" s="84" t="s">
        <v>2018</v>
      </c>
      <c r="G1084" s="84" t="b">
        <v>0</v>
      </c>
      <c r="H1084" s="84" t="b">
        <v>0</v>
      </c>
      <c r="I1084" s="84" t="b">
        <v>0</v>
      </c>
      <c r="J1084" s="84" t="b">
        <v>0</v>
      </c>
      <c r="K1084" s="84" t="b">
        <v>0</v>
      </c>
      <c r="L1084" s="84" t="b">
        <v>0</v>
      </c>
    </row>
    <row r="1085" spans="1:12" ht="15">
      <c r="A1085" s="84" t="s">
        <v>2616</v>
      </c>
      <c r="B1085" s="84" t="s">
        <v>2655</v>
      </c>
      <c r="C1085" s="84">
        <v>4</v>
      </c>
      <c r="D1085" s="118">
        <v>0.006631099344609988</v>
      </c>
      <c r="E1085" s="118">
        <v>2.059941888061955</v>
      </c>
      <c r="F1085" s="84" t="s">
        <v>2018</v>
      </c>
      <c r="G1085" s="84" t="b">
        <v>0</v>
      </c>
      <c r="H1085" s="84" t="b">
        <v>0</v>
      </c>
      <c r="I1085" s="84" t="b">
        <v>0</v>
      </c>
      <c r="J1085" s="84" t="b">
        <v>0</v>
      </c>
      <c r="K1085" s="84" t="b">
        <v>0</v>
      </c>
      <c r="L1085" s="84" t="b">
        <v>0</v>
      </c>
    </row>
    <row r="1086" spans="1:12" ht="15">
      <c r="A1086" s="84" t="s">
        <v>590</v>
      </c>
      <c r="B1086" s="84" t="s">
        <v>2561</v>
      </c>
      <c r="C1086" s="84">
        <v>3</v>
      </c>
      <c r="D1086" s="118">
        <v>0.006439379682145711</v>
      </c>
      <c r="E1086" s="118">
        <v>1.2537619140780676</v>
      </c>
      <c r="F1086" s="84" t="s">
        <v>2018</v>
      </c>
      <c r="G1086" s="84" t="b">
        <v>0</v>
      </c>
      <c r="H1086" s="84" t="b">
        <v>0</v>
      </c>
      <c r="I1086" s="84" t="b">
        <v>0</v>
      </c>
      <c r="J1086" s="84" t="b">
        <v>0</v>
      </c>
      <c r="K1086" s="84" t="b">
        <v>0</v>
      </c>
      <c r="L1086" s="84" t="b">
        <v>0</v>
      </c>
    </row>
    <row r="1087" spans="1:12" ht="15">
      <c r="A1087" s="84" t="s">
        <v>2861</v>
      </c>
      <c r="B1087" s="84" t="s">
        <v>2862</v>
      </c>
      <c r="C1087" s="84">
        <v>3</v>
      </c>
      <c r="D1087" s="118">
        <v>0.00558179238154986</v>
      </c>
      <c r="E1087" s="118">
        <v>2.281790637678311</v>
      </c>
      <c r="F1087" s="84" t="s">
        <v>2018</v>
      </c>
      <c r="G1087" s="84" t="b">
        <v>0</v>
      </c>
      <c r="H1087" s="84" t="b">
        <v>0</v>
      </c>
      <c r="I1087" s="84" t="b">
        <v>0</v>
      </c>
      <c r="J1087" s="84" t="b">
        <v>0</v>
      </c>
      <c r="K1087" s="84" t="b">
        <v>0</v>
      </c>
      <c r="L1087" s="84" t="b">
        <v>0</v>
      </c>
    </row>
    <row r="1088" spans="1:12" ht="15">
      <c r="A1088" s="84" t="s">
        <v>2862</v>
      </c>
      <c r="B1088" s="84" t="s">
        <v>2863</v>
      </c>
      <c r="C1088" s="84">
        <v>3</v>
      </c>
      <c r="D1088" s="118">
        <v>0.00558179238154986</v>
      </c>
      <c r="E1088" s="118">
        <v>2.281790637678311</v>
      </c>
      <c r="F1088" s="84" t="s">
        <v>2018</v>
      </c>
      <c r="G1088" s="84" t="b">
        <v>0</v>
      </c>
      <c r="H1088" s="84" t="b">
        <v>0</v>
      </c>
      <c r="I1088" s="84" t="b">
        <v>0</v>
      </c>
      <c r="J1088" s="84" t="b">
        <v>0</v>
      </c>
      <c r="K1088" s="84" t="b">
        <v>0</v>
      </c>
      <c r="L1088" s="84" t="b">
        <v>0</v>
      </c>
    </row>
    <row r="1089" spans="1:12" ht="15">
      <c r="A1089" s="84" t="s">
        <v>2863</v>
      </c>
      <c r="B1089" s="84" t="s">
        <v>2658</v>
      </c>
      <c r="C1089" s="84">
        <v>3</v>
      </c>
      <c r="D1089" s="118">
        <v>0.00558179238154986</v>
      </c>
      <c r="E1089" s="118">
        <v>2.156851901070011</v>
      </c>
      <c r="F1089" s="84" t="s">
        <v>2018</v>
      </c>
      <c r="G1089" s="84" t="b">
        <v>0</v>
      </c>
      <c r="H1089" s="84" t="b">
        <v>0</v>
      </c>
      <c r="I1089" s="84" t="b">
        <v>0</v>
      </c>
      <c r="J1089" s="84" t="b">
        <v>0</v>
      </c>
      <c r="K1089" s="84" t="b">
        <v>0</v>
      </c>
      <c r="L1089" s="84" t="b">
        <v>0</v>
      </c>
    </row>
    <row r="1090" spans="1:12" ht="15">
      <c r="A1090" s="84" t="s">
        <v>2658</v>
      </c>
      <c r="B1090" s="84" t="s">
        <v>2864</v>
      </c>
      <c r="C1090" s="84">
        <v>3</v>
      </c>
      <c r="D1090" s="118">
        <v>0.00558179238154986</v>
      </c>
      <c r="E1090" s="118">
        <v>2.156851901070011</v>
      </c>
      <c r="F1090" s="84" t="s">
        <v>2018</v>
      </c>
      <c r="G1090" s="84" t="b">
        <v>0</v>
      </c>
      <c r="H1090" s="84" t="b">
        <v>0</v>
      </c>
      <c r="I1090" s="84" t="b">
        <v>0</v>
      </c>
      <c r="J1090" s="84" t="b">
        <v>0</v>
      </c>
      <c r="K1090" s="84" t="b">
        <v>0</v>
      </c>
      <c r="L1090" s="84" t="b">
        <v>0</v>
      </c>
    </row>
    <row r="1091" spans="1:12" ht="15">
      <c r="A1091" s="84" t="s">
        <v>2864</v>
      </c>
      <c r="B1091" s="84" t="s">
        <v>1207</v>
      </c>
      <c r="C1091" s="84">
        <v>3</v>
      </c>
      <c r="D1091" s="118">
        <v>0.00558179238154986</v>
      </c>
      <c r="E1091" s="118">
        <v>2.059941888061955</v>
      </c>
      <c r="F1091" s="84" t="s">
        <v>2018</v>
      </c>
      <c r="G1091" s="84" t="b">
        <v>0</v>
      </c>
      <c r="H1091" s="84" t="b">
        <v>0</v>
      </c>
      <c r="I1091" s="84" t="b">
        <v>0</v>
      </c>
      <c r="J1091" s="84" t="b">
        <v>0</v>
      </c>
      <c r="K1091" s="84" t="b">
        <v>0</v>
      </c>
      <c r="L1091" s="84" t="b">
        <v>0</v>
      </c>
    </row>
    <row r="1092" spans="1:12" ht="15">
      <c r="A1092" s="84" t="s">
        <v>1207</v>
      </c>
      <c r="B1092" s="84" t="s">
        <v>2088</v>
      </c>
      <c r="C1092" s="84">
        <v>3</v>
      </c>
      <c r="D1092" s="118">
        <v>0.00558179238154986</v>
      </c>
      <c r="E1092" s="118">
        <v>1.4231197904747803</v>
      </c>
      <c r="F1092" s="84" t="s">
        <v>2018</v>
      </c>
      <c r="G1092" s="84" t="b">
        <v>0</v>
      </c>
      <c r="H1092" s="84" t="b">
        <v>0</v>
      </c>
      <c r="I1092" s="84" t="b">
        <v>0</v>
      </c>
      <c r="J1092" s="84" t="b">
        <v>0</v>
      </c>
      <c r="K1092" s="84" t="b">
        <v>0</v>
      </c>
      <c r="L1092" s="84" t="b">
        <v>0</v>
      </c>
    </row>
    <row r="1093" spans="1:12" ht="15">
      <c r="A1093" s="84" t="s">
        <v>2088</v>
      </c>
      <c r="B1093" s="84" t="s">
        <v>280</v>
      </c>
      <c r="C1093" s="84">
        <v>3</v>
      </c>
      <c r="D1093" s="118">
        <v>0.00558179238154986</v>
      </c>
      <c r="E1093" s="118">
        <v>1.1220897948107993</v>
      </c>
      <c r="F1093" s="84" t="s">
        <v>2018</v>
      </c>
      <c r="G1093" s="84" t="b">
        <v>0</v>
      </c>
      <c r="H1093" s="84" t="b">
        <v>0</v>
      </c>
      <c r="I1093" s="84" t="b">
        <v>0</v>
      </c>
      <c r="J1093" s="84" t="b">
        <v>0</v>
      </c>
      <c r="K1093" s="84" t="b">
        <v>0</v>
      </c>
      <c r="L1093" s="84" t="b">
        <v>0</v>
      </c>
    </row>
    <row r="1094" spans="1:12" ht="15">
      <c r="A1094" s="84" t="s">
        <v>280</v>
      </c>
      <c r="B1094" s="84" t="s">
        <v>2146</v>
      </c>
      <c r="C1094" s="84">
        <v>3</v>
      </c>
      <c r="D1094" s="118">
        <v>0.00558179238154986</v>
      </c>
      <c r="E1094" s="118">
        <v>0.9350031514536549</v>
      </c>
      <c r="F1094" s="84" t="s">
        <v>2018</v>
      </c>
      <c r="G1094" s="84" t="b">
        <v>0</v>
      </c>
      <c r="H1094" s="84" t="b">
        <v>0</v>
      </c>
      <c r="I1094" s="84" t="b">
        <v>0</v>
      </c>
      <c r="J1094" s="84" t="b">
        <v>0</v>
      </c>
      <c r="K1094" s="84" t="b">
        <v>0</v>
      </c>
      <c r="L1094" s="84" t="b">
        <v>0</v>
      </c>
    </row>
    <row r="1095" spans="1:12" ht="15">
      <c r="A1095" s="84" t="s">
        <v>2633</v>
      </c>
      <c r="B1095" s="84" t="s">
        <v>590</v>
      </c>
      <c r="C1095" s="84">
        <v>3</v>
      </c>
      <c r="D1095" s="118">
        <v>0.00558179238154986</v>
      </c>
      <c r="E1095" s="118">
        <v>1.3971840563803808</v>
      </c>
      <c r="F1095" s="84" t="s">
        <v>2018</v>
      </c>
      <c r="G1095" s="84" t="b">
        <v>0</v>
      </c>
      <c r="H1095" s="84" t="b">
        <v>0</v>
      </c>
      <c r="I1095" s="84" t="b">
        <v>0</v>
      </c>
      <c r="J1095" s="84" t="b">
        <v>0</v>
      </c>
      <c r="K1095" s="84" t="b">
        <v>0</v>
      </c>
      <c r="L1095" s="84" t="b">
        <v>0</v>
      </c>
    </row>
    <row r="1096" spans="1:12" ht="15">
      <c r="A1096" s="84" t="s">
        <v>590</v>
      </c>
      <c r="B1096" s="84" t="s">
        <v>2634</v>
      </c>
      <c r="C1096" s="84">
        <v>3</v>
      </c>
      <c r="D1096" s="118">
        <v>0.00558179238154986</v>
      </c>
      <c r="E1096" s="118">
        <v>1.3787006506863675</v>
      </c>
      <c r="F1096" s="84" t="s">
        <v>2018</v>
      </c>
      <c r="G1096" s="84" t="b">
        <v>0</v>
      </c>
      <c r="H1096" s="84" t="b">
        <v>0</v>
      </c>
      <c r="I1096" s="84" t="b">
        <v>0</v>
      </c>
      <c r="J1096" s="84" t="b">
        <v>0</v>
      </c>
      <c r="K1096" s="84" t="b">
        <v>0</v>
      </c>
      <c r="L1096" s="84" t="b">
        <v>0</v>
      </c>
    </row>
    <row r="1097" spans="1:12" ht="15">
      <c r="A1097" s="84" t="s">
        <v>2634</v>
      </c>
      <c r="B1097" s="84" t="s">
        <v>2572</v>
      </c>
      <c r="C1097" s="84">
        <v>3</v>
      </c>
      <c r="D1097" s="118">
        <v>0.00558179238154986</v>
      </c>
      <c r="E1097" s="118">
        <v>2.156851901070011</v>
      </c>
      <c r="F1097" s="84" t="s">
        <v>2018</v>
      </c>
      <c r="G1097" s="84" t="b">
        <v>0</v>
      </c>
      <c r="H1097" s="84" t="b">
        <v>0</v>
      </c>
      <c r="I1097" s="84" t="b">
        <v>0</v>
      </c>
      <c r="J1097" s="84" t="b">
        <v>0</v>
      </c>
      <c r="K1097" s="84" t="b">
        <v>0</v>
      </c>
      <c r="L1097" s="84" t="b">
        <v>0</v>
      </c>
    </row>
    <row r="1098" spans="1:12" ht="15">
      <c r="A1098" s="84" t="s">
        <v>2572</v>
      </c>
      <c r="B1098" s="84" t="s">
        <v>2161</v>
      </c>
      <c r="C1098" s="84">
        <v>3</v>
      </c>
      <c r="D1098" s="118">
        <v>0.00558179238154986</v>
      </c>
      <c r="E1098" s="118">
        <v>1.8046693829586486</v>
      </c>
      <c r="F1098" s="84" t="s">
        <v>2018</v>
      </c>
      <c r="G1098" s="84" t="b">
        <v>0</v>
      </c>
      <c r="H1098" s="84" t="b">
        <v>0</v>
      </c>
      <c r="I1098" s="84" t="b">
        <v>0</v>
      </c>
      <c r="J1098" s="84" t="b">
        <v>0</v>
      </c>
      <c r="K1098" s="84" t="b">
        <v>0</v>
      </c>
      <c r="L1098" s="84" t="b">
        <v>0</v>
      </c>
    </row>
    <row r="1099" spans="1:12" ht="15">
      <c r="A1099" s="84" t="s">
        <v>2161</v>
      </c>
      <c r="B1099" s="84" t="s">
        <v>2147</v>
      </c>
      <c r="C1099" s="84">
        <v>3</v>
      </c>
      <c r="D1099" s="118">
        <v>0.00558179238154986</v>
      </c>
      <c r="E1099" s="118">
        <v>0.98076064201433</v>
      </c>
      <c r="F1099" s="84" t="s">
        <v>2018</v>
      </c>
      <c r="G1099" s="84" t="b">
        <v>0</v>
      </c>
      <c r="H1099" s="84" t="b">
        <v>0</v>
      </c>
      <c r="I1099" s="84" t="b">
        <v>0</v>
      </c>
      <c r="J1099" s="84" t="b">
        <v>0</v>
      </c>
      <c r="K1099" s="84" t="b">
        <v>0</v>
      </c>
      <c r="L1099" s="84" t="b">
        <v>0</v>
      </c>
    </row>
    <row r="1100" spans="1:12" ht="15">
      <c r="A1100" s="84" t="s">
        <v>2147</v>
      </c>
      <c r="B1100" s="84" t="s">
        <v>2635</v>
      </c>
      <c r="C1100" s="84">
        <v>3</v>
      </c>
      <c r="D1100" s="118">
        <v>0.00558179238154986</v>
      </c>
      <c r="E1100" s="118">
        <v>1.4578818967339924</v>
      </c>
      <c r="F1100" s="84" t="s">
        <v>2018</v>
      </c>
      <c r="G1100" s="84" t="b">
        <v>0</v>
      </c>
      <c r="H1100" s="84" t="b">
        <v>0</v>
      </c>
      <c r="I1100" s="84" t="b">
        <v>0</v>
      </c>
      <c r="J1100" s="84" t="b">
        <v>0</v>
      </c>
      <c r="K1100" s="84" t="b">
        <v>0</v>
      </c>
      <c r="L1100" s="84" t="b">
        <v>0</v>
      </c>
    </row>
    <row r="1101" spans="1:12" ht="15">
      <c r="A1101" s="84" t="s">
        <v>2635</v>
      </c>
      <c r="B1101" s="84" t="s">
        <v>2161</v>
      </c>
      <c r="C1101" s="84">
        <v>3</v>
      </c>
      <c r="D1101" s="118">
        <v>0.00558179238154986</v>
      </c>
      <c r="E1101" s="118">
        <v>1.8046693829586486</v>
      </c>
      <c r="F1101" s="84" t="s">
        <v>2018</v>
      </c>
      <c r="G1101" s="84" t="b">
        <v>0</v>
      </c>
      <c r="H1101" s="84" t="b">
        <v>0</v>
      </c>
      <c r="I1101" s="84" t="b">
        <v>0</v>
      </c>
      <c r="J1101" s="84" t="b">
        <v>0</v>
      </c>
      <c r="K1101" s="84" t="b">
        <v>0</v>
      </c>
      <c r="L1101" s="84" t="b">
        <v>0</v>
      </c>
    </row>
    <row r="1102" spans="1:12" ht="15">
      <c r="A1102" s="84" t="s">
        <v>2636</v>
      </c>
      <c r="B1102" s="84" t="s">
        <v>2146</v>
      </c>
      <c r="C1102" s="84">
        <v>3</v>
      </c>
      <c r="D1102" s="118">
        <v>0.00558179238154986</v>
      </c>
      <c r="E1102" s="118">
        <v>1.4578818967339924</v>
      </c>
      <c r="F1102" s="84" t="s">
        <v>2018</v>
      </c>
      <c r="G1102" s="84" t="b">
        <v>0</v>
      </c>
      <c r="H1102" s="84" t="b">
        <v>0</v>
      </c>
      <c r="I1102" s="84" t="b">
        <v>0</v>
      </c>
      <c r="J1102" s="84" t="b">
        <v>0</v>
      </c>
      <c r="K1102" s="84" t="b">
        <v>0</v>
      </c>
      <c r="L1102" s="84" t="b">
        <v>0</v>
      </c>
    </row>
    <row r="1103" spans="1:12" ht="15">
      <c r="A1103" s="84" t="s">
        <v>2175</v>
      </c>
      <c r="B1103" s="84" t="s">
        <v>2519</v>
      </c>
      <c r="C1103" s="84">
        <v>3</v>
      </c>
      <c r="D1103" s="118">
        <v>0.00558179238154986</v>
      </c>
      <c r="E1103" s="118">
        <v>1.6339731557896737</v>
      </c>
      <c r="F1103" s="84" t="s">
        <v>2018</v>
      </c>
      <c r="G1103" s="84" t="b">
        <v>0</v>
      </c>
      <c r="H1103" s="84" t="b">
        <v>0</v>
      </c>
      <c r="I1103" s="84" t="b">
        <v>0</v>
      </c>
      <c r="J1103" s="84" t="b">
        <v>0</v>
      </c>
      <c r="K1103" s="84" t="b">
        <v>0</v>
      </c>
      <c r="L1103" s="84" t="b">
        <v>0</v>
      </c>
    </row>
    <row r="1104" spans="1:12" ht="15">
      <c r="A1104" s="84" t="s">
        <v>2521</v>
      </c>
      <c r="B1104" s="84" t="s">
        <v>2754</v>
      </c>
      <c r="C1104" s="84">
        <v>3</v>
      </c>
      <c r="D1104" s="118">
        <v>0.00558179238154986</v>
      </c>
      <c r="E1104" s="118">
        <v>2.059941888061955</v>
      </c>
      <c r="F1104" s="84" t="s">
        <v>2018</v>
      </c>
      <c r="G1104" s="84" t="b">
        <v>0</v>
      </c>
      <c r="H1104" s="84" t="b">
        <v>0</v>
      </c>
      <c r="I1104" s="84" t="b">
        <v>0</v>
      </c>
      <c r="J1104" s="84" t="b">
        <v>0</v>
      </c>
      <c r="K1104" s="84" t="b">
        <v>0</v>
      </c>
      <c r="L1104" s="84" t="b">
        <v>0</v>
      </c>
    </row>
    <row r="1105" spans="1:12" ht="15">
      <c r="A1105" s="84" t="s">
        <v>2624</v>
      </c>
      <c r="B1105" s="84" t="s">
        <v>590</v>
      </c>
      <c r="C1105" s="84">
        <v>2</v>
      </c>
      <c r="D1105" s="118">
        <v>0.004292919788097141</v>
      </c>
      <c r="E1105" s="118">
        <v>1.3971840563803806</v>
      </c>
      <c r="F1105" s="84" t="s">
        <v>2018</v>
      </c>
      <c r="G1105" s="84" t="b">
        <v>0</v>
      </c>
      <c r="H1105" s="84" t="b">
        <v>0</v>
      </c>
      <c r="I1105" s="84" t="b">
        <v>0</v>
      </c>
      <c r="J1105" s="84" t="b">
        <v>0</v>
      </c>
      <c r="K1105" s="84" t="b">
        <v>0</v>
      </c>
      <c r="L1105" s="84" t="b">
        <v>0</v>
      </c>
    </row>
    <row r="1106" spans="1:12" ht="15">
      <c r="A1106" s="84" t="s">
        <v>590</v>
      </c>
      <c r="B1106" s="84" t="s">
        <v>590</v>
      </c>
      <c r="C1106" s="84">
        <v>2</v>
      </c>
      <c r="D1106" s="118">
        <v>0.004292919788097141</v>
      </c>
      <c r="E1106" s="118">
        <v>0.3180028103327558</v>
      </c>
      <c r="F1106" s="84" t="s">
        <v>2018</v>
      </c>
      <c r="G1106" s="84" t="b">
        <v>0</v>
      </c>
      <c r="H1106" s="84" t="b">
        <v>0</v>
      </c>
      <c r="I1106" s="84" t="b">
        <v>0</v>
      </c>
      <c r="J1106" s="84" t="b">
        <v>0</v>
      </c>
      <c r="K1106" s="84" t="b">
        <v>0</v>
      </c>
      <c r="L1106" s="84" t="b">
        <v>0</v>
      </c>
    </row>
    <row r="1107" spans="1:12" ht="15">
      <c r="A1107" s="84" t="s">
        <v>2561</v>
      </c>
      <c r="B1107" s="84" t="s">
        <v>2625</v>
      </c>
      <c r="C1107" s="84">
        <v>2</v>
      </c>
      <c r="D1107" s="118">
        <v>0.004292919788097141</v>
      </c>
      <c r="E1107" s="118">
        <v>2.156851901070011</v>
      </c>
      <c r="F1107" s="84" t="s">
        <v>2018</v>
      </c>
      <c r="G1107" s="84" t="b">
        <v>0</v>
      </c>
      <c r="H1107" s="84" t="b">
        <v>0</v>
      </c>
      <c r="I1107" s="84" t="b">
        <v>0</v>
      </c>
      <c r="J1107" s="84" t="b">
        <v>0</v>
      </c>
      <c r="K1107" s="84" t="b">
        <v>0</v>
      </c>
      <c r="L1107" s="84" t="b">
        <v>0</v>
      </c>
    </row>
    <row r="1108" spans="1:12" ht="15">
      <c r="A1108" s="84" t="s">
        <v>2625</v>
      </c>
      <c r="B1108" s="84" t="s">
        <v>2626</v>
      </c>
      <c r="C1108" s="84">
        <v>2</v>
      </c>
      <c r="D1108" s="118">
        <v>0.004292919788097141</v>
      </c>
      <c r="E1108" s="118">
        <v>2.4578818967339924</v>
      </c>
      <c r="F1108" s="84" t="s">
        <v>2018</v>
      </c>
      <c r="G1108" s="84" t="b">
        <v>0</v>
      </c>
      <c r="H1108" s="84" t="b">
        <v>0</v>
      </c>
      <c r="I1108" s="84" t="b">
        <v>0</v>
      </c>
      <c r="J1108" s="84" t="b">
        <v>0</v>
      </c>
      <c r="K1108" s="84" t="b">
        <v>0</v>
      </c>
      <c r="L1108" s="84" t="b">
        <v>0</v>
      </c>
    </row>
    <row r="1109" spans="1:12" ht="15">
      <c r="A1109" s="84" t="s">
        <v>2626</v>
      </c>
      <c r="B1109" s="84" t="s">
        <v>2562</v>
      </c>
      <c r="C1109" s="84">
        <v>2</v>
      </c>
      <c r="D1109" s="118">
        <v>0.004292919788097141</v>
      </c>
      <c r="E1109" s="118">
        <v>2.281790637678311</v>
      </c>
      <c r="F1109" s="84" t="s">
        <v>2018</v>
      </c>
      <c r="G1109" s="84" t="b">
        <v>0</v>
      </c>
      <c r="H1109" s="84" t="b">
        <v>0</v>
      </c>
      <c r="I1109" s="84" t="b">
        <v>0</v>
      </c>
      <c r="J1109" s="84" t="b">
        <v>0</v>
      </c>
      <c r="K1109" s="84" t="b">
        <v>0</v>
      </c>
      <c r="L1109" s="84" t="b">
        <v>0</v>
      </c>
    </row>
    <row r="1110" spans="1:12" ht="15">
      <c r="A1110" s="84" t="s">
        <v>2562</v>
      </c>
      <c r="B1110" s="84" t="s">
        <v>2570</v>
      </c>
      <c r="C1110" s="84">
        <v>2</v>
      </c>
      <c r="D1110" s="118">
        <v>0.004292919788097141</v>
      </c>
      <c r="E1110" s="118">
        <v>2.281790637678311</v>
      </c>
      <c r="F1110" s="84" t="s">
        <v>2018</v>
      </c>
      <c r="G1110" s="84" t="b">
        <v>0</v>
      </c>
      <c r="H1110" s="84" t="b">
        <v>0</v>
      </c>
      <c r="I1110" s="84" t="b">
        <v>0</v>
      </c>
      <c r="J1110" s="84" t="b">
        <v>0</v>
      </c>
      <c r="K1110" s="84" t="b">
        <v>0</v>
      </c>
      <c r="L1110" s="84" t="b">
        <v>0</v>
      </c>
    </row>
    <row r="1111" spans="1:12" ht="15">
      <c r="A1111" s="84" t="s">
        <v>2570</v>
      </c>
      <c r="B1111" s="84" t="s">
        <v>2571</v>
      </c>
      <c r="C1111" s="84">
        <v>2</v>
      </c>
      <c r="D1111" s="118">
        <v>0.004292919788097141</v>
      </c>
      <c r="E1111" s="118">
        <v>2.4578818967339924</v>
      </c>
      <c r="F1111" s="84" t="s">
        <v>2018</v>
      </c>
      <c r="G1111" s="84" t="b">
        <v>0</v>
      </c>
      <c r="H1111" s="84" t="b">
        <v>0</v>
      </c>
      <c r="I1111" s="84" t="b">
        <v>0</v>
      </c>
      <c r="J1111" s="84" t="b">
        <v>0</v>
      </c>
      <c r="K1111" s="84" t="b">
        <v>0</v>
      </c>
      <c r="L1111" s="84" t="b">
        <v>0</v>
      </c>
    </row>
    <row r="1112" spans="1:12" ht="15">
      <c r="A1112" s="84" t="s">
        <v>2571</v>
      </c>
      <c r="B1112" s="84" t="s">
        <v>2536</v>
      </c>
      <c r="C1112" s="84">
        <v>2</v>
      </c>
      <c r="D1112" s="118">
        <v>0.004292919788097141</v>
      </c>
      <c r="E1112" s="118">
        <v>2.4578818967339924</v>
      </c>
      <c r="F1112" s="84" t="s">
        <v>2018</v>
      </c>
      <c r="G1112" s="84" t="b">
        <v>0</v>
      </c>
      <c r="H1112" s="84" t="b">
        <v>0</v>
      </c>
      <c r="I1112" s="84" t="b">
        <v>0</v>
      </c>
      <c r="J1112" s="84" t="b">
        <v>1</v>
      </c>
      <c r="K1112" s="84" t="b">
        <v>0</v>
      </c>
      <c r="L1112" s="84" t="b">
        <v>0</v>
      </c>
    </row>
    <row r="1113" spans="1:12" ht="15">
      <c r="A1113" s="84" t="s">
        <v>2536</v>
      </c>
      <c r="B1113" s="84" t="s">
        <v>2599</v>
      </c>
      <c r="C1113" s="84">
        <v>2</v>
      </c>
      <c r="D1113" s="118">
        <v>0.004292919788097141</v>
      </c>
      <c r="E1113" s="118">
        <v>2.4578818967339924</v>
      </c>
      <c r="F1113" s="84" t="s">
        <v>2018</v>
      </c>
      <c r="G1113" s="84" t="b">
        <v>1</v>
      </c>
      <c r="H1113" s="84" t="b">
        <v>0</v>
      </c>
      <c r="I1113" s="84" t="b">
        <v>0</v>
      </c>
      <c r="J1113" s="84" t="b">
        <v>0</v>
      </c>
      <c r="K1113" s="84" t="b">
        <v>0</v>
      </c>
      <c r="L1113" s="84" t="b">
        <v>0</v>
      </c>
    </row>
    <row r="1114" spans="1:12" ht="15">
      <c r="A1114" s="84" t="s">
        <v>2599</v>
      </c>
      <c r="B1114" s="84" t="s">
        <v>2627</v>
      </c>
      <c r="C1114" s="84">
        <v>2</v>
      </c>
      <c r="D1114" s="118">
        <v>0.004292919788097141</v>
      </c>
      <c r="E1114" s="118">
        <v>2.4578818967339924</v>
      </c>
      <c r="F1114" s="84" t="s">
        <v>2018</v>
      </c>
      <c r="G1114" s="84" t="b">
        <v>0</v>
      </c>
      <c r="H1114" s="84" t="b">
        <v>0</v>
      </c>
      <c r="I1114" s="84" t="b">
        <v>0</v>
      </c>
      <c r="J1114" s="84" t="b">
        <v>0</v>
      </c>
      <c r="K1114" s="84" t="b">
        <v>0</v>
      </c>
      <c r="L1114" s="84" t="b">
        <v>0</v>
      </c>
    </row>
    <row r="1115" spans="1:12" ht="15">
      <c r="A1115" s="84" t="s">
        <v>2627</v>
      </c>
      <c r="B1115" s="84" t="s">
        <v>2600</v>
      </c>
      <c r="C1115" s="84">
        <v>2</v>
      </c>
      <c r="D1115" s="118">
        <v>0.004292919788097141</v>
      </c>
      <c r="E1115" s="118">
        <v>2.4578818967339924</v>
      </c>
      <c r="F1115" s="84" t="s">
        <v>2018</v>
      </c>
      <c r="G1115" s="84" t="b">
        <v>0</v>
      </c>
      <c r="H1115" s="84" t="b">
        <v>0</v>
      </c>
      <c r="I1115" s="84" t="b">
        <v>0</v>
      </c>
      <c r="J1115" s="84" t="b">
        <v>0</v>
      </c>
      <c r="K1115" s="84" t="b">
        <v>0</v>
      </c>
      <c r="L1115" s="84" t="b">
        <v>0</v>
      </c>
    </row>
    <row r="1116" spans="1:12" ht="15">
      <c r="A1116" s="84" t="s">
        <v>2600</v>
      </c>
      <c r="B1116" s="84" t="s">
        <v>2628</v>
      </c>
      <c r="C1116" s="84">
        <v>2</v>
      </c>
      <c r="D1116" s="118">
        <v>0.004292919788097141</v>
      </c>
      <c r="E1116" s="118">
        <v>2.4578818967339924</v>
      </c>
      <c r="F1116" s="84" t="s">
        <v>2018</v>
      </c>
      <c r="G1116" s="84" t="b">
        <v>0</v>
      </c>
      <c r="H1116" s="84" t="b">
        <v>0</v>
      </c>
      <c r="I1116" s="84" t="b">
        <v>0</v>
      </c>
      <c r="J1116" s="84" t="b">
        <v>0</v>
      </c>
      <c r="K1116" s="84" t="b">
        <v>0</v>
      </c>
      <c r="L1116" s="84" t="b">
        <v>0</v>
      </c>
    </row>
    <row r="1117" spans="1:12" ht="15">
      <c r="A1117" s="84" t="s">
        <v>2628</v>
      </c>
      <c r="B1117" s="84" t="s">
        <v>2629</v>
      </c>
      <c r="C1117" s="84">
        <v>2</v>
      </c>
      <c r="D1117" s="118">
        <v>0.004292919788097141</v>
      </c>
      <c r="E1117" s="118">
        <v>2.4578818967339924</v>
      </c>
      <c r="F1117" s="84" t="s">
        <v>2018</v>
      </c>
      <c r="G1117" s="84" t="b">
        <v>0</v>
      </c>
      <c r="H1117" s="84" t="b">
        <v>0</v>
      </c>
      <c r="I1117" s="84" t="b">
        <v>0</v>
      </c>
      <c r="J1117" s="84" t="b">
        <v>0</v>
      </c>
      <c r="K1117" s="84" t="b">
        <v>0</v>
      </c>
      <c r="L1117" s="84" t="b">
        <v>0</v>
      </c>
    </row>
    <row r="1118" spans="1:12" ht="15">
      <c r="A1118" s="84" t="s">
        <v>2629</v>
      </c>
      <c r="B1118" s="84" t="s">
        <v>2630</v>
      </c>
      <c r="C1118" s="84">
        <v>2</v>
      </c>
      <c r="D1118" s="118">
        <v>0.004292919788097141</v>
      </c>
      <c r="E1118" s="118">
        <v>2.4578818967339924</v>
      </c>
      <c r="F1118" s="84" t="s">
        <v>2018</v>
      </c>
      <c r="G1118" s="84" t="b">
        <v>0</v>
      </c>
      <c r="H1118" s="84" t="b">
        <v>0</v>
      </c>
      <c r="I1118" s="84" t="b">
        <v>0</v>
      </c>
      <c r="J1118" s="84" t="b">
        <v>0</v>
      </c>
      <c r="K1118" s="84" t="b">
        <v>0</v>
      </c>
      <c r="L1118" s="84" t="b">
        <v>0</v>
      </c>
    </row>
    <row r="1119" spans="1:12" ht="15">
      <c r="A1119" s="84" t="s">
        <v>2630</v>
      </c>
      <c r="B1119" s="84" t="s">
        <v>2631</v>
      </c>
      <c r="C1119" s="84">
        <v>2</v>
      </c>
      <c r="D1119" s="118">
        <v>0.004292919788097141</v>
      </c>
      <c r="E1119" s="118">
        <v>2.4578818967339924</v>
      </c>
      <c r="F1119" s="84" t="s">
        <v>2018</v>
      </c>
      <c r="G1119" s="84" t="b">
        <v>0</v>
      </c>
      <c r="H1119" s="84" t="b">
        <v>0</v>
      </c>
      <c r="I1119" s="84" t="b">
        <v>0</v>
      </c>
      <c r="J1119" s="84" t="b">
        <v>0</v>
      </c>
      <c r="K1119" s="84" t="b">
        <v>0</v>
      </c>
      <c r="L1119" s="84" t="b">
        <v>0</v>
      </c>
    </row>
    <row r="1120" spans="1:12" ht="15">
      <c r="A1120" s="84" t="s">
        <v>2161</v>
      </c>
      <c r="B1120" s="84" t="s">
        <v>2677</v>
      </c>
      <c r="C1120" s="84">
        <v>2</v>
      </c>
      <c r="D1120" s="118">
        <v>0.004292919788097141</v>
      </c>
      <c r="E1120" s="118">
        <v>1.8046693829586486</v>
      </c>
      <c r="F1120" s="84" t="s">
        <v>2018</v>
      </c>
      <c r="G1120" s="84" t="b">
        <v>0</v>
      </c>
      <c r="H1120" s="84" t="b">
        <v>0</v>
      </c>
      <c r="I1120" s="84" t="b">
        <v>0</v>
      </c>
      <c r="J1120" s="84" t="b">
        <v>0</v>
      </c>
      <c r="K1120" s="84" t="b">
        <v>0</v>
      </c>
      <c r="L1120" s="84" t="b">
        <v>0</v>
      </c>
    </row>
    <row r="1121" spans="1:12" ht="15">
      <c r="A1121" s="84" t="s">
        <v>2677</v>
      </c>
      <c r="B1121" s="84" t="s">
        <v>2636</v>
      </c>
      <c r="C1121" s="84">
        <v>2</v>
      </c>
      <c r="D1121" s="118">
        <v>0.004292919788097141</v>
      </c>
      <c r="E1121" s="118">
        <v>2.281790637678311</v>
      </c>
      <c r="F1121" s="84" t="s">
        <v>2018</v>
      </c>
      <c r="G1121" s="84" t="b">
        <v>0</v>
      </c>
      <c r="H1121" s="84" t="b">
        <v>0</v>
      </c>
      <c r="I1121" s="84" t="b">
        <v>0</v>
      </c>
      <c r="J1121" s="84" t="b">
        <v>0</v>
      </c>
      <c r="K1121" s="84" t="b">
        <v>0</v>
      </c>
      <c r="L1121" s="84" t="b">
        <v>0</v>
      </c>
    </row>
    <row r="1122" spans="1:12" ht="15">
      <c r="A1122" s="84" t="s">
        <v>281</v>
      </c>
      <c r="B1122" s="84" t="s">
        <v>2633</v>
      </c>
      <c r="C1122" s="84">
        <v>2</v>
      </c>
      <c r="D1122" s="118">
        <v>0.004292919788097141</v>
      </c>
      <c r="E1122" s="118">
        <v>1.6449685400911367</v>
      </c>
      <c r="F1122" s="84" t="s">
        <v>2018</v>
      </c>
      <c r="G1122" s="84" t="b">
        <v>0</v>
      </c>
      <c r="H1122" s="84" t="b">
        <v>0</v>
      </c>
      <c r="I1122" s="84" t="b">
        <v>0</v>
      </c>
      <c r="J1122" s="84" t="b">
        <v>0</v>
      </c>
      <c r="K1122" s="84" t="b">
        <v>0</v>
      </c>
      <c r="L1122" s="84" t="b">
        <v>0</v>
      </c>
    </row>
    <row r="1123" spans="1:12" ht="15">
      <c r="A1123" s="84" t="s">
        <v>259</v>
      </c>
      <c r="B1123" s="84" t="s">
        <v>2755</v>
      </c>
      <c r="C1123" s="84">
        <v>2</v>
      </c>
      <c r="D1123" s="118">
        <v>0.004292919788097141</v>
      </c>
      <c r="E1123" s="118">
        <v>1.7589118923979736</v>
      </c>
      <c r="F1123" s="84" t="s">
        <v>2018</v>
      </c>
      <c r="G1123" s="84" t="b">
        <v>0</v>
      </c>
      <c r="H1123" s="84" t="b">
        <v>0</v>
      </c>
      <c r="I1123" s="84" t="b">
        <v>0</v>
      </c>
      <c r="J1123" s="84" t="b">
        <v>0</v>
      </c>
      <c r="K1123" s="84" t="b">
        <v>0</v>
      </c>
      <c r="L1123" s="84" t="b">
        <v>0</v>
      </c>
    </row>
    <row r="1124" spans="1:12" ht="15">
      <c r="A1124" s="84" t="s">
        <v>2755</v>
      </c>
      <c r="B1124" s="84" t="s">
        <v>2756</v>
      </c>
      <c r="C1124" s="84">
        <v>2</v>
      </c>
      <c r="D1124" s="118">
        <v>0.004292919788097141</v>
      </c>
      <c r="E1124" s="118">
        <v>2.4578818967339924</v>
      </c>
      <c r="F1124" s="84" t="s">
        <v>2018</v>
      </c>
      <c r="G1124" s="84" t="b">
        <v>0</v>
      </c>
      <c r="H1124" s="84" t="b">
        <v>0</v>
      </c>
      <c r="I1124" s="84" t="b">
        <v>0</v>
      </c>
      <c r="J1124" s="84" t="b">
        <v>0</v>
      </c>
      <c r="K1124" s="84" t="b">
        <v>0</v>
      </c>
      <c r="L1124" s="84" t="b">
        <v>0</v>
      </c>
    </row>
    <row r="1125" spans="1:12" ht="15">
      <c r="A1125" s="84" t="s">
        <v>2756</v>
      </c>
      <c r="B1125" s="84" t="s">
        <v>2757</v>
      </c>
      <c r="C1125" s="84">
        <v>2</v>
      </c>
      <c r="D1125" s="118">
        <v>0.004292919788097141</v>
      </c>
      <c r="E1125" s="118">
        <v>2.4578818967339924</v>
      </c>
      <c r="F1125" s="84" t="s">
        <v>2018</v>
      </c>
      <c r="G1125" s="84" t="b">
        <v>0</v>
      </c>
      <c r="H1125" s="84" t="b">
        <v>0</v>
      </c>
      <c r="I1125" s="84" t="b">
        <v>0</v>
      </c>
      <c r="J1125" s="84" t="b">
        <v>0</v>
      </c>
      <c r="K1125" s="84" t="b">
        <v>0</v>
      </c>
      <c r="L1125" s="84" t="b">
        <v>0</v>
      </c>
    </row>
    <row r="1126" spans="1:12" ht="15">
      <c r="A1126" s="84" t="s">
        <v>2757</v>
      </c>
      <c r="B1126" s="84" t="s">
        <v>2758</v>
      </c>
      <c r="C1126" s="84">
        <v>2</v>
      </c>
      <c r="D1126" s="118">
        <v>0.004292919788097141</v>
      </c>
      <c r="E1126" s="118">
        <v>2.4578818967339924</v>
      </c>
      <c r="F1126" s="84" t="s">
        <v>2018</v>
      </c>
      <c r="G1126" s="84" t="b">
        <v>0</v>
      </c>
      <c r="H1126" s="84" t="b">
        <v>0</v>
      </c>
      <c r="I1126" s="84" t="b">
        <v>0</v>
      </c>
      <c r="J1126" s="84" t="b">
        <v>0</v>
      </c>
      <c r="K1126" s="84" t="b">
        <v>0</v>
      </c>
      <c r="L1126" s="84" t="b">
        <v>0</v>
      </c>
    </row>
    <row r="1127" spans="1:12" ht="15">
      <c r="A1127" s="84" t="s">
        <v>2758</v>
      </c>
      <c r="B1127" s="84" t="s">
        <v>2759</v>
      </c>
      <c r="C1127" s="84">
        <v>2</v>
      </c>
      <c r="D1127" s="118">
        <v>0.004292919788097141</v>
      </c>
      <c r="E1127" s="118">
        <v>2.4578818967339924</v>
      </c>
      <c r="F1127" s="84" t="s">
        <v>2018</v>
      </c>
      <c r="G1127" s="84" t="b">
        <v>0</v>
      </c>
      <c r="H1127" s="84" t="b">
        <v>0</v>
      </c>
      <c r="I1127" s="84" t="b">
        <v>0</v>
      </c>
      <c r="J1127" s="84" t="b">
        <v>0</v>
      </c>
      <c r="K1127" s="84" t="b">
        <v>0</v>
      </c>
      <c r="L1127" s="84" t="b">
        <v>0</v>
      </c>
    </row>
    <row r="1128" spans="1:12" ht="15">
      <c r="A1128" s="84" t="s">
        <v>2759</v>
      </c>
      <c r="B1128" s="84" t="s">
        <v>2760</v>
      </c>
      <c r="C1128" s="84">
        <v>2</v>
      </c>
      <c r="D1128" s="118">
        <v>0.004292919788097141</v>
      </c>
      <c r="E1128" s="118">
        <v>2.4578818967339924</v>
      </c>
      <c r="F1128" s="84" t="s">
        <v>2018</v>
      </c>
      <c r="G1128" s="84" t="b">
        <v>0</v>
      </c>
      <c r="H1128" s="84" t="b">
        <v>0</v>
      </c>
      <c r="I1128" s="84" t="b">
        <v>0</v>
      </c>
      <c r="J1128" s="84" t="b">
        <v>0</v>
      </c>
      <c r="K1128" s="84" t="b">
        <v>0</v>
      </c>
      <c r="L1128" s="84" t="b">
        <v>0</v>
      </c>
    </row>
    <row r="1129" spans="1:12" ht="15">
      <c r="A1129" s="84" t="s">
        <v>2760</v>
      </c>
      <c r="B1129" s="84" t="s">
        <v>2639</v>
      </c>
      <c r="C1129" s="84">
        <v>2</v>
      </c>
      <c r="D1129" s="118">
        <v>0.004292919788097141</v>
      </c>
      <c r="E1129" s="118">
        <v>2.4578818967339924</v>
      </c>
      <c r="F1129" s="84" t="s">
        <v>2018</v>
      </c>
      <c r="G1129" s="84" t="b">
        <v>0</v>
      </c>
      <c r="H1129" s="84" t="b">
        <v>0</v>
      </c>
      <c r="I1129" s="84" t="b">
        <v>0</v>
      </c>
      <c r="J1129" s="84" t="b">
        <v>0</v>
      </c>
      <c r="K1129" s="84" t="b">
        <v>0</v>
      </c>
      <c r="L1129" s="84" t="b">
        <v>0</v>
      </c>
    </row>
    <row r="1130" spans="1:12" ht="15">
      <c r="A1130" s="84" t="s">
        <v>2639</v>
      </c>
      <c r="B1130" s="84" t="s">
        <v>2761</v>
      </c>
      <c r="C1130" s="84">
        <v>2</v>
      </c>
      <c r="D1130" s="118">
        <v>0.004292919788097141</v>
      </c>
      <c r="E1130" s="118">
        <v>2.4578818967339924</v>
      </c>
      <c r="F1130" s="84" t="s">
        <v>2018</v>
      </c>
      <c r="G1130" s="84" t="b">
        <v>0</v>
      </c>
      <c r="H1130" s="84" t="b">
        <v>0</v>
      </c>
      <c r="I1130" s="84" t="b">
        <v>0</v>
      </c>
      <c r="J1130" s="84" t="b">
        <v>0</v>
      </c>
      <c r="K1130" s="84" t="b">
        <v>0</v>
      </c>
      <c r="L1130" s="84" t="b">
        <v>0</v>
      </c>
    </row>
    <row r="1131" spans="1:12" ht="15">
      <c r="A1131" s="84" t="s">
        <v>2761</v>
      </c>
      <c r="B1131" s="84" t="s">
        <v>2519</v>
      </c>
      <c r="C1131" s="84">
        <v>2</v>
      </c>
      <c r="D1131" s="118">
        <v>0.004292919788097141</v>
      </c>
      <c r="E1131" s="118">
        <v>2.059941888061955</v>
      </c>
      <c r="F1131" s="84" t="s">
        <v>2018</v>
      </c>
      <c r="G1131" s="84" t="b">
        <v>0</v>
      </c>
      <c r="H1131" s="84" t="b">
        <v>0</v>
      </c>
      <c r="I1131" s="84" t="b">
        <v>0</v>
      </c>
      <c r="J1131" s="84" t="b">
        <v>0</v>
      </c>
      <c r="K1131" s="84" t="b">
        <v>0</v>
      </c>
      <c r="L1131" s="84" t="b">
        <v>0</v>
      </c>
    </row>
    <row r="1132" spans="1:12" ht="15">
      <c r="A1132" s="84" t="s">
        <v>2519</v>
      </c>
      <c r="B1132" s="84" t="s">
        <v>2175</v>
      </c>
      <c r="C1132" s="84">
        <v>2</v>
      </c>
      <c r="D1132" s="118">
        <v>0.004292919788097141</v>
      </c>
      <c r="E1132" s="118">
        <v>1.4578818967339924</v>
      </c>
      <c r="F1132" s="84" t="s">
        <v>2018</v>
      </c>
      <c r="G1132" s="84" t="b">
        <v>0</v>
      </c>
      <c r="H1132" s="84" t="b">
        <v>0</v>
      </c>
      <c r="I1132" s="84" t="b">
        <v>0</v>
      </c>
      <c r="J1132" s="84" t="b">
        <v>0</v>
      </c>
      <c r="K1132" s="84" t="b">
        <v>0</v>
      </c>
      <c r="L1132" s="84" t="b">
        <v>0</v>
      </c>
    </row>
    <row r="1133" spans="1:12" ht="15">
      <c r="A1133" s="84" t="s">
        <v>2175</v>
      </c>
      <c r="B1133" s="84" t="s">
        <v>2762</v>
      </c>
      <c r="C1133" s="84">
        <v>2</v>
      </c>
      <c r="D1133" s="118">
        <v>0.004292919788097141</v>
      </c>
      <c r="E1133" s="118">
        <v>1.8558219054060299</v>
      </c>
      <c r="F1133" s="84" t="s">
        <v>2018</v>
      </c>
      <c r="G1133" s="84" t="b">
        <v>0</v>
      </c>
      <c r="H1133" s="84" t="b">
        <v>0</v>
      </c>
      <c r="I1133" s="84" t="b">
        <v>0</v>
      </c>
      <c r="J1133" s="84" t="b">
        <v>0</v>
      </c>
      <c r="K1133" s="84" t="b">
        <v>0</v>
      </c>
      <c r="L1133" s="84" t="b">
        <v>0</v>
      </c>
    </row>
    <row r="1134" spans="1:12" ht="15">
      <c r="A1134" s="84" t="s">
        <v>2762</v>
      </c>
      <c r="B1134" s="84" t="s">
        <v>2763</v>
      </c>
      <c r="C1134" s="84">
        <v>2</v>
      </c>
      <c r="D1134" s="118">
        <v>0.004292919788097141</v>
      </c>
      <c r="E1134" s="118">
        <v>2.4578818967339924</v>
      </c>
      <c r="F1134" s="84" t="s">
        <v>2018</v>
      </c>
      <c r="G1134" s="84" t="b">
        <v>0</v>
      </c>
      <c r="H1134" s="84" t="b">
        <v>0</v>
      </c>
      <c r="I1134" s="84" t="b">
        <v>0</v>
      </c>
      <c r="J1134" s="84" t="b">
        <v>0</v>
      </c>
      <c r="K1134" s="84" t="b">
        <v>0</v>
      </c>
      <c r="L1134" s="84" t="b">
        <v>0</v>
      </c>
    </row>
    <row r="1135" spans="1:12" ht="15">
      <c r="A1135" s="84" t="s">
        <v>2763</v>
      </c>
      <c r="B1135" s="84" t="s">
        <v>2175</v>
      </c>
      <c r="C1135" s="84">
        <v>2</v>
      </c>
      <c r="D1135" s="118">
        <v>0.004292919788097141</v>
      </c>
      <c r="E1135" s="118">
        <v>1.8558219054060299</v>
      </c>
      <c r="F1135" s="84" t="s">
        <v>2018</v>
      </c>
      <c r="G1135" s="84" t="b">
        <v>0</v>
      </c>
      <c r="H1135" s="84" t="b">
        <v>0</v>
      </c>
      <c r="I1135" s="84" t="b">
        <v>0</v>
      </c>
      <c r="J1135" s="84" t="b">
        <v>0</v>
      </c>
      <c r="K1135" s="84" t="b">
        <v>0</v>
      </c>
      <c r="L1135" s="84" t="b">
        <v>0</v>
      </c>
    </row>
    <row r="1136" spans="1:12" ht="15">
      <c r="A1136" s="84" t="s">
        <v>2519</v>
      </c>
      <c r="B1136" s="84" t="s">
        <v>2764</v>
      </c>
      <c r="C1136" s="84">
        <v>2</v>
      </c>
      <c r="D1136" s="118">
        <v>0.004292919788097141</v>
      </c>
      <c r="E1136" s="118">
        <v>2.059941888061955</v>
      </c>
      <c r="F1136" s="84" t="s">
        <v>2018</v>
      </c>
      <c r="G1136" s="84" t="b">
        <v>0</v>
      </c>
      <c r="H1136" s="84" t="b">
        <v>0</v>
      </c>
      <c r="I1136" s="84" t="b">
        <v>0</v>
      </c>
      <c r="J1136" s="84" t="b">
        <v>0</v>
      </c>
      <c r="K1136" s="84" t="b">
        <v>0</v>
      </c>
      <c r="L1136" s="84" t="b">
        <v>0</v>
      </c>
    </row>
    <row r="1137" spans="1:12" ht="15">
      <c r="A1137" s="84" t="s">
        <v>2764</v>
      </c>
      <c r="B1137" s="84" t="s">
        <v>2765</v>
      </c>
      <c r="C1137" s="84">
        <v>2</v>
      </c>
      <c r="D1137" s="118">
        <v>0.004292919788097141</v>
      </c>
      <c r="E1137" s="118">
        <v>2.4578818967339924</v>
      </c>
      <c r="F1137" s="84" t="s">
        <v>2018</v>
      </c>
      <c r="G1137" s="84" t="b">
        <v>0</v>
      </c>
      <c r="H1137" s="84" t="b">
        <v>0</v>
      </c>
      <c r="I1137" s="84" t="b">
        <v>0</v>
      </c>
      <c r="J1137" s="84" t="b">
        <v>0</v>
      </c>
      <c r="K1137" s="84" t="b">
        <v>0</v>
      </c>
      <c r="L1137" s="84" t="b">
        <v>0</v>
      </c>
    </row>
    <row r="1138" spans="1:12" ht="15">
      <c r="A1138" s="84" t="s">
        <v>2765</v>
      </c>
      <c r="B1138" s="84" t="s">
        <v>2766</v>
      </c>
      <c r="C1138" s="84">
        <v>2</v>
      </c>
      <c r="D1138" s="118">
        <v>0.004292919788097141</v>
      </c>
      <c r="E1138" s="118">
        <v>2.4578818967339924</v>
      </c>
      <c r="F1138" s="84" t="s">
        <v>2018</v>
      </c>
      <c r="G1138" s="84" t="b">
        <v>0</v>
      </c>
      <c r="H1138" s="84" t="b">
        <v>0</v>
      </c>
      <c r="I1138" s="84" t="b">
        <v>0</v>
      </c>
      <c r="J1138" s="84" t="b">
        <v>0</v>
      </c>
      <c r="K1138" s="84" t="b">
        <v>0</v>
      </c>
      <c r="L1138" s="84" t="b">
        <v>0</v>
      </c>
    </row>
    <row r="1139" spans="1:12" ht="15">
      <c r="A1139" s="84" t="s">
        <v>2766</v>
      </c>
      <c r="B1139" s="84" t="s">
        <v>2147</v>
      </c>
      <c r="C1139" s="84">
        <v>2</v>
      </c>
      <c r="D1139" s="118">
        <v>0.004292919788097141</v>
      </c>
      <c r="E1139" s="118">
        <v>1.4578818967339924</v>
      </c>
      <c r="F1139" s="84" t="s">
        <v>2018</v>
      </c>
      <c r="G1139" s="84" t="b">
        <v>0</v>
      </c>
      <c r="H1139" s="84" t="b">
        <v>0</v>
      </c>
      <c r="I1139" s="84" t="b">
        <v>0</v>
      </c>
      <c r="J1139" s="84" t="b">
        <v>0</v>
      </c>
      <c r="K1139" s="84" t="b">
        <v>0</v>
      </c>
      <c r="L1139" s="84" t="b">
        <v>0</v>
      </c>
    </row>
    <row r="1140" spans="1:12" ht="15">
      <c r="A1140" s="84" t="s">
        <v>2147</v>
      </c>
      <c r="B1140" s="84" t="s">
        <v>2872</v>
      </c>
      <c r="C1140" s="84">
        <v>2</v>
      </c>
      <c r="D1140" s="118">
        <v>0.004292919788097141</v>
      </c>
      <c r="E1140" s="118">
        <v>1.4578818967339924</v>
      </c>
      <c r="F1140" s="84" t="s">
        <v>2018</v>
      </c>
      <c r="G1140" s="84" t="b">
        <v>0</v>
      </c>
      <c r="H1140" s="84" t="b">
        <v>0</v>
      </c>
      <c r="I1140" s="84" t="b">
        <v>0</v>
      </c>
      <c r="J1140" s="84" t="b">
        <v>0</v>
      </c>
      <c r="K1140" s="84" t="b">
        <v>0</v>
      </c>
      <c r="L1140" s="84" t="b">
        <v>0</v>
      </c>
    </row>
    <row r="1141" spans="1:12" ht="15">
      <c r="A1141" s="84" t="s">
        <v>259</v>
      </c>
      <c r="B1141" s="84" t="s">
        <v>2559</v>
      </c>
      <c r="C1141" s="84">
        <v>2</v>
      </c>
      <c r="D1141" s="118">
        <v>0.004292919788097141</v>
      </c>
      <c r="E1141" s="118">
        <v>1.7589118923979736</v>
      </c>
      <c r="F1141" s="84" t="s">
        <v>2018</v>
      </c>
      <c r="G1141" s="84" t="b">
        <v>0</v>
      </c>
      <c r="H1141" s="84" t="b">
        <v>0</v>
      </c>
      <c r="I1141" s="84" t="b">
        <v>0</v>
      </c>
      <c r="J1141" s="84" t="b">
        <v>0</v>
      </c>
      <c r="K1141" s="84" t="b">
        <v>0</v>
      </c>
      <c r="L1141" s="84" t="b">
        <v>0</v>
      </c>
    </row>
    <row r="1142" spans="1:12" ht="15">
      <c r="A1142" s="84" t="s">
        <v>2559</v>
      </c>
      <c r="B1142" s="84" t="s">
        <v>2582</v>
      </c>
      <c r="C1142" s="84">
        <v>2</v>
      </c>
      <c r="D1142" s="118">
        <v>0.004292919788097141</v>
      </c>
      <c r="E1142" s="118">
        <v>2.4578818967339924</v>
      </c>
      <c r="F1142" s="84" t="s">
        <v>2018</v>
      </c>
      <c r="G1142" s="84" t="b">
        <v>0</v>
      </c>
      <c r="H1142" s="84" t="b">
        <v>0</v>
      </c>
      <c r="I1142" s="84" t="b">
        <v>0</v>
      </c>
      <c r="J1142" s="84" t="b">
        <v>0</v>
      </c>
      <c r="K1142" s="84" t="b">
        <v>0</v>
      </c>
      <c r="L1142" s="84" t="b">
        <v>0</v>
      </c>
    </row>
    <row r="1143" spans="1:12" ht="15">
      <c r="A1143" s="84" t="s">
        <v>2582</v>
      </c>
      <c r="B1143" s="84" t="s">
        <v>2518</v>
      </c>
      <c r="C1143" s="84">
        <v>2</v>
      </c>
      <c r="D1143" s="118">
        <v>0.004292919788097141</v>
      </c>
      <c r="E1143" s="118">
        <v>2.281790637678311</v>
      </c>
      <c r="F1143" s="84" t="s">
        <v>2018</v>
      </c>
      <c r="G1143" s="84" t="b">
        <v>0</v>
      </c>
      <c r="H1143" s="84" t="b">
        <v>0</v>
      </c>
      <c r="I1143" s="84" t="b">
        <v>0</v>
      </c>
      <c r="J1143" s="84" t="b">
        <v>0</v>
      </c>
      <c r="K1143" s="84" t="b">
        <v>0</v>
      </c>
      <c r="L1143" s="84" t="b">
        <v>0</v>
      </c>
    </row>
    <row r="1144" spans="1:12" ht="15">
      <c r="A1144" s="84" t="s">
        <v>2518</v>
      </c>
      <c r="B1144" s="84" t="s">
        <v>2644</v>
      </c>
      <c r="C1144" s="84">
        <v>2</v>
      </c>
      <c r="D1144" s="118">
        <v>0.004292919788097141</v>
      </c>
      <c r="E1144" s="118">
        <v>2.281790637678311</v>
      </c>
      <c r="F1144" s="84" t="s">
        <v>2018</v>
      </c>
      <c r="G1144" s="84" t="b">
        <v>0</v>
      </c>
      <c r="H1144" s="84" t="b">
        <v>0</v>
      </c>
      <c r="I1144" s="84" t="b">
        <v>0</v>
      </c>
      <c r="J1144" s="84" t="b">
        <v>0</v>
      </c>
      <c r="K1144" s="84" t="b">
        <v>0</v>
      </c>
      <c r="L1144" s="84" t="b">
        <v>0</v>
      </c>
    </row>
    <row r="1145" spans="1:12" ht="15">
      <c r="A1145" s="84" t="s">
        <v>2644</v>
      </c>
      <c r="B1145" s="84" t="s">
        <v>2533</v>
      </c>
      <c r="C1145" s="84">
        <v>2</v>
      </c>
      <c r="D1145" s="118">
        <v>0.004292919788097141</v>
      </c>
      <c r="E1145" s="118">
        <v>1.9138138523837167</v>
      </c>
      <c r="F1145" s="84" t="s">
        <v>2018</v>
      </c>
      <c r="G1145" s="84" t="b">
        <v>0</v>
      </c>
      <c r="H1145" s="84" t="b">
        <v>0</v>
      </c>
      <c r="I1145" s="84" t="b">
        <v>0</v>
      </c>
      <c r="J1145" s="84" t="b">
        <v>0</v>
      </c>
      <c r="K1145" s="84" t="b">
        <v>0</v>
      </c>
      <c r="L1145" s="84" t="b">
        <v>0</v>
      </c>
    </row>
    <row r="1146" spans="1:12" ht="15">
      <c r="A1146" s="84" t="s">
        <v>2533</v>
      </c>
      <c r="B1146" s="84" t="s">
        <v>2645</v>
      </c>
      <c r="C1146" s="84">
        <v>2</v>
      </c>
      <c r="D1146" s="118">
        <v>0.004292919788097141</v>
      </c>
      <c r="E1146" s="118">
        <v>1.9138138523837167</v>
      </c>
      <c r="F1146" s="84" t="s">
        <v>2018</v>
      </c>
      <c r="G1146" s="84" t="b">
        <v>0</v>
      </c>
      <c r="H1146" s="84" t="b">
        <v>0</v>
      </c>
      <c r="I1146" s="84" t="b">
        <v>0</v>
      </c>
      <c r="J1146" s="84" t="b">
        <v>0</v>
      </c>
      <c r="K1146" s="84" t="b">
        <v>0</v>
      </c>
      <c r="L1146" s="84" t="b">
        <v>0</v>
      </c>
    </row>
    <row r="1147" spans="1:12" ht="15">
      <c r="A1147" s="84" t="s">
        <v>2645</v>
      </c>
      <c r="B1147" s="84" t="s">
        <v>2646</v>
      </c>
      <c r="C1147" s="84">
        <v>2</v>
      </c>
      <c r="D1147" s="118">
        <v>0.004292919788097141</v>
      </c>
      <c r="E1147" s="118">
        <v>2.4578818967339924</v>
      </c>
      <c r="F1147" s="84" t="s">
        <v>2018</v>
      </c>
      <c r="G1147" s="84" t="b">
        <v>0</v>
      </c>
      <c r="H1147" s="84" t="b">
        <v>0</v>
      </c>
      <c r="I1147" s="84" t="b">
        <v>0</v>
      </c>
      <c r="J1147" s="84" t="b">
        <v>0</v>
      </c>
      <c r="K1147" s="84" t="b">
        <v>0</v>
      </c>
      <c r="L1147" s="84" t="b">
        <v>0</v>
      </c>
    </row>
    <row r="1148" spans="1:12" ht="15">
      <c r="A1148" s="84" t="s">
        <v>2646</v>
      </c>
      <c r="B1148" s="84" t="s">
        <v>2647</v>
      </c>
      <c r="C1148" s="84">
        <v>2</v>
      </c>
      <c r="D1148" s="118">
        <v>0.004292919788097141</v>
      </c>
      <c r="E1148" s="118">
        <v>2.4578818967339924</v>
      </c>
      <c r="F1148" s="84" t="s">
        <v>2018</v>
      </c>
      <c r="G1148" s="84" t="b">
        <v>0</v>
      </c>
      <c r="H1148" s="84" t="b">
        <v>0</v>
      </c>
      <c r="I1148" s="84" t="b">
        <v>0</v>
      </c>
      <c r="J1148" s="84" t="b">
        <v>0</v>
      </c>
      <c r="K1148" s="84" t="b">
        <v>0</v>
      </c>
      <c r="L1148" s="84" t="b">
        <v>0</v>
      </c>
    </row>
    <row r="1149" spans="1:12" ht="15">
      <c r="A1149" s="84" t="s">
        <v>2647</v>
      </c>
      <c r="B1149" s="84" t="s">
        <v>2610</v>
      </c>
      <c r="C1149" s="84">
        <v>2</v>
      </c>
      <c r="D1149" s="118">
        <v>0.004292919788097141</v>
      </c>
      <c r="E1149" s="118">
        <v>2.4578818967339924</v>
      </c>
      <c r="F1149" s="84" t="s">
        <v>2018</v>
      </c>
      <c r="G1149" s="84" t="b">
        <v>0</v>
      </c>
      <c r="H1149" s="84" t="b">
        <v>0</v>
      </c>
      <c r="I1149" s="84" t="b">
        <v>0</v>
      </c>
      <c r="J1149" s="84" t="b">
        <v>0</v>
      </c>
      <c r="K1149" s="84" t="b">
        <v>0</v>
      </c>
      <c r="L1149" s="84" t="b">
        <v>0</v>
      </c>
    </row>
    <row r="1150" spans="1:12" ht="15">
      <c r="A1150" s="84" t="s">
        <v>2610</v>
      </c>
      <c r="B1150" s="84" t="s">
        <v>2648</v>
      </c>
      <c r="C1150" s="84">
        <v>2</v>
      </c>
      <c r="D1150" s="118">
        <v>0.004292919788097141</v>
      </c>
      <c r="E1150" s="118">
        <v>2.4578818967339924</v>
      </c>
      <c r="F1150" s="84" t="s">
        <v>2018</v>
      </c>
      <c r="G1150" s="84" t="b">
        <v>0</v>
      </c>
      <c r="H1150" s="84" t="b">
        <v>0</v>
      </c>
      <c r="I1150" s="84" t="b">
        <v>0</v>
      </c>
      <c r="J1150" s="84" t="b">
        <v>0</v>
      </c>
      <c r="K1150" s="84" t="b">
        <v>0</v>
      </c>
      <c r="L1150" s="84" t="b">
        <v>0</v>
      </c>
    </row>
    <row r="1151" spans="1:12" ht="15">
      <c r="A1151" s="84" t="s">
        <v>2648</v>
      </c>
      <c r="B1151" s="84" t="s">
        <v>2684</v>
      </c>
      <c r="C1151" s="84">
        <v>2</v>
      </c>
      <c r="D1151" s="118">
        <v>0.004292919788097141</v>
      </c>
      <c r="E1151" s="118">
        <v>2.4578818967339924</v>
      </c>
      <c r="F1151" s="84" t="s">
        <v>2018</v>
      </c>
      <c r="G1151" s="84" t="b">
        <v>0</v>
      </c>
      <c r="H1151" s="84" t="b">
        <v>0</v>
      </c>
      <c r="I1151" s="84" t="b">
        <v>0</v>
      </c>
      <c r="J1151" s="84" t="b">
        <v>0</v>
      </c>
      <c r="K1151" s="84" t="b">
        <v>0</v>
      </c>
      <c r="L1151" s="84" t="b">
        <v>0</v>
      </c>
    </row>
    <row r="1152" spans="1:12" ht="15">
      <c r="A1152" s="84" t="s">
        <v>2527</v>
      </c>
      <c r="B1152" s="84" t="s">
        <v>2528</v>
      </c>
      <c r="C1152" s="84">
        <v>2</v>
      </c>
      <c r="D1152" s="118">
        <v>0.005270289903889288</v>
      </c>
      <c r="E1152" s="118">
        <v>2.4578818967339924</v>
      </c>
      <c r="F1152" s="84" t="s">
        <v>2018</v>
      </c>
      <c r="G1152" s="84" t="b">
        <v>0</v>
      </c>
      <c r="H1152" s="84" t="b">
        <v>0</v>
      </c>
      <c r="I1152" s="84" t="b">
        <v>0</v>
      </c>
      <c r="J1152" s="84" t="b">
        <v>0</v>
      </c>
      <c r="K1152" s="84" t="b">
        <v>0</v>
      </c>
      <c r="L1152" s="84" t="b">
        <v>0</v>
      </c>
    </row>
    <row r="1153" spans="1:12" ht="15">
      <c r="A1153" s="84" t="s">
        <v>259</v>
      </c>
      <c r="B1153" s="84" t="s">
        <v>2553</v>
      </c>
      <c r="C1153" s="84">
        <v>2</v>
      </c>
      <c r="D1153" s="118">
        <v>0.004292919788097141</v>
      </c>
      <c r="E1153" s="118">
        <v>1.7589118923979736</v>
      </c>
      <c r="F1153" s="84" t="s">
        <v>2018</v>
      </c>
      <c r="G1153" s="84" t="b">
        <v>0</v>
      </c>
      <c r="H1153" s="84" t="b">
        <v>0</v>
      </c>
      <c r="I1153" s="84" t="b">
        <v>0</v>
      </c>
      <c r="J1153" s="84" t="b">
        <v>0</v>
      </c>
      <c r="K1153" s="84" t="b">
        <v>0</v>
      </c>
      <c r="L1153" s="84" t="b">
        <v>0</v>
      </c>
    </row>
    <row r="1154" spans="1:12" ht="15">
      <c r="A1154" s="84" t="s">
        <v>2553</v>
      </c>
      <c r="B1154" s="84" t="s">
        <v>2166</v>
      </c>
      <c r="C1154" s="84">
        <v>2</v>
      </c>
      <c r="D1154" s="118">
        <v>0.004292919788097141</v>
      </c>
      <c r="E1154" s="118">
        <v>2.4578818967339924</v>
      </c>
      <c r="F1154" s="84" t="s">
        <v>2018</v>
      </c>
      <c r="G1154" s="84" t="b">
        <v>0</v>
      </c>
      <c r="H1154" s="84" t="b">
        <v>0</v>
      </c>
      <c r="I1154" s="84" t="b">
        <v>0</v>
      </c>
      <c r="J1154" s="84" t="b">
        <v>0</v>
      </c>
      <c r="K1154" s="84" t="b">
        <v>0</v>
      </c>
      <c r="L1154" s="84" t="b">
        <v>0</v>
      </c>
    </row>
    <row r="1155" spans="1:12" ht="15">
      <c r="A1155" s="84" t="s">
        <v>2166</v>
      </c>
      <c r="B1155" s="84" t="s">
        <v>2167</v>
      </c>
      <c r="C1155" s="84">
        <v>2</v>
      </c>
      <c r="D1155" s="118">
        <v>0.004292919788097141</v>
      </c>
      <c r="E1155" s="118">
        <v>2.4578818967339924</v>
      </c>
      <c r="F1155" s="84" t="s">
        <v>2018</v>
      </c>
      <c r="G1155" s="84" t="b">
        <v>0</v>
      </c>
      <c r="H1155" s="84" t="b">
        <v>0</v>
      </c>
      <c r="I1155" s="84" t="b">
        <v>0</v>
      </c>
      <c r="J1155" s="84" t="b">
        <v>0</v>
      </c>
      <c r="K1155" s="84" t="b">
        <v>0</v>
      </c>
      <c r="L1155" s="84" t="b">
        <v>0</v>
      </c>
    </row>
    <row r="1156" spans="1:12" ht="15">
      <c r="A1156" s="84" t="s">
        <v>2167</v>
      </c>
      <c r="B1156" s="84" t="s">
        <v>2168</v>
      </c>
      <c r="C1156" s="84">
        <v>2</v>
      </c>
      <c r="D1156" s="118">
        <v>0.004292919788097141</v>
      </c>
      <c r="E1156" s="118">
        <v>2.4578818967339924</v>
      </c>
      <c r="F1156" s="84" t="s">
        <v>2018</v>
      </c>
      <c r="G1156" s="84" t="b">
        <v>0</v>
      </c>
      <c r="H1156" s="84" t="b">
        <v>0</v>
      </c>
      <c r="I1156" s="84" t="b">
        <v>0</v>
      </c>
      <c r="J1156" s="84" t="b">
        <v>0</v>
      </c>
      <c r="K1156" s="84" t="b">
        <v>0</v>
      </c>
      <c r="L1156" s="84" t="b">
        <v>0</v>
      </c>
    </row>
    <row r="1157" spans="1:12" ht="15">
      <c r="A1157" s="84" t="s">
        <v>2168</v>
      </c>
      <c r="B1157" s="84" t="s">
        <v>2554</v>
      </c>
      <c r="C1157" s="84">
        <v>2</v>
      </c>
      <c r="D1157" s="118">
        <v>0.004292919788097141</v>
      </c>
      <c r="E1157" s="118">
        <v>2.4578818967339924</v>
      </c>
      <c r="F1157" s="84" t="s">
        <v>2018</v>
      </c>
      <c r="G1157" s="84" t="b">
        <v>0</v>
      </c>
      <c r="H1157" s="84" t="b">
        <v>0</v>
      </c>
      <c r="I1157" s="84" t="b">
        <v>0</v>
      </c>
      <c r="J1157" s="84" t="b">
        <v>0</v>
      </c>
      <c r="K1157" s="84" t="b">
        <v>0</v>
      </c>
      <c r="L1157" s="84" t="b">
        <v>0</v>
      </c>
    </row>
    <row r="1158" spans="1:12" ht="15">
      <c r="A1158" s="84" t="s">
        <v>2554</v>
      </c>
      <c r="B1158" s="84" t="s">
        <v>2176</v>
      </c>
      <c r="C1158" s="84">
        <v>2</v>
      </c>
      <c r="D1158" s="118">
        <v>0.004292919788097141</v>
      </c>
      <c r="E1158" s="118">
        <v>2.156851901070011</v>
      </c>
      <c r="F1158" s="84" t="s">
        <v>2018</v>
      </c>
      <c r="G1158" s="84" t="b">
        <v>0</v>
      </c>
      <c r="H1158" s="84" t="b">
        <v>0</v>
      </c>
      <c r="I1158" s="84" t="b">
        <v>0</v>
      </c>
      <c r="J1158" s="84" t="b">
        <v>0</v>
      </c>
      <c r="K1158" s="84" t="b">
        <v>0</v>
      </c>
      <c r="L1158" s="84" t="b">
        <v>0</v>
      </c>
    </row>
    <row r="1159" spans="1:12" ht="15">
      <c r="A1159" s="84" t="s">
        <v>2176</v>
      </c>
      <c r="B1159" s="84" t="s">
        <v>2161</v>
      </c>
      <c r="C1159" s="84">
        <v>2</v>
      </c>
      <c r="D1159" s="118">
        <v>0.004292919788097141</v>
      </c>
      <c r="E1159" s="118">
        <v>1.5036393872946674</v>
      </c>
      <c r="F1159" s="84" t="s">
        <v>2018</v>
      </c>
      <c r="G1159" s="84" t="b">
        <v>0</v>
      </c>
      <c r="H1159" s="84" t="b">
        <v>0</v>
      </c>
      <c r="I1159" s="84" t="b">
        <v>0</v>
      </c>
      <c r="J1159" s="84" t="b">
        <v>0</v>
      </c>
      <c r="K1159" s="84" t="b">
        <v>0</v>
      </c>
      <c r="L1159" s="84" t="b">
        <v>0</v>
      </c>
    </row>
    <row r="1160" spans="1:12" ht="15">
      <c r="A1160" s="84" t="s">
        <v>2161</v>
      </c>
      <c r="B1160" s="84" t="s">
        <v>2177</v>
      </c>
      <c r="C1160" s="84">
        <v>2</v>
      </c>
      <c r="D1160" s="118">
        <v>0.004292919788097141</v>
      </c>
      <c r="E1160" s="118">
        <v>1.8046693829586486</v>
      </c>
      <c r="F1160" s="84" t="s">
        <v>2018</v>
      </c>
      <c r="G1160" s="84" t="b">
        <v>0</v>
      </c>
      <c r="H1160" s="84" t="b">
        <v>0</v>
      </c>
      <c r="I1160" s="84" t="b">
        <v>0</v>
      </c>
      <c r="J1160" s="84" t="b">
        <v>0</v>
      </c>
      <c r="K1160" s="84" t="b">
        <v>0</v>
      </c>
      <c r="L1160" s="84" t="b">
        <v>0</v>
      </c>
    </row>
    <row r="1161" spans="1:12" ht="15">
      <c r="A1161" s="84" t="s">
        <v>2177</v>
      </c>
      <c r="B1161" s="84" t="s">
        <v>2555</v>
      </c>
      <c r="C1161" s="84">
        <v>2</v>
      </c>
      <c r="D1161" s="118">
        <v>0.004292919788097141</v>
      </c>
      <c r="E1161" s="118">
        <v>2.4578818967339924</v>
      </c>
      <c r="F1161" s="84" t="s">
        <v>2018</v>
      </c>
      <c r="G1161" s="84" t="b">
        <v>0</v>
      </c>
      <c r="H1161" s="84" t="b">
        <v>0</v>
      </c>
      <c r="I1161" s="84" t="b">
        <v>0</v>
      </c>
      <c r="J1161" s="84" t="b">
        <v>0</v>
      </c>
      <c r="K1161" s="84" t="b">
        <v>0</v>
      </c>
      <c r="L1161" s="84" t="b">
        <v>0</v>
      </c>
    </row>
    <row r="1162" spans="1:12" ht="15">
      <c r="A1162" s="84" t="s">
        <v>2555</v>
      </c>
      <c r="B1162" s="84" t="s">
        <v>2556</v>
      </c>
      <c r="C1162" s="84">
        <v>2</v>
      </c>
      <c r="D1162" s="118">
        <v>0.004292919788097141</v>
      </c>
      <c r="E1162" s="118">
        <v>2.4578818967339924</v>
      </c>
      <c r="F1162" s="84" t="s">
        <v>2018</v>
      </c>
      <c r="G1162" s="84" t="b">
        <v>0</v>
      </c>
      <c r="H1162" s="84" t="b">
        <v>0</v>
      </c>
      <c r="I1162" s="84" t="b">
        <v>0</v>
      </c>
      <c r="J1162" s="84" t="b">
        <v>0</v>
      </c>
      <c r="K1162" s="84" t="b">
        <v>0</v>
      </c>
      <c r="L1162" s="84" t="b">
        <v>0</v>
      </c>
    </row>
    <row r="1163" spans="1:12" ht="15">
      <c r="A1163" s="84" t="s">
        <v>2556</v>
      </c>
      <c r="B1163" s="84" t="s">
        <v>2557</v>
      </c>
      <c r="C1163" s="84">
        <v>2</v>
      </c>
      <c r="D1163" s="118">
        <v>0.004292919788097141</v>
      </c>
      <c r="E1163" s="118">
        <v>2.4578818967339924</v>
      </c>
      <c r="F1163" s="84" t="s">
        <v>2018</v>
      </c>
      <c r="G1163" s="84" t="b">
        <v>0</v>
      </c>
      <c r="H1163" s="84" t="b">
        <v>0</v>
      </c>
      <c r="I1163" s="84" t="b">
        <v>0</v>
      </c>
      <c r="J1163" s="84" t="b">
        <v>0</v>
      </c>
      <c r="K1163" s="84" t="b">
        <v>0</v>
      </c>
      <c r="L1163" s="84" t="b">
        <v>0</v>
      </c>
    </row>
    <row r="1164" spans="1:12" ht="15">
      <c r="A1164" s="84" t="s">
        <v>2557</v>
      </c>
      <c r="B1164" s="84" t="s">
        <v>2088</v>
      </c>
      <c r="C1164" s="84">
        <v>2</v>
      </c>
      <c r="D1164" s="118">
        <v>0.004292919788097141</v>
      </c>
      <c r="E1164" s="118">
        <v>1.6449685400911367</v>
      </c>
      <c r="F1164" s="84" t="s">
        <v>2018</v>
      </c>
      <c r="G1164" s="84" t="b">
        <v>0</v>
      </c>
      <c r="H1164" s="84" t="b">
        <v>0</v>
      </c>
      <c r="I1164" s="84" t="b">
        <v>0</v>
      </c>
      <c r="J1164" s="84" t="b">
        <v>0</v>
      </c>
      <c r="K1164" s="84" t="b">
        <v>0</v>
      </c>
      <c r="L1164" s="84" t="b">
        <v>0</v>
      </c>
    </row>
    <row r="1165" spans="1:12" ht="15">
      <c r="A1165" s="84" t="s">
        <v>2088</v>
      </c>
      <c r="B1165" s="84" t="s">
        <v>2108</v>
      </c>
      <c r="C1165" s="84">
        <v>2</v>
      </c>
      <c r="D1165" s="118">
        <v>0.004292919788097141</v>
      </c>
      <c r="E1165" s="118">
        <v>1.6449685400911367</v>
      </c>
      <c r="F1165" s="84" t="s">
        <v>2018</v>
      </c>
      <c r="G1165" s="84" t="b">
        <v>0</v>
      </c>
      <c r="H1165" s="84" t="b">
        <v>0</v>
      </c>
      <c r="I1165" s="84" t="b">
        <v>0</v>
      </c>
      <c r="J1165" s="84" t="b">
        <v>1</v>
      </c>
      <c r="K1165" s="84" t="b">
        <v>0</v>
      </c>
      <c r="L1165" s="84" t="b">
        <v>0</v>
      </c>
    </row>
    <row r="1166" spans="1:12" ht="15">
      <c r="A1166" s="84" t="s">
        <v>2108</v>
      </c>
      <c r="B1166" s="84" t="s">
        <v>1207</v>
      </c>
      <c r="C1166" s="84">
        <v>2</v>
      </c>
      <c r="D1166" s="118">
        <v>0.004292919788097141</v>
      </c>
      <c r="E1166" s="118">
        <v>1.8838506290062735</v>
      </c>
      <c r="F1166" s="84" t="s">
        <v>2018</v>
      </c>
      <c r="G1166" s="84" t="b">
        <v>1</v>
      </c>
      <c r="H1166" s="84" t="b">
        <v>0</v>
      </c>
      <c r="I1166" s="84" t="b">
        <v>0</v>
      </c>
      <c r="J1166" s="84" t="b">
        <v>0</v>
      </c>
      <c r="K1166" s="84" t="b">
        <v>0</v>
      </c>
      <c r="L1166" s="84" t="b">
        <v>0</v>
      </c>
    </row>
    <row r="1167" spans="1:12" ht="15">
      <c r="A1167" s="84" t="s">
        <v>1207</v>
      </c>
      <c r="B1167" s="84" t="s">
        <v>2558</v>
      </c>
      <c r="C1167" s="84">
        <v>2</v>
      </c>
      <c r="D1167" s="118">
        <v>0.004292919788097141</v>
      </c>
      <c r="E1167" s="118">
        <v>2.059941888061955</v>
      </c>
      <c r="F1167" s="84" t="s">
        <v>2018</v>
      </c>
      <c r="G1167" s="84" t="b">
        <v>0</v>
      </c>
      <c r="H1167" s="84" t="b">
        <v>0</v>
      </c>
      <c r="I1167" s="84" t="b">
        <v>0</v>
      </c>
      <c r="J1167" s="84" t="b">
        <v>0</v>
      </c>
      <c r="K1167" s="84" t="b">
        <v>0</v>
      </c>
      <c r="L1167" s="84" t="b">
        <v>0</v>
      </c>
    </row>
    <row r="1168" spans="1:12" ht="15">
      <c r="A1168" s="84" t="s">
        <v>2558</v>
      </c>
      <c r="B1168" s="84" t="s">
        <v>2564</v>
      </c>
      <c r="C1168" s="84">
        <v>2</v>
      </c>
      <c r="D1168" s="118">
        <v>0.004292919788097141</v>
      </c>
      <c r="E1168" s="118">
        <v>2.4578818967339924</v>
      </c>
      <c r="F1168" s="84" t="s">
        <v>2018</v>
      </c>
      <c r="G1168" s="84" t="b">
        <v>0</v>
      </c>
      <c r="H1168" s="84" t="b">
        <v>0</v>
      </c>
      <c r="I1168" s="84" t="b">
        <v>0</v>
      </c>
      <c r="J1168" s="84" t="b">
        <v>0</v>
      </c>
      <c r="K1168" s="84" t="b">
        <v>0</v>
      </c>
      <c r="L1168" s="84" t="b">
        <v>0</v>
      </c>
    </row>
    <row r="1169" spans="1:12" ht="15">
      <c r="A1169" s="84" t="s">
        <v>281</v>
      </c>
      <c r="B1169" s="84" t="s">
        <v>2861</v>
      </c>
      <c r="C1169" s="84">
        <v>2</v>
      </c>
      <c r="D1169" s="118">
        <v>0.004292919788097141</v>
      </c>
      <c r="E1169" s="118">
        <v>1.6449685400911367</v>
      </c>
      <c r="F1169" s="84" t="s">
        <v>2018</v>
      </c>
      <c r="G1169" s="84" t="b">
        <v>0</v>
      </c>
      <c r="H1169" s="84" t="b">
        <v>0</v>
      </c>
      <c r="I1169" s="84" t="b">
        <v>0</v>
      </c>
      <c r="J1169" s="84" t="b">
        <v>0</v>
      </c>
      <c r="K1169" s="84" t="b">
        <v>0</v>
      </c>
      <c r="L1169" s="84" t="b">
        <v>0</v>
      </c>
    </row>
    <row r="1170" spans="1:12" ht="15">
      <c r="A1170" s="84" t="s">
        <v>2160</v>
      </c>
      <c r="B1170" s="84" t="s">
        <v>3024</v>
      </c>
      <c r="C1170" s="84">
        <v>2</v>
      </c>
      <c r="D1170" s="118">
        <v>0.004292919788097141</v>
      </c>
      <c r="E1170" s="118">
        <v>1.7589118923979736</v>
      </c>
      <c r="F1170" s="84" t="s">
        <v>2018</v>
      </c>
      <c r="G1170" s="84" t="b">
        <v>0</v>
      </c>
      <c r="H1170" s="84" t="b">
        <v>0</v>
      </c>
      <c r="I1170" s="84" t="b">
        <v>0</v>
      </c>
      <c r="J1170" s="84" t="b">
        <v>0</v>
      </c>
      <c r="K1170" s="84" t="b">
        <v>0</v>
      </c>
      <c r="L1170" s="84" t="b">
        <v>0</v>
      </c>
    </row>
    <row r="1171" spans="1:12" ht="15">
      <c r="A1171" s="84" t="s">
        <v>2091</v>
      </c>
      <c r="B1171" s="84" t="s">
        <v>2092</v>
      </c>
      <c r="C1171" s="84">
        <v>3</v>
      </c>
      <c r="D1171" s="118">
        <v>0.008379432190590591</v>
      </c>
      <c r="E1171" s="118">
        <v>1.9510135393091264</v>
      </c>
      <c r="F1171" s="84" t="s">
        <v>2019</v>
      </c>
      <c r="G1171" s="84" t="b">
        <v>0</v>
      </c>
      <c r="H1171" s="84" t="b">
        <v>0</v>
      </c>
      <c r="I1171" s="84" t="b">
        <v>0</v>
      </c>
      <c r="J1171" s="84" t="b">
        <v>0</v>
      </c>
      <c r="K1171" s="84" t="b">
        <v>0</v>
      </c>
      <c r="L1171" s="84" t="b">
        <v>0</v>
      </c>
    </row>
    <row r="1172" spans="1:12" ht="15">
      <c r="A1172" s="84" t="s">
        <v>2150</v>
      </c>
      <c r="B1172" s="84" t="s">
        <v>2146</v>
      </c>
      <c r="C1172" s="84">
        <v>3</v>
      </c>
      <c r="D1172" s="118">
        <v>0.008379432190590591</v>
      </c>
      <c r="E1172" s="118">
        <v>1.60422605308447</v>
      </c>
      <c r="F1172" s="84" t="s">
        <v>2019</v>
      </c>
      <c r="G1172" s="84" t="b">
        <v>0</v>
      </c>
      <c r="H1172" s="84" t="b">
        <v>0</v>
      </c>
      <c r="I1172" s="84" t="b">
        <v>0</v>
      </c>
      <c r="J1172" s="84" t="b">
        <v>0</v>
      </c>
      <c r="K1172" s="84" t="b">
        <v>0</v>
      </c>
      <c r="L1172" s="84" t="b">
        <v>0</v>
      </c>
    </row>
    <row r="1173" spans="1:12" ht="15">
      <c r="A1173" s="84" t="s">
        <v>259</v>
      </c>
      <c r="B1173" s="84" t="s">
        <v>262</v>
      </c>
      <c r="C1173" s="84">
        <v>3</v>
      </c>
      <c r="D1173" s="118">
        <v>0.008379432190590591</v>
      </c>
      <c r="E1173" s="118">
        <v>1.5250448070368452</v>
      </c>
      <c r="F1173" s="84" t="s">
        <v>2019</v>
      </c>
      <c r="G1173" s="84" t="b">
        <v>0</v>
      </c>
      <c r="H1173" s="84" t="b">
        <v>0</v>
      </c>
      <c r="I1173" s="84" t="b">
        <v>0</v>
      </c>
      <c r="J1173" s="84" t="b">
        <v>0</v>
      </c>
      <c r="K1173" s="84" t="b">
        <v>0</v>
      </c>
      <c r="L1173" s="84" t="b">
        <v>0</v>
      </c>
    </row>
    <row r="1174" spans="1:12" ht="15">
      <c r="A1174" s="84" t="s">
        <v>262</v>
      </c>
      <c r="B1174" s="84" t="s">
        <v>2163</v>
      </c>
      <c r="C1174" s="84">
        <v>3</v>
      </c>
      <c r="D1174" s="118">
        <v>0.008379432190590591</v>
      </c>
      <c r="E1174" s="118">
        <v>1.9510135393091264</v>
      </c>
      <c r="F1174" s="84" t="s">
        <v>2019</v>
      </c>
      <c r="G1174" s="84" t="b">
        <v>0</v>
      </c>
      <c r="H1174" s="84" t="b">
        <v>0</v>
      </c>
      <c r="I1174" s="84" t="b">
        <v>0</v>
      </c>
      <c r="J1174" s="84" t="b">
        <v>0</v>
      </c>
      <c r="K1174" s="84" t="b">
        <v>0</v>
      </c>
      <c r="L1174" s="84" t="b">
        <v>0</v>
      </c>
    </row>
    <row r="1175" spans="1:12" ht="15">
      <c r="A1175" s="84" t="s">
        <v>2163</v>
      </c>
      <c r="B1175" s="84" t="s">
        <v>2164</v>
      </c>
      <c r="C1175" s="84">
        <v>3</v>
      </c>
      <c r="D1175" s="118">
        <v>0.008379432190590591</v>
      </c>
      <c r="E1175" s="118">
        <v>1.9510135393091264</v>
      </c>
      <c r="F1175" s="84" t="s">
        <v>2019</v>
      </c>
      <c r="G1175" s="84" t="b">
        <v>0</v>
      </c>
      <c r="H1175" s="84" t="b">
        <v>0</v>
      </c>
      <c r="I1175" s="84" t="b">
        <v>0</v>
      </c>
      <c r="J1175" s="84" t="b">
        <v>0</v>
      </c>
      <c r="K1175" s="84" t="b">
        <v>0</v>
      </c>
      <c r="L1175" s="84" t="b">
        <v>0</v>
      </c>
    </row>
    <row r="1176" spans="1:12" ht="15">
      <c r="A1176" s="84" t="s">
        <v>2164</v>
      </c>
      <c r="B1176" s="84" t="s">
        <v>2716</v>
      </c>
      <c r="C1176" s="84">
        <v>3</v>
      </c>
      <c r="D1176" s="118">
        <v>0.008379432190590591</v>
      </c>
      <c r="E1176" s="118">
        <v>1.9510135393091264</v>
      </c>
      <c r="F1176" s="84" t="s">
        <v>2019</v>
      </c>
      <c r="G1176" s="84" t="b">
        <v>0</v>
      </c>
      <c r="H1176" s="84" t="b">
        <v>0</v>
      </c>
      <c r="I1176" s="84" t="b">
        <v>0</v>
      </c>
      <c r="J1176" s="84" t="b">
        <v>0</v>
      </c>
      <c r="K1176" s="84" t="b">
        <v>0</v>
      </c>
      <c r="L1176" s="84" t="b">
        <v>0</v>
      </c>
    </row>
    <row r="1177" spans="1:12" ht="15">
      <c r="A1177" s="84" t="s">
        <v>2716</v>
      </c>
      <c r="B1177" s="84" t="s">
        <v>2717</v>
      </c>
      <c r="C1177" s="84">
        <v>3</v>
      </c>
      <c r="D1177" s="118">
        <v>0.008379432190590591</v>
      </c>
      <c r="E1177" s="118">
        <v>1.9510135393091264</v>
      </c>
      <c r="F1177" s="84" t="s">
        <v>2019</v>
      </c>
      <c r="G1177" s="84" t="b">
        <v>0</v>
      </c>
      <c r="H1177" s="84" t="b">
        <v>0</v>
      </c>
      <c r="I1177" s="84" t="b">
        <v>0</v>
      </c>
      <c r="J1177" s="84" t="b">
        <v>0</v>
      </c>
      <c r="K1177" s="84" t="b">
        <v>0</v>
      </c>
      <c r="L1177" s="84" t="b">
        <v>0</v>
      </c>
    </row>
    <row r="1178" spans="1:12" ht="15">
      <c r="A1178" s="84" t="s">
        <v>2717</v>
      </c>
      <c r="B1178" s="84" t="s">
        <v>2718</v>
      </c>
      <c r="C1178" s="84">
        <v>3</v>
      </c>
      <c r="D1178" s="118">
        <v>0.008379432190590591</v>
      </c>
      <c r="E1178" s="118">
        <v>1.9510135393091264</v>
      </c>
      <c r="F1178" s="84" t="s">
        <v>2019</v>
      </c>
      <c r="G1178" s="84" t="b">
        <v>0</v>
      </c>
      <c r="H1178" s="84" t="b">
        <v>0</v>
      </c>
      <c r="I1178" s="84" t="b">
        <v>0</v>
      </c>
      <c r="J1178" s="84" t="b">
        <v>1</v>
      </c>
      <c r="K1178" s="84" t="b">
        <v>0</v>
      </c>
      <c r="L1178" s="84" t="b">
        <v>0</v>
      </c>
    </row>
    <row r="1179" spans="1:12" ht="15">
      <c r="A1179" s="84" t="s">
        <v>2718</v>
      </c>
      <c r="B1179" s="84" t="s">
        <v>2650</v>
      </c>
      <c r="C1179" s="84">
        <v>3</v>
      </c>
      <c r="D1179" s="118">
        <v>0.008379432190590591</v>
      </c>
      <c r="E1179" s="118">
        <v>1.9510135393091264</v>
      </c>
      <c r="F1179" s="84" t="s">
        <v>2019</v>
      </c>
      <c r="G1179" s="84" t="b">
        <v>1</v>
      </c>
      <c r="H1179" s="84" t="b">
        <v>0</v>
      </c>
      <c r="I1179" s="84" t="b">
        <v>0</v>
      </c>
      <c r="J1179" s="84" t="b">
        <v>0</v>
      </c>
      <c r="K1179" s="84" t="b">
        <v>0</v>
      </c>
      <c r="L1179" s="84" t="b">
        <v>0</v>
      </c>
    </row>
    <row r="1180" spans="1:12" ht="15">
      <c r="A1180" s="84" t="s">
        <v>2650</v>
      </c>
      <c r="B1180" s="84" t="s">
        <v>2719</v>
      </c>
      <c r="C1180" s="84">
        <v>3</v>
      </c>
      <c r="D1180" s="118">
        <v>0.008379432190590591</v>
      </c>
      <c r="E1180" s="118">
        <v>1.9510135393091264</v>
      </c>
      <c r="F1180" s="84" t="s">
        <v>2019</v>
      </c>
      <c r="G1180" s="84" t="b">
        <v>0</v>
      </c>
      <c r="H1180" s="84" t="b">
        <v>0</v>
      </c>
      <c r="I1180" s="84" t="b">
        <v>0</v>
      </c>
      <c r="J1180" s="84" t="b">
        <v>0</v>
      </c>
      <c r="K1180" s="84" t="b">
        <v>0</v>
      </c>
      <c r="L1180" s="84" t="b">
        <v>0</v>
      </c>
    </row>
    <row r="1181" spans="1:12" ht="15">
      <c r="A1181" s="84" t="s">
        <v>2719</v>
      </c>
      <c r="B1181" s="84" t="s">
        <v>2720</v>
      </c>
      <c r="C1181" s="84">
        <v>3</v>
      </c>
      <c r="D1181" s="118">
        <v>0.008379432190590591</v>
      </c>
      <c r="E1181" s="118">
        <v>1.9510135393091264</v>
      </c>
      <c r="F1181" s="84" t="s">
        <v>2019</v>
      </c>
      <c r="G1181" s="84" t="b">
        <v>0</v>
      </c>
      <c r="H1181" s="84" t="b">
        <v>0</v>
      </c>
      <c r="I1181" s="84" t="b">
        <v>0</v>
      </c>
      <c r="J1181" s="84" t="b">
        <v>0</v>
      </c>
      <c r="K1181" s="84" t="b">
        <v>0</v>
      </c>
      <c r="L1181" s="84" t="b">
        <v>0</v>
      </c>
    </row>
    <row r="1182" spans="1:12" ht="15">
      <c r="A1182" s="84" t="s">
        <v>2720</v>
      </c>
      <c r="B1182" s="84" t="s">
        <v>2543</v>
      </c>
      <c r="C1182" s="84">
        <v>3</v>
      </c>
      <c r="D1182" s="118">
        <v>0.008379432190590591</v>
      </c>
      <c r="E1182" s="118">
        <v>1.9510135393091264</v>
      </c>
      <c r="F1182" s="84" t="s">
        <v>2019</v>
      </c>
      <c r="G1182" s="84" t="b">
        <v>0</v>
      </c>
      <c r="H1182" s="84" t="b">
        <v>0</v>
      </c>
      <c r="I1182" s="84" t="b">
        <v>0</v>
      </c>
      <c r="J1182" s="84" t="b">
        <v>0</v>
      </c>
      <c r="K1182" s="84" t="b">
        <v>0</v>
      </c>
      <c r="L1182" s="84" t="b">
        <v>0</v>
      </c>
    </row>
    <row r="1183" spans="1:12" ht="15">
      <c r="A1183" s="84" t="s">
        <v>2543</v>
      </c>
      <c r="B1183" s="84" t="s">
        <v>2291</v>
      </c>
      <c r="C1183" s="84">
        <v>3</v>
      </c>
      <c r="D1183" s="118">
        <v>0.008379432190590591</v>
      </c>
      <c r="E1183" s="118">
        <v>1.9510135393091264</v>
      </c>
      <c r="F1183" s="84" t="s">
        <v>2019</v>
      </c>
      <c r="G1183" s="84" t="b">
        <v>0</v>
      </c>
      <c r="H1183" s="84" t="b">
        <v>0</v>
      </c>
      <c r="I1183" s="84" t="b">
        <v>0</v>
      </c>
      <c r="J1183" s="84" t="b">
        <v>0</v>
      </c>
      <c r="K1183" s="84" t="b">
        <v>0</v>
      </c>
      <c r="L1183" s="84" t="b">
        <v>0</v>
      </c>
    </row>
    <row r="1184" spans="1:12" ht="15">
      <c r="A1184" s="84" t="s">
        <v>2092</v>
      </c>
      <c r="B1184" s="84" t="s">
        <v>2674</v>
      </c>
      <c r="C1184" s="84">
        <v>2</v>
      </c>
      <c r="D1184" s="118">
        <v>0.006813404914904862</v>
      </c>
      <c r="E1184" s="118">
        <v>1.9510135393091264</v>
      </c>
      <c r="F1184" s="84" t="s">
        <v>2019</v>
      </c>
      <c r="G1184" s="84" t="b">
        <v>0</v>
      </c>
      <c r="H1184" s="84" t="b">
        <v>0</v>
      </c>
      <c r="I1184" s="84" t="b">
        <v>0</v>
      </c>
      <c r="J1184" s="84" t="b">
        <v>0</v>
      </c>
      <c r="K1184" s="84" t="b">
        <v>0</v>
      </c>
      <c r="L1184" s="84" t="b">
        <v>0</v>
      </c>
    </row>
    <row r="1185" spans="1:12" ht="15">
      <c r="A1185" s="84" t="s">
        <v>2674</v>
      </c>
      <c r="B1185" s="84" t="s">
        <v>2110</v>
      </c>
      <c r="C1185" s="84">
        <v>2</v>
      </c>
      <c r="D1185" s="118">
        <v>0.006813404914904862</v>
      </c>
      <c r="E1185" s="118">
        <v>1.9510135393091264</v>
      </c>
      <c r="F1185" s="84" t="s">
        <v>2019</v>
      </c>
      <c r="G1185" s="84" t="b">
        <v>0</v>
      </c>
      <c r="H1185" s="84" t="b">
        <v>0</v>
      </c>
      <c r="I1185" s="84" t="b">
        <v>0</v>
      </c>
      <c r="J1185" s="84" t="b">
        <v>0</v>
      </c>
      <c r="K1185" s="84" t="b">
        <v>0</v>
      </c>
      <c r="L1185" s="84" t="b">
        <v>0</v>
      </c>
    </row>
    <row r="1186" spans="1:12" ht="15">
      <c r="A1186" s="84" t="s">
        <v>2110</v>
      </c>
      <c r="B1186" s="84" t="s">
        <v>2857</v>
      </c>
      <c r="C1186" s="84">
        <v>2</v>
      </c>
      <c r="D1186" s="118">
        <v>0.006813404914904862</v>
      </c>
      <c r="E1186" s="118">
        <v>1.9510135393091264</v>
      </c>
      <c r="F1186" s="84" t="s">
        <v>2019</v>
      </c>
      <c r="G1186" s="84" t="b">
        <v>0</v>
      </c>
      <c r="H1186" s="84" t="b">
        <v>0</v>
      </c>
      <c r="I1186" s="84" t="b">
        <v>0</v>
      </c>
      <c r="J1186" s="84" t="b">
        <v>0</v>
      </c>
      <c r="K1186" s="84" t="b">
        <v>0</v>
      </c>
      <c r="L1186" s="84" t="b">
        <v>0</v>
      </c>
    </row>
    <row r="1187" spans="1:12" ht="15">
      <c r="A1187" s="84" t="s">
        <v>2857</v>
      </c>
      <c r="B1187" s="84" t="s">
        <v>2858</v>
      </c>
      <c r="C1187" s="84">
        <v>2</v>
      </c>
      <c r="D1187" s="118">
        <v>0.006813404914904862</v>
      </c>
      <c r="E1187" s="118">
        <v>2.1271047983648077</v>
      </c>
      <c r="F1187" s="84" t="s">
        <v>2019</v>
      </c>
      <c r="G1187" s="84" t="b">
        <v>0</v>
      </c>
      <c r="H1187" s="84" t="b">
        <v>0</v>
      </c>
      <c r="I1187" s="84" t="b">
        <v>0</v>
      </c>
      <c r="J1187" s="84" t="b">
        <v>0</v>
      </c>
      <c r="K1187" s="84" t="b">
        <v>0</v>
      </c>
      <c r="L1187" s="84" t="b">
        <v>0</v>
      </c>
    </row>
    <row r="1188" spans="1:12" ht="15">
      <c r="A1188" s="84" t="s">
        <v>2858</v>
      </c>
      <c r="B1188" s="84" t="s">
        <v>2723</v>
      </c>
      <c r="C1188" s="84">
        <v>2</v>
      </c>
      <c r="D1188" s="118">
        <v>0.006813404914904862</v>
      </c>
      <c r="E1188" s="118">
        <v>2.1271047983648077</v>
      </c>
      <c r="F1188" s="84" t="s">
        <v>2019</v>
      </c>
      <c r="G1188" s="84" t="b">
        <v>0</v>
      </c>
      <c r="H1188" s="84" t="b">
        <v>0</v>
      </c>
      <c r="I1188" s="84" t="b">
        <v>0</v>
      </c>
      <c r="J1188" s="84" t="b">
        <v>0</v>
      </c>
      <c r="K1188" s="84" t="b">
        <v>0</v>
      </c>
      <c r="L1188" s="84" t="b">
        <v>0</v>
      </c>
    </row>
    <row r="1189" spans="1:12" ht="15">
      <c r="A1189" s="84" t="s">
        <v>2723</v>
      </c>
      <c r="B1189" s="84" t="s">
        <v>2859</v>
      </c>
      <c r="C1189" s="84">
        <v>2</v>
      </c>
      <c r="D1189" s="118">
        <v>0.006813404914904862</v>
      </c>
      <c r="E1189" s="118">
        <v>2.1271047983648077</v>
      </c>
      <c r="F1189" s="84" t="s">
        <v>2019</v>
      </c>
      <c r="G1189" s="84" t="b">
        <v>0</v>
      </c>
      <c r="H1189" s="84" t="b">
        <v>0</v>
      </c>
      <c r="I1189" s="84" t="b">
        <v>0</v>
      </c>
      <c r="J1189" s="84" t="b">
        <v>0</v>
      </c>
      <c r="K1189" s="84" t="b">
        <v>0</v>
      </c>
      <c r="L1189" s="84" t="b">
        <v>0</v>
      </c>
    </row>
    <row r="1190" spans="1:12" ht="15">
      <c r="A1190" s="84" t="s">
        <v>2859</v>
      </c>
      <c r="B1190" s="84" t="s">
        <v>2860</v>
      </c>
      <c r="C1190" s="84">
        <v>2</v>
      </c>
      <c r="D1190" s="118">
        <v>0.006813404914904862</v>
      </c>
      <c r="E1190" s="118">
        <v>2.1271047983648077</v>
      </c>
      <c r="F1190" s="84" t="s">
        <v>2019</v>
      </c>
      <c r="G1190" s="84" t="b">
        <v>0</v>
      </c>
      <c r="H1190" s="84" t="b">
        <v>0</v>
      </c>
      <c r="I1190" s="84" t="b">
        <v>0</v>
      </c>
      <c r="J1190" s="84" t="b">
        <v>0</v>
      </c>
      <c r="K1190" s="84" t="b">
        <v>0</v>
      </c>
      <c r="L1190" s="84" t="b">
        <v>0</v>
      </c>
    </row>
    <row r="1191" spans="1:12" ht="15">
      <c r="A1191" s="84" t="s">
        <v>2567</v>
      </c>
      <c r="B1191" s="84" t="s">
        <v>2568</v>
      </c>
      <c r="C1191" s="84">
        <v>2</v>
      </c>
      <c r="D1191" s="118">
        <v>0.006813404914904862</v>
      </c>
      <c r="E1191" s="118">
        <v>2.1271047983648077</v>
      </c>
      <c r="F1191" s="84" t="s">
        <v>2019</v>
      </c>
      <c r="G1191" s="84" t="b">
        <v>0</v>
      </c>
      <c r="H1191" s="84" t="b">
        <v>0</v>
      </c>
      <c r="I1191" s="84" t="b">
        <v>0</v>
      </c>
      <c r="J1191" s="84" t="b">
        <v>0</v>
      </c>
      <c r="K1191" s="84" t="b">
        <v>0</v>
      </c>
      <c r="L1191" s="84" t="b">
        <v>0</v>
      </c>
    </row>
    <row r="1192" spans="1:12" ht="15">
      <c r="A1192" s="84" t="s">
        <v>2797</v>
      </c>
      <c r="B1192" s="84" t="s">
        <v>2798</v>
      </c>
      <c r="C1192" s="84">
        <v>2</v>
      </c>
      <c r="D1192" s="118">
        <v>0.006813404914904862</v>
      </c>
      <c r="E1192" s="118">
        <v>2.1271047983648077</v>
      </c>
      <c r="F1192" s="84" t="s">
        <v>2019</v>
      </c>
      <c r="G1192" s="84" t="b">
        <v>0</v>
      </c>
      <c r="H1192" s="84" t="b">
        <v>0</v>
      </c>
      <c r="I1192" s="84" t="b">
        <v>0</v>
      </c>
      <c r="J1192" s="84" t="b">
        <v>0</v>
      </c>
      <c r="K1192" s="84" t="b">
        <v>0</v>
      </c>
      <c r="L1192" s="84" t="b">
        <v>0</v>
      </c>
    </row>
    <row r="1193" spans="1:12" ht="15">
      <c r="A1193" s="84" t="s">
        <v>2798</v>
      </c>
      <c r="B1193" s="84" t="s">
        <v>2799</v>
      </c>
      <c r="C1193" s="84">
        <v>2</v>
      </c>
      <c r="D1193" s="118">
        <v>0.006813404914904862</v>
      </c>
      <c r="E1193" s="118">
        <v>2.1271047983648077</v>
      </c>
      <c r="F1193" s="84" t="s">
        <v>2019</v>
      </c>
      <c r="G1193" s="84" t="b">
        <v>0</v>
      </c>
      <c r="H1193" s="84" t="b">
        <v>0</v>
      </c>
      <c r="I1193" s="84" t="b">
        <v>0</v>
      </c>
      <c r="J1193" s="84" t="b">
        <v>0</v>
      </c>
      <c r="K1193" s="84" t="b">
        <v>0</v>
      </c>
      <c r="L1193" s="84" t="b">
        <v>0</v>
      </c>
    </row>
    <row r="1194" spans="1:12" ht="15">
      <c r="A1194" s="84" t="s">
        <v>2799</v>
      </c>
      <c r="B1194" s="84" t="s">
        <v>2541</v>
      </c>
      <c r="C1194" s="84">
        <v>2</v>
      </c>
      <c r="D1194" s="118">
        <v>0.006813404914904862</v>
      </c>
      <c r="E1194" s="118">
        <v>2.1271047983648077</v>
      </c>
      <c r="F1194" s="84" t="s">
        <v>2019</v>
      </c>
      <c r="G1194" s="84" t="b">
        <v>0</v>
      </c>
      <c r="H1194" s="84" t="b">
        <v>0</v>
      </c>
      <c r="I1194" s="84" t="b">
        <v>0</v>
      </c>
      <c r="J1194" s="84" t="b">
        <v>0</v>
      </c>
      <c r="K1194" s="84" t="b">
        <v>0</v>
      </c>
      <c r="L1194" s="84" t="b">
        <v>0</v>
      </c>
    </row>
    <row r="1195" spans="1:12" ht="15">
      <c r="A1195" s="84" t="s">
        <v>2541</v>
      </c>
      <c r="B1195" s="84" t="s">
        <v>2800</v>
      </c>
      <c r="C1195" s="84">
        <v>2</v>
      </c>
      <c r="D1195" s="118">
        <v>0.006813404914904862</v>
      </c>
      <c r="E1195" s="118">
        <v>2.1271047983648077</v>
      </c>
      <c r="F1195" s="84" t="s">
        <v>2019</v>
      </c>
      <c r="G1195" s="84" t="b">
        <v>0</v>
      </c>
      <c r="H1195" s="84" t="b">
        <v>0</v>
      </c>
      <c r="I1195" s="84" t="b">
        <v>0</v>
      </c>
      <c r="J1195" s="84" t="b">
        <v>0</v>
      </c>
      <c r="K1195" s="84" t="b">
        <v>0</v>
      </c>
      <c r="L1195" s="84" t="b">
        <v>0</v>
      </c>
    </row>
    <row r="1196" spans="1:12" ht="15">
      <c r="A1196" s="84" t="s">
        <v>2800</v>
      </c>
      <c r="B1196" s="84" t="s">
        <v>2150</v>
      </c>
      <c r="C1196" s="84">
        <v>2</v>
      </c>
      <c r="D1196" s="118">
        <v>0.006813404914904862</v>
      </c>
      <c r="E1196" s="118">
        <v>1.6499835436451453</v>
      </c>
      <c r="F1196" s="84" t="s">
        <v>2019</v>
      </c>
      <c r="G1196" s="84" t="b">
        <v>0</v>
      </c>
      <c r="H1196" s="84" t="b">
        <v>0</v>
      </c>
      <c r="I1196" s="84" t="b">
        <v>0</v>
      </c>
      <c r="J1196" s="84" t="b">
        <v>0</v>
      </c>
      <c r="K1196" s="84" t="b">
        <v>0</v>
      </c>
      <c r="L1196" s="84" t="b">
        <v>0</v>
      </c>
    </row>
    <row r="1197" spans="1:12" ht="15">
      <c r="A1197" s="84" t="s">
        <v>259</v>
      </c>
      <c r="B1197" s="84" t="s">
        <v>2789</v>
      </c>
      <c r="C1197" s="84">
        <v>2</v>
      </c>
      <c r="D1197" s="118">
        <v>0.006813404914904862</v>
      </c>
      <c r="E1197" s="118">
        <v>1.5250448070368452</v>
      </c>
      <c r="F1197" s="84" t="s">
        <v>2019</v>
      </c>
      <c r="G1197" s="84" t="b">
        <v>0</v>
      </c>
      <c r="H1197" s="84" t="b">
        <v>0</v>
      </c>
      <c r="I1197" s="84" t="b">
        <v>0</v>
      </c>
      <c r="J1197" s="84" t="b">
        <v>0</v>
      </c>
      <c r="K1197" s="84" t="b">
        <v>0</v>
      </c>
      <c r="L1197" s="84" t="b">
        <v>0</v>
      </c>
    </row>
    <row r="1198" spans="1:12" ht="15">
      <c r="A1198" s="84" t="s">
        <v>2789</v>
      </c>
      <c r="B1198" s="84" t="s">
        <v>2587</v>
      </c>
      <c r="C1198" s="84">
        <v>2</v>
      </c>
      <c r="D1198" s="118">
        <v>0.006813404914904862</v>
      </c>
      <c r="E1198" s="118">
        <v>2.1271047983648077</v>
      </c>
      <c r="F1198" s="84" t="s">
        <v>2019</v>
      </c>
      <c r="G1198" s="84" t="b">
        <v>0</v>
      </c>
      <c r="H1198" s="84" t="b">
        <v>0</v>
      </c>
      <c r="I1198" s="84" t="b">
        <v>0</v>
      </c>
      <c r="J1198" s="84" t="b">
        <v>0</v>
      </c>
      <c r="K1198" s="84" t="b">
        <v>0</v>
      </c>
      <c r="L1198" s="84" t="b">
        <v>0</v>
      </c>
    </row>
    <row r="1199" spans="1:12" ht="15">
      <c r="A1199" s="84" t="s">
        <v>2587</v>
      </c>
      <c r="B1199" s="84" t="s">
        <v>2688</v>
      </c>
      <c r="C1199" s="84">
        <v>2</v>
      </c>
      <c r="D1199" s="118">
        <v>0.006813404914904862</v>
      </c>
      <c r="E1199" s="118">
        <v>2.1271047983648077</v>
      </c>
      <c r="F1199" s="84" t="s">
        <v>2019</v>
      </c>
      <c r="G1199" s="84" t="b">
        <v>0</v>
      </c>
      <c r="H1199" s="84" t="b">
        <v>0</v>
      </c>
      <c r="I1199" s="84" t="b">
        <v>0</v>
      </c>
      <c r="J1199" s="84" t="b">
        <v>0</v>
      </c>
      <c r="K1199" s="84" t="b">
        <v>0</v>
      </c>
      <c r="L1199" s="84" t="b">
        <v>0</v>
      </c>
    </row>
    <row r="1200" spans="1:12" ht="15">
      <c r="A1200" s="84" t="s">
        <v>2688</v>
      </c>
      <c r="B1200" s="84" t="s">
        <v>2790</v>
      </c>
      <c r="C1200" s="84">
        <v>2</v>
      </c>
      <c r="D1200" s="118">
        <v>0.006813404914904862</v>
      </c>
      <c r="E1200" s="118">
        <v>2.1271047983648077</v>
      </c>
      <c r="F1200" s="84" t="s">
        <v>2019</v>
      </c>
      <c r="G1200" s="84" t="b">
        <v>0</v>
      </c>
      <c r="H1200" s="84" t="b">
        <v>0</v>
      </c>
      <c r="I1200" s="84" t="b">
        <v>0</v>
      </c>
      <c r="J1200" s="84" t="b">
        <v>0</v>
      </c>
      <c r="K1200" s="84" t="b">
        <v>0</v>
      </c>
      <c r="L1200" s="84" t="b">
        <v>0</v>
      </c>
    </row>
    <row r="1201" spans="1:12" ht="15">
      <c r="A1201" s="84" t="s">
        <v>2790</v>
      </c>
      <c r="B1201" s="84" t="s">
        <v>2659</v>
      </c>
      <c r="C1201" s="84">
        <v>2</v>
      </c>
      <c r="D1201" s="118">
        <v>0.006813404914904862</v>
      </c>
      <c r="E1201" s="118">
        <v>2.1271047983648077</v>
      </c>
      <c r="F1201" s="84" t="s">
        <v>2019</v>
      </c>
      <c r="G1201" s="84" t="b">
        <v>0</v>
      </c>
      <c r="H1201" s="84" t="b">
        <v>0</v>
      </c>
      <c r="I1201" s="84" t="b">
        <v>0</v>
      </c>
      <c r="J1201" s="84" t="b">
        <v>0</v>
      </c>
      <c r="K1201" s="84" t="b">
        <v>0</v>
      </c>
      <c r="L1201" s="84" t="b">
        <v>0</v>
      </c>
    </row>
    <row r="1202" spans="1:12" ht="15">
      <c r="A1202" s="84" t="s">
        <v>2659</v>
      </c>
      <c r="B1202" s="84" t="s">
        <v>2791</v>
      </c>
      <c r="C1202" s="84">
        <v>2</v>
      </c>
      <c r="D1202" s="118">
        <v>0.006813404914904862</v>
      </c>
      <c r="E1202" s="118">
        <v>2.1271047983648077</v>
      </c>
      <c r="F1202" s="84" t="s">
        <v>2019</v>
      </c>
      <c r="G1202" s="84" t="b">
        <v>0</v>
      </c>
      <c r="H1202" s="84" t="b">
        <v>0</v>
      </c>
      <c r="I1202" s="84" t="b">
        <v>0</v>
      </c>
      <c r="J1202" s="84" t="b">
        <v>0</v>
      </c>
      <c r="K1202" s="84" t="b">
        <v>0</v>
      </c>
      <c r="L1202" s="84" t="b">
        <v>0</v>
      </c>
    </row>
    <row r="1203" spans="1:12" ht="15">
      <c r="A1203" s="84" t="s">
        <v>2791</v>
      </c>
      <c r="B1203" s="84" t="s">
        <v>264</v>
      </c>
      <c r="C1203" s="84">
        <v>2</v>
      </c>
      <c r="D1203" s="118">
        <v>0.006813404914904862</v>
      </c>
      <c r="E1203" s="118">
        <v>2.1271047983648077</v>
      </c>
      <c r="F1203" s="84" t="s">
        <v>2019</v>
      </c>
      <c r="G1203" s="84" t="b">
        <v>0</v>
      </c>
      <c r="H1203" s="84" t="b">
        <v>0</v>
      </c>
      <c r="I1203" s="84" t="b">
        <v>0</v>
      </c>
      <c r="J1203" s="84" t="b">
        <v>0</v>
      </c>
      <c r="K1203" s="84" t="b">
        <v>0</v>
      </c>
      <c r="L1203" s="84" t="b">
        <v>0</v>
      </c>
    </row>
    <row r="1204" spans="1:12" ht="15">
      <c r="A1204" s="84" t="s">
        <v>264</v>
      </c>
      <c r="B1204" s="84" t="s">
        <v>2792</v>
      </c>
      <c r="C1204" s="84">
        <v>2</v>
      </c>
      <c r="D1204" s="118">
        <v>0.006813404914904862</v>
      </c>
      <c r="E1204" s="118">
        <v>2.1271047983648077</v>
      </c>
      <c r="F1204" s="84" t="s">
        <v>2019</v>
      </c>
      <c r="G1204" s="84" t="b">
        <v>0</v>
      </c>
      <c r="H1204" s="84" t="b">
        <v>0</v>
      </c>
      <c r="I1204" s="84" t="b">
        <v>0</v>
      </c>
      <c r="J1204" s="84" t="b">
        <v>0</v>
      </c>
      <c r="K1204" s="84" t="b">
        <v>0</v>
      </c>
      <c r="L1204" s="84" t="b">
        <v>0</v>
      </c>
    </row>
    <row r="1205" spans="1:12" ht="15">
      <c r="A1205" s="84" t="s">
        <v>2792</v>
      </c>
      <c r="B1205" s="84" t="s">
        <v>2793</v>
      </c>
      <c r="C1205" s="84">
        <v>2</v>
      </c>
      <c r="D1205" s="118">
        <v>0.006813404914904862</v>
      </c>
      <c r="E1205" s="118">
        <v>2.1271047983648077</v>
      </c>
      <c r="F1205" s="84" t="s">
        <v>2019</v>
      </c>
      <c r="G1205" s="84" t="b">
        <v>0</v>
      </c>
      <c r="H1205" s="84" t="b">
        <v>0</v>
      </c>
      <c r="I1205" s="84" t="b">
        <v>0</v>
      </c>
      <c r="J1205" s="84" t="b">
        <v>0</v>
      </c>
      <c r="K1205" s="84" t="b">
        <v>0</v>
      </c>
      <c r="L1205" s="84" t="b">
        <v>0</v>
      </c>
    </row>
    <row r="1206" spans="1:12" ht="15">
      <c r="A1206" s="84" t="s">
        <v>2793</v>
      </c>
      <c r="B1206" s="84" t="s">
        <v>2794</v>
      </c>
      <c r="C1206" s="84">
        <v>2</v>
      </c>
      <c r="D1206" s="118">
        <v>0.006813404914904862</v>
      </c>
      <c r="E1206" s="118">
        <v>2.1271047983648077</v>
      </c>
      <c r="F1206" s="84" t="s">
        <v>2019</v>
      </c>
      <c r="G1206" s="84" t="b">
        <v>0</v>
      </c>
      <c r="H1206" s="84" t="b">
        <v>0</v>
      </c>
      <c r="I1206" s="84" t="b">
        <v>0</v>
      </c>
      <c r="J1206" s="84" t="b">
        <v>0</v>
      </c>
      <c r="K1206" s="84" t="b">
        <v>0</v>
      </c>
      <c r="L1206" s="84" t="b">
        <v>0</v>
      </c>
    </row>
    <row r="1207" spans="1:12" ht="15">
      <c r="A1207" s="84" t="s">
        <v>2794</v>
      </c>
      <c r="B1207" s="84" t="s">
        <v>2932</v>
      </c>
      <c r="C1207" s="84">
        <v>2</v>
      </c>
      <c r="D1207" s="118">
        <v>0.006813404914904862</v>
      </c>
      <c r="E1207" s="118">
        <v>2.1271047983648077</v>
      </c>
      <c r="F1207" s="84" t="s">
        <v>2019</v>
      </c>
      <c r="G1207" s="84" t="b">
        <v>0</v>
      </c>
      <c r="H1207" s="84" t="b">
        <v>0</v>
      </c>
      <c r="I1207" s="84" t="b">
        <v>0</v>
      </c>
      <c r="J1207" s="84" t="b">
        <v>0</v>
      </c>
      <c r="K1207" s="84" t="b">
        <v>0</v>
      </c>
      <c r="L1207" s="84" t="b">
        <v>0</v>
      </c>
    </row>
    <row r="1208" spans="1:12" ht="15">
      <c r="A1208" s="84" t="s">
        <v>2656</v>
      </c>
      <c r="B1208" s="84" t="s">
        <v>2657</v>
      </c>
      <c r="C1208" s="84">
        <v>2</v>
      </c>
      <c r="D1208" s="118">
        <v>0.006813404914904862</v>
      </c>
      <c r="E1208" s="118">
        <v>2.1271047983648077</v>
      </c>
      <c r="F1208" s="84" t="s">
        <v>2019</v>
      </c>
      <c r="G1208" s="84" t="b">
        <v>0</v>
      </c>
      <c r="H1208" s="84" t="b">
        <v>0</v>
      </c>
      <c r="I1208" s="84" t="b">
        <v>0</v>
      </c>
      <c r="J1208" s="84" t="b">
        <v>0</v>
      </c>
      <c r="K1208" s="84" t="b">
        <v>0</v>
      </c>
      <c r="L1208" s="84" t="b">
        <v>0</v>
      </c>
    </row>
    <row r="1209" spans="1:12" ht="15">
      <c r="A1209" s="84" t="s">
        <v>2146</v>
      </c>
      <c r="B1209" s="84" t="s">
        <v>2150</v>
      </c>
      <c r="C1209" s="84">
        <v>2</v>
      </c>
      <c r="D1209" s="118">
        <v>0.006813404914904862</v>
      </c>
      <c r="E1209" s="118">
        <v>1.6499835436451453</v>
      </c>
      <c r="F1209" s="84" t="s">
        <v>2019</v>
      </c>
      <c r="G1209" s="84" t="b">
        <v>0</v>
      </c>
      <c r="H1209" s="84" t="b">
        <v>0</v>
      </c>
      <c r="I1209" s="84" t="b">
        <v>0</v>
      </c>
      <c r="J1209" s="84" t="b">
        <v>0</v>
      </c>
      <c r="K1209" s="84" t="b">
        <v>0</v>
      </c>
      <c r="L1209" s="84" t="b">
        <v>0</v>
      </c>
    </row>
    <row r="1210" spans="1:12" ht="15">
      <c r="A1210" s="84" t="s">
        <v>2865</v>
      </c>
      <c r="B1210" s="84" t="s">
        <v>2750</v>
      </c>
      <c r="C1210" s="84">
        <v>2</v>
      </c>
      <c r="D1210" s="118">
        <v>0.006813404914904862</v>
      </c>
      <c r="E1210" s="118">
        <v>2.1271047983648077</v>
      </c>
      <c r="F1210" s="84" t="s">
        <v>2019</v>
      </c>
      <c r="G1210" s="84" t="b">
        <v>0</v>
      </c>
      <c r="H1210" s="84" t="b">
        <v>0</v>
      </c>
      <c r="I1210" s="84" t="b">
        <v>0</v>
      </c>
      <c r="J1210" s="84" t="b">
        <v>0</v>
      </c>
      <c r="K1210" s="84" t="b">
        <v>0</v>
      </c>
      <c r="L1210" s="84" t="b">
        <v>0</v>
      </c>
    </row>
    <row r="1211" spans="1:12" ht="15">
      <c r="A1211" s="84" t="s">
        <v>2750</v>
      </c>
      <c r="B1211" s="84" t="s">
        <v>2866</v>
      </c>
      <c r="C1211" s="84">
        <v>2</v>
      </c>
      <c r="D1211" s="118">
        <v>0.006813404914904862</v>
      </c>
      <c r="E1211" s="118">
        <v>2.1271047983648077</v>
      </c>
      <c r="F1211" s="84" t="s">
        <v>2019</v>
      </c>
      <c r="G1211" s="84" t="b">
        <v>0</v>
      </c>
      <c r="H1211" s="84" t="b">
        <v>0</v>
      </c>
      <c r="I1211" s="84" t="b">
        <v>0</v>
      </c>
      <c r="J1211" s="84" t="b">
        <v>0</v>
      </c>
      <c r="K1211" s="84" t="b">
        <v>0</v>
      </c>
      <c r="L1211" s="84" t="b">
        <v>0</v>
      </c>
    </row>
    <row r="1212" spans="1:12" ht="15">
      <c r="A1212" s="84" t="s">
        <v>2866</v>
      </c>
      <c r="B1212" s="84" t="s">
        <v>2867</v>
      </c>
      <c r="C1212" s="84">
        <v>2</v>
      </c>
      <c r="D1212" s="118">
        <v>0.006813404914904862</v>
      </c>
      <c r="E1212" s="118">
        <v>2.1271047983648077</v>
      </c>
      <c r="F1212" s="84" t="s">
        <v>2019</v>
      </c>
      <c r="G1212" s="84" t="b">
        <v>0</v>
      </c>
      <c r="H1212" s="84" t="b">
        <v>0</v>
      </c>
      <c r="I1212" s="84" t="b">
        <v>0</v>
      </c>
      <c r="J1212" s="84" t="b">
        <v>0</v>
      </c>
      <c r="K1212" s="84" t="b">
        <v>0</v>
      </c>
      <c r="L1212" s="84" t="b">
        <v>0</v>
      </c>
    </row>
    <row r="1213" spans="1:12" ht="15">
      <c r="A1213" s="84" t="s">
        <v>2867</v>
      </c>
      <c r="B1213" s="84" t="s">
        <v>2124</v>
      </c>
      <c r="C1213" s="84">
        <v>2</v>
      </c>
      <c r="D1213" s="118">
        <v>0.006813404914904862</v>
      </c>
      <c r="E1213" s="118">
        <v>2.1271047983648077</v>
      </c>
      <c r="F1213" s="84" t="s">
        <v>2019</v>
      </c>
      <c r="G1213" s="84" t="b">
        <v>0</v>
      </c>
      <c r="H1213" s="84" t="b">
        <v>0</v>
      </c>
      <c r="I1213" s="84" t="b">
        <v>0</v>
      </c>
      <c r="J1213" s="84" t="b">
        <v>0</v>
      </c>
      <c r="K1213" s="84" t="b">
        <v>0</v>
      </c>
      <c r="L1213" s="84" t="b">
        <v>0</v>
      </c>
    </row>
    <row r="1214" spans="1:12" ht="15">
      <c r="A1214" s="84" t="s">
        <v>2124</v>
      </c>
      <c r="B1214" s="84" t="s">
        <v>2751</v>
      </c>
      <c r="C1214" s="84">
        <v>2</v>
      </c>
      <c r="D1214" s="118">
        <v>0.006813404914904862</v>
      </c>
      <c r="E1214" s="118">
        <v>2.1271047983648077</v>
      </c>
      <c r="F1214" s="84" t="s">
        <v>2019</v>
      </c>
      <c r="G1214" s="84" t="b">
        <v>0</v>
      </c>
      <c r="H1214" s="84" t="b">
        <v>0</v>
      </c>
      <c r="I1214" s="84" t="b">
        <v>0</v>
      </c>
      <c r="J1214" s="84" t="b">
        <v>0</v>
      </c>
      <c r="K1214" s="84" t="b">
        <v>0</v>
      </c>
      <c r="L1214" s="84" t="b">
        <v>0</v>
      </c>
    </row>
    <row r="1215" spans="1:12" ht="15">
      <c r="A1215" s="84" t="s">
        <v>2751</v>
      </c>
      <c r="B1215" s="84" t="s">
        <v>2868</v>
      </c>
      <c r="C1215" s="84">
        <v>2</v>
      </c>
      <c r="D1215" s="118">
        <v>0.006813404914904862</v>
      </c>
      <c r="E1215" s="118">
        <v>2.1271047983648077</v>
      </c>
      <c r="F1215" s="84" t="s">
        <v>2019</v>
      </c>
      <c r="G1215" s="84" t="b">
        <v>0</v>
      </c>
      <c r="H1215" s="84" t="b">
        <v>0</v>
      </c>
      <c r="I1215" s="84" t="b">
        <v>0</v>
      </c>
      <c r="J1215" s="84" t="b">
        <v>0</v>
      </c>
      <c r="K1215" s="84" t="b">
        <v>0</v>
      </c>
      <c r="L1215" s="84" t="b">
        <v>0</v>
      </c>
    </row>
    <row r="1216" spans="1:12" ht="15">
      <c r="A1216" s="84" t="s">
        <v>2868</v>
      </c>
      <c r="B1216" s="84" t="s">
        <v>2147</v>
      </c>
      <c r="C1216" s="84">
        <v>2</v>
      </c>
      <c r="D1216" s="118">
        <v>0.006813404914904862</v>
      </c>
      <c r="E1216" s="118">
        <v>1.72916478969277</v>
      </c>
      <c r="F1216" s="84" t="s">
        <v>2019</v>
      </c>
      <c r="G1216" s="84" t="b">
        <v>0</v>
      </c>
      <c r="H1216" s="84" t="b">
        <v>0</v>
      </c>
      <c r="I1216" s="84" t="b">
        <v>0</v>
      </c>
      <c r="J1216" s="84" t="b">
        <v>0</v>
      </c>
      <c r="K1216" s="84" t="b">
        <v>0</v>
      </c>
      <c r="L1216" s="84" t="b">
        <v>0</v>
      </c>
    </row>
    <row r="1217" spans="1:12" ht="15">
      <c r="A1217" s="84" t="s">
        <v>2147</v>
      </c>
      <c r="B1217" s="84" t="s">
        <v>2869</v>
      </c>
      <c r="C1217" s="84">
        <v>2</v>
      </c>
      <c r="D1217" s="118">
        <v>0.006813404914904862</v>
      </c>
      <c r="E1217" s="118">
        <v>1.72916478969277</v>
      </c>
      <c r="F1217" s="84" t="s">
        <v>2019</v>
      </c>
      <c r="G1217" s="84" t="b">
        <v>0</v>
      </c>
      <c r="H1217" s="84" t="b">
        <v>0</v>
      </c>
      <c r="I1217" s="84" t="b">
        <v>0</v>
      </c>
      <c r="J1217" s="84" t="b">
        <v>0</v>
      </c>
      <c r="K1217" s="84" t="b">
        <v>0</v>
      </c>
      <c r="L1217" s="84" t="b">
        <v>0</v>
      </c>
    </row>
    <row r="1218" spans="1:12" ht="15">
      <c r="A1218" s="84" t="s">
        <v>2869</v>
      </c>
      <c r="B1218" s="84" t="s">
        <v>2870</v>
      </c>
      <c r="C1218" s="84">
        <v>2</v>
      </c>
      <c r="D1218" s="118">
        <v>0.006813404914904862</v>
      </c>
      <c r="E1218" s="118">
        <v>2.1271047983648077</v>
      </c>
      <c r="F1218" s="84" t="s">
        <v>2019</v>
      </c>
      <c r="G1218" s="84" t="b">
        <v>0</v>
      </c>
      <c r="H1218" s="84" t="b">
        <v>0</v>
      </c>
      <c r="I1218" s="84" t="b">
        <v>0</v>
      </c>
      <c r="J1218" s="84" t="b">
        <v>0</v>
      </c>
      <c r="K1218" s="84" t="b">
        <v>0</v>
      </c>
      <c r="L1218" s="84" t="b">
        <v>0</v>
      </c>
    </row>
    <row r="1219" spans="1:12" ht="15">
      <c r="A1219" s="84" t="s">
        <v>2870</v>
      </c>
      <c r="B1219" s="84" t="s">
        <v>2519</v>
      </c>
      <c r="C1219" s="84">
        <v>2</v>
      </c>
      <c r="D1219" s="118">
        <v>0.006813404914904862</v>
      </c>
      <c r="E1219" s="118">
        <v>2.1271047983648077</v>
      </c>
      <c r="F1219" s="84" t="s">
        <v>2019</v>
      </c>
      <c r="G1219" s="84" t="b">
        <v>0</v>
      </c>
      <c r="H1219" s="84" t="b">
        <v>0</v>
      </c>
      <c r="I1219" s="84" t="b">
        <v>0</v>
      </c>
      <c r="J1219" s="84" t="b">
        <v>0</v>
      </c>
      <c r="K1219" s="84" t="b">
        <v>0</v>
      </c>
      <c r="L1219" s="84" t="b">
        <v>0</v>
      </c>
    </row>
    <row r="1220" spans="1:12" ht="15">
      <c r="A1220" s="84" t="s">
        <v>2519</v>
      </c>
      <c r="B1220" s="84" t="s">
        <v>2871</v>
      </c>
      <c r="C1220" s="84">
        <v>2</v>
      </c>
      <c r="D1220" s="118">
        <v>0.006813404914904862</v>
      </c>
      <c r="E1220" s="118">
        <v>2.1271047983648077</v>
      </c>
      <c r="F1220" s="84" t="s">
        <v>2019</v>
      </c>
      <c r="G1220" s="84" t="b">
        <v>0</v>
      </c>
      <c r="H1220" s="84" t="b">
        <v>0</v>
      </c>
      <c r="I1220" s="84" t="b">
        <v>0</v>
      </c>
      <c r="J1220" s="84" t="b">
        <v>0</v>
      </c>
      <c r="K1220" s="84" t="b">
        <v>0</v>
      </c>
      <c r="L1220" s="84" t="b">
        <v>0</v>
      </c>
    </row>
    <row r="1221" spans="1:12" ht="15">
      <c r="A1221" s="84" t="s">
        <v>2166</v>
      </c>
      <c r="B1221" s="84" t="s">
        <v>2167</v>
      </c>
      <c r="C1221" s="84">
        <v>3</v>
      </c>
      <c r="D1221" s="118">
        <v>0.010259480553428409</v>
      </c>
      <c r="E1221" s="118">
        <v>1.7103994661168007</v>
      </c>
      <c r="F1221" s="84" t="s">
        <v>2020</v>
      </c>
      <c r="G1221" s="84" t="b">
        <v>0</v>
      </c>
      <c r="H1221" s="84" t="b">
        <v>0</v>
      </c>
      <c r="I1221" s="84" t="b">
        <v>0</v>
      </c>
      <c r="J1221" s="84" t="b">
        <v>0</v>
      </c>
      <c r="K1221" s="84" t="b">
        <v>0</v>
      </c>
      <c r="L1221" s="84" t="b">
        <v>0</v>
      </c>
    </row>
    <row r="1222" spans="1:12" ht="15">
      <c r="A1222" s="84" t="s">
        <v>2167</v>
      </c>
      <c r="B1222" s="84" t="s">
        <v>2168</v>
      </c>
      <c r="C1222" s="84">
        <v>3</v>
      </c>
      <c r="D1222" s="118">
        <v>0.010259480553428409</v>
      </c>
      <c r="E1222" s="118">
        <v>1.7103994661168007</v>
      </c>
      <c r="F1222" s="84" t="s">
        <v>2020</v>
      </c>
      <c r="G1222" s="84" t="b">
        <v>0</v>
      </c>
      <c r="H1222" s="84" t="b">
        <v>0</v>
      </c>
      <c r="I1222" s="84" t="b">
        <v>0</v>
      </c>
      <c r="J1222" s="84" t="b">
        <v>0</v>
      </c>
      <c r="K1222" s="84" t="b">
        <v>0</v>
      </c>
      <c r="L1222" s="84" t="b">
        <v>0</v>
      </c>
    </row>
    <row r="1223" spans="1:12" ht="15">
      <c r="A1223" s="84" t="s">
        <v>2169</v>
      </c>
      <c r="B1223" s="84" t="s">
        <v>2166</v>
      </c>
      <c r="C1223" s="84">
        <v>2</v>
      </c>
      <c r="D1223" s="118">
        <v>0.008974093205990834</v>
      </c>
      <c r="E1223" s="118">
        <v>1.7103994661168005</v>
      </c>
      <c r="F1223" s="84" t="s">
        <v>2020</v>
      </c>
      <c r="G1223" s="84" t="b">
        <v>0</v>
      </c>
      <c r="H1223" s="84" t="b">
        <v>0</v>
      </c>
      <c r="I1223" s="84" t="b">
        <v>0</v>
      </c>
      <c r="J1223" s="84" t="b">
        <v>0</v>
      </c>
      <c r="K1223" s="84" t="b">
        <v>0</v>
      </c>
      <c r="L1223" s="84" t="b">
        <v>0</v>
      </c>
    </row>
    <row r="1224" spans="1:12" ht="15">
      <c r="A1224" s="84" t="s">
        <v>2168</v>
      </c>
      <c r="B1224" s="84" t="s">
        <v>2170</v>
      </c>
      <c r="C1224" s="84">
        <v>2</v>
      </c>
      <c r="D1224" s="118">
        <v>0.008974093205990834</v>
      </c>
      <c r="E1224" s="118">
        <v>1.7103994661168005</v>
      </c>
      <c r="F1224" s="84" t="s">
        <v>2020</v>
      </c>
      <c r="G1224" s="84" t="b">
        <v>0</v>
      </c>
      <c r="H1224" s="84" t="b">
        <v>0</v>
      </c>
      <c r="I1224" s="84" t="b">
        <v>0</v>
      </c>
      <c r="J1224" s="84" t="b">
        <v>0</v>
      </c>
      <c r="K1224" s="84" t="b">
        <v>0</v>
      </c>
      <c r="L1224" s="84" t="b">
        <v>0</v>
      </c>
    </row>
    <row r="1225" spans="1:12" ht="15">
      <c r="A1225" s="84" t="s">
        <v>2170</v>
      </c>
      <c r="B1225" s="84" t="s">
        <v>2171</v>
      </c>
      <c r="C1225" s="84">
        <v>2</v>
      </c>
      <c r="D1225" s="118">
        <v>0.008974093205990834</v>
      </c>
      <c r="E1225" s="118">
        <v>1.8864907251724818</v>
      </c>
      <c r="F1225" s="84" t="s">
        <v>2020</v>
      </c>
      <c r="G1225" s="84" t="b">
        <v>0</v>
      </c>
      <c r="H1225" s="84" t="b">
        <v>0</v>
      </c>
      <c r="I1225" s="84" t="b">
        <v>0</v>
      </c>
      <c r="J1225" s="84" t="b">
        <v>0</v>
      </c>
      <c r="K1225" s="84" t="b">
        <v>0</v>
      </c>
      <c r="L1225" s="84" t="b">
        <v>0</v>
      </c>
    </row>
    <row r="1226" spans="1:12" ht="15">
      <c r="A1226" s="84" t="s">
        <v>2171</v>
      </c>
      <c r="B1226" s="84" t="s">
        <v>259</v>
      </c>
      <c r="C1226" s="84">
        <v>2</v>
      </c>
      <c r="D1226" s="118">
        <v>0.008974093205990834</v>
      </c>
      <c r="E1226" s="118">
        <v>1.8864907251724818</v>
      </c>
      <c r="F1226" s="84" t="s">
        <v>2020</v>
      </c>
      <c r="G1226" s="84" t="b">
        <v>0</v>
      </c>
      <c r="H1226" s="84" t="b">
        <v>0</v>
      </c>
      <c r="I1226" s="84" t="b">
        <v>0</v>
      </c>
      <c r="J1226" s="84" t="b">
        <v>0</v>
      </c>
      <c r="K1226" s="84" t="b">
        <v>0</v>
      </c>
      <c r="L1226" s="84" t="b">
        <v>0</v>
      </c>
    </row>
    <row r="1227" spans="1:12" ht="15">
      <c r="A1227" s="84" t="s">
        <v>2768</v>
      </c>
      <c r="B1227" s="84" t="s">
        <v>2879</v>
      </c>
      <c r="C1227" s="84">
        <v>2</v>
      </c>
      <c r="D1227" s="118">
        <v>0.008974093205990834</v>
      </c>
      <c r="E1227" s="118">
        <v>1.8864907251724818</v>
      </c>
      <c r="F1227" s="84" t="s">
        <v>2020</v>
      </c>
      <c r="G1227" s="84" t="b">
        <v>0</v>
      </c>
      <c r="H1227" s="84" t="b">
        <v>0</v>
      </c>
      <c r="I1227" s="84" t="b">
        <v>0</v>
      </c>
      <c r="J1227" s="84" t="b">
        <v>0</v>
      </c>
      <c r="K1227" s="84" t="b">
        <v>0</v>
      </c>
      <c r="L1227" s="84" t="b">
        <v>0</v>
      </c>
    </row>
    <row r="1228" spans="1:12" ht="15">
      <c r="A1228" s="84" t="s">
        <v>2879</v>
      </c>
      <c r="B1228" s="84" t="s">
        <v>327</v>
      </c>
      <c r="C1228" s="84">
        <v>2</v>
      </c>
      <c r="D1228" s="118">
        <v>0.008974093205990834</v>
      </c>
      <c r="E1228" s="118">
        <v>1.8864907251724818</v>
      </c>
      <c r="F1228" s="84" t="s">
        <v>2020</v>
      </c>
      <c r="G1228" s="84" t="b">
        <v>0</v>
      </c>
      <c r="H1228" s="84" t="b">
        <v>0</v>
      </c>
      <c r="I1228" s="84" t="b">
        <v>0</v>
      </c>
      <c r="J1228" s="84" t="b">
        <v>0</v>
      </c>
      <c r="K1228" s="84" t="b">
        <v>0</v>
      </c>
      <c r="L1228" s="84" t="b">
        <v>0</v>
      </c>
    </row>
    <row r="1229" spans="1:12" ht="15">
      <c r="A1229" s="84" t="s">
        <v>2174</v>
      </c>
      <c r="B1229" s="84" t="s">
        <v>2175</v>
      </c>
      <c r="C1229" s="84">
        <v>4</v>
      </c>
      <c r="D1229" s="118">
        <v>0.009027634842670345</v>
      </c>
      <c r="E1229" s="118">
        <v>1.9811387826406603</v>
      </c>
      <c r="F1229" s="84" t="s">
        <v>2021</v>
      </c>
      <c r="G1229" s="84" t="b">
        <v>0</v>
      </c>
      <c r="H1229" s="84" t="b">
        <v>0</v>
      </c>
      <c r="I1229" s="84" t="b">
        <v>0</v>
      </c>
      <c r="J1229" s="84" t="b">
        <v>0</v>
      </c>
      <c r="K1229" s="84" t="b">
        <v>0</v>
      </c>
      <c r="L1229" s="84" t="b">
        <v>0</v>
      </c>
    </row>
    <row r="1230" spans="1:12" ht="15">
      <c r="A1230" s="84" t="s">
        <v>2527</v>
      </c>
      <c r="B1230" s="84" t="s">
        <v>2528</v>
      </c>
      <c r="C1230" s="84">
        <v>4</v>
      </c>
      <c r="D1230" s="118">
        <v>0.010754019735373103</v>
      </c>
      <c r="E1230" s="118">
        <v>1.9811387826406603</v>
      </c>
      <c r="F1230" s="84" t="s">
        <v>2021</v>
      </c>
      <c r="G1230" s="84" t="b">
        <v>0</v>
      </c>
      <c r="H1230" s="84" t="b">
        <v>0</v>
      </c>
      <c r="I1230" s="84" t="b">
        <v>0</v>
      </c>
      <c r="J1230" s="84" t="b">
        <v>0</v>
      </c>
      <c r="K1230" s="84" t="b">
        <v>0</v>
      </c>
      <c r="L1230" s="84" t="b">
        <v>0</v>
      </c>
    </row>
    <row r="1231" spans="1:12" ht="15">
      <c r="A1231" s="84" t="s">
        <v>259</v>
      </c>
      <c r="B1231" s="84" t="s">
        <v>2173</v>
      </c>
      <c r="C1231" s="84">
        <v>4</v>
      </c>
      <c r="D1231" s="118">
        <v>0.007802745268079169</v>
      </c>
      <c r="E1231" s="118">
        <v>1.1283539139601126</v>
      </c>
      <c r="F1231" s="84" t="s">
        <v>2021</v>
      </c>
      <c r="G1231" s="84" t="b">
        <v>0</v>
      </c>
      <c r="H1231" s="84" t="b">
        <v>0</v>
      </c>
      <c r="I1231" s="84" t="b">
        <v>0</v>
      </c>
      <c r="J1231" s="84" t="b">
        <v>0</v>
      </c>
      <c r="K1231" s="84" t="b">
        <v>0</v>
      </c>
      <c r="L1231" s="84" t="b">
        <v>0</v>
      </c>
    </row>
    <row r="1232" spans="1:12" ht="15">
      <c r="A1232" s="84" t="s">
        <v>2173</v>
      </c>
      <c r="B1232" s="84" t="s">
        <v>2516</v>
      </c>
      <c r="C1232" s="84">
        <v>4</v>
      </c>
      <c r="D1232" s="118">
        <v>0.007802745268079169</v>
      </c>
      <c r="E1232" s="118">
        <v>1.8050475235849792</v>
      </c>
      <c r="F1232" s="84" t="s">
        <v>2021</v>
      </c>
      <c r="G1232" s="84" t="b">
        <v>0</v>
      </c>
      <c r="H1232" s="84" t="b">
        <v>0</v>
      </c>
      <c r="I1232" s="84" t="b">
        <v>0</v>
      </c>
      <c r="J1232" s="84" t="b">
        <v>0</v>
      </c>
      <c r="K1232" s="84" t="b">
        <v>0</v>
      </c>
      <c r="L1232" s="84" t="b">
        <v>0</v>
      </c>
    </row>
    <row r="1233" spans="1:12" ht="15">
      <c r="A1233" s="84" t="s">
        <v>2516</v>
      </c>
      <c r="B1233" s="84" t="s">
        <v>2515</v>
      </c>
      <c r="C1233" s="84">
        <v>4</v>
      </c>
      <c r="D1233" s="118">
        <v>0.007802745268079169</v>
      </c>
      <c r="E1233" s="118">
        <v>1.9811387826406603</v>
      </c>
      <c r="F1233" s="84" t="s">
        <v>2021</v>
      </c>
      <c r="G1233" s="84" t="b">
        <v>0</v>
      </c>
      <c r="H1233" s="84" t="b">
        <v>0</v>
      </c>
      <c r="I1233" s="84" t="b">
        <v>0</v>
      </c>
      <c r="J1233" s="84" t="b">
        <v>0</v>
      </c>
      <c r="K1233" s="84" t="b">
        <v>0</v>
      </c>
      <c r="L1233" s="84" t="b">
        <v>0</v>
      </c>
    </row>
    <row r="1234" spans="1:12" ht="15">
      <c r="A1234" s="84" t="s">
        <v>259</v>
      </c>
      <c r="B1234" s="84" t="s">
        <v>257</v>
      </c>
      <c r="C1234" s="84">
        <v>3</v>
      </c>
      <c r="D1234" s="118">
        <v>0.006770726132002759</v>
      </c>
      <c r="E1234" s="118">
        <v>1.3044451730157938</v>
      </c>
      <c r="F1234" s="84" t="s">
        <v>2021</v>
      </c>
      <c r="G1234" s="84" t="b">
        <v>0</v>
      </c>
      <c r="H1234" s="84" t="b">
        <v>0</v>
      </c>
      <c r="I1234" s="84" t="b">
        <v>0</v>
      </c>
      <c r="J1234" s="84" t="b">
        <v>0</v>
      </c>
      <c r="K1234" s="84" t="b">
        <v>0</v>
      </c>
      <c r="L1234" s="84" t="b">
        <v>0</v>
      </c>
    </row>
    <row r="1235" spans="1:12" ht="15">
      <c r="A1235" s="84" t="s">
        <v>2827</v>
      </c>
      <c r="B1235" s="84" t="s">
        <v>2828</v>
      </c>
      <c r="C1235" s="84">
        <v>3</v>
      </c>
      <c r="D1235" s="118">
        <v>0.006770726132002759</v>
      </c>
      <c r="E1235" s="118">
        <v>2.1060775192489603</v>
      </c>
      <c r="F1235" s="84" t="s">
        <v>2021</v>
      </c>
      <c r="G1235" s="84" t="b">
        <v>0</v>
      </c>
      <c r="H1235" s="84" t="b">
        <v>0</v>
      </c>
      <c r="I1235" s="84" t="b">
        <v>0</v>
      </c>
      <c r="J1235" s="84" t="b">
        <v>0</v>
      </c>
      <c r="K1235" s="84" t="b">
        <v>0</v>
      </c>
      <c r="L1235" s="84" t="b">
        <v>0</v>
      </c>
    </row>
    <row r="1236" spans="1:12" ht="15">
      <c r="A1236" s="84" t="s">
        <v>2828</v>
      </c>
      <c r="B1236" s="84" t="s">
        <v>2829</v>
      </c>
      <c r="C1236" s="84">
        <v>3</v>
      </c>
      <c r="D1236" s="118">
        <v>0.006770726132002759</v>
      </c>
      <c r="E1236" s="118">
        <v>2.1060775192489603</v>
      </c>
      <c r="F1236" s="84" t="s">
        <v>2021</v>
      </c>
      <c r="G1236" s="84" t="b">
        <v>0</v>
      </c>
      <c r="H1236" s="84" t="b">
        <v>0</v>
      </c>
      <c r="I1236" s="84" t="b">
        <v>0</v>
      </c>
      <c r="J1236" s="84" t="b">
        <v>0</v>
      </c>
      <c r="K1236" s="84" t="b">
        <v>0</v>
      </c>
      <c r="L1236" s="84" t="b">
        <v>0</v>
      </c>
    </row>
    <row r="1237" spans="1:12" ht="15">
      <c r="A1237" s="84" t="s">
        <v>2829</v>
      </c>
      <c r="B1237" s="84" t="s">
        <v>2830</v>
      </c>
      <c r="C1237" s="84">
        <v>3</v>
      </c>
      <c r="D1237" s="118">
        <v>0.006770726132002759</v>
      </c>
      <c r="E1237" s="118">
        <v>2.1060775192489603</v>
      </c>
      <c r="F1237" s="84" t="s">
        <v>2021</v>
      </c>
      <c r="G1237" s="84" t="b">
        <v>0</v>
      </c>
      <c r="H1237" s="84" t="b">
        <v>0</v>
      </c>
      <c r="I1237" s="84" t="b">
        <v>0</v>
      </c>
      <c r="J1237" s="84" t="b">
        <v>0</v>
      </c>
      <c r="K1237" s="84" t="b">
        <v>0</v>
      </c>
      <c r="L1237" s="84" t="b">
        <v>0</v>
      </c>
    </row>
    <row r="1238" spans="1:12" ht="15">
      <c r="A1238" s="84" t="s">
        <v>2830</v>
      </c>
      <c r="B1238" s="84" t="s">
        <v>2831</v>
      </c>
      <c r="C1238" s="84">
        <v>3</v>
      </c>
      <c r="D1238" s="118">
        <v>0.006770726132002759</v>
      </c>
      <c r="E1238" s="118">
        <v>2.1060775192489603</v>
      </c>
      <c r="F1238" s="84" t="s">
        <v>2021</v>
      </c>
      <c r="G1238" s="84" t="b">
        <v>0</v>
      </c>
      <c r="H1238" s="84" t="b">
        <v>0</v>
      </c>
      <c r="I1238" s="84" t="b">
        <v>0</v>
      </c>
      <c r="J1238" s="84" t="b">
        <v>0</v>
      </c>
      <c r="K1238" s="84" t="b">
        <v>0</v>
      </c>
      <c r="L1238" s="84" t="b">
        <v>0</v>
      </c>
    </row>
    <row r="1239" spans="1:12" ht="15">
      <c r="A1239" s="84" t="s">
        <v>2831</v>
      </c>
      <c r="B1239" s="84" t="s">
        <v>2832</v>
      </c>
      <c r="C1239" s="84">
        <v>3</v>
      </c>
      <c r="D1239" s="118">
        <v>0.006770726132002759</v>
      </c>
      <c r="E1239" s="118">
        <v>2.1060775192489603</v>
      </c>
      <c r="F1239" s="84" t="s">
        <v>2021</v>
      </c>
      <c r="G1239" s="84" t="b">
        <v>0</v>
      </c>
      <c r="H1239" s="84" t="b">
        <v>0</v>
      </c>
      <c r="I1239" s="84" t="b">
        <v>0</v>
      </c>
      <c r="J1239" s="84" t="b">
        <v>0</v>
      </c>
      <c r="K1239" s="84" t="b">
        <v>0</v>
      </c>
      <c r="L1239" s="84" t="b">
        <v>0</v>
      </c>
    </row>
    <row r="1240" spans="1:12" ht="15">
      <c r="A1240" s="84" t="s">
        <v>2832</v>
      </c>
      <c r="B1240" s="84" t="s">
        <v>2833</v>
      </c>
      <c r="C1240" s="84">
        <v>3</v>
      </c>
      <c r="D1240" s="118">
        <v>0.006770726132002759</v>
      </c>
      <c r="E1240" s="118">
        <v>2.1060775192489603</v>
      </c>
      <c r="F1240" s="84" t="s">
        <v>2021</v>
      </c>
      <c r="G1240" s="84" t="b">
        <v>0</v>
      </c>
      <c r="H1240" s="84" t="b">
        <v>0</v>
      </c>
      <c r="I1240" s="84" t="b">
        <v>0</v>
      </c>
      <c r="J1240" s="84" t="b">
        <v>0</v>
      </c>
      <c r="K1240" s="84" t="b">
        <v>0</v>
      </c>
      <c r="L1240" s="84" t="b">
        <v>0</v>
      </c>
    </row>
    <row r="1241" spans="1:12" ht="15">
      <c r="A1241" s="84" t="s">
        <v>2833</v>
      </c>
      <c r="B1241" s="84" t="s">
        <v>2834</v>
      </c>
      <c r="C1241" s="84">
        <v>3</v>
      </c>
      <c r="D1241" s="118">
        <v>0.006770726132002759</v>
      </c>
      <c r="E1241" s="118">
        <v>2.1060775192489603</v>
      </c>
      <c r="F1241" s="84" t="s">
        <v>2021</v>
      </c>
      <c r="G1241" s="84" t="b">
        <v>0</v>
      </c>
      <c r="H1241" s="84" t="b">
        <v>0</v>
      </c>
      <c r="I1241" s="84" t="b">
        <v>0</v>
      </c>
      <c r="J1241" s="84" t="b">
        <v>0</v>
      </c>
      <c r="K1241" s="84" t="b">
        <v>0</v>
      </c>
      <c r="L1241" s="84" t="b">
        <v>0</v>
      </c>
    </row>
    <row r="1242" spans="1:12" ht="15">
      <c r="A1242" s="84" t="s">
        <v>2834</v>
      </c>
      <c r="B1242" s="84" t="s">
        <v>2835</v>
      </c>
      <c r="C1242" s="84">
        <v>3</v>
      </c>
      <c r="D1242" s="118">
        <v>0.006770726132002759</v>
      </c>
      <c r="E1242" s="118">
        <v>2.1060775192489603</v>
      </c>
      <c r="F1242" s="84" t="s">
        <v>2021</v>
      </c>
      <c r="G1242" s="84" t="b">
        <v>0</v>
      </c>
      <c r="H1242" s="84" t="b">
        <v>0</v>
      </c>
      <c r="I1242" s="84" t="b">
        <v>0</v>
      </c>
      <c r="J1242" s="84" t="b">
        <v>0</v>
      </c>
      <c r="K1242" s="84" t="b">
        <v>0</v>
      </c>
      <c r="L1242" s="84" t="b">
        <v>0</v>
      </c>
    </row>
    <row r="1243" spans="1:12" ht="15">
      <c r="A1243" s="84" t="s">
        <v>2835</v>
      </c>
      <c r="B1243" s="84" t="s">
        <v>2836</v>
      </c>
      <c r="C1243" s="84">
        <v>3</v>
      </c>
      <c r="D1243" s="118">
        <v>0.006770726132002759</v>
      </c>
      <c r="E1243" s="118">
        <v>2.1060775192489603</v>
      </c>
      <c r="F1243" s="84" t="s">
        <v>2021</v>
      </c>
      <c r="G1243" s="84" t="b">
        <v>0</v>
      </c>
      <c r="H1243" s="84" t="b">
        <v>0</v>
      </c>
      <c r="I1243" s="84" t="b">
        <v>0</v>
      </c>
      <c r="J1243" s="84" t="b">
        <v>0</v>
      </c>
      <c r="K1243" s="84" t="b">
        <v>0</v>
      </c>
      <c r="L1243" s="84" t="b">
        <v>0</v>
      </c>
    </row>
    <row r="1244" spans="1:12" ht="15">
      <c r="A1244" s="84" t="s">
        <v>2836</v>
      </c>
      <c r="B1244" s="84" t="s">
        <v>2147</v>
      </c>
      <c r="C1244" s="84">
        <v>3</v>
      </c>
      <c r="D1244" s="118">
        <v>0.006770726132002759</v>
      </c>
      <c r="E1244" s="118">
        <v>1.379078791312698</v>
      </c>
      <c r="F1244" s="84" t="s">
        <v>2021</v>
      </c>
      <c r="G1244" s="84" t="b">
        <v>0</v>
      </c>
      <c r="H1244" s="84" t="b">
        <v>0</v>
      </c>
      <c r="I1244" s="84" t="b">
        <v>0</v>
      </c>
      <c r="J1244" s="84" t="b">
        <v>0</v>
      </c>
      <c r="K1244" s="84" t="b">
        <v>0</v>
      </c>
      <c r="L1244" s="84" t="b">
        <v>0</v>
      </c>
    </row>
    <row r="1245" spans="1:12" ht="15">
      <c r="A1245" s="84" t="s">
        <v>2147</v>
      </c>
      <c r="B1245" s="84" t="s">
        <v>2174</v>
      </c>
      <c r="C1245" s="84">
        <v>3</v>
      </c>
      <c r="D1245" s="118">
        <v>0.006770726132002759</v>
      </c>
      <c r="E1245" s="118">
        <v>1.254140054704398</v>
      </c>
      <c r="F1245" s="84" t="s">
        <v>2021</v>
      </c>
      <c r="G1245" s="84" t="b">
        <v>0</v>
      </c>
      <c r="H1245" s="84" t="b">
        <v>0</v>
      </c>
      <c r="I1245" s="84" t="b">
        <v>0</v>
      </c>
      <c r="J1245" s="84" t="b">
        <v>0</v>
      </c>
      <c r="K1245" s="84" t="b">
        <v>0</v>
      </c>
      <c r="L1245" s="84" t="b">
        <v>0</v>
      </c>
    </row>
    <row r="1246" spans="1:12" ht="15">
      <c r="A1246" s="84" t="s">
        <v>2175</v>
      </c>
      <c r="B1246" s="84" t="s">
        <v>2612</v>
      </c>
      <c r="C1246" s="84">
        <v>3</v>
      </c>
      <c r="D1246" s="118">
        <v>0.006770726132002759</v>
      </c>
      <c r="E1246" s="118">
        <v>1.9811387826406603</v>
      </c>
      <c r="F1246" s="84" t="s">
        <v>2021</v>
      </c>
      <c r="G1246" s="84" t="b">
        <v>0</v>
      </c>
      <c r="H1246" s="84" t="b">
        <v>0</v>
      </c>
      <c r="I1246" s="84" t="b">
        <v>0</v>
      </c>
      <c r="J1246" s="84" t="b">
        <v>0</v>
      </c>
      <c r="K1246" s="84" t="b">
        <v>0</v>
      </c>
      <c r="L1246" s="84" t="b">
        <v>0</v>
      </c>
    </row>
    <row r="1247" spans="1:12" ht="15">
      <c r="A1247" s="84" t="s">
        <v>2612</v>
      </c>
      <c r="B1247" s="84" t="s">
        <v>2837</v>
      </c>
      <c r="C1247" s="84">
        <v>3</v>
      </c>
      <c r="D1247" s="118">
        <v>0.006770726132002759</v>
      </c>
      <c r="E1247" s="118">
        <v>2.1060775192489603</v>
      </c>
      <c r="F1247" s="84" t="s">
        <v>2021</v>
      </c>
      <c r="G1247" s="84" t="b">
        <v>0</v>
      </c>
      <c r="H1247" s="84" t="b">
        <v>0</v>
      </c>
      <c r="I1247" s="84" t="b">
        <v>0</v>
      </c>
      <c r="J1247" s="84" t="b">
        <v>0</v>
      </c>
      <c r="K1247" s="84" t="b">
        <v>0</v>
      </c>
      <c r="L1247" s="84" t="b">
        <v>0</v>
      </c>
    </row>
    <row r="1248" spans="1:12" ht="15">
      <c r="A1248" s="84" t="s">
        <v>2518</v>
      </c>
      <c r="B1248" s="84" t="s">
        <v>2542</v>
      </c>
      <c r="C1248" s="84">
        <v>3</v>
      </c>
      <c r="D1248" s="118">
        <v>0.006770726132002759</v>
      </c>
      <c r="E1248" s="118">
        <v>1.9811387826406603</v>
      </c>
      <c r="F1248" s="84" t="s">
        <v>2021</v>
      </c>
      <c r="G1248" s="84" t="b">
        <v>0</v>
      </c>
      <c r="H1248" s="84" t="b">
        <v>0</v>
      </c>
      <c r="I1248" s="84" t="b">
        <v>0</v>
      </c>
      <c r="J1248" s="84" t="b">
        <v>0</v>
      </c>
      <c r="K1248" s="84" t="b">
        <v>0</v>
      </c>
      <c r="L1248" s="84" t="b">
        <v>0</v>
      </c>
    </row>
    <row r="1249" spans="1:12" ht="15">
      <c r="A1249" s="84" t="s">
        <v>2542</v>
      </c>
      <c r="B1249" s="84" t="s">
        <v>2532</v>
      </c>
      <c r="C1249" s="84">
        <v>3</v>
      </c>
      <c r="D1249" s="118">
        <v>0.006770726132002759</v>
      </c>
      <c r="E1249" s="118">
        <v>1.9811387826406603</v>
      </c>
      <c r="F1249" s="84" t="s">
        <v>2021</v>
      </c>
      <c r="G1249" s="84" t="b">
        <v>0</v>
      </c>
      <c r="H1249" s="84" t="b">
        <v>0</v>
      </c>
      <c r="I1249" s="84" t="b">
        <v>0</v>
      </c>
      <c r="J1249" s="84" t="b">
        <v>0</v>
      </c>
      <c r="K1249" s="84" t="b">
        <v>0</v>
      </c>
      <c r="L1249" s="84" t="b">
        <v>0</v>
      </c>
    </row>
    <row r="1250" spans="1:12" ht="15">
      <c r="A1250" s="84" t="s">
        <v>2579</v>
      </c>
      <c r="B1250" s="84" t="s">
        <v>2580</v>
      </c>
      <c r="C1250" s="84">
        <v>3</v>
      </c>
      <c r="D1250" s="118">
        <v>0.006770726132002759</v>
      </c>
      <c r="E1250" s="118">
        <v>2.1060775192489603</v>
      </c>
      <c r="F1250" s="84" t="s">
        <v>2021</v>
      </c>
      <c r="G1250" s="84" t="b">
        <v>0</v>
      </c>
      <c r="H1250" s="84" t="b">
        <v>0</v>
      </c>
      <c r="I1250" s="84" t="b">
        <v>0</v>
      </c>
      <c r="J1250" s="84" t="b">
        <v>0</v>
      </c>
      <c r="K1250" s="84" t="b">
        <v>0</v>
      </c>
      <c r="L1250" s="84" t="b">
        <v>0</v>
      </c>
    </row>
    <row r="1251" spans="1:12" ht="15">
      <c r="A1251" s="84" t="s">
        <v>2525</v>
      </c>
      <c r="B1251" s="84" t="s">
        <v>2088</v>
      </c>
      <c r="C1251" s="84">
        <v>3</v>
      </c>
      <c r="D1251" s="118">
        <v>0.006770726132002759</v>
      </c>
      <c r="E1251" s="118">
        <v>1.8050475235849792</v>
      </c>
      <c r="F1251" s="84" t="s">
        <v>2021</v>
      </c>
      <c r="G1251" s="84" t="b">
        <v>0</v>
      </c>
      <c r="H1251" s="84" t="b">
        <v>0</v>
      </c>
      <c r="I1251" s="84" t="b">
        <v>0</v>
      </c>
      <c r="J1251" s="84" t="b">
        <v>0</v>
      </c>
      <c r="K1251" s="84" t="b">
        <v>0</v>
      </c>
      <c r="L1251" s="84" t="b">
        <v>0</v>
      </c>
    </row>
    <row r="1252" spans="1:12" ht="15">
      <c r="A1252" s="84" t="s">
        <v>2096</v>
      </c>
      <c r="B1252" s="84" t="s">
        <v>2524</v>
      </c>
      <c r="C1252" s="84">
        <v>3</v>
      </c>
      <c r="D1252" s="118">
        <v>0.006770726132002759</v>
      </c>
      <c r="E1252" s="118">
        <v>2.1060775192489603</v>
      </c>
      <c r="F1252" s="84" t="s">
        <v>2021</v>
      </c>
      <c r="G1252" s="84" t="b">
        <v>0</v>
      </c>
      <c r="H1252" s="84" t="b">
        <v>0</v>
      </c>
      <c r="I1252" s="84" t="b">
        <v>0</v>
      </c>
      <c r="J1252" s="84" t="b">
        <v>0</v>
      </c>
      <c r="K1252" s="84" t="b">
        <v>0</v>
      </c>
      <c r="L1252" s="84" t="b">
        <v>0</v>
      </c>
    </row>
    <row r="1253" spans="1:12" ht="15">
      <c r="A1253" s="84" t="s">
        <v>2524</v>
      </c>
      <c r="B1253" s="84" t="s">
        <v>2520</v>
      </c>
      <c r="C1253" s="84">
        <v>3</v>
      </c>
      <c r="D1253" s="118">
        <v>0.006770726132002759</v>
      </c>
      <c r="E1253" s="118">
        <v>2.1060775192489603</v>
      </c>
      <c r="F1253" s="84" t="s">
        <v>2021</v>
      </c>
      <c r="G1253" s="84" t="b">
        <v>0</v>
      </c>
      <c r="H1253" s="84" t="b">
        <v>0</v>
      </c>
      <c r="I1253" s="84" t="b">
        <v>0</v>
      </c>
      <c r="J1253" s="84" t="b">
        <v>0</v>
      </c>
      <c r="K1253" s="84" t="b">
        <v>0</v>
      </c>
      <c r="L1253" s="84" t="b">
        <v>0</v>
      </c>
    </row>
    <row r="1254" spans="1:12" ht="15">
      <c r="A1254" s="84" t="s">
        <v>259</v>
      </c>
      <c r="B1254" s="84" t="s">
        <v>2553</v>
      </c>
      <c r="C1254" s="84">
        <v>3</v>
      </c>
      <c r="D1254" s="118">
        <v>0.006770726132002759</v>
      </c>
      <c r="E1254" s="118">
        <v>1.3044451730157938</v>
      </c>
      <c r="F1254" s="84" t="s">
        <v>2021</v>
      </c>
      <c r="G1254" s="84" t="b">
        <v>0</v>
      </c>
      <c r="H1254" s="84" t="b">
        <v>0</v>
      </c>
      <c r="I1254" s="84" t="b">
        <v>0</v>
      </c>
      <c r="J1254" s="84" t="b">
        <v>0</v>
      </c>
      <c r="K1254" s="84" t="b">
        <v>0</v>
      </c>
      <c r="L1254" s="84" t="b">
        <v>0</v>
      </c>
    </row>
    <row r="1255" spans="1:12" ht="15">
      <c r="A1255" s="84" t="s">
        <v>2553</v>
      </c>
      <c r="B1255" s="84" t="s">
        <v>2166</v>
      </c>
      <c r="C1255" s="84">
        <v>3</v>
      </c>
      <c r="D1255" s="118">
        <v>0.006770726132002759</v>
      </c>
      <c r="E1255" s="118">
        <v>2.1060775192489603</v>
      </c>
      <c r="F1255" s="84" t="s">
        <v>2021</v>
      </c>
      <c r="G1255" s="84" t="b">
        <v>0</v>
      </c>
      <c r="H1255" s="84" t="b">
        <v>0</v>
      </c>
      <c r="I1255" s="84" t="b">
        <v>0</v>
      </c>
      <c r="J1255" s="84" t="b">
        <v>0</v>
      </c>
      <c r="K1255" s="84" t="b">
        <v>0</v>
      </c>
      <c r="L1255" s="84" t="b">
        <v>0</v>
      </c>
    </row>
    <row r="1256" spans="1:12" ht="15">
      <c r="A1256" s="84" t="s">
        <v>2166</v>
      </c>
      <c r="B1256" s="84" t="s">
        <v>2167</v>
      </c>
      <c r="C1256" s="84">
        <v>3</v>
      </c>
      <c r="D1256" s="118">
        <v>0.006770726132002759</v>
      </c>
      <c r="E1256" s="118">
        <v>2.1060775192489603</v>
      </c>
      <c r="F1256" s="84" t="s">
        <v>2021</v>
      </c>
      <c r="G1256" s="84" t="b">
        <v>0</v>
      </c>
      <c r="H1256" s="84" t="b">
        <v>0</v>
      </c>
      <c r="I1256" s="84" t="b">
        <v>0</v>
      </c>
      <c r="J1256" s="84" t="b">
        <v>0</v>
      </c>
      <c r="K1256" s="84" t="b">
        <v>0</v>
      </c>
      <c r="L1256" s="84" t="b">
        <v>0</v>
      </c>
    </row>
    <row r="1257" spans="1:12" ht="15">
      <c r="A1257" s="84" t="s">
        <v>2167</v>
      </c>
      <c r="B1257" s="84" t="s">
        <v>2168</v>
      </c>
      <c r="C1257" s="84">
        <v>3</v>
      </c>
      <c r="D1257" s="118">
        <v>0.006770726132002759</v>
      </c>
      <c r="E1257" s="118">
        <v>2.1060775192489603</v>
      </c>
      <c r="F1257" s="84" t="s">
        <v>2021</v>
      </c>
      <c r="G1257" s="84" t="b">
        <v>0</v>
      </c>
      <c r="H1257" s="84" t="b">
        <v>0</v>
      </c>
      <c r="I1257" s="84" t="b">
        <v>0</v>
      </c>
      <c r="J1257" s="84" t="b">
        <v>0</v>
      </c>
      <c r="K1257" s="84" t="b">
        <v>0</v>
      </c>
      <c r="L1257" s="84" t="b">
        <v>0</v>
      </c>
    </row>
    <row r="1258" spans="1:12" ht="15">
      <c r="A1258" s="84" t="s">
        <v>2168</v>
      </c>
      <c r="B1258" s="84" t="s">
        <v>2554</v>
      </c>
      <c r="C1258" s="84">
        <v>3</v>
      </c>
      <c r="D1258" s="118">
        <v>0.006770726132002759</v>
      </c>
      <c r="E1258" s="118">
        <v>2.1060775192489603</v>
      </c>
      <c r="F1258" s="84" t="s">
        <v>2021</v>
      </c>
      <c r="G1258" s="84" t="b">
        <v>0</v>
      </c>
      <c r="H1258" s="84" t="b">
        <v>0</v>
      </c>
      <c r="I1258" s="84" t="b">
        <v>0</v>
      </c>
      <c r="J1258" s="84" t="b">
        <v>0</v>
      </c>
      <c r="K1258" s="84" t="b">
        <v>0</v>
      </c>
      <c r="L1258" s="84" t="b">
        <v>0</v>
      </c>
    </row>
    <row r="1259" spans="1:12" ht="15">
      <c r="A1259" s="84" t="s">
        <v>2554</v>
      </c>
      <c r="B1259" s="84" t="s">
        <v>2176</v>
      </c>
      <c r="C1259" s="84">
        <v>3</v>
      </c>
      <c r="D1259" s="118">
        <v>0.006770726132002759</v>
      </c>
      <c r="E1259" s="118">
        <v>1.9811387826406603</v>
      </c>
      <c r="F1259" s="84" t="s">
        <v>2021</v>
      </c>
      <c r="G1259" s="84" t="b">
        <v>0</v>
      </c>
      <c r="H1259" s="84" t="b">
        <v>0</v>
      </c>
      <c r="I1259" s="84" t="b">
        <v>0</v>
      </c>
      <c r="J1259" s="84" t="b">
        <v>0</v>
      </c>
      <c r="K1259" s="84" t="b">
        <v>0</v>
      </c>
      <c r="L1259" s="84" t="b">
        <v>0</v>
      </c>
    </row>
    <row r="1260" spans="1:12" ht="15">
      <c r="A1260" s="84" t="s">
        <v>2176</v>
      </c>
      <c r="B1260" s="84" t="s">
        <v>2161</v>
      </c>
      <c r="C1260" s="84">
        <v>3</v>
      </c>
      <c r="D1260" s="118">
        <v>0.006770726132002759</v>
      </c>
      <c r="E1260" s="118">
        <v>1.759290033024304</v>
      </c>
      <c r="F1260" s="84" t="s">
        <v>2021</v>
      </c>
      <c r="G1260" s="84" t="b">
        <v>0</v>
      </c>
      <c r="H1260" s="84" t="b">
        <v>0</v>
      </c>
      <c r="I1260" s="84" t="b">
        <v>0</v>
      </c>
      <c r="J1260" s="84" t="b">
        <v>0</v>
      </c>
      <c r="K1260" s="84" t="b">
        <v>0</v>
      </c>
      <c r="L1260" s="84" t="b">
        <v>0</v>
      </c>
    </row>
    <row r="1261" spans="1:12" ht="15">
      <c r="A1261" s="84" t="s">
        <v>2161</v>
      </c>
      <c r="B1261" s="84" t="s">
        <v>2177</v>
      </c>
      <c r="C1261" s="84">
        <v>3</v>
      </c>
      <c r="D1261" s="118">
        <v>0.006770726132002759</v>
      </c>
      <c r="E1261" s="118">
        <v>1.759290033024304</v>
      </c>
      <c r="F1261" s="84" t="s">
        <v>2021</v>
      </c>
      <c r="G1261" s="84" t="b">
        <v>0</v>
      </c>
      <c r="H1261" s="84" t="b">
        <v>0</v>
      </c>
      <c r="I1261" s="84" t="b">
        <v>0</v>
      </c>
      <c r="J1261" s="84" t="b">
        <v>0</v>
      </c>
      <c r="K1261" s="84" t="b">
        <v>0</v>
      </c>
      <c r="L1261" s="84" t="b">
        <v>0</v>
      </c>
    </row>
    <row r="1262" spans="1:12" ht="15">
      <c r="A1262" s="84" t="s">
        <v>2177</v>
      </c>
      <c r="B1262" s="84" t="s">
        <v>2555</v>
      </c>
      <c r="C1262" s="84">
        <v>3</v>
      </c>
      <c r="D1262" s="118">
        <v>0.006770726132002759</v>
      </c>
      <c r="E1262" s="118">
        <v>1.9811387826406603</v>
      </c>
      <c r="F1262" s="84" t="s">
        <v>2021</v>
      </c>
      <c r="G1262" s="84" t="b">
        <v>0</v>
      </c>
      <c r="H1262" s="84" t="b">
        <v>0</v>
      </c>
      <c r="I1262" s="84" t="b">
        <v>0</v>
      </c>
      <c r="J1262" s="84" t="b">
        <v>0</v>
      </c>
      <c r="K1262" s="84" t="b">
        <v>0</v>
      </c>
      <c r="L1262" s="84" t="b">
        <v>0</v>
      </c>
    </row>
    <row r="1263" spans="1:12" ht="15">
      <c r="A1263" s="84" t="s">
        <v>2555</v>
      </c>
      <c r="B1263" s="84" t="s">
        <v>2556</v>
      </c>
      <c r="C1263" s="84">
        <v>3</v>
      </c>
      <c r="D1263" s="118">
        <v>0.006770726132002759</v>
      </c>
      <c r="E1263" s="118">
        <v>2.1060775192489603</v>
      </c>
      <c r="F1263" s="84" t="s">
        <v>2021</v>
      </c>
      <c r="G1263" s="84" t="b">
        <v>0</v>
      </c>
      <c r="H1263" s="84" t="b">
        <v>0</v>
      </c>
      <c r="I1263" s="84" t="b">
        <v>0</v>
      </c>
      <c r="J1263" s="84" t="b">
        <v>0</v>
      </c>
      <c r="K1263" s="84" t="b">
        <v>0</v>
      </c>
      <c r="L1263" s="84" t="b">
        <v>0</v>
      </c>
    </row>
    <row r="1264" spans="1:12" ht="15">
      <c r="A1264" s="84" t="s">
        <v>2556</v>
      </c>
      <c r="B1264" s="84" t="s">
        <v>2557</v>
      </c>
      <c r="C1264" s="84">
        <v>3</v>
      </c>
      <c r="D1264" s="118">
        <v>0.006770726132002759</v>
      </c>
      <c r="E1264" s="118">
        <v>2.1060775192489603</v>
      </c>
      <c r="F1264" s="84" t="s">
        <v>2021</v>
      </c>
      <c r="G1264" s="84" t="b">
        <v>0</v>
      </c>
      <c r="H1264" s="84" t="b">
        <v>0</v>
      </c>
      <c r="I1264" s="84" t="b">
        <v>0</v>
      </c>
      <c r="J1264" s="84" t="b">
        <v>0</v>
      </c>
      <c r="K1264" s="84" t="b">
        <v>0</v>
      </c>
      <c r="L1264" s="84" t="b">
        <v>0</v>
      </c>
    </row>
    <row r="1265" spans="1:12" ht="15">
      <c r="A1265" s="84" t="s">
        <v>2557</v>
      </c>
      <c r="B1265" s="84" t="s">
        <v>2088</v>
      </c>
      <c r="C1265" s="84">
        <v>3</v>
      </c>
      <c r="D1265" s="118">
        <v>0.006770726132002759</v>
      </c>
      <c r="E1265" s="118">
        <v>1.8050475235849792</v>
      </c>
      <c r="F1265" s="84" t="s">
        <v>2021</v>
      </c>
      <c r="G1265" s="84" t="b">
        <v>0</v>
      </c>
      <c r="H1265" s="84" t="b">
        <v>0</v>
      </c>
      <c r="I1265" s="84" t="b">
        <v>0</v>
      </c>
      <c r="J1265" s="84" t="b">
        <v>0</v>
      </c>
      <c r="K1265" s="84" t="b">
        <v>0</v>
      </c>
      <c r="L1265" s="84" t="b">
        <v>0</v>
      </c>
    </row>
    <row r="1266" spans="1:12" ht="15">
      <c r="A1266" s="84" t="s">
        <v>2088</v>
      </c>
      <c r="B1266" s="84" t="s">
        <v>2108</v>
      </c>
      <c r="C1266" s="84">
        <v>3</v>
      </c>
      <c r="D1266" s="118">
        <v>0.006770726132002759</v>
      </c>
      <c r="E1266" s="118">
        <v>1.504017527920998</v>
      </c>
      <c r="F1266" s="84" t="s">
        <v>2021</v>
      </c>
      <c r="G1266" s="84" t="b">
        <v>0</v>
      </c>
      <c r="H1266" s="84" t="b">
        <v>0</v>
      </c>
      <c r="I1266" s="84" t="b">
        <v>0</v>
      </c>
      <c r="J1266" s="84" t="b">
        <v>1</v>
      </c>
      <c r="K1266" s="84" t="b">
        <v>0</v>
      </c>
      <c r="L1266" s="84" t="b">
        <v>0</v>
      </c>
    </row>
    <row r="1267" spans="1:12" ht="15">
      <c r="A1267" s="84" t="s">
        <v>2108</v>
      </c>
      <c r="B1267" s="84" t="s">
        <v>1207</v>
      </c>
      <c r="C1267" s="84">
        <v>3</v>
      </c>
      <c r="D1267" s="118">
        <v>0.006770726132002759</v>
      </c>
      <c r="E1267" s="118">
        <v>1.8050475235849792</v>
      </c>
      <c r="F1267" s="84" t="s">
        <v>2021</v>
      </c>
      <c r="G1267" s="84" t="b">
        <v>1</v>
      </c>
      <c r="H1267" s="84" t="b">
        <v>0</v>
      </c>
      <c r="I1267" s="84" t="b">
        <v>0</v>
      </c>
      <c r="J1267" s="84" t="b">
        <v>0</v>
      </c>
      <c r="K1267" s="84" t="b">
        <v>0</v>
      </c>
      <c r="L1267" s="84" t="b">
        <v>0</v>
      </c>
    </row>
    <row r="1268" spans="1:12" ht="15">
      <c r="A1268" s="84" t="s">
        <v>1207</v>
      </c>
      <c r="B1268" s="84" t="s">
        <v>2558</v>
      </c>
      <c r="C1268" s="84">
        <v>3</v>
      </c>
      <c r="D1268" s="118">
        <v>0.006770726132002759</v>
      </c>
      <c r="E1268" s="118">
        <v>2.1060775192489603</v>
      </c>
      <c r="F1268" s="84" t="s">
        <v>2021</v>
      </c>
      <c r="G1268" s="84" t="b">
        <v>0</v>
      </c>
      <c r="H1268" s="84" t="b">
        <v>0</v>
      </c>
      <c r="I1268" s="84" t="b">
        <v>0</v>
      </c>
      <c r="J1268" s="84" t="b">
        <v>0</v>
      </c>
      <c r="K1268" s="84" t="b">
        <v>0</v>
      </c>
      <c r="L1268" s="84" t="b">
        <v>0</v>
      </c>
    </row>
    <row r="1269" spans="1:12" ht="15">
      <c r="A1269" s="84" t="s">
        <v>2558</v>
      </c>
      <c r="B1269" s="84" t="s">
        <v>2564</v>
      </c>
      <c r="C1269" s="84">
        <v>3</v>
      </c>
      <c r="D1269" s="118">
        <v>0.006770726132002759</v>
      </c>
      <c r="E1269" s="118">
        <v>2.1060775192489603</v>
      </c>
      <c r="F1269" s="84" t="s">
        <v>2021</v>
      </c>
      <c r="G1269" s="84" t="b">
        <v>0</v>
      </c>
      <c r="H1269" s="84" t="b">
        <v>0</v>
      </c>
      <c r="I1269" s="84" t="b">
        <v>0</v>
      </c>
      <c r="J1269" s="84" t="b">
        <v>0</v>
      </c>
      <c r="K1269" s="84" t="b">
        <v>0</v>
      </c>
      <c r="L1269" s="84" t="b">
        <v>0</v>
      </c>
    </row>
    <row r="1270" spans="1:12" ht="15">
      <c r="A1270" s="84" t="s">
        <v>256</v>
      </c>
      <c r="B1270" s="84" t="s">
        <v>2827</v>
      </c>
      <c r="C1270" s="84">
        <v>2</v>
      </c>
      <c r="D1270" s="118">
        <v>0.005377009867686551</v>
      </c>
      <c r="E1270" s="118">
        <v>2.2821687783046416</v>
      </c>
      <c r="F1270" s="84" t="s">
        <v>2021</v>
      </c>
      <c r="G1270" s="84" t="b">
        <v>0</v>
      </c>
      <c r="H1270" s="84" t="b">
        <v>0</v>
      </c>
      <c r="I1270" s="84" t="b">
        <v>0</v>
      </c>
      <c r="J1270" s="84" t="b">
        <v>0</v>
      </c>
      <c r="K1270" s="84" t="b">
        <v>0</v>
      </c>
      <c r="L1270" s="84" t="b">
        <v>0</v>
      </c>
    </row>
    <row r="1271" spans="1:12" ht="15">
      <c r="A1271" s="84" t="s">
        <v>2837</v>
      </c>
      <c r="B1271" s="84" t="s">
        <v>3008</v>
      </c>
      <c r="C1271" s="84">
        <v>2</v>
      </c>
      <c r="D1271" s="118">
        <v>0.005377009867686551</v>
      </c>
      <c r="E1271" s="118">
        <v>2.1060775192489603</v>
      </c>
      <c r="F1271" s="84" t="s">
        <v>2021</v>
      </c>
      <c r="G1271" s="84" t="b">
        <v>0</v>
      </c>
      <c r="H1271" s="84" t="b">
        <v>0</v>
      </c>
      <c r="I1271" s="84" t="b">
        <v>0</v>
      </c>
      <c r="J1271" s="84" t="b">
        <v>0</v>
      </c>
      <c r="K1271" s="84" t="b">
        <v>0</v>
      </c>
      <c r="L1271" s="84" t="b">
        <v>0</v>
      </c>
    </row>
    <row r="1272" spans="1:12" ht="15">
      <c r="A1272" s="84" t="s">
        <v>259</v>
      </c>
      <c r="B1272" s="84" t="s">
        <v>2602</v>
      </c>
      <c r="C1272" s="84">
        <v>2</v>
      </c>
      <c r="D1272" s="118">
        <v>0.005377009867686551</v>
      </c>
      <c r="E1272" s="118">
        <v>1.3044451730157938</v>
      </c>
      <c r="F1272" s="84" t="s">
        <v>2021</v>
      </c>
      <c r="G1272" s="84" t="b">
        <v>0</v>
      </c>
      <c r="H1272" s="84" t="b">
        <v>0</v>
      </c>
      <c r="I1272" s="84" t="b">
        <v>0</v>
      </c>
      <c r="J1272" s="84" t="b">
        <v>0</v>
      </c>
      <c r="K1272" s="84" t="b">
        <v>0</v>
      </c>
      <c r="L1272" s="84" t="b">
        <v>0</v>
      </c>
    </row>
    <row r="1273" spans="1:12" ht="15">
      <c r="A1273" s="84" t="s">
        <v>2602</v>
      </c>
      <c r="B1273" s="84" t="s">
        <v>2518</v>
      </c>
      <c r="C1273" s="84">
        <v>2</v>
      </c>
      <c r="D1273" s="118">
        <v>0.005377009867686551</v>
      </c>
      <c r="E1273" s="118">
        <v>2.1060775192489603</v>
      </c>
      <c r="F1273" s="84" t="s">
        <v>2021</v>
      </c>
      <c r="G1273" s="84" t="b">
        <v>0</v>
      </c>
      <c r="H1273" s="84" t="b">
        <v>0</v>
      </c>
      <c r="I1273" s="84" t="b">
        <v>0</v>
      </c>
      <c r="J1273" s="84" t="b">
        <v>0</v>
      </c>
      <c r="K1273" s="84" t="b">
        <v>0</v>
      </c>
      <c r="L1273" s="84" t="b">
        <v>0</v>
      </c>
    </row>
    <row r="1274" spans="1:12" ht="15">
      <c r="A1274" s="84" t="s">
        <v>2532</v>
      </c>
      <c r="B1274" s="84" t="s">
        <v>2579</v>
      </c>
      <c r="C1274" s="84">
        <v>2</v>
      </c>
      <c r="D1274" s="118">
        <v>0.005377009867686551</v>
      </c>
      <c r="E1274" s="118">
        <v>1.9299862601932791</v>
      </c>
      <c r="F1274" s="84" t="s">
        <v>2021</v>
      </c>
      <c r="G1274" s="84" t="b">
        <v>0</v>
      </c>
      <c r="H1274" s="84" t="b">
        <v>0</v>
      </c>
      <c r="I1274" s="84" t="b">
        <v>0</v>
      </c>
      <c r="J1274" s="84" t="b">
        <v>0</v>
      </c>
      <c r="K1274" s="84" t="b">
        <v>0</v>
      </c>
      <c r="L1274" s="84" t="b">
        <v>0</v>
      </c>
    </row>
    <row r="1275" spans="1:12" ht="15">
      <c r="A1275" s="84" t="s">
        <v>2580</v>
      </c>
      <c r="B1275" s="84" t="s">
        <v>2603</v>
      </c>
      <c r="C1275" s="84">
        <v>2</v>
      </c>
      <c r="D1275" s="118">
        <v>0.005377009867686551</v>
      </c>
      <c r="E1275" s="118">
        <v>2.1060775192489603</v>
      </c>
      <c r="F1275" s="84" t="s">
        <v>2021</v>
      </c>
      <c r="G1275" s="84" t="b">
        <v>0</v>
      </c>
      <c r="H1275" s="84" t="b">
        <v>0</v>
      </c>
      <c r="I1275" s="84" t="b">
        <v>0</v>
      </c>
      <c r="J1275" s="84" t="b">
        <v>0</v>
      </c>
      <c r="K1275" s="84" t="b">
        <v>0</v>
      </c>
      <c r="L1275" s="84" t="b">
        <v>0</v>
      </c>
    </row>
    <row r="1276" spans="1:12" ht="15">
      <c r="A1276" s="84" t="s">
        <v>2603</v>
      </c>
      <c r="B1276" s="84" t="s">
        <v>2527</v>
      </c>
      <c r="C1276" s="84">
        <v>2</v>
      </c>
      <c r="D1276" s="118">
        <v>0.005377009867686551</v>
      </c>
      <c r="E1276" s="118">
        <v>1.9811387826406603</v>
      </c>
      <c r="F1276" s="84" t="s">
        <v>2021</v>
      </c>
      <c r="G1276" s="84" t="b">
        <v>0</v>
      </c>
      <c r="H1276" s="84" t="b">
        <v>0</v>
      </c>
      <c r="I1276" s="84" t="b">
        <v>0</v>
      </c>
      <c r="J1276" s="84" t="b">
        <v>0</v>
      </c>
      <c r="K1276" s="84" t="b">
        <v>0</v>
      </c>
      <c r="L1276" s="84" t="b">
        <v>0</v>
      </c>
    </row>
    <row r="1277" spans="1:12" ht="15">
      <c r="A1277" s="84" t="s">
        <v>2528</v>
      </c>
      <c r="B1277" s="84" t="s">
        <v>2604</v>
      </c>
      <c r="C1277" s="84">
        <v>2</v>
      </c>
      <c r="D1277" s="118">
        <v>0.005377009867686551</v>
      </c>
      <c r="E1277" s="118">
        <v>1.9811387826406603</v>
      </c>
      <c r="F1277" s="84" t="s">
        <v>2021</v>
      </c>
      <c r="G1277" s="84" t="b">
        <v>0</v>
      </c>
      <c r="H1277" s="84" t="b">
        <v>0</v>
      </c>
      <c r="I1277" s="84" t="b">
        <v>0</v>
      </c>
      <c r="J1277" s="84" t="b">
        <v>0</v>
      </c>
      <c r="K1277" s="84" t="b">
        <v>0</v>
      </c>
      <c r="L1277" s="84" t="b">
        <v>0</v>
      </c>
    </row>
    <row r="1278" spans="1:12" ht="15">
      <c r="A1278" s="84" t="s">
        <v>2604</v>
      </c>
      <c r="B1278" s="84" t="s">
        <v>2605</v>
      </c>
      <c r="C1278" s="84">
        <v>2</v>
      </c>
      <c r="D1278" s="118">
        <v>0.005377009867686551</v>
      </c>
      <c r="E1278" s="118">
        <v>2.2821687783046416</v>
      </c>
      <c r="F1278" s="84" t="s">
        <v>2021</v>
      </c>
      <c r="G1278" s="84" t="b">
        <v>0</v>
      </c>
      <c r="H1278" s="84" t="b">
        <v>0</v>
      </c>
      <c r="I1278" s="84" t="b">
        <v>0</v>
      </c>
      <c r="J1278" s="84" t="b">
        <v>0</v>
      </c>
      <c r="K1278" s="84" t="b">
        <v>0</v>
      </c>
      <c r="L1278" s="84" t="b">
        <v>0</v>
      </c>
    </row>
    <row r="1279" spans="1:12" ht="15">
      <c r="A1279" s="84" t="s">
        <v>2605</v>
      </c>
      <c r="B1279" s="84" t="s">
        <v>2606</v>
      </c>
      <c r="C1279" s="84">
        <v>2</v>
      </c>
      <c r="D1279" s="118">
        <v>0.005377009867686551</v>
      </c>
      <c r="E1279" s="118">
        <v>2.2821687783046416</v>
      </c>
      <c r="F1279" s="84" t="s">
        <v>2021</v>
      </c>
      <c r="G1279" s="84" t="b">
        <v>0</v>
      </c>
      <c r="H1279" s="84" t="b">
        <v>0</v>
      </c>
      <c r="I1279" s="84" t="b">
        <v>0</v>
      </c>
      <c r="J1279" s="84" t="b">
        <v>0</v>
      </c>
      <c r="K1279" s="84" t="b">
        <v>0</v>
      </c>
      <c r="L1279" s="84" t="b">
        <v>0</v>
      </c>
    </row>
    <row r="1280" spans="1:12" ht="15">
      <c r="A1280" s="84" t="s">
        <v>2606</v>
      </c>
      <c r="B1280" s="84" t="s">
        <v>2147</v>
      </c>
      <c r="C1280" s="84">
        <v>2</v>
      </c>
      <c r="D1280" s="118">
        <v>0.005377009867686551</v>
      </c>
      <c r="E1280" s="118">
        <v>1.379078791312698</v>
      </c>
      <c r="F1280" s="84" t="s">
        <v>2021</v>
      </c>
      <c r="G1280" s="84" t="b">
        <v>0</v>
      </c>
      <c r="H1280" s="84" t="b">
        <v>0</v>
      </c>
      <c r="I1280" s="84" t="b">
        <v>0</v>
      </c>
      <c r="J1280" s="84" t="b">
        <v>0</v>
      </c>
      <c r="K1280" s="84" t="b">
        <v>0</v>
      </c>
      <c r="L1280" s="84" t="b">
        <v>0</v>
      </c>
    </row>
    <row r="1281" spans="1:12" ht="15">
      <c r="A1281" s="84" t="s">
        <v>2147</v>
      </c>
      <c r="B1281" s="84" t="s">
        <v>2527</v>
      </c>
      <c r="C1281" s="84">
        <v>2</v>
      </c>
      <c r="D1281" s="118">
        <v>0.005377009867686551</v>
      </c>
      <c r="E1281" s="118">
        <v>1.0780487956487168</v>
      </c>
      <c r="F1281" s="84" t="s">
        <v>2021</v>
      </c>
      <c r="G1281" s="84" t="b">
        <v>0</v>
      </c>
      <c r="H1281" s="84" t="b">
        <v>0</v>
      </c>
      <c r="I1281" s="84" t="b">
        <v>0</v>
      </c>
      <c r="J1281" s="84" t="b">
        <v>0</v>
      </c>
      <c r="K1281" s="84" t="b">
        <v>0</v>
      </c>
      <c r="L1281" s="84" t="b">
        <v>0</v>
      </c>
    </row>
    <row r="1282" spans="1:12" ht="15">
      <c r="A1282" s="84" t="s">
        <v>2528</v>
      </c>
      <c r="B1282" s="84" t="s">
        <v>2607</v>
      </c>
      <c r="C1282" s="84">
        <v>2</v>
      </c>
      <c r="D1282" s="118">
        <v>0.005377009867686551</v>
      </c>
      <c r="E1282" s="118">
        <v>1.9811387826406603</v>
      </c>
      <c r="F1282" s="84" t="s">
        <v>2021</v>
      </c>
      <c r="G1282" s="84" t="b">
        <v>0</v>
      </c>
      <c r="H1282" s="84" t="b">
        <v>0</v>
      </c>
      <c r="I1282" s="84" t="b">
        <v>0</v>
      </c>
      <c r="J1282" s="84" t="b">
        <v>0</v>
      </c>
      <c r="K1282" s="84" t="b">
        <v>0</v>
      </c>
      <c r="L1282" s="84" t="b">
        <v>0</v>
      </c>
    </row>
    <row r="1283" spans="1:12" ht="15">
      <c r="A1283" s="84" t="s">
        <v>2607</v>
      </c>
      <c r="B1283" s="84" t="s">
        <v>2608</v>
      </c>
      <c r="C1283" s="84">
        <v>2</v>
      </c>
      <c r="D1283" s="118">
        <v>0.005377009867686551</v>
      </c>
      <c r="E1283" s="118">
        <v>2.2821687783046416</v>
      </c>
      <c r="F1283" s="84" t="s">
        <v>2021</v>
      </c>
      <c r="G1283" s="84" t="b">
        <v>0</v>
      </c>
      <c r="H1283" s="84" t="b">
        <v>0</v>
      </c>
      <c r="I1283" s="84" t="b">
        <v>0</v>
      </c>
      <c r="J1283" s="84" t="b">
        <v>0</v>
      </c>
      <c r="K1283" s="84" t="b">
        <v>0</v>
      </c>
      <c r="L1283" s="84" t="b">
        <v>0</v>
      </c>
    </row>
    <row r="1284" spans="1:12" ht="15">
      <c r="A1284" s="84" t="s">
        <v>2608</v>
      </c>
      <c r="B1284" s="84" t="s">
        <v>2638</v>
      </c>
      <c r="C1284" s="84">
        <v>2</v>
      </c>
      <c r="D1284" s="118">
        <v>0.005377009867686551</v>
      </c>
      <c r="E1284" s="118">
        <v>2.2821687783046416</v>
      </c>
      <c r="F1284" s="84" t="s">
        <v>2021</v>
      </c>
      <c r="G1284" s="84" t="b">
        <v>0</v>
      </c>
      <c r="H1284" s="84" t="b">
        <v>0</v>
      </c>
      <c r="I1284" s="84" t="b">
        <v>0</v>
      </c>
      <c r="J1284" s="84" t="b">
        <v>0</v>
      </c>
      <c r="K1284" s="84" t="b">
        <v>0</v>
      </c>
      <c r="L1284" s="84" t="b">
        <v>0</v>
      </c>
    </row>
    <row r="1285" spans="1:12" ht="15">
      <c r="A1285" s="84" t="s">
        <v>2534</v>
      </c>
      <c r="B1285" s="84" t="s">
        <v>2525</v>
      </c>
      <c r="C1285" s="84">
        <v>2</v>
      </c>
      <c r="D1285" s="118">
        <v>0.005377009867686551</v>
      </c>
      <c r="E1285" s="118">
        <v>2.1060775192489603</v>
      </c>
      <c r="F1285" s="84" t="s">
        <v>2021</v>
      </c>
      <c r="G1285" s="84" t="b">
        <v>0</v>
      </c>
      <c r="H1285" s="84" t="b">
        <v>0</v>
      </c>
      <c r="I1285" s="84" t="b">
        <v>0</v>
      </c>
      <c r="J1285" s="84" t="b">
        <v>0</v>
      </c>
      <c r="K1285" s="84" t="b">
        <v>0</v>
      </c>
      <c r="L1285" s="84" t="b">
        <v>0</v>
      </c>
    </row>
    <row r="1286" spans="1:12" ht="15">
      <c r="A1286" s="84" t="s">
        <v>2088</v>
      </c>
      <c r="B1286" s="84" t="s">
        <v>2523</v>
      </c>
      <c r="C1286" s="84">
        <v>2</v>
      </c>
      <c r="D1286" s="118">
        <v>0.005377009867686551</v>
      </c>
      <c r="E1286" s="118">
        <v>1.8050475235849792</v>
      </c>
      <c r="F1286" s="84" t="s">
        <v>2021</v>
      </c>
      <c r="G1286" s="84" t="b">
        <v>0</v>
      </c>
      <c r="H1286" s="84" t="b">
        <v>0</v>
      </c>
      <c r="I1286" s="84" t="b">
        <v>0</v>
      </c>
      <c r="J1286" s="84" t="b">
        <v>0</v>
      </c>
      <c r="K1286" s="84" t="b">
        <v>0</v>
      </c>
      <c r="L1286" s="84" t="b">
        <v>0</v>
      </c>
    </row>
    <row r="1287" spans="1:12" ht="15">
      <c r="A1287" s="84" t="s">
        <v>2523</v>
      </c>
      <c r="B1287" s="84" t="s">
        <v>2544</v>
      </c>
      <c r="C1287" s="84">
        <v>2</v>
      </c>
      <c r="D1287" s="118">
        <v>0.005377009867686551</v>
      </c>
      <c r="E1287" s="118">
        <v>2.2821687783046416</v>
      </c>
      <c r="F1287" s="84" t="s">
        <v>2021</v>
      </c>
      <c r="G1287" s="84" t="b">
        <v>0</v>
      </c>
      <c r="H1287" s="84" t="b">
        <v>0</v>
      </c>
      <c r="I1287" s="84" t="b">
        <v>0</v>
      </c>
      <c r="J1287" s="84" t="b">
        <v>0</v>
      </c>
      <c r="K1287" s="84" t="b">
        <v>0</v>
      </c>
      <c r="L1287" s="84" t="b">
        <v>0</v>
      </c>
    </row>
    <row r="1288" spans="1:12" ht="15">
      <c r="A1288" s="84" t="s">
        <v>2544</v>
      </c>
      <c r="B1288" s="84" t="s">
        <v>2096</v>
      </c>
      <c r="C1288" s="84">
        <v>2</v>
      </c>
      <c r="D1288" s="118">
        <v>0.005377009867686551</v>
      </c>
      <c r="E1288" s="118">
        <v>2.1060775192489603</v>
      </c>
      <c r="F1288" s="84" t="s">
        <v>2021</v>
      </c>
      <c r="G1288" s="84" t="b">
        <v>0</v>
      </c>
      <c r="H1288" s="84" t="b">
        <v>0</v>
      </c>
      <c r="I1288" s="84" t="b">
        <v>0</v>
      </c>
      <c r="J1288" s="84" t="b">
        <v>0</v>
      </c>
      <c r="K1288" s="84" t="b">
        <v>0</v>
      </c>
      <c r="L1288" s="84" t="b">
        <v>0</v>
      </c>
    </row>
    <row r="1289" spans="1:12" ht="15">
      <c r="A1289" s="84" t="s">
        <v>257</v>
      </c>
      <c r="B1289" s="84" t="s">
        <v>2703</v>
      </c>
      <c r="C1289" s="84">
        <v>2</v>
      </c>
      <c r="D1289" s="118">
        <v>0.005377009867686551</v>
      </c>
      <c r="E1289" s="118">
        <v>2.1060775192489603</v>
      </c>
      <c r="F1289" s="84" t="s">
        <v>2021</v>
      </c>
      <c r="G1289" s="84" t="b">
        <v>0</v>
      </c>
      <c r="H1289" s="84" t="b">
        <v>0</v>
      </c>
      <c r="I1289" s="84" t="b">
        <v>0</v>
      </c>
      <c r="J1289" s="84" t="b">
        <v>0</v>
      </c>
      <c r="K1289" s="84" t="b">
        <v>0</v>
      </c>
      <c r="L1289" s="84" t="b">
        <v>0</v>
      </c>
    </row>
    <row r="1290" spans="1:12" ht="15">
      <c r="A1290" s="84" t="s">
        <v>2703</v>
      </c>
      <c r="B1290" s="84" t="s">
        <v>2704</v>
      </c>
      <c r="C1290" s="84">
        <v>2</v>
      </c>
      <c r="D1290" s="118">
        <v>0.005377009867686551</v>
      </c>
      <c r="E1290" s="118">
        <v>2.2821687783046416</v>
      </c>
      <c r="F1290" s="84" t="s">
        <v>2021</v>
      </c>
      <c r="G1290" s="84" t="b">
        <v>0</v>
      </c>
      <c r="H1290" s="84" t="b">
        <v>0</v>
      </c>
      <c r="I1290" s="84" t="b">
        <v>0</v>
      </c>
      <c r="J1290" s="84" t="b">
        <v>0</v>
      </c>
      <c r="K1290" s="84" t="b">
        <v>0</v>
      </c>
      <c r="L1290" s="84" t="b">
        <v>0</v>
      </c>
    </row>
    <row r="1291" spans="1:12" ht="15">
      <c r="A1291" s="84" t="s">
        <v>2704</v>
      </c>
      <c r="B1291" s="84" t="s">
        <v>2705</v>
      </c>
      <c r="C1291" s="84">
        <v>2</v>
      </c>
      <c r="D1291" s="118">
        <v>0.005377009867686551</v>
      </c>
      <c r="E1291" s="118">
        <v>2.2821687783046416</v>
      </c>
      <c r="F1291" s="84" t="s">
        <v>2021</v>
      </c>
      <c r="G1291" s="84" t="b">
        <v>0</v>
      </c>
      <c r="H1291" s="84" t="b">
        <v>0</v>
      </c>
      <c r="I1291" s="84" t="b">
        <v>0</v>
      </c>
      <c r="J1291" s="84" t="b">
        <v>0</v>
      </c>
      <c r="K1291" s="84" t="b">
        <v>0</v>
      </c>
      <c r="L1291" s="84" t="b">
        <v>0</v>
      </c>
    </row>
    <row r="1292" spans="1:12" ht="15">
      <c r="A1292" s="84" t="s">
        <v>2705</v>
      </c>
      <c r="B1292" s="84" t="s">
        <v>2173</v>
      </c>
      <c r="C1292" s="84">
        <v>2</v>
      </c>
      <c r="D1292" s="118">
        <v>0.005377009867686551</v>
      </c>
      <c r="E1292" s="118">
        <v>1.8050475235849792</v>
      </c>
      <c r="F1292" s="84" t="s">
        <v>2021</v>
      </c>
      <c r="G1292" s="84" t="b">
        <v>0</v>
      </c>
      <c r="H1292" s="84" t="b">
        <v>0</v>
      </c>
      <c r="I1292" s="84" t="b">
        <v>0</v>
      </c>
      <c r="J1292" s="84" t="b">
        <v>0</v>
      </c>
      <c r="K1292" s="84" t="b">
        <v>0</v>
      </c>
      <c r="L1292" s="84" t="b">
        <v>0</v>
      </c>
    </row>
    <row r="1293" spans="1:12" ht="15">
      <c r="A1293" s="84" t="s">
        <v>2706</v>
      </c>
      <c r="B1293" s="84" t="s">
        <v>2707</v>
      </c>
      <c r="C1293" s="84">
        <v>2</v>
      </c>
      <c r="D1293" s="118">
        <v>0.005377009867686551</v>
      </c>
      <c r="E1293" s="118">
        <v>2.2821687783046416</v>
      </c>
      <c r="F1293" s="84" t="s">
        <v>2021</v>
      </c>
      <c r="G1293" s="84" t="b">
        <v>0</v>
      </c>
      <c r="H1293" s="84" t="b">
        <v>0</v>
      </c>
      <c r="I1293" s="84" t="b">
        <v>0</v>
      </c>
      <c r="J1293" s="84" t="b">
        <v>0</v>
      </c>
      <c r="K1293" s="84" t="b">
        <v>0</v>
      </c>
      <c r="L1293" s="84" t="b">
        <v>0</v>
      </c>
    </row>
    <row r="1294" spans="1:12" ht="15">
      <c r="A1294" s="84" t="s">
        <v>2707</v>
      </c>
      <c r="B1294" s="84" t="s">
        <v>2161</v>
      </c>
      <c r="C1294" s="84">
        <v>2</v>
      </c>
      <c r="D1294" s="118">
        <v>0.005377009867686551</v>
      </c>
      <c r="E1294" s="118">
        <v>1.8842287696326039</v>
      </c>
      <c r="F1294" s="84" t="s">
        <v>2021</v>
      </c>
      <c r="G1294" s="84" t="b">
        <v>0</v>
      </c>
      <c r="H1294" s="84" t="b">
        <v>0</v>
      </c>
      <c r="I1294" s="84" t="b">
        <v>0</v>
      </c>
      <c r="J1294" s="84" t="b">
        <v>0</v>
      </c>
      <c r="K1294" s="84" t="b">
        <v>0</v>
      </c>
      <c r="L1294" s="84" t="b">
        <v>0</v>
      </c>
    </row>
    <row r="1295" spans="1:12" ht="15">
      <c r="A1295" s="84" t="s">
        <v>270</v>
      </c>
      <c r="B1295" s="84" t="s">
        <v>2181</v>
      </c>
      <c r="C1295" s="84">
        <v>3</v>
      </c>
      <c r="D1295" s="118">
        <v>0.00950621038938888</v>
      </c>
      <c r="E1295" s="118">
        <v>1.4722687519252504</v>
      </c>
      <c r="F1295" s="84" t="s">
        <v>2022</v>
      </c>
      <c r="G1295" s="84" t="b">
        <v>0</v>
      </c>
      <c r="H1295" s="84" t="b">
        <v>0</v>
      </c>
      <c r="I1295" s="84" t="b">
        <v>0</v>
      </c>
      <c r="J1295" s="84" t="b">
        <v>0</v>
      </c>
      <c r="K1295" s="84" t="b">
        <v>0</v>
      </c>
      <c r="L1295" s="84" t="b">
        <v>0</v>
      </c>
    </row>
    <row r="1296" spans="1:12" ht="15">
      <c r="A1296" s="84" t="s">
        <v>2181</v>
      </c>
      <c r="B1296" s="84" t="s">
        <v>2182</v>
      </c>
      <c r="C1296" s="84">
        <v>3</v>
      </c>
      <c r="D1296" s="118">
        <v>0.00950621038938888</v>
      </c>
      <c r="E1296" s="118">
        <v>1.4722687519252504</v>
      </c>
      <c r="F1296" s="84" t="s">
        <v>2022</v>
      </c>
      <c r="G1296" s="84" t="b">
        <v>0</v>
      </c>
      <c r="H1296" s="84" t="b">
        <v>0</v>
      </c>
      <c r="I1296" s="84" t="b">
        <v>0</v>
      </c>
      <c r="J1296" s="84" t="b">
        <v>0</v>
      </c>
      <c r="K1296" s="84" t="b">
        <v>0</v>
      </c>
      <c r="L1296" s="84" t="b">
        <v>0</v>
      </c>
    </row>
    <row r="1297" spans="1:12" ht="15">
      <c r="A1297" s="84" t="s">
        <v>2182</v>
      </c>
      <c r="B1297" s="84" t="s">
        <v>2179</v>
      </c>
      <c r="C1297" s="84">
        <v>3</v>
      </c>
      <c r="D1297" s="118">
        <v>0.00950621038938888</v>
      </c>
      <c r="E1297" s="118">
        <v>1.3473300153169503</v>
      </c>
      <c r="F1297" s="84" t="s">
        <v>2022</v>
      </c>
      <c r="G1297" s="84" t="b">
        <v>0</v>
      </c>
      <c r="H1297" s="84" t="b">
        <v>0</v>
      </c>
      <c r="I1297" s="84" t="b">
        <v>0</v>
      </c>
      <c r="J1297" s="84" t="b">
        <v>0</v>
      </c>
      <c r="K1297" s="84" t="b">
        <v>0</v>
      </c>
      <c r="L1297" s="84" t="b">
        <v>0</v>
      </c>
    </row>
    <row r="1298" spans="1:12" ht="15">
      <c r="A1298" s="84" t="s">
        <v>2179</v>
      </c>
      <c r="B1298" s="84" t="s">
        <v>2183</v>
      </c>
      <c r="C1298" s="84">
        <v>3</v>
      </c>
      <c r="D1298" s="118">
        <v>0.00950621038938888</v>
      </c>
      <c r="E1298" s="118">
        <v>1.3473300153169503</v>
      </c>
      <c r="F1298" s="84" t="s">
        <v>2022</v>
      </c>
      <c r="G1298" s="84" t="b">
        <v>0</v>
      </c>
      <c r="H1298" s="84" t="b">
        <v>0</v>
      </c>
      <c r="I1298" s="84" t="b">
        <v>0</v>
      </c>
      <c r="J1298" s="84" t="b">
        <v>1</v>
      </c>
      <c r="K1298" s="84" t="b">
        <v>0</v>
      </c>
      <c r="L1298" s="84" t="b">
        <v>0</v>
      </c>
    </row>
    <row r="1299" spans="1:12" ht="15">
      <c r="A1299" s="84" t="s">
        <v>2183</v>
      </c>
      <c r="B1299" s="84" t="s">
        <v>2184</v>
      </c>
      <c r="C1299" s="84">
        <v>3</v>
      </c>
      <c r="D1299" s="118">
        <v>0.00950621038938888</v>
      </c>
      <c r="E1299" s="118">
        <v>1.4722687519252504</v>
      </c>
      <c r="F1299" s="84" t="s">
        <v>2022</v>
      </c>
      <c r="G1299" s="84" t="b">
        <v>1</v>
      </c>
      <c r="H1299" s="84" t="b">
        <v>0</v>
      </c>
      <c r="I1299" s="84" t="b">
        <v>0</v>
      </c>
      <c r="J1299" s="84" t="b">
        <v>0</v>
      </c>
      <c r="K1299" s="84" t="b">
        <v>0</v>
      </c>
      <c r="L1299" s="84" t="b">
        <v>0</v>
      </c>
    </row>
    <row r="1300" spans="1:12" ht="15">
      <c r="A1300" s="84" t="s">
        <v>2184</v>
      </c>
      <c r="B1300" s="84" t="s">
        <v>259</v>
      </c>
      <c r="C1300" s="84">
        <v>3</v>
      </c>
      <c r="D1300" s="118">
        <v>0.00950621038938888</v>
      </c>
      <c r="E1300" s="118">
        <v>1.3473300153169503</v>
      </c>
      <c r="F1300" s="84" t="s">
        <v>2022</v>
      </c>
      <c r="G1300" s="84" t="b">
        <v>0</v>
      </c>
      <c r="H1300" s="84" t="b">
        <v>0</v>
      </c>
      <c r="I1300" s="84" t="b">
        <v>0</v>
      </c>
      <c r="J1300" s="84" t="b">
        <v>0</v>
      </c>
      <c r="K1300" s="84" t="b">
        <v>0</v>
      </c>
      <c r="L1300" s="84" t="b">
        <v>0</v>
      </c>
    </row>
    <row r="1301" spans="1:12" ht="15">
      <c r="A1301" s="84" t="s">
        <v>259</v>
      </c>
      <c r="B1301" s="84" t="s">
        <v>2692</v>
      </c>
      <c r="C1301" s="84">
        <v>3</v>
      </c>
      <c r="D1301" s="118">
        <v>0.00950621038938888</v>
      </c>
      <c r="E1301" s="118">
        <v>1.3473300153169503</v>
      </c>
      <c r="F1301" s="84" t="s">
        <v>2022</v>
      </c>
      <c r="G1301" s="84" t="b">
        <v>0</v>
      </c>
      <c r="H1301" s="84" t="b">
        <v>0</v>
      </c>
      <c r="I1301" s="84" t="b">
        <v>0</v>
      </c>
      <c r="J1301" s="84" t="b">
        <v>0</v>
      </c>
      <c r="K1301" s="84" t="b">
        <v>0</v>
      </c>
      <c r="L1301" s="84" t="b">
        <v>0</v>
      </c>
    </row>
    <row r="1302" spans="1:12" ht="15">
      <c r="A1302" s="84" t="s">
        <v>2692</v>
      </c>
      <c r="B1302" s="84" t="s">
        <v>2108</v>
      </c>
      <c r="C1302" s="84">
        <v>3</v>
      </c>
      <c r="D1302" s="118">
        <v>0.00950621038938888</v>
      </c>
      <c r="E1302" s="118">
        <v>1.1712387562612692</v>
      </c>
      <c r="F1302" s="84" t="s">
        <v>2022</v>
      </c>
      <c r="G1302" s="84" t="b">
        <v>0</v>
      </c>
      <c r="H1302" s="84" t="b">
        <v>0</v>
      </c>
      <c r="I1302" s="84" t="b">
        <v>0</v>
      </c>
      <c r="J1302" s="84" t="b">
        <v>1</v>
      </c>
      <c r="K1302" s="84" t="b">
        <v>0</v>
      </c>
      <c r="L1302" s="84" t="b">
        <v>0</v>
      </c>
    </row>
    <row r="1303" spans="1:12" ht="15">
      <c r="A1303" s="84" t="s">
        <v>2746</v>
      </c>
      <c r="B1303" s="84" t="s">
        <v>269</v>
      </c>
      <c r="C1303" s="84">
        <v>3</v>
      </c>
      <c r="D1303" s="118">
        <v>0.00950621038938888</v>
      </c>
      <c r="E1303" s="118">
        <v>1.4722687519252504</v>
      </c>
      <c r="F1303" s="84" t="s">
        <v>2022</v>
      </c>
      <c r="G1303" s="84" t="b">
        <v>0</v>
      </c>
      <c r="H1303" s="84" t="b">
        <v>0</v>
      </c>
      <c r="I1303" s="84" t="b">
        <v>0</v>
      </c>
      <c r="J1303" s="84" t="b">
        <v>0</v>
      </c>
      <c r="K1303" s="84" t="b">
        <v>0</v>
      </c>
      <c r="L1303" s="84" t="b">
        <v>0</v>
      </c>
    </row>
    <row r="1304" spans="1:12" ht="15">
      <c r="A1304" s="84" t="s">
        <v>269</v>
      </c>
      <c r="B1304" s="84" t="s">
        <v>2747</v>
      </c>
      <c r="C1304" s="84">
        <v>3</v>
      </c>
      <c r="D1304" s="118">
        <v>0.00950621038938888</v>
      </c>
      <c r="E1304" s="118">
        <v>1.4722687519252504</v>
      </c>
      <c r="F1304" s="84" t="s">
        <v>2022</v>
      </c>
      <c r="G1304" s="84" t="b">
        <v>0</v>
      </c>
      <c r="H1304" s="84" t="b">
        <v>0</v>
      </c>
      <c r="I1304" s="84" t="b">
        <v>0</v>
      </c>
      <c r="J1304" s="84" t="b">
        <v>0</v>
      </c>
      <c r="K1304" s="84" t="b">
        <v>0</v>
      </c>
      <c r="L1304" s="84" t="b">
        <v>0</v>
      </c>
    </row>
    <row r="1305" spans="1:12" ht="15">
      <c r="A1305" s="84" t="s">
        <v>2747</v>
      </c>
      <c r="B1305" s="84" t="s">
        <v>2529</v>
      </c>
      <c r="C1305" s="84">
        <v>3</v>
      </c>
      <c r="D1305" s="118">
        <v>0.00950621038938888</v>
      </c>
      <c r="E1305" s="118">
        <v>1.4722687519252504</v>
      </c>
      <c r="F1305" s="84" t="s">
        <v>2022</v>
      </c>
      <c r="G1305" s="84" t="b">
        <v>0</v>
      </c>
      <c r="H1305" s="84" t="b">
        <v>0</v>
      </c>
      <c r="I1305" s="84" t="b">
        <v>0</v>
      </c>
      <c r="J1305" s="84" t="b">
        <v>0</v>
      </c>
      <c r="K1305" s="84" t="b">
        <v>0</v>
      </c>
      <c r="L1305" s="84" t="b">
        <v>0</v>
      </c>
    </row>
    <row r="1306" spans="1:12" ht="15">
      <c r="A1306" s="84" t="s">
        <v>2529</v>
      </c>
      <c r="B1306" s="84" t="s">
        <v>2560</v>
      </c>
      <c r="C1306" s="84">
        <v>3</v>
      </c>
      <c r="D1306" s="118">
        <v>0.00950621038938888</v>
      </c>
      <c r="E1306" s="118">
        <v>1.4722687519252504</v>
      </c>
      <c r="F1306" s="84" t="s">
        <v>2022</v>
      </c>
      <c r="G1306" s="84" t="b">
        <v>0</v>
      </c>
      <c r="H1306" s="84" t="b">
        <v>0</v>
      </c>
      <c r="I1306" s="84" t="b">
        <v>0</v>
      </c>
      <c r="J1306" s="84" t="b">
        <v>0</v>
      </c>
      <c r="K1306" s="84" t="b">
        <v>0</v>
      </c>
      <c r="L1306" s="84" t="b">
        <v>0</v>
      </c>
    </row>
    <row r="1307" spans="1:12" ht="15">
      <c r="A1307" s="84" t="s">
        <v>2560</v>
      </c>
      <c r="B1307" s="84" t="s">
        <v>2180</v>
      </c>
      <c r="C1307" s="84">
        <v>3</v>
      </c>
      <c r="D1307" s="118">
        <v>0.00950621038938888</v>
      </c>
      <c r="E1307" s="118">
        <v>1.3473300153169503</v>
      </c>
      <c r="F1307" s="84" t="s">
        <v>2022</v>
      </c>
      <c r="G1307" s="84" t="b">
        <v>0</v>
      </c>
      <c r="H1307" s="84" t="b">
        <v>0</v>
      </c>
      <c r="I1307" s="84" t="b">
        <v>0</v>
      </c>
      <c r="J1307" s="84" t="b">
        <v>0</v>
      </c>
      <c r="K1307" s="84" t="b">
        <v>0</v>
      </c>
      <c r="L1307" s="84" t="b">
        <v>0</v>
      </c>
    </row>
    <row r="1308" spans="1:12" ht="15">
      <c r="A1308" s="84" t="s">
        <v>2180</v>
      </c>
      <c r="B1308" s="84" t="s">
        <v>2748</v>
      </c>
      <c r="C1308" s="84">
        <v>3</v>
      </c>
      <c r="D1308" s="118">
        <v>0.00950621038938888</v>
      </c>
      <c r="E1308" s="118">
        <v>1.4722687519252504</v>
      </c>
      <c r="F1308" s="84" t="s">
        <v>2022</v>
      </c>
      <c r="G1308" s="84" t="b">
        <v>0</v>
      </c>
      <c r="H1308" s="84" t="b">
        <v>0</v>
      </c>
      <c r="I1308" s="84" t="b">
        <v>0</v>
      </c>
      <c r="J1308" s="84" t="b">
        <v>1</v>
      </c>
      <c r="K1308" s="84" t="b">
        <v>0</v>
      </c>
      <c r="L1308" s="84" t="b">
        <v>0</v>
      </c>
    </row>
    <row r="1309" spans="1:12" ht="15">
      <c r="A1309" s="84" t="s">
        <v>2748</v>
      </c>
      <c r="B1309" s="84" t="s">
        <v>2108</v>
      </c>
      <c r="C1309" s="84">
        <v>3</v>
      </c>
      <c r="D1309" s="118">
        <v>0.00950621038938888</v>
      </c>
      <c r="E1309" s="118">
        <v>1.1712387562612692</v>
      </c>
      <c r="F1309" s="84" t="s">
        <v>2022</v>
      </c>
      <c r="G1309" s="84" t="b">
        <v>1</v>
      </c>
      <c r="H1309" s="84" t="b">
        <v>0</v>
      </c>
      <c r="I1309" s="84" t="b">
        <v>0</v>
      </c>
      <c r="J1309" s="84" t="b">
        <v>1</v>
      </c>
      <c r="K1309" s="84" t="b">
        <v>0</v>
      </c>
      <c r="L1309" s="84" t="b">
        <v>0</v>
      </c>
    </row>
    <row r="1310" spans="1:12" ht="15">
      <c r="A1310" s="84" t="s">
        <v>2108</v>
      </c>
      <c r="B1310" s="84" t="s">
        <v>1207</v>
      </c>
      <c r="C1310" s="84">
        <v>3</v>
      </c>
      <c r="D1310" s="118">
        <v>0.00950621038938888</v>
      </c>
      <c r="E1310" s="118">
        <v>1.1712387562612692</v>
      </c>
      <c r="F1310" s="84" t="s">
        <v>2022</v>
      </c>
      <c r="G1310" s="84" t="b">
        <v>1</v>
      </c>
      <c r="H1310" s="84" t="b">
        <v>0</v>
      </c>
      <c r="I1310" s="84" t="b">
        <v>0</v>
      </c>
      <c r="J1310" s="84" t="b">
        <v>0</v>
      </c>
      <c r="K1310" s="84" t="b">
        <v>0</v>
      </c>
      <c r="L1310" s="84" t="b">
        <v>0</v>
      </c>
    </row>
    <row r="1311" spans="1:12" ht="15">
      <c r="A1311" s="84" t="s">
        <v>1207</v>
      </c>
      <c r="B1311" s="84" t="s">
        <v>2129</v>
      </c>
      <c r="C1311" s="84">
        <v>3</v>
      </c>
      <c r="D1311" s="118">
        <v>0.00950621038938888</v>
      </c>
      <c r="E1311" s="118">
        <v>1.4722687519252504</v>
      </c>
      <c r="F1311" s="84" t="s">
        <v>2022</v>
      </c>
      <c r="G1311" s="84" t="b">
        <v>0</v>
      </c>
      <c r="H1311" s="84" t="b">
        <v>0</v>
      </c>
      <c r="I1311" s="84" t="b">
        <v>0</v>
      </c>
      <c r="J1311" s="84" t="b">
        <v>0</v>
      </c>
      <c r="K1311" s="84" t="b">
        <v>0</v>
      </c>
      <c r="L1311" s="84" t="b">
        <v>0</v>
      </c>
    </row>
    <row r="1312" spans="1:12" ht="15">
      <c r="A1312" s="84" t="s">
        <v>2129</v>
      </c>
      <c r="B1312" s="84" t="s">
        <v>2749</v>
      </c>
      <c r="C1312" s="84">
        <v>3</v>
      </c>
      <c r="D1312" s="118">
        <v>0.00950621038938888</v>
      </c>
      <c r="E1312" s="118">
        <v>1.4722687519252504</v>
      </c>
      <c r="F1312" s="84" t="s">
        <v>2022</v>
      </c>
      <c r="G1312" s="84" t="b">
        <v>0</v>
      </c>
      <c r="H1312" s="84" t="b">
        <v>0</v>
      </c>
      <c r="I1312" s="84" t="b">
        <v>0</v>
      </c>
      <c r="J1312" s="84" t="b">
        <v>0</v>
      </c>
      <c r="K1312" s="84" t="b">
        <v>0</v>
      </c>
      <c r="L1312" s="84" t="b">
        <v>0</v>
      </c>
    </row>
    <row r="1313" spans="1:12" ht="15">
      <c r="A1313" s="84" t="s">
        <v>229</v>
      </c>
      <c r="B1313" s="84" t="s">
        <v>270</v>
      </c>
      <c r="C1313" s="84">
        <v>2</v>
      </c>
      <c r="D1313" s="118">
        <v>0.010044657994098156</v>
      </c>
      <c r="E1313" s="118">
        <v>1.3473300153169503</v>
      </c>
      <c r="F1313" s="84" t="s">
        <v>2022</v>
      </c>
      <c r="G1313" s="84" t="b">
        <v>0</v>
      </c>
      <c r="H1313" s="84" t="b">
        <v>0</v>
      </c>
      <c r="I1313" s="84" t="b">
        <v>0</v>
      </c>
      <c r="J1313" s="84" t="b">
        <v>0</v>
      </c>
      <c r="K1313" s="84" t="b">
        <v>0</v>
      </c>
      <c r="L1313" s="84" t="b">
        <v>0</v>
      </c>
    </row>
    <row r="1314" spans="1:12" ht="15">
      <c r="A1314" s="84" t="s">
        <v>2108</v>
      </c>
      <c r="B1314" s="84" t="s">
        <v>2782</v>
      </c>
      <c r="C1314" s="84">
        <v>2</v>
      </c>
      <c r="D1314" s="118">
        <v>0.010044657994098156</v>
      </c>
      <c r="E1314" s="118">
        <v>1.1712387562612692</v>
      </c>
      <c r="F1314" s="84" t="s">
        <v>2022</v>
      </c>
      <c r="G1314" s="84" t="b">
        <v>1</v>
      </c>
      <c r="H1314" s="84" t="b">
        <v>0</v>
      </c>
      <c r="I1314" s="84" t="b">
        <v>0</v>
      </c>
      <c r="J1314" s="84" t="b">
        <v>0</v>
      </c>
      <c r="K1314" s="84" t="b">
        <v>0</v>
      </c>
      <c r="L1314" s="84" t="b">
        <v>0</v>
      </c>
    </row>
    <row r="1315" spans="1:12" ht="15">
      <c r="A1315" s="84" t="s">
        <v>229</v>
      </c>
      <c r="B1315" s="84" t="s">
        <v>2746</v>
      </c>
      <c r="C1315" s="84">
        <v>2</v>
      </c>
      <c r="D1315" s="118">
        <v>0.010044657994098156</v>
      </c>
      <c r="E1315" s="118">
        <v>1.3473300153169503</v>
      </c>
      <c r="F1315" s="84" t="s">
        <v>2022</v>
      </c>
      <c r="G1315" s="84" t="b">
        <v>0</v>
      </c>
      <c r="H1315" s="84" t="b">
        <v>0</v>
      </c>
      <c r="I1315" s="84" t="b">
        <v>0</v>
      </c>
      <c r="J1315" s="84" t="b">
        <v>0</v>
      </c>
      <c r="K1315" s="84" t="b">
        <v>0</v>
      </c>
      <c r="L131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3082</v>
      </c>
      <c r="B2" s="122" t="s">
        <v>3083</v>
      </c>
      <c r="C2" s="119" t="s">
        <v>3084</v>
      </c>
    </row>
    <row r="3" spans="1:3" ht="15">
      <c r="A3" s="121" t="s">
        <v>2016</v>
      </c>
      <c r="B3" s="121" t="s">
        <v>2016</v>
      </c>
      <c r="C3" s="34">
        <v>91</v>
      </c>
    </row>
    <row r="4" spans="1:3" ht="15">
      <c r="A4" s="121" t="s">
        <v>2016</v>
      </c>
      <c r="B4" s="121" t="s">
        <v>2017</v>
      </c>
      <c r="C4" s="34">
        <v>5</v>
      </c>
    </row>
    <row r="5" spans="1:3" ht="15">
      <c r="A5" s="121" t="s">
        <v>2016</v>
      </c>
      <c r="B5" s="121" t="s">
        <v>2018</v>
      </c>
      <c r="C5" s="34">
        <v>22</v>
      </c>
    </row>
    <row r="6" spans="1:3" ht="15">
      <c r="A6" s="121" t="s">
        <v>2016</v>
      </c>
      <c r="B6" s="121" t="s">
        <v>2019</v>
      </c>
      <c r="C6" s="34">
        <v>13</v>
      </c>
    </row>
    <row r="7" spans="1:3" ht="15">
      <c r="A7" s="121" t="s">
        <v>2016</v>
      </c>
      <c r="B7" s="121" t="s">
        <v>2020</v>
      </c>
      <c r="C7" s="34">
        <v>5</v>
      </c>
    </row>
    <row r="8" spans="1:3" ht="15">
      <c r="A8" s="121" t="s">
        <v>2016</v>
      </c>
      <c r="B8" s="121" t="s">
        <v>2021</v>
      </c>
      <c r="C8" s="34">
        <v>13</v>
      </c>
    </row>
    <row r="9" spans="1:3" ht="15">
      <c r="A9" s="121" t="s">
        <v>2016</v>
      </c>
      <c r="B9" s="121" t="s">
        <v>2022</v>
      </c>
      <c r="C9" s="34">
        <v>4</v>
      </c>
    </row>
    <row r="10" spans="1:3" ht="15">
      <c r="A10" s="121" t="s">
        <v>2017</v>
      </c>
      <c r="B10" s="121" t="s">
        <v>2016</v>
      </c>
      <c r="C10" s="34">
        <v>9</v>
      </c>
    </row>
    <row r="11" spans="1:3" ht="15">
      <c r="A11" s="121" t="s">
        <v>2017</v>
      </c>
      <c r="B11" s="121" t="s">
        <v>2017</v>
      </c>
      <c r="C11" s="34">
        <v>33</v>
      </c>
    </row>
    <row r="12" spans="1:3" ht="15">
      <c r="A12" s="121" t="s">
        <v>2017</v>
      </c>
      <c r="B12" s="121" t="s">
        <v>2018</v>
      </c>
      <c r="C12" s="34">
        <v>4</v>
      </c>
    </row>
    <row r="13" spans="1:3" ht="15">
      <c r="A13" s="121" t="s">
        <v>2017</v>
      </c>
      <c r="B13" s="121" t="s">
        <v>2020</v>
      </c>
      <c r="C13" s="34">
        <v>4</v>
      </c>
    </row>
    <row r="14" spans="1:3" ht="15">
      <c r="A14" s="121" t="s">
        <v>2017</v>
      </c>
      <c r="B14" s="121" t="s">
        <v>2021</v>
      </c>
      <c r="C14" s="34">
        <v>5</v>
      </c>
    </row>
    <row r="15" spans="1:3" ht="15">
      <c r="A15" s="121" t="s">
        <v>2018</v>
      </c>
      <c r="B15" s="121" t="s">
        <v>2016</v>
      </c>
      <c r="C15" s="34">
        <v>11</v>
      </c>
    </row>
    <row r="16" spans="1:3" ht="15">
      <c r="A16" s="121" t="s">
        <v>2018</v>
      </c>
      <c r="B16" s="121" t="s">
        <v>2018</v>
      </c>
      <c r="C16" s="34">
        <v>39</v>
      </c>
    </row>
    <row r="17" spans="1:3" ht="15">
      <c r="A17" s="121" t="s">
        <v>2018</v>
      </c>
      <c r="B17" s="121" t="s">
        <v>2021</v>
      </c>
      <c r="C17" s="34">
        <v>1</v>
      </c>
    </row>
    <row r="18" spans="1:3" ht="15">
      <c r="A18" s="121" t="s">
        <v>2019</v>
      </c>
      <c r="B18" s="121" t="s">
        <v>2016</v>
      </c>
      <c r="C18" s="34">
        <v>8</v>
      </c>
    </row>
    <row r="19" spans="1:3" ht="15">
      <c r="A19" s="121" t="s">
        <v>2019</v>
      </c>
      <c r="B19" s="121" t="s">
        <v>2018</v>
      </c>
      <c r="C19" s="34">
        <v>1</v>
      </c>
    </row>
    <row r="20" spans="1:3" ht="15">
      <c r="A20" s="121" t="s">
        <v>2019</v>
      </c>
      <c r="B20" s="121" t="s">
        <v>2019</v>
      </c>
      <c r="C20" s="34">
        <v>16</v>
      </c>
    </row>
    <row r="21" spans="1:3" ht="15">
      <c r="A21" s="121" t="s">
        <v>2019</v>
      </c>
      <c r="B21" s="121" t="s">
        <v>2021</v>
      </c>
      <c r="C21" s="34">
        <v>1</v>
      </c>
    </row>
    <row r="22" spans="1:3" ht="15">
      <c r="A22" s="121" t="s">
        <v>2020</v>
      </c>
      <c r="B22" s="121" t="s">
        <v>2016</v>
      </c>
      <c r="C22" s="34">
        <v>4</v>
      </c>
    </row>
    <row r="23" spans="1:3" ht="15">
      <c r="A23" s="121" t="s">
        <v>2020</v>
      </c>
      <c r="B23" s="121" t="s">
        <v>2018</v>
      </c>
      <c r="C23" s="34">
        <v>4</v>
      </c>
    </row>
    <row r="24" spans="1:3" ht="15">
      <c r="A24" s="121" t="s">
        <v>2020</v>
      </c>
      <c r="B24" s="121" t="s">
        <v>2020</v>
      </c>
      <c r="C24" s="34">
        <v>10</v>
      </c>
    </row>
    <row r="25" spans="1:3" ht="15">
      <c r="A25" s="121" t="s">
        <v>2021</v>
      </c>
      <c r="B25" s="121" t="s">
        <v>2016</v>
      </c>
      <c r="C25" s="34">
        <v>20</v>
      </c>
    </row>
    <row r="26" spans="1:3" ht="15">
      <c r="A26" s="121" t="s">
        <v>2021</v>
      </c>
      <c r="B26" s="121" t="s">
        <v>2017</v>
      </c>
      <c r="C26" s="34">
        <v>1</v>
      </c>
    </row>
    <row r="27" spans="1:3" ht="15">
      <c r="A27" s="121" t="s">
        <v>2021</v>
      </c>
      <c r="B27" s="121" t="s">
        <v>2021</v>
      </c>
      <c r="C27" s="34">
        <v>9</v>
      </c>
    </row>
    <row r="28" spans="1:3" ht="15">
      <c r="A28" s="121" t="s">
        <v>2022</v>
      </c>
      <c r="B28" s="121" t="s">
        <v>2016</v>
      </c>
      <c r="C28" s="34">
        <v>4</v>
      </c>
    </row>
    <row r="29" spans="1:3" ht="15">
      <c r="A29" s="121" t="s">
        <v>2022</v>
      </c>
      <c r="B29" s="121" t="s">
        <v>2022</v>
      </c>
      <c r="C29" s="34">
        <v>12</v>
      </c>
    </row>
    <row r="30" spans="1:3" ht="15">
      <c r="A30" s="121" t="s">
        <v>2023</v>
      </c>
      <c r="B30" s="121" t="s">
        <v>2023</v>
      </c>
      <c r="C30" s="34">
        <v>2</v>
      </c>
    </row>
    <row r="31" spans="1:3" ht="15">
      <c r="A31" s="121" t="s">
        <v>2024</v>
      </c>
      <c r="B31" s="121" t="s">
        <v>2016</v>
      </c>
      <c r="C31" s="34">
        <v>1</v>
      </c>
    </row>
    <row r="32" spans="1:3" ht="15">
      <c r="A32" s="121" t="s">
        <v>2024</v>
      </c>
      <c r="B32" s="121" t="s">
        <v>2024</v>
      </c>
      <c r="C32"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3099</v>
      </c>
      <c r="B1" s="13" t="s">
        <v>17</v>
      </c>
    </row>
    <row r="2" spans="1:2" ht="15">
      <c r="A2" s="78" t="s">
        <v>3100</v>
      </c>
      <c r="B2" s="78" t="s">
        <v>3106</v>
      </c>
    </row>
    <row r="3" spans="1:2" ht="15">
      <c r="A3" s="78" t="s">
        <v>3101</v>
      </c>
      <c r="B3" s="78" t="s">
        <v>3107</v>
      </c>
    </row>
    <row r="4" spans="1:2" ht="15">
      <c r="A4" s="78" t="s">
        <v>3102</v>
      </c>
      <c r="B4" s="78" t="s">
        <v>3108</v>
      </c>
    </row>
    <row r="5" spans="1:2" ht="15">
      <c r="A5" s="78" t="s">
        <v>3103</v>
      </c>
      <c r="B5" s="78" t="s">
        <v>3109</v>
      </c>
    </row>
    <row r="6" spans="1:2" ht="15">
      <c r="A6" s="78" t="s">
        <v>3104</v>
      </c>
      <c r="B6" s="78" t="s">
        <v>3110</v>
      </c>
    </row>
    <row r="7" spans="1:2" ht="15">
      <c r="A7" s="78" t="s">
        <v>3105</v>
      </c>
      <c r="B7" s="78" t="s">
        <v>3107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2015</v>
      </c>
      <c r="BB2" s="13" t="s">
        <v>2037</v>
      </c>
      <c r="BC2" s="13" t="s">
        <v>2038</v>
      </c>
      <c r="BD2" s="119" t="s">
        <v>3071</v>
      </c>
      <c r="BE2" s="119" t="s">
        <v>3072</v>
      </c>
      <c r="BF2" s="119" t="s">
        <v>3073</v>
      </c>
      <c r="BG2" s="119" t="s">
        <v>3074</v>
      </c>
      <c r="BH2" s="119" t="s">
        <v>3075</v>
      </c>
      <c r="BI2" s="119" t="s">
        <v>3076</v>
      </c>
      <c r="BJ2" s="119" t="s">
        <v>3077</v>
      </c>
      <c r="BK2" s="119" t="s">
        <v>3078</v>
      </c>
      <c r="BL2" s="119" t="s">
        <v>3079</v>
      </c>
    </row>
    <row r="3" spans="1:64" ht="15" customHeight="1">
      <c r="A3" s="64" t="s">
        <v>212</v>
      </c>
      <c r="B3" s="64" t="s">
        <v>259</v>
      </c>
      <c r="C3" s="65"/>
      <c r="D3" s="66"/>
      <c r="E3" s="67"/>
      <c r="F3" s="68"/>
      <c r="G3" s="65"/>
      <c r="H3" s="69"/>
      <c r="I3" s="70"/>
      <c r="J3" s="70"/>
      <c r="K3" s="34" t="s">
        <v>65</v>
      </c>
      <c r="L3" s="71">
        <v>3</v>
      </c>
      <c r="M3" s="71"/>
      <c r="N3" s="72"/>
      <c r="O3" s="78" t="s">
        <v>328</v>
      </c>
      <c r="P3" s="80">
        <v>43738.43819444445</v>
      </c>
      <c r="Q3" s="78" t="s">
        <v>330</v>
      </c>
      <c r="R3" s="78"/>
      <c r="S3" s="78"/>
      <c r="T3" s="78"/>
      <c r="U3" s="78"/>
      <c r="V3" s="83" t="s">
        <v>644</v>
      </c>
      <c r="W3" s="80">
        <v>43738.43819444445</v>
      </c>
      <c r="X3" s="83" t="s">
        <v>709</v>
      </c>
      <c r="Y3" s="78"/>
      <c r="Z3" s="78"/>
      <c r="AA3" s="84" t="s">
        <v>941</v>
      </c>
      <c r="AB3" s="78"/>
      <c r="AC3" s="78" t="b">
        <v>0</v>
      </c>
      <c r="AD3" s="78">
        <v>0</v>
      </c>
      <c r="AE3" s="84" t="s">
        <v>1173</v>
      </c>
      <c r="AF3" s="78" t="b">
        <v>0</v>
      </c>
      <c r="AG3" s="78" t="s">
        <v>1176</v>
      </c>
      <c r="AH3" s="78"/>
      <c r="AI3" s="84" t="s">
        <v>1173</v>
      </c>
      <c r="AJ3" s="78" t="b">
        <v>0</v>
      </c>
      <c r="AK3" s="78">
        <v>4</v>
      </c>
      <c r="AL3" s="84" t="s">
        <v>1132</v>
      </c>
      <c r="AM3" s="78" t="s">
        <v>1181</v>
      </c>
      <c r="AN3" s="78" t="b">
        <v>0</v>
      </c>
      <c r="AO3" s="84" t="s">
        <v>1132</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v>0</v>
      </c>
      <c r="BE3" s="49">
        <v>0</v>
      </c>
      <c r="BF3" s="48">
        <v>0</v>
      </c>
      <c r="BG3" s="49">
        <v>0</v>
      </c>
      <c r="BH3" s="48">
        <v>0</v>
      </c>
      <c r="BI3" s="49">
        <v>0</v>
      </c>
      <c r="BJ3" s="48">
        <v>20</v>
      </c>
      <c r="BK3" s="49">
        <v>100</v>
      </c>
      <c r="BL3" s="48">
        <v>20</v>
      </c>
    </row>
    <row r="4" spans="1:64" ht="15" customHeight="1">
      <c r="A4" s="64" t="s">
        <v>213</v>
      </c>
      <c r="B4" s="64" t="s">
        <v>261</v>
      </c>
      <c r="C4" s="65"/>
      <c r="D4" s="66"/>
      <c r="E4" s="67"/>
      <c r="F4" s="68"/>
      <c r="G4" s="65"/>
      <c r="H4" s="69"/>
      <c r="I4" s="70"/>
      <c r="J4" s="70"/>
      <c r="K4" s="34" t="s">
        <v>65</v>
      </c>
      <c r="L4" s="77">
        <v>4</v>
      </c>
      <c r="M4" s="77"/>
      <c r="N4" s="72"/>
      <c r="O4" s="79" t="s">
        <v>328</v>
      </c>
      <c r="P4" s="81">
        <v>43740.19425925926</v>
      </c>
      <c r="Q4" s="79" t="s">
        <v>331</v>
      </c>
      <c r="R4" s="79"/>
      <c r="S4" s="79"/>
      <c r="T4" s="79"/>
      <c r="U4" s="79"/>
      <c r="V4" s="82" t="s">
        <v>645</v>
      </c>
      <c r="W4" s="81">
        <v>43740.19425925926</v>
      </c>
      <c r="X4" s="82" t="s">
        <v>710</v>
      </c>
      <c r="Y4" s="79"/>
      <c r="Z4" s="79"/>
      <c r="AA4" s="85" t="s">
        <v>942</v>
      </c>
      <c r="AB4" s="79"/>
      <c r="AC4" s="79" t="b">
        <v>0</v>
      </c>
      <c r="AD4" s="79">
        <v>0</v>
      </c>
      <c r="AE4" s="85" t="s">
        <v>1173</v>
      </c>
      <c r="AF4" s="79" t="b">
        <v>0</v>
      </c>
      <c r="AG4" s="79" t="s">
        <v>1176</v>
      </c>
      <c r="AH4" s="79"/>
      <c r="AI4" s="85" t="s">
        <v>1173</v>
      </c>
      <c r="AJ4" s="79" t="b">
        <v>0</v>
      </c>
      <c r="AK4" s="79">
        <v>3</v>
      </c>
      <c r="AL4" s="85" t="s">
        <v>1019</v>
      </c>
      <c r="AM4" s="79" t="s">
        <v>1182</v>
      </c>
      <c r="AN4" s="79" t="b">
        <v>0</v>
      </c>
      <c r="AO4" s="85" t="s">
        <v>1019</v>
      </c>
      <c r="AP4" s="79" t="s">
        <v>176</v>
      </c>
      <c r="AQ4" s="79">
        <v>0</v>
      </c>
      <c r="AR4" s="79">
        <v>0</v>
      </c>
      <c r="AS4" s="79"/>
      <c r="AT4" s="79"/>
      <c r="AU4" s="79"/>
      <c r="AV4" s="79"/>
      <c r="AW4" s="79"/>
      <c r="AX4" s="79"/>
      <c r="AY4" s="79"/>
      <c r="AZ4" s="79"/>
      <c r="BA4">
        <v>1</v>
      </c>
      <c r="BB4" s="78" t="str">
        <f>REPLACE(INDEX(GroupVertices[Group],MATCH(Edges25[[#This Row],[Vertex 1]],GroupVertices[Vertex],0)),1,1,"")</f>
        <v>4</v>
      </c>
      <c r="BC4" s="78" t="str">
        <f>REPLACE(INDEX(GroupVertices[Group],MATCH(Edges25[[#This Row],[Vertex 2]],GroupVertices[Vertex],0)),1,1,"")</f>
        <v>4</v>
      </c>
      <c r="BD4" s="48">
        <v>0</v>
      </c>
      <c r="BE4" s="49">
        <v>0</v>
      </c>
      <c r="BF4" s="48">
        <v>0</v>
      </c>
      <c r="BG4" s="49">
        <v>0</v>
      </c>
      <c r="BH4" s="48">
        <v>0</v>
      </c>
      <c r="BI4" s="49">
        <v>0</v>
      </c>
      <c r="BJ4" s="48">
        <v>15</v>
      </c>
      <c r="BK4" s="49">
        <v>100</v>
      </c>
      <c r="BL4" s="48">
        <v>15</v>
      </c>
    </row>
    <row r="5" spans="1:64" ht="15">
      <c r="A5" s="64" t="s">
        <v>214</v>
      </c>
      <c r="B5" s="64" t="s">
        <v>256</v>
      </c>
      <c r="C5" s="65"/>
      <c r="D5" s="66"/>
      <c r="E5" s="67"/>
      <c r="F5" s="68"/>
      <c r="G5" s="65"/>
      <c r="H5" s="69"/>
      <c r="I5" s="70"/>
      <c r="J5" s="70"/>
      <c r="K5" s="34" t="s">
        <v>65</v>
      </c>
      <c r="L5" s="77">
        <v>5</v>
      </c>
      <c r="M5" s="77"/>
      <c r="N5" s="72"/>
      <c r="O5" s="79" t="s">
        <v>328</v>
      </c>
      <c r="P5" s="81">
        <v>43740.45778935185</v>
      </c>
      <c r="Q5" s="79" t="s">
        <v>332</v>
      </c>
      <c r="R5" s="79"/>
      <c r="S5" s="79"/>
      <c r="T5" s="79" t="s">
        <v>536</v>
      </c>
      <c r="U5" s="79"/>
      <c r="V5" s="82" t="s">
        <v>646</v>
      </c>
      <c r="W5" s="81">
        <v>43740.45778935185</v>
      </c>
      <c r="X5" s="82" t="s">
        <v>711</v>
      </c>
      <c r="Y5" s="79"/>
      <c r="Z5" s="79"/>
      <c r="AA5" s="85" t="s">
        <v>943</v>
      </c>
      <c r="AB5" s="79"/>
      <c r="AC5" s="79" t="b">
        <v>0</v>
      </c>
      <c r="AD5" s="79">
        <v>0</v>
      </c>
      <c r="AE5" s="85" t="s">
        <v>1173</v>
      </c>
      <c r="AF5" s="79" t="b">
        <v>1</v>
      </c>
      <c r="AG5" s="79" t="s">
        <v>1176</v>
      </c>
      <c r="AH5" s="79"/>
      <c r="AI5" s="85" t="s">
        <v>1134</v>
      </c>
      <c r="AJ5" s="79" t="b">
        <v>0</v>
      </c>
      <c r="AK5" s="79">
        <v>2</v>
      </c>
      <c r="AL5" s="85" t="s">
        <v>1004</v>
      </c>
      <c r="AM5" s="79" t="s">
        <v>1181</v>
      </c>
      <c r="AN5" s="79" t="b">
        <v>0</v>
      </c>
      <c r="AO5" s="85" t="s">
        <v>1004</v>
      </c>
      <c r="AP5" s="79" t="s">
        <v>176</v>
      </c>
      <c r="AQ5" s="79">
        <v>0</v>
      </c>
      <c r="AR5" s="79">
        <v>0</v>
      </c>
      <c r="AS5" s="79"/>
      <c r="AT5" s="79"/>
      <c r="AU5" s="79"/>
      <c r="AV5" s="79"/>
      <c r="AW5" s="79"/>
      <c r="AX5" s="79"/>
      <c r="AY5" s="79"/>
      <c r="AZ5" s="79"/>
      <c r="BA5">
        <v>1</v>
      </c>
      <c r="BB5" s="78" t="str">
        <f>REPLACE(INDEX(GroupVertices[Group],MATCH(Edges25[[#This Row],[Vertex 1]],GroupVertices[Vertex],0)),1,1,"")</f>
        <v>6</v>
      </c>
      <c r="BC5" s="78" t="str">
        <f>REPLACE(INDEX(GroupVertices[Group],MATCH(Edges25[[#This Row],[Vertex 2]],GroupVertices[Vertex],0)),1,1,"")</f>
        <v>6</v>
      </c>
      <c r="BD5" s="48">
        <v>0</v>
      </c>
      <c r="BE5" s="49">
        <v>0</v>
      </c>
      <c r="BF5" s="48">
        <v>0</v>
      </c>
      <c r="BG5" s="49">
        <v>0</v>
      </c>
      <c r="BH5" s="48">
        <v>0</v>
      </c>
      <c r="BI5" s="49">
        <v>0</v>
      </c>
      <c r="BJ5" s="48">
        <v>18</v>
      </c>
      <c r="BK5" s="49">
        <v>100</v>
      </c>
      <c r="BL5" s="48">
        <v>18</v>
      </c>
    </row>
    <row r="6" spans="1:64" ht="15">
      <c r="A6" s="64" t="s">
        <v>215</v>
      </c>
      <c r="B6" s="64" t="s">
        <v>262</v>
      </c>
      <c r="C6" s="65"/>
      <c r="D6" s="66"/>
      <c r="E6" s="67"/>
      <c r="F6" s="68"/>
      <c r="G6" s="65"/>
      <c r="H6" s="69"/>
      <c r="I6" s="70"/>
      <c r="J6" s="70"/>
      <c r="K6" s="34" t="s">
        <v>65</v>
      </c>
      <c r="L6" s="77">
        <v>6</v>
      </c>
      <c r="M6" s="77"/>
      <c r="N6" s="72"/>
      <c r="O6" s="79" t="s">
        <v>328</v>
      </c>
      <c r="P6" s="81">
        <v>43740.794270833336</v>
      </c>
      <c r="Q6" s="79" t="s">
        <v>333</v>
      </c>
      <c r="R6" s="79"/>
      <c r="S6" s="79"/>
      <c r="T6" s="79" t="s">
        <v>537</v>
      </c>
      <c r="U6" s="79"/>
      <c r="V6" s="82" t="s">
        <v>647</v>
      </c>
      <c r="W6" s="81">
        <v>43740.794270833336</v>
      </c>
      <c r="X6" s="82" t="s">
        <v>712</v>
      </c>
      <c r="Y6" s="79"/>
      <c r="Z6" s="79"/>
      <c r="AA6" s="85" t="s">
        <v>944</v>
      </c>
      <c r="AB6" s="79"/>
      <c r="AC6" s="79" t="b">
        <v>0</v>
      </c>
      <c r="AD6" s="79">
        <v>0</v>
      </c>
      <c r="AE6" s="85" t="s">
        <v>1173</v>
      </c>
      <c r="AF6" s="79" t="b">
        <v>0</v>
      </c>
      <c r="AG6" s="79" t="s">
        <v>1177</v>
      </c>
      <c r="AH6" s="79"/>
      <c r="AI6" s="85" t="s">
        <v>1173</v>
      </c>
      <c r="AJ6" s="79" t="b">
        <v>0</v>
      </c>
      <c r="AK6" s="79">
        <v>3</v>
      </c>
      <c r="AL6" s="85" t="s">
        <v>1023</v>
      </c>
      <c r="AM6" s="79" t="s">
        <v>1183</v>
      </c>
      <c r="AN6" s="79" t="b">
        <v>0</v>
      </c>
      <c r="AO6" s="85" t="s">
        <v>1023</v>
      </c>
      <c r="AP6" s="79" t="s">
        <v>176</v>
      </c>
      <c r="AQ6" s="79">
        <v>0</v>
      </c>
      <c r="AR6" s="79">
        <v>0</v>
      </c>
      <c r="AS6" s="79"/>
      <c r="AT6" s="79"/>
      <c r="AU6" s="79"/>
      <c r="AV6" s="79"/>
      <c r="AW6" s="79"/>
      <c r="AX6" s="79"/>
      <c r="AY6" s="79"/>
      <c r="AZ6" s="79"/>
      <c r="BA6">
        <v>1</v>
      </c>
      <c r="BB6" s="78" t="str">
        <f>REPLACE(INDEX(GroupVertices[Group],MATCH(Edges25[[#This Row],[Vertex 1]],GroupVertices[Vertex],0)),1,1,"")</f>
        <v>4</v>
      </c>
      <c r="BC6" s="78" t="str">
        <f>REPLACE(INDEX(GroupVertices[Group],MATCH(Edges25[[#This Row],[Vertex 2]],GroupVertices[Vertex],0)),1,1,"")</f>
        <v>4</v>
      </c>
      <c r="BD6" s="48">
        <v>1</v>
      </c>
      <c r="BE6" s="49">
        <v>4.761904761904762</v>
      </c>
      <c r="BF6" s="48">
        <v>0</v>
      </c>
      <c r="BG6" s="49">
        <v>0</v>
      </c>
      <c r="BH6" s="48">
        <v>0</v>
      </c>
      <c r="BI6" s="49">
        <v>0</v>
      </c>
      <c r="BJ6" s="48">
        <v>20</v>
      </c>
      <c r="BK6" s="49">
        <v>95.23809523809524</v>
      </c>
      <c r="BL6" s="48">
        <v>21</v>
      </c>
    </row>
    <row r="7" spans="1:64" ht="15">
      <c r="A7" s="64" t="s">
        <v>216</v>
      </c>
      <c r="B7" s="64" t="s">
        <v>280</v>
      </c>
      <c r="C7" s="65"/>
      <c r="D7" s="66"/>
      <c r="E7" s="67"/>
      <c r="F7" s="68"/>
      <c r="G7" s="65"/>
      <c r="H7" s="69"/>
      <c r="I7" s="70"/>
      <c r="J7" s="70"/>
      <c r="K7" s="34" t="s">
        <v>65</v>
      </c>
      <c r="L7" s="77">
        <v>8</v>
      </c>
      <c r="M7" s="77"/>
      <c r="N7" s="72"/>
      <c r="O7" s="79" t="s">
        <v>328</v>
      </c>
      <c r="P7" s="81">
        <v>43740.838171296295</v>
      </c>
      <c r="Q7" s="79" t="s">
        <v>334</v>
      </c>
      <c r="R7" s="79"/>
      <c r="S7" s="79"/>
      <c r="T7" s="79" t="s">
        <v>538</v>
      </c>
      <c r="U7" s="79"/>
      <c r="V7" s="82" t="s">
        <v>648</v>
      </c>
      <c r="W7" s="81">
        <v>43740.838171296295</v>
      </c>
      <c r="X7" s="82" t="s">
        <v>713</v>
      </c>
      <c r="Y7" s="79"/>
      <c r="Z7" s="79"/>
      <c r="AA7" s="85" t="s">
        <v>945</v>
      </c>
      <c r="AB7" s="79"/>
      <c r="AC7" s="79" t="b">
        <v>0</v>
      </c>
      <c r="AD7" s="79">
        <v>0</v>
      </c>
      <c r="AE7" s="85" t="s">
        <v>1173</v>
      </c>
      <c r="AF7" s="79" t="b">
        <v>0</v>
      </c>
      <c r="AG7" s="79" t="s">
        <v>1177</v>
      </c>
      <c r="AH7" s="79"/>
      <c r="AI7" s="85" t="s">
        <v>1173</v>
      </c>
      <c r="AJ7" s="79" t="b">
        <v>0</v>
      </c>
      <c r="AK7" s="79">
        <v>2</v>
      </c>
      <c r="AL7" s="85" t="s">
        <v>1113</v>
      </c>
      <c r="AM7" s="79" t="s">
        <v>1181</v>
      </c>
      <c r="AN7" s="79" t="b">
        <v>0</v>
      </c>
      <c r="AO7" s="85" t="s">
        <v>1113</v>
      </c>
      <c r="AP7" s="79" t="s">
        <v>176</v>
      </c>
      <c r="AQ7" s="79">
        <v>0</v>
      </c>
      <c r="AR7" s="79">
        <v>0</v>
      </c>
      <c r="AS7" s="79"/>
      <c r="AT7" s="79"/>
      <c r="AU7" s="79"/>
      <c r="AV7" s="79"/>
      <c r="AW7" s="79"/>
      <c r="AX7" s="79"/>
      <c r="AY7" s="79"/>
      <c r="AZ7" s="79"/>
      <c r="BA7">
        <v>1</v>
      </c>
      <c r="BB7" s="78" t="str">
        <f>REPLACE(INDEX(GroupVertices[Group],MATCH(Edges25[[#This Row],[Vertex 1]],GroupVertices[Vertex],0)),1,1,"")</f>
        <v>3</v>
      </c>
      <c r="BC7" s="78" t="str">
        <f>REPLACE(INDEX(GroupVertices[Group],MATCH(Edges25[[#This Row],[Vertex 2]],GroupVertices[Vertex],0)),1,1,"")</f>
        <v>3</v>
      </c>
      <c r="BD7" s="48"/>
      <c r="BE7" s="49"/>
      <c r="BF7" s="48"/>
      <c r="BG7" s="49"/>
      <c r="BH7" s="48"/>
      <c r="BI7" s="49"/>
      <c r="BJ7" s="48"/>
      <c r="BK7" s="49"/>
      <c r="BL7" s="48"/>
    </row>
    <row r="8" spans="1:64" ht="15">
      <c r="A8" s="64" t="s">
        <v>217</v>
      </c>
      <c r="B8" s="64" t="s">
        <v>259</v>
      </c>
      <c r="C8" s="65"/>
      <c r="D8" s="66"/>
      <c r="E8" s="67"/>
      <c r="F8" s="68"/>
      <c r="G8" s="65"/>
      <c r="H8" s="69"/>
      <c r="I8" s="70"/>
      <c r="J8" s="70"/>
      <c r="K8" s="34" t="s">
        <v>65</v>
      </c>
      <c r="L8" s="77">
        <v>10</v>
      </c>
      <c r="M8" s="77"/>
      <c r="N8" s="72"/>
      <c r="O8" s="79" t="s">
        <v>328</v>
      </c>
      <c r="P8" s="81">
        <v>43741.17228009259</v>
      </c>
      <c r="Q8" s="79" t="s">
        <v>335</v>
      </c>
      <c r="R8" s="79"/>
      <c r="S8" s="79"/>
      <c r="T8" s="79"/>
      <c r="U8" s="79"/>
      <c r="V8" s="82" t="s">
        <v>649</v>
      </c>
      <c r="W8" s="81">
        <v>43741.17228009259</v>
      </c>
      <c r="X8" s="82" t="s">
        <v>714</v>
      </c>
      <c r="Y8" s="79"/>
      <c r="Z8" s="79"/>
      <c r="AA8" s="85" t="s">
        <v>946</v>
      </c>
      <c r="AB8" s="79"/>
      <c r="AC8" s="79" t="b">
        <v>0</v>
      </c>
      <c r="AD8" s="79">
        <v>0</v>
      </c>
      <c r="AE8" s="85" t="s">
        <v>1173</v>
      </c>
      <c r="AF8" s="79" t="b">
        <v>0</v>
      </c>
      <c r="AG8" s="79" t="s">
        <v>1176</v>
      </c>
      <c r="AH8" s="79"/>
      <c r="AI8" s="85" t="s">
        <v>1173</v>
      </c>
      <c r="AJ8" s="79" t="b">
        <v>0</v>
      </c>
      <c r="AK8" s="79">
        <v>5</v>
      </c>
      <c r="AL8" s="85" t="s">
        <v>1134</v>
      </c>
      <c r="AM8" s="79" t="s">
        <v>1181</v>
      </c>
      <c r="AN8" s="79" t="b">
        <v>0</v>
      </c>
      <c r="AO8" s="85" t="s">
        <v>1134</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19</v>
      </c>
      <c r="BK8" s="49">
        <v>100</v>
      </c>
      <c r="BL8" s="48">
        <v>19</v>
      </c>
    </row>
    <row r="9" spans="1:64" ht="15">
      <c r="A9" s="64" t="s">
        <v>218</v>
      </c>
      <c r="B9" s="64" t="s">
        <v>281</v>
      </c>
      <c r="C9" s="65"/>
      <c r="D9" s="66"/>
      <c r="E9" s="67"/>
      <c r="F9" s="68"/>
      <c r="G9" s="65"/>
      <c r="H9" s="69"/>
      <c r="I9" s="70"/>
      <c r="J9" s="70"/>
      <c r="K9" s="34" t="s">
        <v>65</v>
      </c>
      <c r="L9" s="77">
        <v>11</v>
      </c>
      <c r="M9" s="77"/>
      <c r="N9" s="72"/>
      <c r="O9" s="79" t="s">
        <v>328</v>
      </c>
      <c r="P9" s="81">
        <v>43741.2283912037</v>
      </c>
      <c r="Q9" s="79" t="s">
        <v>336</v>
      </c>
      <c r="R9" s="79"/>
      <c r="S9" s="79"/>
      <c r="T9" s="79"/>
      <c r="U9" s="79"/>
      <c r="V9" s="82" t="s">
        <v>650</v>
      </c>
      <c r="W9" s="81">
        <v>43741.2283912037</v>
      </c>
      <c r="X9" s="82" t="s">
        <v>715</v>
      </c>
      <c r="Y9" s="79"/>
      <c r="Z9" s="79"/>
      <c r="AA9" s="85" t="s">
        <v>947</v>
      </c>
      <c r="AB9" s="79"/>
      <c r="AC9" s="79" t="b">
        <v>0</v>
      </c>
      <c r="AD9" s="79">
        <v>0</v>
      </c>
      <c r="AE9" s="85" t="s">
        <v>1173</v>
      </c>
      <c r="AF9" s="79" t="b">
        <v>0</v>
      </c>
      <c r="AG9" s="79" t="s">
        <v>1176</v>
      </c>
      <c r="AH9" s="79"/>
      <c r="AI9" s="85" t="s">
        <v>1173</v>
      </c>
      <c r="AJ9" s="79" t="b">
        <v>0</v>
      </c>
      <c r="AK9" s="79">
        <v>5</v>
      </c>
      <c r="AL9" s="85" t="s">
        <v>1165</v>
      </c>
      <c r="AM9" s="79" t="s">
        <v>1181</v>
      </c>
      <c r="AN9" s="79" t="b">
        <v>0</v>
      </c>
      <c r="AO9" s="85" t="s">
        <v>1165</v>
      </c>
      <c r="AP9" s="79" t="s">
        <v>176</v>
      </c>
      <c r="AQ9" s="79">
        <v>0</v>
      </c>
      <c r="AR9" s="79">
        <v>0</v>
      </c>
      <c r="AS9" s="79"/>
      <c r="AT9" s="79"/>
      <c r="AU9" s="79"/>
      <c r="AV9" s="79"/>
      <c r="AW9" s="79"/>
      <c r="AX9" s="79"/>
      <c r="AY9" s="79"/>
      <c r="AZ9" s="79"/>
      <c r="BA9">
        <v>1</v>
      </c>
      <c r="BB9" s="78" t="str">
        <f>REPLACE(INDEX(GroupVertices[Group],MATCH(Edges25[[#This Row],[Vertex 1]],GroupVertices[Vertex],0)),1,1,"")</f>
        <v>3</v>
      </c>
      <c r="BC9" s="78" t="str">
        <f>REPLACE(INDEX(GroupVertices[Group],MATCH(Edges25[[#This Row],[Vertex 2]],GroupVertices[Vertex],0)),1,1,"")</f>
        <v>3</v>
      </c>
      <c r="BD9" s="48">
        <v>0</v>
      </c>
      <c r="BE9" s="49">
        <v>0</v>
      </c>
      <c r="BF9" s="48">
        <v>0</v>
      </c>
      <c r="BG9" s="49">
        <v>0</v>
      </c>
      <c r="BH9" s="48">
        <v>0</v>
      </c>
      <c r="BI9" s="49">
        <v>0</v>
      </c>
      <c r="BJ9" s="48">
        <v>15</v>
      </c>
      <c r="BK9" s="49">
        <v>100</v>
      </c>
      <c r="BL9" s="48">
        <v>15</v>
      </c>
    </row>
    <row r="10" spans="1:64" ht="15">
      <c r="A10" s="64" t="s">
        <v>219</v>
      </c>
      <c r="B10" s="64" t="s">
        <v>259</v>
      </c>
      <c r="C10" s="65"/>
      <c r="D10" s="66"/>
      <c r="E10" s="67"/>
      <c r="F10" s="68"/>
      <c r="G10" s="65"/>
      <c r="H10" s="69"/>
      <c r="I10" s="70"/>
      <c r="J10" s="70"/>
      <c r="K10" s="34" t="s">
        <v>65</v>
      </c>
      <c r="L10" s="77">
        <v>12</v>
      </c>
      <c r="M10" s="77"/>
      <c r="N10" s="72"/>
      <c r="O10" s="79" t="s">
        <v>328</v>
      </c>
      <c r="P10" s="81">
        <v>43740.464837962965</v>
      </c>
      <c r="Q10" s="79" t="s">
        <v>335</v>
      </c>
      <c r="R10" s="79"/>
      <c r="S10" s="79"/>
      <c r="T10" s="79"/>
      <c r="U10" s="79"/>
      <c r="V10" s="82" t="s">
        <v>651</v>
      </c>
      <c r="W10" s="81">
        <v>43740.464837962965</v>
      </c>
      <c r="X10" s="82" t="s">
        <v>716</v>
      </c>
      <c r="Y10" s="79"/>
      <c r="Z10" s="79"/>
      <c r="AA10" s="85" t="s">
        <v>948</v>
      </c>
      <c r="AB10" s="79"/>
      <c r="AC10" s="79" t="b">
        <v>0</v>
      </c>
      <c r="AD10" s="79">
        <v>0</v>
      </c>
      <c r="AE10" s="85" t="s">
        <v>1173</v>
      </c>
      <c r="AF10" s="79" t="b">
        <v>0</v>
      </c>
      <c r="AG10" s="79" t="s">
        <v>1176</v>
      </c>
      <c r="AH10" s="79"/>
      <c r="AI10" s="85" t="s">
        <v>1173</v>
      </c>
      <c r="AJ10" s="79" t="b">
        <v>0</v>
      </c>
      <c r="AK10" s="79">
        <v>5</v>
      </c>
      <c r="AL10" s="85" t="s">
        <v>1134</v>
      </c>
      <c r="AM10" s="79" t="s">
        <v>1184</v>
      </c>
      <c r="AN10" s="79" t="b">
        <v>0</v>
      </c>
      <c r="AO10" s="85" t="s">
        <v>1134</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0</v>
      </c>
      <c r="BE10" s="49">
        <v>0</v>
      </c>
      <c r="BF10" s="48">
        <v>0</v>
      </c>
      <c r="BG10" s="49">
        <v>0</v>
      </c>
      <c r="BH10" s="48">
        <v>0</v>
      </c>
      <c r="BI10" s="49">
        <v>0</v>
      </c>
      <c r="BJ10" s="48">
        <v>19</v>
      </c>
      <c r="BK10" s="49">
        <v>100</v>
      </c>
      <c r="BL10" s="48">
        <v>19</v>
      </c>
    </row>
    <row r="11" spans="1:64" ht="15">
      <c r="A11" s="64" t="s">
        <v>220</v>
      </c>
      <c r="B11" s="64" t="s">
        <v>219</v>
      </c>
      <c r="C11" s="65"/>
      <c r="D11" s="66"/>
      <c r="E11" s="67"/>
      <c r="F11" s="68"/>
      <c r="G11" s="65"/>
      <c r="H11" s="69"/>
      <c r="I11" s="70"/>
      <c r="J11" s="70"/>
      <c r="K11" s="34" t="s">
        <v>65</v>
      </c>
      <c r="L11" s="77">
        <v>13</v>
      </c>
      <c r="M11" s="77"/>
      <c r="N11" s="72"/>
      <c r="O11" s="79" t="s">
        <v>328</v>
      </c>
      <c r="P11" s="81">
        <v>43741.64564814815</v>
      </c>
      <c r="Q11" s="79" t="s">
        <v>337</v>
      </c>
      <c r="R11" s="79"/>
      <c r="S11" s="79"/>
      <c r="T11" s="79" t="s">
        <v>539</v>
      </c>
      <c r="U11" s="79"/>
      <c r="V11" s="82" t="s">
        <v>652</v>
      </c>
      <c r="W11" s="81">
        <v>43741.64564814815</v>
      </c>
      <c r="X11" s="82" t="s">
        <v>717</v>
      </c>
      <c r="Y11" s="79"/>
      <c r="Z11" s="79"/>
      <c r="AA11" s="85" t="s">
        <v>949</v>
      </c>
      <c r="AB11" s="85" t="s">
        <v>1134</v>
      </c>
      <c r="AC11" s="79" t="b">
        <v>0</v>
      </c>
      <c r="AD11" s="79">
        <v>0</v>
      </c>
      <c r="AE11" s="85" t="s">
        <v>1174</v>
      </c>
      <c r="AF11" s="79" t="b">
        <v>0</v>
      </c>
      <c r="AG11" s="79" t="s">
        <v>1176</v>
      </c>
      <c r="AH11" s="79"/>
      <c r="AI11" s="85" t="s">
        <v>1173</v>
      </c>
      <c r="AJ11" s="79" t="b">
        <v>0</v>
      </c>
      <c r="AK11" s="79">
        <v>0</v>
      </c>
      <c r="AL11" s="85" t="s">
        <v>1173</v>
      </c>
      <c r="AM11" s="79" t="s">
        <v>1184</v>
      </c>
      <c r="AN11" s="79" t="b">
        <v>0</v>
      </c>
      <c r="AO11" s="85" t="s">
        <v>1134</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c r="BE11" s="49"/>
      <c r="BF11" s="48"/>
      <c r="BG11" s="49"/>
      <c r="BH11" s="48"/>
      <c r="BI11" s="49"/>
      <c r="BJ11" s="48"/>
      <c r="BK11" s="49"/>
      <c r="BL11" s="48"/>
    </row>
    <row r="12" spans="1:64" ht="15">
      <c r="A12" s="64" t="s">
        <v>221</v>
      </c>
      <c r="B12" s="64" t="s">
        <v>259</v>
      </c>
      <c r="C12" s="65"/>
      <c r="D12" s="66"/>
      <c r="E12" s="67"/>
      <c r="F12" s="68"/>
      <c r="G12" s="65"/>
      <c r="H12" s="69"/>
      <c r="I12" s="70"/>
      <c r="J12" s="70"/>
      <c r="K12" s="34" t="s">
        <v>65</v>
      </c>
      <c r="L12" s="77">
        <v>15</v>
      </c>
      <c r="M12" s="77"/>
      <c r="N12" s="72"/>
      <c r="O12" s="79" t="s">
        <v>328</v>
      </c>
      <c r="P12" s="81">
        <v>43741.73929398148</v>
      </c>
      <c r="Q12" s="79" t="s">
        <v>338</v>
      </c>
      <c r="R12" s="79"/>
      <c r="S12" s="79"/>
      <c r="T12" s="79" t="s">
        <v>540</v>
      </c>
      <c r="U12" s="79"/>
      <c r="V12" s="82" t="s">
        <v>653</v>
      </c>
      <c r="W12" s="81">
        <v>43741.73929398148</v>
      </c>
      <c r="X12" s="82" t="s">
        <v>718</v>
      </c>
      <c r="Y12" s="79"/>
      <c r="Z12" s="79"/>
      <c r="AA12" s="85" t="s">
        <v>950</v>
      </c>
      <c r="AB12" s="79"/>
      <c r="AC12" s="79" t="b">
        <v>0</v>
      </c>
      <c r="AD12" s="79">
        <v>0</v>
      </c>
      <c r="AE12" s="85" t="s">
        <v>1173</v>
      </c>
      <c r="AF12" s="79" t="b">
        <v>1</v>
      </c>
      <c r="AG12" s="79" t="s">
        <v>1176</v>
      </c>
      <c r="AH12" s="79"/>
      <c r="AI12" s="85" t="s">
        <v>1178</v>
      </c>
      <c r="AJ12" s="79" t="b">
        <v>0</v>
      </c>
      <c r="AK12" s="79">
        <v>2</v>
      </c>
      <c r="AL12" s="85" t="s">
        <v>1032</v>
      </c>
      <c r="AM12" s="79" t="s">
        <v>1182</v>
      </c>
      <c r="AN12" s="79" t="b">
        <v>0</v>
      </c>
      <c r="AO12" s="85" t="s">
        <v>1032</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c r="BE12" s="49"/>
      <c r="BF12" s="48"/>
      <c r="BG12" s="49"/>
      <c r="BH12" s="48"/>
      <c r="BI12" s="49"/>
      <c r="BJ12" s="48"/>
      <c r="BK12" s="49"/>
      <c r="BL12" s="48"/>
    </row>
    <row r="13" spans="1:64" ht="15">
      <c r="A13" s="64" t="s">
        <v>222</v>
      </c>
      <c r="B13" s="64" t="s">
        <v>281</v>
      </c>
      <c r="C13" s="65"/>
      <c r="D13" s="66"/>
      <c r="E13" s="67"/>
      <c r="F13" s="68"/>
      <c r="G13" s="65"/>
      <c r="H13" s="69"/>
      <c r="I13" s="70"/>
      <c r="J13" s="70"/>
      <c r="K13" s="34" t="s">
        <v>65</v>
      </c>
      <c r="L13" s="77">
        <v>17</v>
      </c>
      <c r="M13" s="77"/>
      <c r="N13" s="72"/>
      <c r="O13" s="79" t="s">
        <v>328</v>
      </c>
      <c r="P13" s="81">
        <v>43742.24706018518</v>
      </c>
      <c r="Q13" s="79" t="s">
        <v>339</v>
      </c>
      <c r="R13" s="79"/>
      <c r="S13" s="79"/>
      <c r="T13" s="79"/>
      <c r="U13" s="79"/>
      <c r="V13" s="82" t="s">
        <v>654</v>
      </c>
      <c r="W13" s="81">
        <v>43742.24706018518</v>
      </c>
      <c r="X13" s="82" t="s">
        <v>719</v>
      </c>
      <c r="Y13" s="79"/>
      <c r="Z13" s="79"/>
      <c r="AA13" s="85" t="s">
        <v>951</v>
      </c>
      <c r="AB13" s="79"/>
      <c r="AC13" s="79" t="b">
        <v>0</v>
      </c>
      <c r="AD13" s="79">
        <v>0</v>
      </c>
      <c r="AE13" s="85" t="s">
        <v>1173</v>
      </c>
      <c r="AF13" s="79" t="b">
        <v>0</v>
      </c>
      <c r="AG13" s="79" t="s">
        <v>1176</v>
      </c>
      <c r="AH13" s="79"/>
      <c r="AI13" s="85" t="s">
        <v>1173</v>
      </c>
      <c r="AJ13" s="79" t="b">
        <v>0</v>
      </c>
      <c r="AK13" s="79">
        <v>7</v>
      </c>
      <c r="AL13" s="85" t="s">
        <v>1165</v>
      </c>
      <c r="AM13" s="79" t="s">
        <v>1183</v>
      </c>
      <c r="AN13" s="79" t="b">
        <v>0</v>
      </c>
      <c r="AO13" s="85" t="s">
        <v>1165</v>
      </c>
      <c r="AP13" s="79" t="s">
        <v>176</v>
      </c>
      <c r="AQ13" s="79">
        <v>0</v>
      </c>
      <c r="AR13" s="79">
        <v>0</v>
      </c>
      <c r="AS13" s="79"/>
      <c r="AT13" s="79"/>
      <c r="AU13" s="79"/>
      <c r="AV13" s="79"/>
      <c r="AW13" s="79"/>
      <c r="AX13" s="79"/>
      <c r="AY13" s="79"/>
      <c r="AZ13" s="79"/>
      <c r="BA13">
        <v>1</v>
      </c>
      <c r="BB13" s="78" t="str">
        <f>REPLACE(INDEX(GroupVertices[Group],MATCH(Edges25[[#This Row],[Vertex 1]],GroupVertices[Vertex],0)),1,1,"")</f>
        <v>3</v>
      </c>
      <c r="BC13" s="78" t="str">
        <f>REPLACE(INDEX(GroupVertices[Group],MATCH(Edges25[[#This Row],[Vertex 2]],GroupVertices[Vertex],0)),1,1,"")</f>
        <v>3</v>
      </c>
      <c r="BD13" s="48">
        <v>0</v>
      </c>
      <c r="BE13" s="49">
        <v>0</v>
      </c>
      <c r="BF13" s="48">
        <v>0</v>
      </c>
      <c r="BG13" s="49">
        <v>0</v>
      </c>
      <c r="BH13" s="48">
        <v>0</v>
      </c>
      <c r="BI13" s="49">
        <v>0</v>
      </c>
      <c r="BJ13" s="48">
        <v>15</v>
      </c>
      <c r="BK13" s="49">
        <v>100</v>
      </c>
      <c r="BL13" s="48">
        <v>15</v>
      </c>
    </row>
    <row r="14" spans="1:64" ht="15">
      <c r="A14" s="64" t="s">
        <v>223</v>
      </c>
      <c r="B14" s="64" t="s">
        <v>246</v>
      </c>
      <c r="C14" s="65"/>
      <c r="D14" s="66"/>
      <c r="E14" s="67"/>
      <c r="F14" s="68"/>
      <c r="G14" s="65"/>
      <c r="H14" s="69"/>
      <c r="I14" s="70"/>
      <c r="J14" s="70"/>
      <c r="K14" s="34" t="s">
        <v>65</v>
      </c>
      <c r="L14" s="77">
        <v>18</v>
      </c>
      <c r="M14" s="77"/>
      <c r="N14" s="72"/>
      <c r="O14" s="79" t="s">
        <v>328</v>
      </c>
      <c r="P14" s="81">
        <v>43742.38815972222</v>
      </c>
      <c r="Q14" s="79" t="s">
        <v>340</v>
      </c>
      <c r="R14" s="79"/>
      <c r="S14" s="79"/>
      <c r="T14" s="79" t="s">
        <v>541</v>
      </c>
      <c r="U14" s="79"/>
      <c r="V14" s="82" t="s">
        <v>655</v>
      </c>
      <c r="W14" s="81">
        <v>43742.38815972222</v>
      </c>
      <c r="X14" s="82" t="s">
        <v>720</v>
      </c>
      <c r="Y14" s="79"/>
      <c r="Z14" s="79"/>
      <c r="AA14" s="85" t="s">
        <v>952</v>
      </c>
      <c r="AB14" s="79"/>
      <c r="AC14" s="79" t="b">
        <v>0</v>
      </c>
      <c r="AD14" s="79">
        <v>0</v>
      </c>
      <c r="AE14" s="85" t="s">
        <v>1173</v>
      </c>
      <c r="AF14" s="79" t="b">
        <v>0</v>
      </c>
      <c r="AG14" s="79" t="s">
        <v>1176</v>
      </c>
      <c r="AH14" s="79"/>
      <c r="AI14" s="85" t="s">
        <v>1173</v>
      </c>
      <c r="AJ14" s="79" t="b">
        <v>0</v>
      </c>
      <c r="AK14" s="79">
        <v>3</v>
      </c>
      <c r="AL14" s="85" t="s">
        <v>979</v>
      </c>
      <c r="AM14" s="79" t="s">
        <v>1184</v>
      </c>
      <c r="AN14" s="79" t="b">
        <v>0</v>
      </c>
      <c r="AO14" s="85" t="s">
        <v>979</v>
      </c>
      <c r="AP14" s="79" t="s">
        <v>176</v>
      </c>
      <c r="AQ14" s="79">
        <v>0</v>
      </c>
      <c r="AR14" s="79">
        <v>0</v>
      </c>
      <c r="AS14" s="79"/>
      <c r="AT14" s="79"/>
      <c r="AU14" s="79"/>
      <c r="AV14" s="79"/>
      <c r="AW14" s="79"/>
      <c r="AX14" s="79"/>
      <c r="AY14" s="79"/>
      <c r="AZ14" s="79"/>
      <c r="BA14">
        <v>1</v>
      </c>
      <c r="BB14" s="78" t="str">
        <f>REPLACE(INDEX(GroupVertices[Group],MATCH(Edges25[[#This Row],[Vertex 1]],GroupVertices[Vertex],0)),1,1,"")</f>
        <v>2</v>
      </c>
      <c r="BC14" s="78" t="str">
        <f>REPLACE(INDEX(GroupVertices[Group],MATCH(Edges25[[#This Row],[Vertex 2]],GroupVertices[Vertex],0)),1,1,"")</f>
        <v>2</v>
      </c>
      <c r="BD14" s="48">
        <v>0</v>
      </c>
      <c r="BE14" s="49">
        <v>0</v>
      </c>
      <c r="BF14" s="48">
        <v>0</v>
      </c>
      <c r="BG14" s="49">
        <v>0</v>
      </c>
      <c r="BH14" s="48">
        <v>0</v>
      </c>
      <c r="BI14" s="49">
        <v>0</v>
      </c>
      <c r="BJ14" s="48">
        <v>18</v>
      </c>
      <c r="BK14" s="49">
        <v>100</v>
      </c>
      <c r="BL14" s="48">
        <v>18</v>
      </c>
    </row>
    <row r="15" spans="1:64" ht="15">
      <c r="A15" s="64" t="s">
        <v>224</v>
      </c>
      <c r="B15" s="64" t="s">
        <v>280</v>
      </c>
      <c r="C15" s="65"/>
      <c r="D15" s="66"/>
      <c r="E15" s="67"/>
      <c r="F15" s="68"/>
      <c r="G15" s="65"/>
      <c r="H15" s="69"/>
      <c r="I15" s="70"/>
      <c r="J15" s="70"/>
      <c r="K15" s="34" t="s">
        <v>65</v>
      </c>
      <c r="L15" s="77">
        <v>19</v>
      </c>
      <c r="M15" s="77"/>
      <c r="N15" s="72"/>
      <c r="O15" s="79" t="s">
        <v>328</v>
      </c>
      <c r="P15" s="81">
        <v>43742.82760416667</v>
      </c>
      <c r="Q15" s="79" t="s">
        <v>341</v>
      </c>
      <c r="R15" s="79"/>
      <c r="S15" s="79"/>
      <c r="T15" s="79"/>
      <c r="U15" s="79"/>
      <c r="V15" s="82" t="s">
        <v>656</v>
      </c>
      <c r="W15" s="81">
        <v>43742.82760416667</v>
      </c>
      <c r="X15" s="82" t="s">
        <v>721</v>
      </c>
      <c r="Y15" s="79"/>
      <c r="Z15" s="79"/>
      <c r="AA15" s="85" t="s">
        <v>953</v>
      </c>
      <c r="AB15" s="79"/>
      <c r="AC15" s="79" t="b">
        <v>0</v>
      </c>
      <c r="AD15" s="79">
        <v>0</v>
      </c>
      <c r="AE15" s="85" t="s">
        <v>1173</v>
      </c>
      <c r="AF15" s="79" t="b">
        <v>0</v>
      </c>
      <c r="AG15" s="79" t="s">
        <v>1176</v>
      </c>
      <c r="AH15" s="79"/>
      <c r="AI15" s="85" t="s">
        <v>1173</v>
      </c>
      <c r="AJ15" s="79" t="b">
        <v>0</v>
      </c>
      <c r="AK15" s="79">
        <v>4</v>
      </c>
      <c r="AL15" s="85" t="s">
        <v>1043</v>
      </c>
      <c r="AM15" s="79" t="s">
        <v>1184</v>
      </c>
      <c r="AN15" s="79" t="b">
        <v>0</v>
      </c>
      <c r="AO15" s="85" t="s">
        <v>1043</v>
      </c>
      <c r="AP15" s="79" t="s">
        <v>176</v>
      </c>
      <c r="AQ15" s="79">
        <v>0</v>
      </c>
      <c r="AR15" s="79">
        <v>0</v>
      </c>
      <c r="AS15" s="79"/>
      <c r="AT15" s="79"/>
      <c r="AU15" s="79"/>
      <c r="AV15" s="79"/>
      <c r="AW15" s="79"/>
      <c r="AX15" s="79"/>
      <c r="AY15" s="79"/>
      <c r="AZ15" s="79"/>
      <c r="BA15">
        <v>1</v>
      </c>
      <c r="BB15" s="78" t="str">
        <f>REPLACE(INDEX(GroupVertices[Group],MATCH(Edges25[[#This Row],[Vertex 1]],GroupVertices[Vertex],0)),1,1,"")</f>
        <v>3</v>
      </c>
      <c r="BC15" s="78" t="str">
        <f>REPLACE(INDEX(GroupVertices[Group],MATCH(Edges25[[#This Row],[Vertex 2]],GroupVertices[Vertex],0)),1,1,"")</f>
        <v>3</v>
      </c>
      <c r="BD15" s="48"/>
      <c r="BE15" s="49"/>
      <c r="BF15" s="48"/>
      <c r="BG15" s="49"/>
      <c r="BH15" s="48"/>
      <c r="BI15" s="49"/>
      <c r="BJ15" s="48"/>
      <c r="BK15" s="49"/>
      <c r="BL15" s="48"/>
    </row>
    <row r="16" spans="1:64" ht="15">
      <c r="A16" s="64" t="s">
        <v>225</v>
      </c>
      <c r="B16" s="64" t="s">
        <v>285</v>
      </c>
      <c r="C16" s="65"/>
      <c r="D16" s="66"/>
      <c r="E16" s="67"/>
      <c r="F16" s="68"/>
      <c r="G16" s="65"/>
      <c r="H16" s="69"/>
      <c r="I16" s="70"/>
      <c r="J16" s="70"/>
      <c r="K16" s="34" t="s">
        <v>65</v>
      </c>
      <c r="L16" s="77">
        <v>21</v>
      </c>
      <c r="M16" s="77"/>
      <c r="N16" s="72"/>
      <c r="O16" s="79" t="s">
        <v>328</v>
      </c>
      <c r="P16" s="81">
        <v>43745.439988425926</v>
      </c>
      <c r="Q16" s="79" t="s">
        <v>342</v>
      </c>
      <c r="R16" s="82" t="s">
        <v>483</v>
      </c>
      <c r="S16" s="79" t="s">
        <v>522</v>
      </c>
      <c r="T16" s="79"/>
      <c r="U16" s="79"/>
      <c r="V16" s="82" t="s">
        <v>657</v>
      </c>
      <c r="W16" s="81">
        <v>43745.439988425926</v>
      </c>
      <c r="X16" s="82" t="s">
        <v>722</v>
      </c>
      <c r="Y16" s="79"/>
      <c r="Z16" s="79"/>
      <c r="AA16" s="85" t="s">
        <v>954</v>
      </c>
      <c r="AB16" s="79"/>
      <c r="AC16" s="79" t="b">
        <v>0</v>
      </c>
      <c r="AD16" s="79">
        <v>0</v>
      </c>
      <c r="AE16" s="85" t="s">
        <v>1173</v>
      </c>
      <c r="AF16" s="79" t="b">
        <v>0</v>
      </c>
      <c r="AG16" s="79" t="s">
        <v>1177</v>
      </c>
      <c r="AH16" s="79"/>
      <c r="AI16" s="85" t="s">
        <v>1173</v>
      </c>
      <c r="AJ16" s="79" t="b">
        <v>0</v>
      </c>
      <c r="AK16" s="79">
        <v>0</v>
      </c>
      <c r="AL16" s="85" t="s">
        <v>1173</v>
      </c>
      <c r="AM16" s="79" t="s">
        <v>1185</v>
      </c>
      <c r="AN16" s="79" t="b">
        <v>0</v>
      </c>
      <c r="AO16" s="85" t="s">
        <v>954</v>
      </c>
      <c r="AP16" s="79" t="s">
        <v>176</v>
      </c>
      <c r="AQ16" s="79">
        <v>0</v>
      </c>
      <c r="AR16" s="79">
        <v>0</v>
      </c>
      <c r="AS16" s="79"/>
      <c r="AT16" s="79"/>
      <c r="AU16" s="79"/>
      <c r="AV16" s="79"/>
      <c r="AW16" s="79"/>
      <c r="AX16" s="79"/>
      <c r="AY16" s="79"/>
      <c r="AZ16" s="79"/>
      <c r="BA16">
        <v>1</v>
      </c>
      <c r="BB16" s="78" t="str">
        <f>REPLACE(INDEX(GroupVertices[Group],MATCH(Edges25[[#This Row],[Vertex 1]],GroupVertices[Vertex],0)),1,1,"")</f>
        <v>9</v>
      </c>
      <c r="BC16" s="78" t="str">
        <f>REPLACE(INDEX(GroupVertices[Group],MATCH(Edges25[[#This Row],[Vertex 2]],GroupVertices[Vertex],0)),1,1,"")</f>
        <v>9</v>
      </c>
      <c r="BD16" s="48"/>
      <c r="BE16" s="49"/>
      <c r="BF16" s="48"/>
      <c r="BG16" s="49"/>
      <c r="BH16" s="48"/>
      <c r="BI16" s="49"/>
      <c r="BJ16" s="48"/>
      <c r="BK16" s="49"/>
      <c r="BL16" s="48"/>
    </row>
    <row r="17" spans="1:64" ht="15">
      <c r="A17" s="64" t="s">
        <v>226</v>
      </c>
      <c r="B17" s="64" t="s">
        <v>246</v>
      </c>
      <c r="C17" s="65"/>
      <c r="D17" s="66"/>
      <c r="E17" s="67"/>
      <c r="F17" s="68"/>
      <c r="G17" s="65"/>
      <c r="H17" s="69"/>
      <c r="I17" s="70"/>
      <c r="J17" s="70"/>
      <c r="K17" s="34" t="s">
        <v>65</v>
      </c>
      <c r="L17" s="77">
        <v>24</v>
      </c>
      <c r="M17" s="77"/>
      <c r="N17" s="72"/>
      <c r="O17" s="79" t="s">
        <v>328</v>
      </c>
      <c r="P17" s="81">
        <v>43745.67880787037</v>
      </c>
      <c r="Q17" s="79" t="s">
        <v>343</v>
      </c>
      <c r="R17" s="82" t="s">
        <v>484</v>
      </c>
      <c r="S17" s="79" t="s">
        <v>523</v>
      </c>
      <c r="T17" s="79" t="s">
        <v>542</v>
      </c>
      <c r="U17" s="79"/>
      <c r="V17" s="82" t="s">
        <v>658</v>
      </c>
      <c r="W17" s="81">
        <v>43745.67880787037</v>
      </c>
      <c r="X17" s="82" t="s">
        <v>723</v>
      </c>
      <c r="Y17" s="79"/>
      <c r="Z17" s="79"/>
      <c r="AA17" s="85" t="s">
        <v>955</v>
      </c>
      <c r="AB17" s="79"/>
      <c r="AC17" s="79" t="b">
        <v>0</v>
      </c>
      <c r="AD17" s="79">
        <v>0</v>
      </c>
      <c r="AE17" s="85" t="s">
        <v>1173</v>
      </c>
      <c r="AF17" s="79" t="b">
        <v>0</v>
      </c>
      <c r="AG17" s="79" t="s">
        <v>1176</v>
      </c>
      <c r="AH17" s="79"/>
      <c r="AI17" s="85" t="s">
        <v>1173</v>
      </c>
      <c r="AJ17" s="79" t="b">
        <v>0</v>
      </c>
      <c r="AK17" s="79">
        <v>2</v>
      </c>
      <c r="AL17" s="85" t="s">
        <v>980</v>
      </c>
      <c r="AM17" s="79" t="s">
        <v>1183</v>
      </c>
      <c r="AN17" s="79" t="b">
        <v>0</v>
      </c>
      <c r="AO17" s="85" t="s">
        <v>980</v>
      </c>
      <c r="AP17" s="79" t="s">
        <v>176</v>
      </c>
      <c r="AQ17" s="79">
        <v>0</v>
      </c>
      <c r="AR17" s="79">
        <v>0</v>
      </c>
      <c r="AS17" s="79"/>
      <c r="AT17" s="79"/>
      <c r="AU17" s="79"/>
      <c r="AV17" s="79"/>
      <c r="AW17" s="79"/>
      <c r="AX17" s="79"/>
      <c r="AY17" s="79"/>
      <c r="AZ17" s="79"/>
      <c r="BA17">
        <v>1</v>
      </c>
      <c r="BB17" s="78" t="str">
        <f>REPLACE(INDEX(GroupVertices[Group],MATCH(Edges25[[#This Row],[Vertex 1]],GroupVertices[Vertex],0)),1,1,"")</f>
        <v>2</v>
      </c>
      <c r="BC17" s="78" t="str">
        <f>REPLACE(INDEX(GroupVertices[Group],MATCH(Edges25[[#This Row],[Vertex 2]],GroupVertices[Vertex],0)),1,1,"")</f>
        <v>2</v>
      </c>
      <c r="BD17" s="48">
        <v>0</v>
      </c>
      <c r="BE17" s="49">
        <v>0</v>
      </c>
      <c r="BF17" s="48">
        <v>0</v>
      </c>
      <c r="BG17" s="49">
        <v>0</v>
      </c>
      <c r="BH17" s="48">
        <v>0</v>
      </c>
      <c r="BI17" s="49">
        <v>0</v>
      </c>
      <c r="BJ17" s="48">
        <v>13</v>
      </c>
      <c r="BK17" s="49">
        <v>100</v>
      </c>
      <c r="BL17" s="48">
        <v>13</v>
      </c>
    </row>
    <row r="18" spans="1:64" ht="15">
      <c r="A18" s="64" t="s">
        <v>227</v>
      </c>
      <c r="B18" s="64" t="s">
        <v>287</v>
      </c>
      <c r="C18" s="65"/>
      <c r="D18" s="66"/>
      <c r="E18" s="67"/>
      <c r="F18" s="68"/>
      <c r="G18" s="65"/>
      <c r="H18" s="69"/>
      <c r="I18" s="70"/>
      <c r="J18" s="70"/>
      <c r="K18" s="34" t="s">
        <v>65</v>
      </c>
      <c r="L18" s="77">
        <v>25</v>
      </c>
      <c r="M18" s="77"/>
      <c r="N18" s="72"/>
      <c r="O18" s="79" t="s">
        <v>328</v>
      </c>
      <c r="P18" s="81">
        <v>43745.72892361111</v>
      </c>
      <c r="Q18" s="79" t="s">
        <v>344</v>
      </c>
      <c r="R18" s="79"/>
      <c r="S18" s="79"/>
      <c r="T18" s="79" t="s">
        <v>543</v>
      </c>
      <c r="U18" s="79"/>
      <c r="V18" s="82" t="s">
        <v>659</v>
      </c>
      <c r="W18" s="81">
        <v>43745.72892361111</v>
      </c>
      <c r="X18" s="82" t="s">
        <v>724</v>
      </c>
      <c r="Y18" s="79"/>
      <c r="Z18" s="79"/>
      <c r="AA18" s="85" t="s">
        <v>956</v>
      </c>
      <c r="AB18" s="79"/>
      <c r="AC18" s="79" t="b">
        <v>0</v>
      </c>
      <c r="AD18" s="79">
        <v>0</v>
      </c>
      <c r="AE18" s="85" t="s">
        <v>1173</v>
      </c>
      <c r="AF18" s="79" t="b">
        <v>0</v>
      </c>
      <c r="AG18" s="79" t="s">
        <v>1177</v>
      </c>
      <c r="AH18" s="79"/>
      <c r="AI18" s="85" t="s">
        <v>1173</v>
      </c>
      <c r="AJ18" s="79" t="b">
        <v>0</v>
      </c>
      <c r="AK18" s="79">
        <v>5</v>
      </c>
      <c r="AL18" s="85" t="s">
        <v>1063</v>
      </c>
      <c r="AM18" s="79" t="s">
        <v>1184</v>
      </c>
      <c r="AN18" s="79" t="b">
        <v>0</v>
      </c>
      <c r="AO18" s="85" t="s">
        <v>1063</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1</v>
      </c>
      <c r="BE18" s="49">
        <v>5.555555555555555</v>
      </c>
      <c r="BF18" s="48">
        <v>0</v>
      </c>
      <c r="BG18" s="49">
        <v>0</v>
      </c>
      <c r="BH18" s="48">
        <v>0</v>
      </c>
      <c r="BI18" s="49">
        <v>0</v>
      </c>
      <c r="BJ18" s="48">
        <v>17</v>
      </c>
      <c r="BK18" s="49">
        <v>94.44444444444444</v>
      </c>
      <c r="BL18" s="48">
        <v>18</v>
      </c>
    </row>
    <row r="19" spans="1:64" ht="15">
      <c r="A19" s="64" t="s">
        <v>228</v>
      </c>
      <c r="B19" s="64" t="s">
        <v>269</v>
      </c>
      <c r="C19" s="65"/>
      <c r="D19" s="66"/>
      <c r="E19" s="67"/>
      <c r="F19" s="68"/>
      <c r="G19" s="65"/>
      <c r="H19" s="69"/>
      <c r="I19" s="70"/>
      <c r="J19" s="70"/>
      <c r="K19" s="34" t="s">
        <v>65</v>
      </c>
      <c r="L19" s="77">
        <v>27</v>
      </c>
      <c r="M19" s="77"/>
      <c r="N19" s="72"/>
      <c r="O19" s="79" t="s">
        <v>328</v>
      </c>
      <c r="P19" s="81">
        <v>43745.80265046296</v>
      </c>
      <c r="Q19" s="79" t="s">
        <v>345</v>
      </c>
      <c r="R19" s="79"/>
      <c r="S19" s="79"/>
      <c r="T19" s="79" t="s">
        <v>544</v>
      </c>
      <c r="U19" s="79"/>
      <c r="V19" s="82" t="s">
        <v>660</v>
      </c>
      <c r="W19" s="81">
        <v>43745.80265046296</v>
      </c>
      <c r="X19" s="82" t="s">
        <v>725</v>
      </c>
      <c r="Y19" s="79"/>
      <c r="Z19" s="79"/>
      <c r="AA19" s="85" t="s">
        <v>957</v>
      </c>
      <c r="AB19" s="79"/>
      <c r="AC19" s="79" t="b">
        <v>0</v>
      </c>
      <c r="AD19" s="79">
        <v>0</v>
      </c>
      <c r="AE19" s="85" t="s">
        <v>1173</v>
      </c>
      <c r="AF19" s="79" t="b">
        <v>0</v>
      </c>
      <c r="AG19" s="79" t="s">
        <v>1177</v>
      </c>
      <c r="AH19" s="79"/>
      <c r="AI19" s="85" t="s">
        <v>1173</v>
      </c>
      <c r="AJ19" s="79" t="b">
        <v>0</v>
      </c>
      <c r="AK19" s="79">
        <v>3</v>
      </c>
      <c r="AL19" s="85" t="s">
        <v>958</v>
      </c>
      <c r="AM19" s="79" t="s">
        <v>1181</v>
      </c>
      <c r="AN19" s="79" t="b">
        <v>0</v>
      </c>
      <c r="AO19" s="85" t="s">
        <v>958</v>
      </c>
      <c r="AP19" s="79" t="s">
        <v>176</v>
      </c>
      <c r="AQ19" s="79">
        <v>0</v>
      </c>
      <c r="AR19" s="79">
        <v>0</v>
      </c>
      <c r="AS19" s="79"/>
      <c r="AT19" s="79"/>
      <c r="AU19" s="79"/>
      <c r="AV19" s="79"/>
      <c r="AW19" s="79"/>
      <c r="AX19" s="79"/>
      <c r="AY19" s="79"/>
      <c r="AZ19" s="79"/>
      <c r="BA19">
        <v>1</v>
      </c>
      <c r="BB19" s="78" t="str">
        <f>REPLACE(INDEX(GroupVertices[Group],MATCH(Edges25[[#This Row],[Vertex 1]],GroupVertices[Vertex],0)),1,1,"")</f>
        <v>7</v>
      </c>
      <c r="BC19" s="78" t="str">
        <f>REPLACE(INDEX(GroupVertices[Group],MATCH(Edges25[[#This Row],[Vertex 2]],GroupVertices[Vertex],0)),1,1,"")</f>
        <v>7</v>
      </c>
      <c r="BD19" s="48"/>
      <c r="BE19" s="49"/>
      <c r="BF19" s="48"/>
      <c r="BG19" s="49"/>
      <c r="BH19" s="48"/>
      <c r="BI19" s="49"/>
      <c r="BJ19" s="48"/>
      <c r="BK19" s="49"/>
      <c r="BL19" s="48"/>
    </row>
    <row r="20" spans="1:64" ht="15">
      <c r="A20" s="64" t="s">
        <v>229</v>
      </c>
      <c r="B20" s="64" t="s">
        <v>228</v>
      </c>
      <c r="C20" s="65"/>
      <c r="D20" s="66"/>
      <c r="E20" s="67"/>
      <c r="F20" s="68"/>
      <c r="G20" s="65"/>
      <c r="H20" s="69"/>
      <c r="I20" s="70"/>
      <c r="J20" s="70"/>
      <c r="K20" s="34" t="s">
        <v>66</v>
      </c>
      <c r="L20" s="77">
        <v>29</v>
      </c>
      <c r="M20" s="77"/>
      <c r="N20" s="72"/>
      <c r="O20" s="79" t="s">
        <v>328</v>
      </c>
      <c r="P20" s="81">
        <v>43745.802152777775</v>
      </c>
      <c r="Q20" s="79" t="s">
        <v>346</v>
      </c>
      <c r="R20" s="79"/>
      <c r="S20" s="79"/>
      <c r="T20" s="79" t="s">
        <v>545</v>
      </c>
      <c r="U20" s="82" t="s">
        <v>609</v>
      </c>
      <c r="V20" s="82" t="s">
        <v>609</v>
      </c>
      <c r="W20" s="81">
        <v>43745.802152777775</v>
      </c>
      <c r="X20" s="82" t="s">
        <v>726</v>
      </c>
      <c r="Y20" s="79"/>
      <c r="Z20" s="79"/>
      <c r="AA20" s="85" t="s">
        <v>958</v>
      </c>
      <c r="AB20" s="79"/>
      <c r="AC20" s="79" t="b">
        <v>0</v>
      </c>
      <c r="AD20" s="79">
        <v>3</v>
      </c>
      <c r="AE20" s="85" t="s">
        <v>1173</v>
      </c>
      <c r="AF20" s="79" t="b">
        <v>0</v>
      </c>
      <c r="AG20" s="79" t="s">
        <v>1177</v>
      </c>
      <c r="AH20" s="79"/>
      <c r="AI20" s="85" t="s">
        <v>1173</v>
      </c>
      <c r="AJ20" s="79" t="b">
        <v>0</v>
      </c>
      <c r="AK20" s="79">
        <v>3</v>
      </c>
      <c r="AL20" s="85" t="s">
        <v>1173</v>
      </c>
      <c r="AM20" s="79" t="s">
        <v>1186</v>
      </c>
      <c r="AN20" s="79" t="b">
        <v>0</v>
      </c>
      <c r="AO20" s="85" t="s">
        <v>958</v>
      </c>
      <c r="AP20" s="79" t="s">
        <v>176</v>
      </c>
      <c r="AQ20" s="79">
        <v>0</v>
      </c>
      <c r="AR20" s="79">
        <v>0</v>
      </c>
      <c r="AS20" s="79"/>
      <c r="AT20" s="79"/>
      <c r="AU20" s="79"/>
      <c r="AV20" s="79"/>
      <c r="AW20" s="79"/>
      <c r="AX20" s="79"/>
      <c r="AY20" s="79"/>
      <c r="AZ20" s="79"/>
      <c r="BA20">
        <v>1</v>
      </c>
      <c r="BB20" s="78" t="str">
        <f>REPLACE(INDEX(GroupVertices[Group],MATCH(Edges25[[#This Row],[Vertex 1]],GroupVertices[Vertex],0)),1,1,"")</f>
        <v>7</v>
      </c>
      <c r="BC20" s="78" t="str">
        <f>REPLACE(INDEX(GroupVertices[Group],MATCH(Edges25[[#This Row],[Vertex 2]],GroupVertices[Vertex],0)),1,1,"")</f>
        <v>7</v>
      </c>
      <c r="BD20" s="48"/>
      <c r="BE20" s="49"/>
      <c r="BF20" s="48"/>
      <c r="BG20" s="49"/>
      <c r="BH20" s="48"/>
      <c r="BI20" s="49"/>
      <c r="BJ20" s="48"/>
      <c r="BK20" s="49"/>
      <c r="BL20" s="48"/>
    </row>
    <row r="21" spans="1:64" ht="15">
      <c r="A21" s="64" t="s">
        <v>230</v>
      </c>
      <c r="B21" s="64" t="s">
        <v>287</v>
      </c>
      <c r="C21" s="65"/>
      <c r="D21" s="66"/>
      <c r="E21" s="67"/>
      <c r="F21" s="68"/>
      <c r="G21" s="65"/>
      <c r="H21" s="69"/>
      <c r="I21" s="70"/>
      <c r="J21" s="70"/>
      <c r="K21" s="34" t="s">
        <v>65</v>
      </c>
      <c r="L21" s="77">
        <v>33</v>
      </c>
      <c r="M21" s="77"/>
      <c r="N21" s="72"/>
      <c r="O21" s="79" t="s">
        <v>328</v>
      </c>
      <c r="P21" s="81">
        <v>43746.168020833335</v>
      </c>
      <c r="Q21" s="79" t="s">
        <v>344</v>
      </c>
      <c r="R21" s="79"/>
      <c r="S21" s="79"/>
      <c r="T21" s="79" t="s">
        <v>543</v>
      </c>
      <c r="U21" s="79"/>
      <c r="V21" s="82" t="s">
        <v>661</v>
      </c>
      <c r="W21" s="81">
        <v>43746.168020833335</v>
      </c>
      <c r="X21" s="82" t="s">
        <v>727</v>
      </c>
      <c r="Y21" s="79"/>
      <c r="Z21" s="79"/>
      <c r="AA21" s="85" t="s">
        <v>959</v>
      </c>
      <c r="AB21" s="79"/>
      <c r="AC21" s="79" t="b">
        <v>0</v>
      </c>
      <c r="AD21" s="79">
        <v>0</v>
      </c>
      <c r="AE21" s="85" t="s">
        <v>1173</v>
      </c>
      <c r="AF21" s="79" t="b">
        <v>0</v>
      </c>
      <c r="AG21" s="79" t="s">
        <v>1177</v>
      </c>
      <c r="AH21" s="79"/>
      <c r="AI21" s="85" t="s">
        <v>1173</v>
      </c>
      <c r="AJ21" s="79" t="b">
        <v>0</v>
      </c>
      <c r="AK21" s="79">
        <v>5</v>
      </c>
      <c r="AL21" s="85" t="s">
        <v>1063</v>
      </c>
      <c r="AM21" s="79" t="s">
        <v>1184</v>
      </c>
      <c r="AN21" s="79" t="b">
        <v>0</v>
      </c>
      <c r="AO21" s="85" t="s">
        <v>1063</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c r="BE21" s="49"/>
      <c r="BF21" s="48"/>
      <c r="BG21" s="49"/>
      <c r="BH21" s="48"/>
      <c r="BI21" s="49"/>
      <c r="BJ21" s="48"/>
      <c r="BK21" s="49"/>
      <c r="BL21" s="48"/>
    </row>
    <row r="22" spans="1:64" ht="15">
      <c r="A22" s="64" t="s">
        <v>231</v>
      </c>
      <c r="B22" s="64" t="s">
        <v>246</v>
      </c>
      <c r="C22" s="65"/>
      <c r="D22" s="66"/>
      <c r="E22" s="67"/>
      <c r="F22" s="68"/>
      <c r="G22" s="65"/>
      <c r="H22" s="69"/>
      <c r="I22" s="70"/>
      <c r="J22" s="70"/>
      <c r="K22" s="34" t="s">
        <v>65</v>
      </c>
      <c r="L22" s="77">
        <v>35</v>
      </c>
      <c r="M22" s="77"/>
      <c r="N22" s="72"/>
      <c r="O22" s="79" t="s">
        <v>328</v>
      </c>
      <c r="P22" s="81">
        <v>43746.45025462963</v>
      </c>
      <c r="Q22" s="79" t="s">
        <v>347</v>
      </c>
      <c r="R22" s="79"/>
      <c r="S22" s="79"/>
      <c r="T22" s="79"/>
      <c r="U22" s="79"/>
      <c r="V22" s="82" t="s">
        <v>662</v>
      </c>
      <c r="W22" s="81">
        <v>43746.45025462963</v>
      </c>
      <c r="X22" s="82" t="s">
        <v>728</v>
      </c>
      <c r="Y22" s="79"/>
      <c r="Z22" s="79"/>
      <c r="AA22" s="85" t="s">
        <v>960</v>
      </c>
      <c r="AB22" s="79"/>
      <c r="AC22" s="79" t="b">
        <v>0</v>
      </c>
      <c r="AD22" s="79">
        <v>0</v>
      </c>
      <c r="AE22" s="85" t="s">
        <v>1173</v>
      </c>
      <c r="AF22" s="79" t="b">
        <v>0</v>
      </c>
      <c r="AG22" s="79" t="s">
        <v>1177</v>
      </c>
      <c r="AH22" s="79"/>
      <c r="AI22" s="85" t="s">
        <v>1173</v>
      </c>
      <c r="AJ22" s="79" t="b">
        <v>0</v>
      </c>
      <c r="AK22" s="79">
        <v>2</v>
      </c>
      <c r="AL22" s="85" t="s">
        <v>983</v>
      </c>
      <c r="AM22" s="79" t="s">
        <v>1181</v>
      </c>
      <c r="AN22" s="79" t="b">
        <v>0</v>
      </c>
      <c r="AO22" s="85" t="s">
        <v>983</v>
      </c>
      <c r="AP22" s="79" t="s">
        <v>176</v>
      </c>
      <c r="AQ22" s="79">
        <v>0</v>
      </c>
      <c r="AR22" s="79">
        <v>0</v>
      </c>
      <c r="AS22" s="79"/>
      <c r="AT22" s="79"/>
      <c r="AU22" s="79"/>
      <c r="AV22" s="79"/>
      <c r="AW22" s="79"/>
      <c r="AX22" s="79"/>
      <c r="AY22" s="79"/>
      <c r="AZ22" s="79"/>
      <c r="BA22">
        <v>1</v>
      </c>
      <c r="BB22" s="78" t="str">
        <f>REPLACE(INDEX(GroupVertices[Group],MATCH(Edges25[[#This Row],[Vertex 1]],GroupVertices[Vertex],0)),1,1,"")</f>
        <v>2</v>
      </c>
      <c r="BC22" s="78" t="str">
        <f>REPLACE(INDEX(GroupVertices[Group],MATCH(Edges25[[#This Row],[Vertex 2]],GroupVertices[Vertex],0)),1,1,"")</f>
        <v>2</v>
      </c>
      <c r="BD22" s="48">
        <v>0</v>
      </c>
      <c r="BE22" s="49">
        <v>0</v>
      </c>
      <c r="BF22" s="48">
        <v>0</v>
      </c>
      <c r="BG22" s="49">
        <v>0</v>
      </c>
      <c r="BH22" s="48">
        <v>0</v>
      </c>
      <c r="BI22" s="49">
        <v>0</v>
      </c>
      <c r="BJ22" s="48">
        <v>23</v>
      </c>
      <c r="BK22" s="49">
        <v>100</v>
      </c>
      <c r="BL22" s="48">
        <v>23</v>
      </c>
    </row>
    <row r="23" spans="1:64" ht="15">
      <c r="A23" s="64" t="s">
        <v>232</v>
      </c>
      <c r="B23" s="64" t="s">
        <v>259</v>
      </c>
      <c r="C23" s="65"/>
      <c r="D23" s="66"/>
      <c r="E23" s="67"/>
      <c r="F23" s="68"/>
      <c r="G23" s="65"/>
      <c r="H23" s="69"/>
      <c r="I23" s="70"/>
      <c r="J23" s="70"/>
      <c r="K23" s="34" t="s">
        <v>65</v>
      </c>
      <c r="L23" s="77">
        <v>36</v>
      </c>
      <c r="M23" s="77"/>
      <c r="N23" s="72"/>
      <c r="O23" s="79" t="s">
        <v>328</v>
      </c>
      <c r="P23" s="81">
        <v>43746.533900462964</v>
      </c>
      <c r="Q23" s="79" t="s">
        <v>348</v>
      </c>
      <c r="R23" s="79"/>
      <c r="S23" s="79"/>
      <c r="T23" s="79"/>
      <c r="U23" s="79"/>
      <c r="V23" s="82" t="s">
        <v>663</v>
      </c>
      <c r="W23" s="81">
        <v>43746.533900462964</v>
      </c>
      <c r="X23" s="82" t="s">
        <v>729</v>
      </c>
      <c r="Y23" s="79"/>
      <c r="Z23" s="79"/>
      <c r="AA23" s="85" t="s">
        <v>961</v>
      </c>
      <c r="AB23" s="79"/>
      <c r="AC23" s="79" t="b">
        <v>0</v>
      </c>
      <c r="AD23" s="79">
        <v>0</v>
      </c>
      <c r="AE23" s="85" t="s">
        <v>1173</v>
      </c>
      <c r="AF23" s="79" t="b">
        <v>0</v>
      </c>
      <c r="AG23" s="79" t="s">
        <v>1176</v>
      </c>
      <c r="AH23" s="79"/>
      <c r="AI23" s="85" t="s">
        <v>1173</v>
      </c>
      <c r="AJ23" s="79" t="b">
        <v>0</v>
      </c>
      <c r="AK23" s="79">
        <v>6</v>
      </c>
      <c r="AL23" s="85" t="s">
        <v>1134</v>
      </c>
      <c r="AM23" s="79" t="s">
        <v>1183</v>
      </c>
      <c r="AN23" s="79" t="b">
        <v>0</v>
      </c>
      <c r="AO23" s="85" t="s">
        <v>1134</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0</v>
      </c>
      <c r="BE23" s="49">
        <v>0</v>
      </c>
      <c r="BF23" s="48">
        <v>0</v>
      </c>
      <c r="BG23" s="49">
        <v>0</v>
      </c>
      <c r="BH23" s="48">
        <v>0</v>
      </c>
      <c r="BI23" s="49">
        <v>0</v>
      </c>
      <c r="BJ23" s="48">
        <v>18</v>
      </c>
      <c r="BK23" s="49">
        <v>100</v>
      </c>
      <c r="BL23" s="48">
        <v>18</v>
      </c>
    </row>
    <row r="24" spans="1:64" ht="15">
      <c r="A24" s="64" t="s">
        <v>233</v>
      </c>
      <c r="B24" s="64" t="s">
        <v>291</v>
      </c>
      <c r="C24" s="65"/>
      <c r="D24" s="66"/>
      <c r="E24" s="67"/>
      <c r="F24" s="68"/>
      <c r="G24" s="65"/>
      <c r="H24" s="69"/>
      <c r="I24" s="70"/>
      <c r="J24" s="70"/>
      <c r="K24" s="34" t="s">
        <v>65</v>
      </c>
      <c r="L24" s="77">
        <v>37</v>
      </c>
      <c r="M24" s="77"/>
      <c r="N24" s="72"/>
      <c r="O24" s="79" t="s">
        <v>328</v>
      </c>
      <c r="P24" s="81">
        <v>43746.5375462963</v>
      </c>
      <c r="Q24" s="79" t="s">
        <v>349</v>
      </c>
      <c r="R24" s="79"/>
      <c r="S24" s="79"/>
      <c r="T24" s="79"/>
      <c r="U24" s="79"/>
      <c r="V24" s="82" t="s">
        <v>664</v>
      </c>
      <c r="W24" s="81">
        <v>43746.5375462963</v>
      </c>
      <c r="X24" s="82" t="s">
        <v>730</v>
      </c>
      <c r="Y24" s="79"/>
      <c r="Z24" s="79"/>
      <c r="AA24" s="85" t="s">
        <v>962</v>
      </c>
      <c r="AB24" s="79"/>
      <c r="AC24" s="79" t="b">
        <v>0</v>
      </c>
      <c r="AD24" s="79">
        <v>0</v>
      </c>
      <c r="AE24" s="85" t="s">
        <v>1173</v>
      </c>
      <c r="AF24" s="79" t="b">
        <v>1</v>
      </c>
      <c r="AG24" s="79" t="s">
        <v>1177</v>
      </c>
      <c r="AH24" s="79"/>
      <c r="AI24" s="85" t="s">
        <v>1179</v>
      </c>
      <c r="AJ24" s="79" t="b">
        <v>0</v>
      </c>
      <c r="AK24" s="79">
        <v>3</v>
      </c>
      <c r="AL24" s="85" t="s">
        <v>1059</v>
      </c>
      <c r="AM24" s="79" t="s">
        <v>1181</v>
      </c>
      <c r="AN24" s="79" t="b">
        <v>0</v>
      </c>
      <c r="AO24" s="85" t="s">
        <v>1059</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c r="BE24" s="49"/>
      <c r="BF24" s="48"/>
      <c r="BG24" s="49"/>
      <c r="BH24" s="48"/>
      <c r="BI24" s="49"/>
      <c r="BJ24" s="48"/>
      <c r="BK24" s="49"/>
      <c r="BL24" s="48"/>
    </row>
    <row r="25" spans="1:64" ht="15">
      <c r="A25" s="64" t="s">
        <v>234</v>
      </c>
      <c r="B25" s="64" t="s">
        <v>246</v>
      </c>
      <c r="C25" s="65"/>
      <c r="D25" s="66"/>
      <c r="E25" s="67"/>
      <c r="F25" s="68"/>
      <c r="G25" s="65"/>
      <c r="H25" s="69"/>
      <c r="I25" s="70"/>
      <c r="J25" s="70"/>
      <c r="K25" s="34" t="s">
        <v>65</v>
      </c>
      <c r="L25" s="77">
        <v>40</v>
      </c>
      <c r="M25" s="77"/>
      <c r="N25" s="72"/>
      <c r="O25" s="79" t="s">
        <v>328</v>
      </c>
      <c r="P25" s="81">
        <v>43746.62138888889</v>
      </c>
      <c r="Q25" s="79" t="s">
        <v>350</v>
      </c>
      <c r="R25" s="79"/>
      <c r="S25" s="79"/>
      <c r="T25" s="79"/>
      <c r="U25" s="79"/>
      <c r="V25" s="82" t="s">
        <v>665</v>
      </c>
      <c r="W25" s="81">
        <v>43746.62138888889</v>
      </c>
      <c r="X25" s="82" t="s">
        <v>731</v>
      </c>
      <c r="Y25" s="79"/>
      <c r="Z25" s="79"/>
      <c r="AA25" s="85" t="s">
        <v>963</v>
      </c>
      <c r="AB25" s="79"/>
      <c r="AC25" s="79" t="b">
        <v>0</v>
      </c>
      <c r="AD25" s="79">
        <v>0</v>
      </c>
      <c r="AE25" s="85" t="s">
        <v>1173</v>
      </c>
      <c r="AF25" s="79" t="b">
        <v>0</v>
      </c>
      <c r="AG25" s="79" t="s">
        <v>1177</v>
      </c>
      <c r="AH25" s="79"/>
      <c r="AI25" s="85" t="s">
        <v>1173</v>
      </c>
      <c r="AJ25" s="79" t="b">
        <v>0</v>
      </c>
      <c r="AK25" s="79">
        <v>4</v>
      </c>
      <c r="AL25" s="85" t="s">
        <v>985</v>
      </c>
      <c r="AM25" s="79" t="s">
        <v>1184</v>
      </c>
      <c r="AN25" s="79" t="b">
        <v>0</v>
      </c>
      <c r="AO25" s="85" t="s">
        <v>985</v>
      </c>
      <c r="AP25" s="79" t="s">
        <v>176</v>
      </c>
      <c r="AQ25" s="79">
        <v>0</v>
      </c>
      <c r="AR25" s="79">
        <v>0</v>
      </c>
      <c r="AS25" s="79"/>
      <c r="AT25" s="79"/>
      <c r="AU25" s="79"/>
      <c r="AV25" s="79"/>
      <c r="AW25" s="79"/>
      <c r="AX25" s="79"/>
      <c r="AY25" s="79"/>
      <c r="AZ25" s="79"/>
      <c r="BA25">
        <v>1</v>
      </c>
      <c r="BB25" s="78" t="str">
        <f>REPLACE(INDEX(GroupVertices[Group],MATCH(Edges25[[#This Row],[Vertex 1]],GroupVertices[Vertex],0)),1,1,"")</f>
        <v>2</v>
      </c>
      <c r="BC25" s="78" t="str">
        <f>REPLACE(INDEX(GroupVertices[Group],MATCH(Edges25[[#This Row],[Vertex 2]],GroupVertices[Vertex],0)),1,1,"")</f>
        <v>2</v>
      </c>
      <c r="BD25" s="48">
        <v>0</v>
      </c>
      <c r="BE25" s="49">
        <v>0</v>
      </c>
      <c r="BF25" s="48">
        <v>0</v>
      </c>
      <c r="BG25" s="49">
        <v>0</v>
      </c>
      <c r="BH25" s="48">
        <v>0</v>
      </c>
      <c r="BI25" s="49">
        <v>0</v>
      </c>
      <c r="BJ25" s="48">
        <v>24</v>
      </c>
      <c r="BK25" s="49">
        <v>100</v>
      </c>
      <c r="BL25" s="48">
        <v>24</v>
      </c>
    </row>
    <row r="26" spans="1:64" ht="15">
      <c r="A26" s="64" t="s">
        <v>235</v>
      </c>
      <c r="B26" s="64" t="s">
        <v>259</v>
      </c>
      <c r="C26" s="65"/>
      <c r="D26" s="66"/>
      <c r="E26" s="67"/>
      <c r="F26" s="68"/>
      <c r="G26" s="65"/>
      <c r="H26" s="69"/>
      <c r="I26" s="70"/>
      <c r="J26" s="70"/>
      <c r="K26" s="34" t="s">
        <v>65</v>
      </c>
      <c r="L26" s="77">
        <v>41</v>
      </c>
      <c r="M26" s="77"/>
      <c r="N26" s="72"/>
      <c r="O26" s="79" t="s">
        <v>328</v>
      </c>
      <c r="P26" s="81">
        <v>43746.685</v>
      </c>
      <c r="Q26" s="79" t="s">
        <v>351</v>
      </c>
      <c r="R26" s="79"/>
      <c r="S26" s="79"/>
      <c r="T26" s="79" t="s">
        <v>546</v>
      </c>
      <c r="U26" s="79"/>
      <c r="V26" s="82" t="s">
        <v>666</v>
      </c>
      <c r="W26" s="81">
        <v>43746.685</v>
      </c>
      <c r="X26" s="82" t="s">
        <v>732</v>
      </c>
      <c r="Y26" s="79"/>
      <c r="Z26" s="79"/>
      <c r="AA26" s="85" t="s">
        <v>964</v>
      </c>
      <c r="AB26" s="79"/>
      <c r="AC26" s="79" t="b">
        <v>0</v>
      </c>
      <c r="AD26" s="79">
        <v>0</v>
      </c>
      <c r="AE26" s="85" t="s">
        <v>1173</v>
      </c>
      <c r="AF26" s="79" t="b">
        <v>0</v>
      </c>
      <c r="AG26" s="79" t="s">
        <v>1177</v>
      </c>
      <c r="AH26" s="79"/>
      <c r="AI26" s="85" t="s">
        <v>1173</v>
      </c>
      <c r="AJ26" s="79" t="b">
        <v>0</v>
      </c>
      <c r="AK26" s="79">
        <v>3</v>
      </c>
      <c r="AL26" s="85" t="s">
        <v>1140</v>
      </c>
      <c r="AM26" s="79" t="s">
        <v>1182</v>
      </c>
      <c r="AN26" s="79" t="b">
        <v>0</v>
      </c>
      <c r="AO26" s="85" t="s">
        <v>1140</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0</v>
      </c>
      <c r="BE26" s="49">
        <v>0</v>
      </c>
      <c r="BF26" s="48">
        <v>0</v>
      </c>
      <c r="BG26" s="49">
        <v>0</v>
      </c>
      <c r="BH26" s="48">
        <v>0</v>
      </c>
      <c r="BI26" s="49">
        <v>0</v>
      </c>
      <c r="BJ26" s="48">
        <v>23</v>
      </c>
      <c r="BK26" s="49">
        <v>100</v>
      </c>
      <c r="BL26" s="48">
        <v>23</v>
      </c>
    </row>
    <row r="27" spans="1:64" ht="15">
      <c r="A27" s="64" t="s">
        <v>236</v>
      </c>
      <c r="B27" s="64" t="s">
        <v>292</v>
      </c>
      <c r="C27" s="65"/>
      <c r="D27" s="66"/>
      <c r="E27" s="67"/>
      <c r="F27" s="68"/>
      <c r="G27" s="65"/>
      <c r="H27" s="69"/>
      <c r="I27" s="70"/>
      <c r="J27" s="70"/>
      <c r="K27" s="34" t="s">
        <v>65</v>
      </c>
      <c r="L27" s="77">
        <v>42</v>
      </c>
      <c r="M27" s="77"/>
      <c r="N27" s="72"/>
      <c r="O27" s="79" t="s">
        <v>328</v>
      </c>
      <c r="P27" s="81">
        <v>43741.53917824074</v>
      </c>
      <c r="Q27" s="79" t="s">
        <v>352</v>
      </c>
      <c r="R27" s="82" t="s">
        <v>485</v>
      </c>
      <c r="S27" s="79" t="s">
        <v>524</v>
      </c>
      <c r="T27" s="79" t="s">
        <v>547</v>
      </c>
      <c r="U27" s="82" t="s">
        <v>610</v>
      </c>
      <c r="V27" s="82" t="s">
        <v>610</v>
      </c>
      <c r="W27" s="81">
        <v>43741.53917824074</v>
      </c>
      <c r="X27" s="82" t="s">
        <v>733</v>
      </c>
      <c r="Y27" s="79"/>
      <c r="Z27" s="79"/>
      <c r="AA27" s="85" t="s">
        <v>965</v>
      </c>
      <c r="AB27" s="79"/>
      <c r="AC27" s="79" t="b">
        <v>0</v>
      </c>
      <c r="AD27" s="79">
        <v>5</v>
      </c>
      <c r="AE27" s="85" t="s">
        <v>1173</v>
      </c>
      <c r="AF27" s="79" t="b">
        <v>0</v>
      </c>
      <c r="AG27" s="79" t="s">
        <v>1177</v>
      </c>
      <c r="AH27" s="79"/>
      <c r="AI27" s="85" t="s">
        <v>1173</v>
      </c>
      <c r="AJ27" s="79" t="b">
        <v>0</v>
      </c>
      <c r="AK27" s="79">
        <v>3</v>
      </c>
      <c r="AL27" s="85" t="s">
        <v>1173</v>
      </c>
      <c r="AM27" s="79" t="s">
        <v>1187</v>
      </c>
      <c r="AN27" s="79" t="b">
        <v>0</v>
      </c>
      <c r="AO27" s="85" t="s">
        <v>965</v>
      </c>
      <c r="AP27" s="79" t="s">
        <v>1191</v>
      </c>
      <c r="AQ27" s="79">
        <v>0</v>
      </c>
      <c r="AR27" s="79">
        <v>0</v>
      </c>
      <c r="AS27" s="79"/>
      <c r="AT27" s="79"/>
      <c r="AU27" s="79"/>
      <c r="AV27" s="79"/>
      <c r="AW27" s="79"/>
      <c r="AX27" s="79"/>
      <c r="AY27" s="79"/>
      <c r="AZ27" s="79"/>
      <c r="BA27">
        <v>1</v>
      </c>
      <c r="BB27" s="78" t="str">
        <f>REPLACE(INDEX(GroupVertices[Group],MATCH(Edges25[[#This Row],[Vertex 1]],GroupVertices[Vertex],0)),1,1,"")</f>
        <v>4</v>
      </c>
      <c r="BC27" s="78" t="str">
        <f>REPLACE(INDEX(GroupVertices[Group],MATCH(Edges25[[#This Row],[Vertex 2]],GroupVertices[Vertex],0)),1,1,"")</f>
        <v>4</v>
      </c>
      <c r="BD27" s="48"/>
      <c r="BE27" s="49"/>
      <c r="BF27" s="48"/>
      <c r="BG27" s="49"/>
      <c r="BH27" s="48"/>
      <c r="BI27" s="49"/>
      <c r="BJ27" s="48"/>
      <c r="BK27" s="49"/>
      <c r="BL27" s="48"/>
    </row>
    <row r="28" spans="1:64" ht="15">
      <c r="A28" s="64" t="s">
        <v>237</v>
      </c>
      <c r="B28" s="64" t="s">
        <v>273</v>
      </c>
      <c r="C28" s="65"/>
      <c r="D28" s="66"/>
      <c r="E28" s="67"/>
      <c r="F28" s="68"/>
      <c r="G28" s="65"/>
      <c r="H28" s="69"/>
      <c r="I28" s="70"/>
      <c r="J28" s="70"/>
      <c r="K28" s="34" t="s">
        <v>65</v>
      </c>
      <c r="L28" s="77">
        <v>44</v>
      </c>
      <c r="M28" s="77"/>
      <c r="N28" s="72"/>
      <c r="O28" s="79" t="s">
        <v>328</v>
      </c>
      <c r="P28" s="81">
        <v>43747.2575462963</v>
      </c>
      <c r="Q28" s="79" t="s">
        <v>353</v>
      </c>
      <c r="R28" s="79"/>
      <c r="S28" s="79"/>
      <c r="T28" s="79" t="s">
        <v>548</v>
      </c>
      <c r="U28" s="82" t="s">
        <v>611</v>
      </c>
      <c r="V28" s="82" t="s">
        <v>611</v>
      </c>
      <c r="W28" s="81">
        <v>43747.2575462963</v>
      </c>
      <c r="X28" s="82" t="s">
        <v>734</v>
      </c>
      <c r="Y28" s="79"/>
      <c r="Z28" s="79"/>
      <c r="AA28" s="85" t="s">
        <v>966</v>
      </c>
      <c r="AB28" s="79"/>
      <c r="AC28" s="79" t="b">
        <v>0</v>
      </c>
      <c r="AD28" s="79">
        <v>0</v>
      </c>
      <c r="AE28" s="85" t="s">
        <v>1173</v>
      </c>
      <c r="AF28" s="79" t="b">
        <v>0</v>
      </c>
      <c r="AG28" s="79" t="s">
        <v>1176</v>
      </c>
      <c r="AH28" s="79"/>
      <c r="AI28" s="85" t="s">
        <v>1173</v>
      </c>
      <c r="AJ28" s="79" t="b">
        <v>0</v>
      </c>
      <c r="AK28" s="79">
        <v>4</v>
      </c>
      <c r="AL28" s="85" t="s">
        <v>1068</v>
      </c>
      <c r="AM28" s="79" t="s">
        <v>1181</v>
      </c>
      <c r="AN28" s="79" t="b">
        <v>0</v>
      </c>
      <c r="AO28" s="85" t="s">
        <v>1068</v>
      </c>
      <c r="AP28" s="79" t="s">
        <v>176</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v>0</v>
      </c>
      <c r="BE28" s="49">
        <v>0</v>
      </c>
      <c r="BF28" s="48">
        <v>0</v>
      </c>
      <c r="BG28" s="49">
        <v>0</v>
      </c>
      <c r="BH28" s="48">
        <v>0</v>
      </c>
      <c r="BI28" s="49">
        <v>0</v>
      </c>
      <c r="BJ28" s="48">
        <v>10</v>
      </c>
      <c r="BK28" s="49">
        <v>100</v>
      </c>
      <c r="BL28" s="48">
        <v>10</v>
      </c>
    </row>
    <row r="29" spans="1:64" ht="15">
      <c r="A29" s="64" t="s">
        <v>238</v>
      </c>
      <c r="B29" s="64" t="s">
        <v>259</v>
      </c>
      <c r="C29" s="65"/>
      <c r="D29" s="66"/>
      <c r="E29" s="67"/>
      <c r="F29" s="68"/>
      <c r="G29" s="65"/>
      <c r="H29" s="69"/>
      <c r="I29" s="70"/>
      <c r="J29" s="70"/>
      <c r="K29" s="34" t="s">
        <v>65</v>
      </c>
      <c r="L29" s="77">
        <v>45</v>
      </c>
      <c r="M29" s="77"/>
      <c r="N29" s="72"/>
      <c r="O29" s="79" t="s">
        <v>328</v>
      </c>
      <c r="P29" s="81">
        <v>43747.27244212963</v>
      </c>
      <c r="Q29" s="79" t="s">
        <v>354</v>
      </c>
      <c r="R29" s="79"/>
      <c r="S29" s="79"/>
      <c r="T29" s="79"/>
      <c r="U29" s="79"/>
      <c r="V29" s="82" t="s">
        <v>667</v>
      </c>
      <c r="W29" s="81">
        <v>43747.27244212963</v>
      </c>
      <c r="X29" s="82" t="s">
        <v>735</v>
      </c>
      <c r="Y29" s="79"/>
      <c r="Z29" s="79"/>
      <c r="AA29" s="85" t="s">
        <v>967</v>
      </c>
      <c r="AB29" s="79"/>
      <c r="AC29" s="79" t="b">
        <v>0</v>
      </c>
      <c r="AD29" s="79">
        <v>0</v>
      </c>
      <c r="AE29" s="85" t="s">
        <v>1173</v>
      </c>
      <c r="AF29" s="79" t="b">
        <v>0</v>
      </c>
      <c r="AG29" s="79" t="s">
        <v>1176</v>
      </c>
      <c r="AH29" s="79"/>
      <c r="AI29" s="85" t="s">
        <v>1173</v>
      </c>
      <c r="AJ29" s="79" t="b">
        <v>0</v>
      </c>
      <c r="AK29" s="79">
        <v>4</v>
      </c>
      <c r="AL29" s="85" t="s">
        <v>1071</v>
      </c>
      <c r="AM29" s="79" t="s">
        <v>1188</v>
      </c>
      <c r="AN29" s="79" t="b">
        <v>0</v>
      </c>
      <c r="AO29" s="85" t="s">
        <v>1071</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1</v>
      </c>
      <c r="BE29" s="49">
        <v>5.555555555555555</v>
      </c>
      <c r="BF29" s="48">
        <v>0</v>
      </c>
      <c r="BG29" s="49">
        <v>0</v>
      </c>
      <c r="BH29" s="48">
        <v>0</v>
      </c>
      <c r="BI29" s="49">
        <v>0</v>
      </c>
      <c r="BJ29" s="48">
        <v>17</v>
      </c>
      <c r="BK29" s="49">
        <v>94.44444444444444</v>
      </c>
      <c r="BL29" s="48">
        <v>18</v>
      </c>
    </row>
    <row r="30" spans="1:64" ht="15">
      <c r="A30" s="64" t="s">
        <v>239</v>
      </c>
      <c r="B30" s="64" t="s">
        <v>273</v>
      </c>
      <c r="C30" s="65"/>
      <c r="D30" s="66"/>
      <c r="E30" s="67"/>
      <c r="F30" s="68"/>
      <c r="G30" s="65"/>
      <c r="H30" s="69"/>
      <c r="I30" s="70"/>
      <c r="J30" s="70"/>
      <c r="K30" s="34" t="s">
        <v>65</v>
      </c>
      <c r="L30" s="77">
        <v>46</v>
      </c>
      <c r="M30" s="77"/>
      <c r="N30" s="72"/>
      <c r="O30" s="79" t="s">
        <v>328</v>
      </c>
      <c r="P30" s="81">
        <v>43747.27680555556</v>
      </c>
      <c r="Q30" s="79" t="s">
        <v>353</v>
      </c>
      <c r="R30" s="79"/>
      <c r="S30" s="79"/>
      <c r="T30" s="79" t="s">
        <v>548</v>
      </c>
      <c r="U30" s="82" t="s">
        <v>611</v>
      </c>
      <c r="V30" s="82" t="s">
        <v>611</v>
      </c>
      <c r="W30" s="81">
        <v>43747.27680555556</v>
      </c>
      <c r="X30" s="82" t="s">
        <v>736</v>
      </c>
      <c r="Y30" s="79"/>
      <c r="Z30" s="79"/>
      <c r="AA30" s="85" t="s">
        <v>968</v>
      </c>
      <c r="AB30" s="79"/>
      <c r="AC30" s="79" t="b">
        <v>0</v>
      </c>
      <c r="AD30" s="79">
        <v>0</v>
      </c>
      <c r="AE30" s="85" t="s">
        <v>1173</v>
      </c>
      <c r="AF30" s="79" t="b">
        <v>0</v>
      </c>
      <c r="AG30" s="79" t="s">
        <v>1176</v>
      </c>
      <c r="AH30" s="79"/>
      <c r="AI30" s="85" t="s">
        <v>1173</v>
      </c>
      <c r="AJ30" s="79" t="b">
        <v>0</v>
      </c>
      <c r="AK30" s="79">
        <v>4</v>
      </c>
      <c r="AL30" s="85" t="s">
        <v>1068</v>
      </c>
      <c r="AM30" s="79" t="s">
        <v>1183</v>
      </c>
      <c r="AN30" s="79" t="b">
        <v>0</v>
      </c>
      <c r="AO30" s="85" t="s">
        <v>1068</v>
      </c>
      <c r="AP30" s="79" t="s">
        <v>176</v>
      </c>
      <c r="AQ30" s="79">
        <v>0</v>
      </c>
      <c r="AR30" s="79">
        <v>0</v>
      </c>
      <c r="AS30" s="79"/>
      <c r="AT30" s="79"/>
      <c r="AU30" s="79"/>
      <c r="AV30" s="79"/>
      <c r="AW30" s="79"/>
      <c r="AX30" s="79"/>
      <c r="AY30" s="79"/>
      <c r="AZ30" s="79"/>
      <c r="BA30">
        <v>1</v>
      </c>
      <c r="BB30" s="78" t="str">
        <f>REPLACE(INDEX(GroupVertices[Group],MATCH(Edges25[[#This Row],[Vertex 1]],GroupVertices[Vertex],0)),1,1,"")</f>
        <v>3</v>
      </c>
      <c r="BC30" s="78" t="str">
        <f>REPLACE(INDEX(GroupVertices[Group],MATCH(Edges25[[#This Row],[Vertex 2]],GroupVertices[Vertex],0)),1,1,"")</f>
        <v>3</v>
      </c>
      <c r="BD30" s="48">
        <v>0</v>
      </c>
      <c r="BE30" s="49">
        <v>0</v>
      </c>
      <c r="BF30" s="48">
        <v>0</v>
      </c>
      <c r="BG30" s="49">
        <v>0</v>
      </c>
      <c r="BH30" s="48">
        <v>0</v>
      </c>
      <c r="BI30" s="49">
        <v>0</v>
      </c>
      <c r="BJ30" s="48">
        <v>10</v>
      </c>
      <c r="BK30" s="49">
        <v>100</v>
      </c>
      <c r="BL30" s="48">
        <v>10</v>
      </c>
    </row>
    <row r="31" spans="1:64" ht="15">
      <c r="A31" s="64" t="s">
        <v>240</v>
      </c>
      <c r="B31" s="64" t="s">
        <v>273</v>
      </c>
      <c r="C31" s="65"/>
      <c r="D31" s="66"/>
      <c r="E31" s="67"/>
      <c r="F31" s="68"/>
      <c r="G31" s="65"/>
      <c r="H31" s="69"/>
      <c r="I31" s="70"/>
      <c r="J31" s="70"/>
      <c r="K31" s="34" t="s">
        <v>65</v>
      </c>
      <c r="L31" s="77">
        <v>47</v>
      </c>
      <c r="M31" s="77"/>
      <c r="N31" s="72"/>
      <c r="O31" s="79" t="s">
        <v>328</v>
      </c>
      <c r="P31" s="81">
        <v>43747.36877314815</v>
      </c>
      <c r="Q31" s="79" t="s">
        <v>353</v>
      </c>
      <c r="R31" s="79"/>
      <c r="S31" s="79"/>
      <c r="T31" s="79" t="s">
        <v>548</v>
      </c>
      <c r="U31" s="82" t="s">
        <v>611</v>
      </c>
      <c r="V31" s="82" t="s">
        <v>611</v>
      </c>
      <c r="W31" s="81">
        <v>43747.36877314815</v>
      </c>
      <c r="X31" s="82" t="s">
        <v>737</v>
      </c>
      <c r="Y31" s="79"/>
      <c r="Z31" s="79"/>
      <c r="AA31" s="85" t="s">
        <v>969</v>
      </c>
      <c r="AB31" s="79"/>
      <c r="AC31" s="79" t="b">
        <v>0</v>
      </c>
      <c r="AD31" s="79">
        <v>0</v>
      </c>
      <c r="AE31" s="85" t="s">
        <v>1173</v>
      </c>
      <c r="AF31" s="79" t="b">
        <v>0</v>
      </c>
      <c r="AG31" s="79" t="s">
        <v>1176</v>
      </c>
      <c r="AH31" s="79"/>
      <c r="AI31" s="85" t="s">
        <v>1173</v>
      </c>
      <c r="AJ31" s="79" t="b">
        <v>0</v>
      </c>
      <c r="AK31" s="79">
        <v>4</v>
      </c>
      <c r="AL31" s="85" t="s">
        <v>1068</v>
      </c>
      <c r="AM31" s="79" t="s">
        <v>1184</v>
      </c>
      <c r="AN31" s="79" t="b">
        <v>0</v>
      </c>
      <c r="AO31" s="85" t="s">
        <v>1068</v>
      </c>
      <c r="AP31" s="79" t="s">
        <v>176</v>
      </c>
      <c r="AQ31" s="79">
        <v>0</v>
      </c>
      <c r="AR31" s="79">
        <v>0</v>
      </c>
      <c r="AS31" s="79"/>
      <c r="AT31" s="79"/>
      <c r="AU31" s="79"/>
      <c r="AV31" s="79"/>
      <c r="AW31" s="79"/>
      <c r="AX31" s="79"/>
      <c r="AY31" s="79"/>
      <c r="AZ31" s="79"/>
      <c r="BA31">
        <v>1</v>
      </c>
      <c r="BB31" s="78" t="str">
        <f>REPLACE(INDEX(GroupVertices[Group],MATCH(Edges25[[#This Row],[Vertex 1]],GroupVertices[Vertex],0)),1,1,"")</f>
        <v>3</v>
      </c>
      <c r="BC31" s="78" t="str">
        <f>REPLACE(INDEX(GroupVertices[Group],MATCH(Edges25[[#This Row],[Vertex 2]],GroupVertices[Vertex],0)),1,1,"")</f>
        <v>3</v>
      </c>
      <c r="BD31" s="48">
        <v>0</v>
      </c>
      <c r="BE31" s="49">
        <v>0</v>
      </c>
      <c r="BF31" s="48">
        <v>0</v>
      </c>
      <c r="BG31" s="49">
        <v>0</v>
      </c>
      <c r="BH31" s="48">
        <v>0</v>
      </c>
      <c r="BI31" s="49">
        <v>0</v>
      </c>
      <c r="BJ31" s="48">
        <v>10</v>
      </c>
      <c r="BK31" s="49">
        <v>100</v>
      </c>
      <c r="BL31" s="48">
        <v>10</v>
      </c>
    </row>
    <row r="32" spans="1:64" ht="15">
      <c r="A32" s="64" t="s">
        <v>241</v>
      </c>
      <c r="B32" s="64" t="s">
        <v>280</v>
      </c>
      <c r="C32" s="65"/>
      <c r="D32" s="66"/>
      <c r="E32" s="67"/>
      <c r="F32" s="68"/>
      <c r="G32" s="65"/>
      <c r="H32" s="69"/>
      <c r="I32" s="70"/>
      <c r="J32" s="70"/>
      <c r="K32" s="34" t="s">
        <v>65</v>
      </c>
      <c r="L32" s="77">
        <v>48</v>
      </c>
      <c r="M32" s="77"/>
      <c r="N32" s="72"/>
      <c r="O32" s="79" t="s">
        <v>328</v>
      </c>
      <c r="P32" s="81">
        <v>43740.83519675926</v>
      </c>
      <c r="Q32" s="79" t="s">
        <v>334</v>
      </c>
      <c r="R32" s="79"/>
      <c r="S32" s="79"/>
      <c r="T32" s="79" t="s">
        <v>538</v>
      </c>
      <c r="U32" s="79"/>
      <c r="V32" s="82" t="s">
        <v>668</v>
      </c>
      <c r="W32" s="81">
        <v>43740.83519675926</v>
      </c>
      <c r="X32" s="82" t="s">
        <v>738</v>
      </c>
      <c r="Y32" s="79"/>
      <c r="Z32" s="79"/>
      <c r="AA32" s="85" t="s">
        <v>970</v>
      </c>
      <c r="AB32" s="79"/>
      <c r="AC32" s="79" t="b">
        <v>0</v>
      </c>
      <c r="AD32" s="79">
        <v>0</v>
      </c>
      <c r="AE32" s="85" t="s">
        <v>1173</v>
      </c>
      <c r="AF32" s="79" t="b">
        <v>0</v>
      </c>
      <c r="AG32" s="79" t="s">
        <v>1177</v>
      </c>
      <c r="AH32" s="79"/>
      <c r="AI32" s="85" t="s">
        <v>1173</v>
      </c>
      <c r="AJ32" s="79" t="b">
        <v>0</v>
      </c>
      <c r="AK32" s="79">
        <v>2</v>
      </c>
      <c r="AL32" s="85" t="s">
        <v>1113</v>
      </c>
      <c r="AM32" s="79" t="s">
        <v>1184</v>
      </c>
      <c r="AN32" s="79" t="b">
        <v>0</v>
      </c>
      <c r="AO32" s="85" t="s">
        <v>1113</v>
      </c>
      <c r="AP32" s="79" t="s">
        <v>176</v>
      </c>
      <c r="AQ32" s="79">
        <v>0</v>
      </c>
      <c r="AR32" s="79">
        <v>0</v>
      </c>
      <c r="AS32" s="79"/>
      <c r="AT32" s="79"/>
      <c r="AU32" s="79"/>
      <c r="AV32" s="79"/>
      <c r="AW32" s="79"/>
      <c r="AX32" s="79"/>
      <c r="AY32" s="79"/>
      <c r="AZ32" s="79"/>
      <c r="BA32">
        <v>2</v>
      </c>
      <c r="BB32" s="78" t="str">
        <f>REPLACE(INDEX(GroupVertices[Group],MATCH(Edges25[[#This Row],[Vertex 1]],GroupVertices[Vertex],0)),1,1,"")</f>
        <v>3</v>
      </c>
      <c r="BC32" s="78" t="str">
        <f>REPLACE(INDEX(GroupVertices[Group],MATCH(Edges25[[#This Row],[Vertex 2]],GroupVertices[Vertex],0)),1,1,"")</f>
        <v>3</v>
      </c>
      <c r="BD32" s="48"/>
      <c r="BE32" s="49"/>
      <c r="BF32" s="48"/>
      <c r="BG32" s="49"/>
      <c r="BH32" s="48"/>
      <c r="BI32" s="49"/>
      <c r="BJ32" s="48"/>
      <c r="BK32" s="49"/>
      <c r="BL32" s="48"/>
    </row>
    <row r="33" spans="1:64" ht="15">
      <c r="A33" s="64" t="s">
        <v>241</v>
      </c>
      <c r="B33" s="64" t="s">
        <v>280</v>
      </c>
      <c r="C33" s="65"/>
      <c r="D33" s="66"/>
      <c r="E33" s="67"/>
      <c r="F33" s="68"/>
      <c r="G33" s="65"/>
      <c r="H33" s="69"/>
      <c r="I33" s="70"/>
      <c r="J33" s="70"/>
      <c r="K33" s="34" t="s">
        <v>65</v>
      </c>
      <c r="L33" s="77">
        <v>50</v>
      </c>
      <c r="M33" s="77"/>
      <c r="N33" s="72"/>
      <c r="O33" s="79" t="s">
        <v>328</v>
      </c>
      <c r="P33" s="81">
        <v>43747.7668287037</v>
      </c>
      <c r="Q33" s="79" t="s">
        <v>355</v>
      </c>
      <c r="R33" s="79"/>
      <c r="S33" s="79"/>
      <c r="T33" s="79"/>
      <c r="U33" s="79"/>
      <c r="V33" s="82" t="s">
        <v>668</v>
      </c>
      <c r="W33" s="81">
        <v>43747.7668287037</v>
      </c>
      <c r="X33" s="82" t="s">
        <v>739</v>
      </c>
      <c r="Y33" s="79"/>
      <c r="Z33" s="79"/>
      <c r="AA33" s="85" t="s">
        <v>971</v>
      </c>
      <c r="AB33" s="79"/>
      <c r="AC33" s="79" t="b">
        <v>0</v>
      </c>
      <c r="AD33" s="79">
        <v>0</v>
      </c>
      <c r="AE33" s="85" t="s">
        <v>1173</v>
      </c>
      <c r="AF33" s="79" t="b">
        <v>0</v>
      </c>
      <c r="AG33" s="79" t="s">
        <v>1176</v>
      </c>
      <c r="AH33" s="79"/>
      <c r="AI33" s="85" t="s">
        <v>1173</v>
      </c>
      <c r="AJ33" s="79" t="b">
        <v>0</v>
      </c>
      <c r="AK33" s="79">
        <v>3</v>
      </c>
      <c r="AL33" s="85" t="s">
        <v>1114</v>
      </c>
      <c r="AM33" s="79" t="s">
        <v>1184</v>
      </c>
      <c r="AN33" s="79" t="b">
        <v>0</v>
      </c>
      <c r="AO33" s="85" t="s">
        <v>1114</v>
      </c>
      <c r="AP33" s="79" t="s">
        <v>176</v>
      </c>
      <c r="AQ33" s="79">
        <v>0</v>
      </c>
      <c r="AR33" s="79">
        <v>0</v>
      </c>
      <c r="AS33" s="79"/>
      <c r="AT33" s="79"/>
      <c r="AU33" s="79"/>
      <c r="AV33" s="79"/>
      <c r="AW33" s="79"/>
      <c r="AX33" s="79"/>
      <c r="AY33" s="79"/>
      <c r="AZ33" s="79"/>
      <c r="BA33">
        <v>2</v>
      </c>
      <c r="BB33" s="78" t="str">
        <f>REPLACE(INDEX(GroupVertices[Group],MATCH(Edges25[[#This Row],[Vertex 1]],GroupVertices[Vertex],0)),1,1,"")</f>
        <v>3</v>
      </c>
      <c r="BC33" s="78" t="str">
        <f>REPLACE(INDEX(GroupVertices[Group],MATCH(Edges25[[#This Row],[Vertex 2]],GroupVertices[Vertex],0)),1,1,"")</f>
        <v>3</v>
      </c>
      <c r="BD33" s="48"/>
      <c r="BE33" s="49"/>
      <c r="BF33" s="48"/>
      <c r="BG33" s="49"/>
      <c r="BH33" s="48"/>
      <c r="BI33" s="49"/>
      <c r="BJ33" s="48"/>
      <c r="BK33" s="49"/>
      <c r="BL33" s="48"/>
    </row>
    <row r="34" spans="1:64" ht="15">
      <c r="A34" s="64" t="s">
        <v>242</v>
      </c>
      <c r="B34" s="64" t="s">
        <v>294</v>
      </c>
      <c r="C34" s="65"/>
      <c r="D34" s="66"/>
      <c r="E34" s="67"/>
      <c r="F34" s="68"/>
      <c r="G34" s="65"/>
      <c r="H34" s="69"/>
      <c r="I34" s="70"/>
      <c r="J34" s="70"/>
      <c r="K34" s="34" t="s">
        <v>65</v>
      </c>
      <c r="L34" s="77">
        <v>52</v>
      </c>
      <c r="M34" s="77"/>
      <c r="N34" s="72"/>
      <c r="O34" s="79" t="s">
        <v>328</v>
      </c>
      <c r="P34" s="81">
        <v>43739.54493055555</v>
      </c>
      <c r="Q34" s="79" t="s">
        <v>356</v>
      </c>
      <c r="R34" s="82" t="s">
        <v>486</v>
      </c>
      <c r="S34" s="79" t="s">
        <v>525</v>
      </c>
      <c r="T34" s="79" t="s">
        <v>549</v>
      </c>
      <c r="U34" s="82" t="s">
        <v>612</v>
      </c>
      <c r="V34" s="82" t="s">
        <v>612</v>
      </c>
      <c r="W34" s="81">
        <v>43739.54493055555</v>
      </c>
      <c r="X34" s="82" t="s">
        <v>740</v>
      </c>
      <c r="Y34" s="79"/>
      <c r="Z34" s="79"/>
      <c r="AA34" s="85" t="s">
        <v>972</v>
      </c>
      <c r="AB34" s="79"/>
      <c r="AC34" s="79" t="b">
        <v>0</v>
      </c>
      <c r="AD34" s="79">
        <v>8</v>
      </c>
      <c r="AE34" s="85" t="s">
        <v>1173</v>
      </c>
      <c r="AF34" s="79" t="b">
        <v>0</v>
      </c>
      <c r="AG34" s="79" t="s">
        <v>1176</v>
      </c>
      <c r="AH34" s="79"/>
      <c r="AI34" s="85" t="s">
        <v>1173</v>
      </c>
      <c r="AJ34" s="79" t="b">
        <v>0</v>
      </c>
      <c r="AK34" s="79">
        <v>3</v>
      </c>
      <c r="AL34" s="85" t="s">
        <v>1173</v>
      </c>
      <c r="AM34" s="79" t="s">
        <v>1187</v>
      </c>
      <c r="AN34" s="79" t="b">
        <v>0</v>
      </c>
      <c r="AO34" s="85" t="s">
        <v>972</v>
      </c>
      <c r="AP34" s="79" t="s">
        <v>1191</v>
      </c>
      <c r="AQ34" s="79">
        <v>0</v>
      </c>
      <c r="AR34" s="79">
        <v>0</v>
      </c>
      <c r="AS34" s="79" t="s">
        <v>1192</v>
      </c>
      <c r="AT34" s="79" t="s">
        <v>1196</v>
      </c>
      <c r="AU34" s="79" t="s">
        <v>1197</v>
      </c>
      <c r="AV34" s="79" t="s">
        <v>1198</v>
      </c>
      <c r="AW34" s="79" t="s">
        <v>1202</v>
      </c>
      <c r="AX34" s="79" t="s">
        <v>1206</v>
      </c>
      <c r="AY34" s="79" t="s">
        <v>1207</v>
      </c>
      <c r="AZ34" s="82" t="s">
        <v>1209</v>
      </c>
      <c r="BA34">
        <v>1</v>
      </c>
      <c r="BB34" s="78" t="str">
        <f>REPLACE(INDEX(GroupVertices[Group],MATCH(Edges25[[#This Row],[Vertex 1]],GroupVertices[Vertex],0)),1,1,"")</f>
        <v>6</v>
      </c>
      <c r="BC34" s="78" t="str">
        <f>REPLACE(INDEX(GroupVertices[Group],MATCH(Edges25[[#This Row],[Vertex 2]],GroupVertices[Vertex],0)),1,1,"")</f>
        <v>6</v>
      </c>
      <c r="BD34" s="48"/>
      <c r="BE34" s="49"/>
      <c r="BF34" s="48"/>
      <c r="BG34" s="49"/>
      <c r="BH34" s="48"/>
      <c r="BI34" s="49"/>
      <c r="BJ34" s="48"/>
      <c r="BK34" s="49"/>
      <c r="BL34" s="48"/>
    </row>
    <row r="35" spans="1:64" ht="15">
      <c r="A35" s="64" t="s">
        <v>243</v>
      </c>
      <c r="B35" s="64" t="s">
        <v>261</v>
      </c>
      <c r="C35" s="65"/>
      <c r="D35" s="66"/>
      <c r="E35" s="67"/>
      <c r="F35" s="68"/>
      <c r="G35" s="65"/>
      <c r="H35" s="69"/>
      <c r="I35" s="70"/>
      <c r="J35" s="70"/>
      <c r="K35" s="34" t="s">
        <v>65</v>
      </c>
      <c r="L35" s="77">
        <v>54</v>
      </c>
      <c r="M35" s="77"/>
      <c r="N35" s="72"/>
      <c r="O35" s="79" t="s">
        <v>328</v>
      </c>
      <c r="P35" s="81">
        <v>43741.486805555556</v>
      </c>
      <c r="Q35" s="79" t="s">
        <v>357</v>
      </c>
      <c r="R35" s="79"/>
      <c r="S35" s="79"/>
      <c r="T35" s="79" t="s">
        <v>550</v>
      </c>
      <c r="U35" s="79"/>
      <c r="V35" s="82" t="s">
        <v>669</v>
      </c>
      <c r="W35" s="81">
        <v>43741.486805555556</v>
      </c>
      <c r="X35" s="82" t="s">
        <v>741</v>
      </c>
      <c r="Y35" s="79"/>
      <c r="Z35" s="79"/>
      <c r="AA35" s="85" t="s">
        <v>973</v>
      </c>
      <c r="AB35" s="79"/>
      <c r="AC35" s="79" t="b">
        <v>0</v>
      </c>
      <c r="AD35" s="79">
        <v>0</v>
      </c>
      <c r="AE35" s="85" t="s">
        <v>1173</v>
      </c>
      <c r="AF35" s="79" t="b">
        <v>0</v>
      </c>
      <c r="AG35" s="79" t="s">
        <v>1177</v>
      </c>
      <c r="AH35" s="79"/>
      <c r="AI35" s="85" t="s">
        <v>1173</v>
      </c>
      <c r="AJ35" s="79" t="b">
        <v>0</v>
      </c>
      <c r="AK35" s="79">
        <v>2</v>
      </c>
      <c r="AL35" s="85" t="s">
        <v>1020</v>
      </c>
      <c r="AM35" s="79" t="s">
        <v>1189</v>
      </c>
      <c r="AN35" s="79" t="b">
        <v>0</v>
      </c>
      <c r="AO35" s="85" t="s">
        <v>1020</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4</v>
      </c>
      <c r="BD35" s="48">
        <v>2</v>
      </c>
      <c r="BE35" s="49">
        <v>9.523809523809524</v>
      </c>
      <c r="BF35" s="48">
        <v>0</v>
      </c>
      <c r="BG35" s="49">
        <v>0</v>
      </c>
      <c r="BH35" s="48">
        <v>0</v>
      </c>
      <c r="BI35" s="49">
        <v>0</v>
      </c>
      <c r="BJ35" s="48">
        <v>19</v>
      </c>
      <c r="BK35" s="49">
        <v>90.47619047619048</v>
      </c>
      <c r="BL35" s="48">
        <v>21</v>
      </c>
    </row>
    <row r="36" spans="1:64" ht="15">
      <c r="A36" s="64" t="s">
        <v>243</v>
      </c>
      <c r="B36" s="64" t="s">
        <v>291</v>
      </c>
      <c r="C36" s="65"/>
      <c r="D36" s="66"/>
      <c r="E36" s="67"/>
      <c r="F36" s="68"/>
      <c r="G36" s="65"/>
      <c r="H36" s="69"/>
      <c r="I36" s="70"/>
      <c r="J36" s="70"/>
      <c r="K36" s="34" t="s">
        <v>65</v>
      </c>
      <c r="L36" s="77">
        <v>55</v>
      </c>
      <c r="M36" s="77"/>
      <c r="N36" s="72"/>
      <c r="O36" s="79" t="s">
        <v>328</v>
      </c>
      <c r="P36" s="81">
        <v>43746.53703703704</v>
      </c>
      <c r="Q36" s="79" t="s">
        <v>349</v>
      </c>
      <c r="R36" s="79"/>
      <c r="S36" s="79"/>
      <c r="T36" s="79"/>
      <c r="U36" s="79"/>
      <c r="V36" s="82" t="s">
        <v>669</v>
      </c>
      <c r="W36" s="81">
        <v>43746.53703703704</v>
      </c>
      <c r="X36" s="82" t="s">
        <v>742</v>
      </c>
      <c r="Y36" s="79"/>
      <c r="Z36" s="79"/>
      <c r="AA36" s="85" t="s">
        <v>974</v>
      </c>
      <c r="AB36" s="79"/>
      <c r="AC36" s="79" t="b">
        <v>0</v>
      </c>
      <c r="AD36" s="79">
        <v>0</v>
      </c>
      <c r="AE36" s="85" t="s">
        <v>1173</v>
      </c>
      <c r="AF36" s="79" t="b">
        <v>1</v>
      </c>
      <c r="AG36" s="79" t="s">
        <v>1177</v>
      </c>
      <c r="AH36" s="79"/>
      <c r="AI36" s="85" t="s">
        <v>1179</v>
      </c>
      <c r="AJ36" s="79" t="b">
        <v>0</v>
      </c>
      <c r="AK36" s="79">
        <v>3</v>
      </c>
      <c r="AL36" s="85" t="s">
        <v>1059</v>
      </c>
      <c r="AM36" s="79" t="s">
        <v>1189</v>
      </c>
      <c r="AN36" s="79" t="b">
        <v>0</v>
      </c>
      <c r="AO36" s="85" t="s">
        <v>1059</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c r="BE36" s="49"/>
      <c r="BF36" s="48"/>
      <c r="BG36" s="49"/>
      <c r="BH36" s="48"/>
      <c r="BI36" s="49"/>
      <c r="BJ36" s="48"/>
      <c r="BK36" s="49"/>
      <c r="BL36" s="48"/>
    </row>
    <row r="37" spans="1:64" ht="15">
      <c r="A37" s="64" t="s">
        <v>243</v>
      </c>
      <c r="B37" s="64" t="s">
        <v>259</v>
      </c>
      <c r="C37" s="65"/>
      <c r="D37" s="66"/>
      <c r="E37" s="67"/>
      <c r="F37" s="68"/>
      <c r="G37" s="65"/>
      <c r="H37" s="69"/>
      <c r="I37" s="70"/>
      <c r="J37" s="70"/>
      <c r="K37" s="34" t="s">
        <v>65</v>
      </c>
      <c r="L37" s="77">
        <v>58</v>
      </c>
      <c r="M37" s="77"/>
      <c r="N37" s="72"/>
      <c r="O37" s="79" t="s">
        <v>328</v>
      </c>
      <c r="P37" s="81">
        <v>43747.49722222222</v>
      </c>
      <c r="Q37" s="79" t="s">
        <v>358</v>
      </c>
      <c r="R37" s="79"/>
      <c r="S37" s="79"/>
      <c r="T37" s="79" t="s">
        <v>259</v>
      </c>
      <c r="U37" s="79"/>
      <c r="V37" s="82" t="s">
        <v>669</v>
      </c>
      <c r="W37" s="81">
        <v>43747.49722222222</v>
      </c>
      <c r="X37" s="82" t="s">
        <v>743</v>
      </c>
      <c r="Y37" s="79"/>
      <c r="Z37" s="79"/>
      <c r="AA37" s="85" t="s">
        <v>975</v>
      </c>
      <c r="AB37" s="79"/>
      <c r="AC37" s="79" t="b">
        <v>0</v>
      </c>
      <c r="AD37" s="79">
        <v>0</v>
      </c>
      <c r="AE37" s="85" t="s">
        <v>1173</v>
      </c>
      <c r="AF37" s="79" t="b">
        <v>0</v>
      </c>
      <c r="AG37" s="79" t="s">
        <v>1177</v>
      </c>
      <c r="AH37" s="79"/>
      <c r="AI37" s="85" t="s">
        <v>1173</v>
      </c>
      <c r="AJ37" s="79" t="b">
        <v>0</v>
      </c>
      <c r="AK37" s="79">
        <v>2</v>
      </c>
      <c r="AL37" s="85" t="s">
        <v>1144</v>
      </c>
      <c r="AM37" s="79" t="s">
        <v>1189</v>
      </c>
      <c r="AN37" s="79" t="b">
        <v>0</v>
      </c>
      <c r="AO37" s="85" t="s">
        <v>1144</v>
      </c>
      <c r="AP37" s="79" t="s">
        <v>176</v>
      </c>
      <c r="AQ37" s="79">
        <v>0</v>
      </c>
      <c r="AR37" s="79">
        <v>0</v>
      </c>
      <c r="AS37" s="79"/>
      <c r="AT37" s="79"/>
      <c r="AU37" s="79"/>
      <c r="AV37" s="79"/>
      <c r="AW37" s="79"/>
      <c r="AX37" s="79"/>
      <c r="AY37" s="79"/>
      <c r="AZ37" s="79"/>
      <c r="BA37">
        <v>3</v>
      </c>
      <c r="BB37" s="78" t="str">
        <f>REPLACE(INDEX(GroupVertices[Group],MATCH(Edges25[[#This Row],[Vertex 1]],GroupVertices[Vertex],0)),1,1,"")</f>
        <v>1</v>
      </c>
      <c r="BC37" s="78" t="str">
        <f>REPLACE(INDEX(GroupVertices[Group],MATCH(Edges25[[#This Row],[Vertex 2]],GroupVertices[Vertex],0)),1,1,"")</f>
        <v>1</v>
      </c>
      <c r="BD37" s="48">
        <v>2</v>
      </c>
      <c r="BE37" s="49">
        <v>10.526315789473685</v>
      </c>
      <c r="BF37" s="48">
        <v>0</v>
      </c>
      <c r="BG37" s="49">
        <v>0</v>
      </c>
      <c r="BH37" s="48">
        <v>0</v>
      </c>
      <c r="BI37" s="49">
        <v>0</v>
      </c>
      <c r="BJ37" s="48">
        <v>17</v>
      </c>
      <c r="BK37" s="49">
        <v>89.47368421052632</v>
      </c>
      <c r="BL37" s="48">
        <v>19</v>
      </c>
    </row>
    <row r="38" spans="1:64" ht="15">
      <c r="A38" s="64" t="s">
        <v>243</v>
      </c>
      <c r="B38" s="64" t="s">
        <v>259</v>
      </c>
      <c r="C38" s="65"/>
      <c r="D38" s="66"/>
      <c r="E38" s="67"/>
      <c r="F38" s="68"/>
      <c r="G38" s="65"/>
      <c r="H38" s="69"/>
      <c r="I38" s="70"/>
      <c r="J38" s="70"/>
      <c r="K38" s="34" t="s">
        <v>65</v>
      </c>
      <c r="L38" s="77">
        <v>59</v>
      </c>
      <c r="M38" s="77"/>
      <c r="N38" s="72"/>
      <c r="O38" s="79" t="s">
        <v>328</v>
      </c>
      <c r="P38" s="81">
        <v>43748.351064814815</v>
      </c>
      <c r="Q38" s="79" t="s">
        <v>359</v>
      </c>
      <c r="R38" s="79"/>
      <c r="S38" s="79"/>
      <c r="T38" s="79"/>
      <c r="U38" s="79"/>
      <c r="V38" s="82" t="s">
        <v>669</v>
      </c>
      <c r="W38" s="81">
        <v>43748.351064814815</v>
      </c>
      <c r="X38" s="82" t="s">
        <v>744</v>
      </c>
      <c r="Y38" s="79"/>
      <c r="Z38" s="79"/>
      <c r="AA38" s="85" t="s">
        <v>976</v>
      </c>
      <c r="AB38" s="79"/>
      <c r="AC38" s="79" t="b">
        <v>0</v>
      </c>
      <c r="AD38" s="79">
        <v>0</v>
      </c>
      <c r="AE38" s="85" t="s">
        <v>1173</v>
      </c>
      <c r="AF38" s="79" t="b">
        <v>0</v>
      </c>
      <c r="AG38" s="79" t="s">
        <v>1177</v>
      </c>
      <c r="AH38" s="79"/>
      <c r="AI38" s="85" t="s">
        <v>1173</v>
      </c>
      <c r="AJ38" s="79" t="b">
        <v>0</v>
      </c>
      <c r="AK38" s="79">
        <v>2</v>
      </c>
      <c r="AL38" s="85" t="s">
        <v>1147</v>
      </c>
      <c r="AM38" s="79" t="s">
        <v>1189</v>
      </c>
      <c r="AN38" s="79" t="b">
        <v>0</v>
      </c>
      <c r="AO38" s="85" t="s">
        <v>1147</v>
      </c>
      <c r="AP38" s="79" t="s">
        <v>176</v>
      </c>
      <c r="AQ38" s="79">
        <v>0</v>
      </c>
      <c r="AR38" s="79">
        <v>0</v>
      </c>
      <c r="AS38" s="79"/>
      <c r="AT38" s="79"/>
      <c r="AU38" s="79"/>
      <c r="AV38" s="79"/>
      <c r="AW38" s="79"/>
      <c r="AX38" s="79"/>
      <c r="AY38" s="79"/>
      <c r="AZ38" s="79"/>
      <c r="BA38">
        <v>3</v>
      </c>
      <c r="BB38" s="78" t="str">
        <f>REPLACE(INDEX(GroupVertices[Group],MATCH(Edges25[[#This Row],[Vertex 1]],GroupVertices[Vertex],0)),1,1,"")</f>
        <v>1</v>
      </c>
      <c r="BC38" s="78" t="str">
        <f>REPLACE(INDEX(GroupVertices[Group],MATCH(Edges25[[#This Row],[Vertex 2]],GroupVertices[Vertex],0)),1,1,"")</f>
        <v>1</v>
      </c>
      <c r="BD38" s="48">
        <v>2</v>
      </c>
      <c r="BE38" s="49">
        <v>10.526315789473685</v>
      </c>
      <c r="BF38" s="48">
        <v>0</v>
      </c>
      <c r="BG38" s="49">
        <v>0</v>
      </c>
      <c r="BH38" s="48">
        <v>0</v>
      </c>
      <c r="BI38" s="49">
        <v>0</v>
      </c>
      <c r="BJ38" s="48">
        <v>17</v>
      </c>
      <c r="BK38" s="49">
        <v>89.47368421052632</v>
      </c>
      <c r="BL38" s="48">
        <v>19</v>
      </c>
    </row>
    <row r="39" spans="1:64" ht="15">
      <c r="A39" s="64" t="s">
        <v>244</v>
      </c>
      <c r="B39" s="64" t="s">
        <v>296</v>
      </c>
      <c r="C39" s="65"/>
      <c r="D39" s="66"/>
      <c r="E39" s="67"/>
      <c r="F39" s="68"/>
      <c r="G39" s="65"/>
      <c r="H39" s="69"/>
      <c r="I39" s="70"/>
      <c r="J39" s="70"/>
      <c r="K39" s="34" t="s">
        <v>65</v>
      </c>
      <c r="L39" s="77">
        <v>60</v>
      </c>
      <c r="M39" s="77"/>
      <c r="N39" s="72"/>
      <c r="O39" s="79" t="s">
        <v>328</v>
      </c>
      <c r="P39" s="81">
        <v>43748.36273148148</v>
      </c>
      <c r="Q39" s="79" t="s">
        <v>360</v>
      </c>
      <c r="R39" s="79"/>
      <c r="S39" s="79"/>
      <c r="T39" s="79"/>
      <c r="U39" s="79"/>
      <c r="V39" s="82" t="s">
        <v>670</v>
      </c>
      <c r="W39" s="81">
        <v>43748.36273148148</v>
      </c>
      <c r="X39" s="82" t="s">
        <v>745</v>
      </c>
      <c r="Y39" s="79"/>
      <c r="Z39" s="79"/>
      <c r="AA39" s="85" t="s">
        <v>977</v>
      </c>
      <c r="AB39" s="79"/>
      <c r="AC39" s="79" t="b">
        <v>0</v>
      </c>
      <c r="AD39" s="79">
        <v>0</v>
      </c>
      <c r="AE39" s="85" t="s">
        <v>1173</v>
      </c>
      <c r="AF39" s="79" t="b">
        <v>0</v>
      </c>
      <c r="AG39" s="79" t="s">
        <v>1177</v>
      </c>
      <c r="AH39" s="79"/>
      <c r="AI39" s="85" t="s">
        <v>1173</v>
      </c>
      <c r="AJ39" s="79" t="b">
        <v>0</v>
      </c>
      <c r="AK39" s="79">
        <v>1</v>
      </c>
      <c r="AL39" s="85" t="s">
        <v>1092</v>
      </c>
      <c r="AM39" s="79" t="s">
        <v>1181</v>
      </c>
      <c r="AN39" s="79" t="b">
        <v>0</v>
      </c>
      <c r="AO39" s="85" t="s">
        <v>1092</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1</v>
      </c>
      <c r="BE39" s="49">
        <v>4.761904761904762</v>
      </c>
      <c r="BF39" s="48">
        <v>1</v>
      </c>
      <c r="BG39" s="49">
        <v>4.761904761904762</v>
      </c>
      <c r="BH39" s="48">
        <v>0</v>
      </c>
      <c r="BI39" s="49">
        <v>0</v>
      </c>
      <c r="BJ39" s="48">
        <v>19</v>
      </c>
      <c r="BK39" s="49">
        <v>90.47619047619048</v>
      </c>
      <c r="BL39" s="48">
        <v>21</v>
      </c>
    </row>
    <row r="40" spans="1:64" ht="15">
      <c r="A40" s="64" t="s">
        <v>245</v>
      </c>
      <c r="B40" s="64" t="s">
        <v>259</v>
      </c>
      <c r="C40" s="65"/>
      <c r="D40" s="66"/>
      <c r="E40" s="67"/>
      <c r="F40" s="68"/>
      <c r="G40" s="65"/>
      <c r="H40" s="69"/>
      <c r="I40" s="70"/>
      <c r="J40" s="70"/>
      <c r="K40" s="34" t="s">
        <v>65</v>
      </c>
      <c r="L40" s="77">
        <v>62</v>
      </c>
      <c r="M40" s="77"/>
      <c r="N40" s="72"/>
      <c r="O40" s="79" t="s">
        <v>328</v>
      </c>
      <c r="P40" s="81">
        <v>43748.39990740741</v>
      </c>
      <c r="Q40" s="79" t="s">
        <v>359</v>
      </c>
      <c r="R40" s="79"/>
      <c r="S40" s="79"/>
      <c r="T40" s="79"/>
      <c r="U40" s="79"/>
      <c r="V40" s="82" t="s">
        <v>671</v>
      </c>
      <c r="W40" s="81">
        <v>43748.39990740741</v>
      </c>
      <c r="X40" s="82" t="s">
        <v>746</v>
      </c>
      <c r="Y40" s="79"/>
      <c r="Z40" s="79"/>
      <c r="AA40" s="85" t="s">
        <v>978</v>
      </c>
      <c r="AB40" s="79"/>
      <c r="AC40" s="79" t="b">
        <v>0</v>
      </c>
      <c r="AD40" s="79">
        <v>0</v>
      </c>
      <c r="AE40" s="85" t="s">
        <v>1173</v>
      </c>
      <c r="AF40" s="79" t="b">
        <v>0</v>
      </c>
      <c r="AG40" s="79" t="s">
        <v>1177</v>
      </c>
      <c r="AH40" s="79"/>
      <c r="AI40" s="85" t="s">
        <v>1173</v>
      </c>
      <c r="AJ40" s="79" t="b">
        <v>0</v>
      </c>
      <c r="AK40" s="79">
        <v>2</v>
      </c>
      <c r="AL40" s="85" t="s">
        <v>1147</v>
      </c>
      <c r="AM40" s="79" t="s">
        <v>1184</v>
      </c>
      <c r="AN40" s="79" t="b">
        <v>0</v>
      </c>
      <c r="AO40" s="85" t="s">
        <v>1147</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2</v>
      </c>
      <c r="BE40" s="49">
        <v>10.526315789473685</v>
      </c>
      <c r="BF40" s="48">
        <v>0</v>
      </c>
      <c r="BG40" s="49">
        <v>0</v>
      </c>
      <c r="BH40" s="48">
        <v>0</v>
      </c>
      <c r="BI40" s="49">
        <v>0</v>
      </c>
      <c r="BJ40" s="48">
        <v>17</v>
      </c>
      <c r="BK40" s="49">
        <v>89.47368421052632</v>
      </c>
      <c r="BL40" s="48">
        <v>19</v>
      </c>
    </row>
    <row r="41" spans="1:64" ht="15">
      <c r="A41" s="64" t="s">
        <v>246</v>
      </c>
      <c r="B41" s="64" t="s">
        <v>297</v>
      </c>
      <c r="C41" s="65"/>
      <c r="D41" s="66"/>
      <c r="E41" s="67"/>
      <c r="F41" s="68"/>
      <c r="G41" s="65"/>
      <c r="H41" s="69"/>
      <c r="I41" s="70"/>
      <c r="J41" s="70"/>
      <c r="K41" s="34" t="s">
        <v>65</v>
      </c>
      <c r="L41" s="77">
        <v>63</v>
      </c>
      <c r="M41" s="77"/>
      <c r="N41" s="72"/>
      <c r="O41" s="79" t="s">
        <v>328</v>
      </c>
      <c r="P41" s="81">
        <v>43742.384664351855</v>
      </c>
      <c r="Q41" s="79" t="s">
        <v>361</v>
      </c>
      <c r="R41" s="82" t="s">
        <v>484</v>
      </c>
      <c r="S41" s="79" t="s">
        <v>523</v>
      </c>
      <c r="T41" s="79" t="s">
        <v>541</v>
      </c>
      <c r="U41" s="79"/>
      <c r="V41" s="82" t="s">
        <v>672</v>
      </c>
      <c r="W41" s="81">
        <v>43742.384664351855</v>
      </c>
      <c r="X41" s="82" t="s">
        <v>747</v>
      </c>
      <c r="Y41" s="79"/>
      <c r="Z41" s="79"/>
      <c r="AA41" s="85" t="s">
        <v>979</v>
      </c>
      <c r="AB41" s="79"/>
      <c r="AC41" s="79" t="b">
        <v>0</v>
      </c>
      <c r="AD41" s="79">
        <v>6</v>
      </c>
      <c r="AE41" s="85" t="s">
        <v>1173</v>
      </c>
      <c r="AF41" s="79" t="b">
        <v>0</v>
      </c>
      <c r="AG41" s="79" t="s">
        <v>1176</v>
      </c>
      <c r="AH41" s="79"/>
      <c r="AI41" s="85" t="s">
        <v>1173</v>
      </c>
      <c r="AJ41" s="79" t="b">
        <v>0</v>
      </c>
      <c r="AK41" s="79">
        <v>3</v>
      </c>
      <c r="AL41" s="85" t="s">
        <v>1173</v>
      </c>
      <c r="AM41" s="79" t="s">
        <v>1183</v>
      </c>
      <c r="AN41" s="79" t="b">
        <v>0</v>
      </c>
      <c r="AO41" s="85" t="s">
        <v>979</v>
      </c>
      <c r="AP41" s="79" t="s">
        <v>176</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c r="BE41" s="49"/>
      <c r="BF41" s="48"/>
      <c r="BG41" s="49"/>
      <c r="BH41" s="48"/>
      <c r="BI41" s="49"/>
      <c r="BJ41" s="48"/>
      <c r="BK41" s="49"/>
      <c r="BL41" s="48"/>
    </row>
    <row r="42" spans="1:64" ht="15">
      <c r="A42" s="64" t="s">
        <v>246</v>
      </c>
      <c r="B42" s="64" t="s">
        <v>298</v>
      </c>
      <c r="C42" s="65"/>
      <c r="D42" s="66"/>
      <c r="E42" s="67"/>
      <c r="F42" s="68"/>
      <c r="G42" s="65"/>
      <c r="H42" s="69"/>
      <c r="I42" s="70"/>
      <c r="J42" s="70"/>
      <c r="K42" s="34" t="s">
        <v>65</v>
      </c>
      <c r="L42" s="77">
        <v>64</v>
      </c>
      <c r="M42" s="77"/>
      <c r="N42" s="72"/>
      <c r="O42" s="79" t="s">
        <v>328</v>
      </c>
      <c r="P42" s="81">
        <v>43745.36578703704</v>
      </c>
      <c r="Q42" s="79" t="s">
        <v>362</v>
      </c>
      <c r="R42" s="82" t="s">
        <v>484</v>
      </c>
      <c r="S42" s="79" t="s">
        <v>523</v>
      </c>
      <c r="T42" s="79" t="s">
        <v>551</v>
      </c>
      <c r="U42" s="82" t="s">
        <v>613</v>
      </c>
      <c r="V42" s="82" t="s">
        <v>613</v>
      </c>
      <c r="W42" s="81">
        <v>43745.36578703704</v>
      </c>
      <c r="X42" s="82" t="s">
        <v>748</v>
      </c>
      <c r="Y42" s="79"/>
      <c r="Z42" s="79"/>
      <c r="AA42" s="85" t="s">
        <v>980</v>
      </c>
      <c r="AB42" s="79"/>
      <c r="AC42" s="79" t="b">
        <v>0</v>
      </c>
      <c r="AD42" s="79">
        <v>3</v>
      </c>
      <c r="AE42" s="85" t="s">
        <v>1173</v>
      </c>
      <c r="AF42" s="79" t="b">
        <v>0</v>
      </c>
      <c r="AG42" s="79" t="s">
        <v>1176</v>
      </c>
      <c r="AH42" s="79"/>
      <c r="AI42" s="85" t="s">
        <v>1173</v>
      </c>
      <c r="AJ42" s="79" t="b">
        <v>0</v>
      </c>
      <c r="AK42" s="79">
        <v>1</v>
      </c>
      <c r="AL42" s="85" t="s">
        <v>1173</v>
      </c>
      <c r="AM42" s="79" t="s">
        <v>1184</v>
      </c>
      <c r="AN42" s="79" t="b">
        <v>0</v>
      </c>
      <c r="AO42" s="85" t="s">
        <v>980</v>
      </c>
      <c r="AP42" s="79" t="s">
        <v>176</v>
      </c>
      <c r="AQ42" s="79">
        <v>0</v>
      </c>
      <c r="AR42" s="79">
        <v>0</v>
      </c>
      <c r="AS42" s="79"/>
      <c r="AT42" s="79"/>
      <c r="AU42" s="79"/>
      <c r="AV42" s="79"/>
      <c r="AW42" s="79"/>
      <c r="AX42" s="79"/>
      <c r="AY42" s="79"/>
      <c r="AZ42" s="79"/>
      <c r="BA42">
        <v>1</v>
      </c>
      <c r="BB42" s="78" t="str">
        <f>REPLACE(INDEX(GroupVertices[Group],MATCH(Edges25[[#This Row],[Vertex 1]],GroupVertices[Vertex],0)),1,1,"")</f>
        <v>2</v>
      </c>
      <c r="BC42" s="78" t="str">
        <f>REPLACE(INDEX(GroupVertices[Group],MATCH(Edges25[[#This Row],[Vertex 2]],GroupVertices[Vertex],0)),1,1,"")</f>
        <v>2</v>
      </c>
      <c r="BD42" s="48"/>
      <c r="BE42" s="49"/>
      <c r="BF42" s="48"/>
      <c r="BG42" s="49"/>
      <c r="BH42" s="48"/>
      <c r="BI42" s="49"/>
      <c r="BJ42" s="48"/>
      <c r="BK42" s="49"/>
      <c r="BL42" s="48"/>
    </row>
    <row r="43" spans="1:64" ht="15">
      <c r="A43" s="64" t="s">
        <v>247</v>
      </c>
      <c r="B43" s="64" t="s">
        <v>246</v>
      </c>
      <c r="C43" s="65"/>
      <c r="D43" s="66"/>
      <c r="E43" s="67"/>
      <c r="F43" s="68"/>
      <c r="G43" s="65"/>
      <c r="H43" s="69"/>
      <c r="I43" s="70"/>
      <c r="J43" s="70"/>
      <c r="K43" s="34" t="s">
        <v>66</v>
      </c>
      <c r="L43" s="77">
        <v>65</v>
      </c>
      <c r="M43" s="77"/>
      <c r="N43" s="72"/>
      <c r="O43" s="79" t="s">
        <v>328</v>
      </c>
      <c r="P43" s="81">
        <v>43742.4040625</v>
      </c>
      <c r="Q43" s="79" t="s">
        <v>340</v>
      </c>
      <c r="R43" s="79"/>
      <c r="S43" s="79"/>
      <c r="T43" s="79" t="s">
        <v>541</v>
      </c>
      <c r="U43" s="79"/>
      <c r="V43" s="82" t="s">
        <v>673</v>
      </c>
      <c r="W43" s="81">
        <v>43742.4040625</v>
      </c>
      <c r="X43" s="82" t="s">
        <v>749</v>
      </c>
      <c r="Y43" s="79"/>
      <c r="Z43" s="79"/>
      <c r="AA43" s="85" t="s">
        <v>981</v>
      </c>
      <c r="AB43" s="79"/>
      <c r="AC43" s="79" t="b">
        <v>0</v>
      </c>
      <c r="AD43" s="79">
        <v>0</v>
      </c>
      <c r="AE43" s="85" t="s">
        <v>1173</v>
      </c>
      <c r="AF43" s="79" t="b">
        <v>0</v>
      </c>
      <c r="AG43" s="79" t="s">
        <v>1176</v>
      </c>
      <c r="AH43" s="79"/>
      <c r="AI43" s="85" t="s">
        <v>1173</v>
      </c>
      <c r="AJ43" s="79" t="b">
        <v>0</v>
      </c>
      <c r="AK43" s="79">
        <v>3</v>
      </c>
      <c r="AL43" s="85" t="s">
        <v>979</v>
      </c>
      <c r="AM43" s="79" t="s">
        <v>1183</v>
      </c>
      <c r="AN43" s="79" t="b">
        <v>0</v>
      </c>
      <c r="AO43" s="85" t="s">
        <v>979</v>
      </c>
      <c r="AP43" s="79" t="s">
        <v>176</v>
      </c>
      <c r="AQ43" s="79">
        <v>0</v>
      </c>
      <c r="AR43" s="79">
        <v>0</v>
      </c>
      <c r="AS43" s="79"/>
      <c r="AT43" s="79"/>
      <c r="AU43" s="79"/>
      <c r="AV43" s="79"/>
      <c r="AW43" s="79"/>
      <c r="AX43" s="79"/>
      <c r="AY43" s="79"/>
      <c r="AZ43" s="79"/>
      <c r="BA43">
        <v>1</v>
      </c>
      <c r="BB43" s="78" t="str">
        <f>REPLACE(INDEX(GroupVertices[Group],MATCH(Edges25[[#This Row],[Vertex 1]],GroupVertices[Vertex],0)),1,1,"")</f>
        <v>2</v>
      </c>
      <c r="BC43" s="78" t="str">
        <f>REPLACE(INDEX(GroupVertices[Group],MATCH(Edges25[[#This Row],[Vertex 2]],GroupVertices[Vertex],0)),1,1,"")</f>
        <v>2</v>
      </c>
      <c r="BD43" s="48">
        <v>0</v>
      </c>
      <c r="BE43" s="49">
        <v>0</v>
      </c>
      <c r="BF43" s="48">
        <v>0</v>
      </c>
      <c r="BG43" s="49">
        <v>0</v>
      </c>
      <c r="BH43" s="48">
        <v>0</v>
      </c>
      <c r="BI43" s="49">
        <v>0</v>
      </c>
      <c r="BJ43" s="48">
        <v>18</v>
      </c>
      <c r="BK43" s="49">
        <v>100</v>
      </c>
      <c r="BL43" s="48">
        <v>18</v>
      </c>
    </row>
    <row r="44" spans="1:64" ht="15">
      <c r="A44" s="64" t="s">
        <v>246</v>
      </c>
      <c r="B44" s="64" t="s">
        <v>247</v>
      </c>
      <c r="C44" s="65"/>
      <c r="D44" s="66"/>
      <c r="E44" s="67"/>
      <c r="F44" s="68"/>
      <c r="G44" s="65"/>
      <c r="H44" s="69"/>
      <c r="I44" s="70"/>
      <c r="J44" s="70"/>
      <c r="K44" s="34" t="s">
        <v>66</v>
      </c>
      <c r="L44" s="77">
        <v>67</v>
      </c>
      <c r="M44" s="77"/>
      <c r="N44" s="72"/>
      <c r="O44" s="79" t="s">
        <v>328</v>
      </c>
      <c r="P44" s="81">
        <v>43745.31041666667</v>
      </c>
      <c r="Q44" s="79" t="s">
        <v>363</v>
      </c>
      <c r="R44" s="82" t="s">
        <v>484</v>
      </c>
      <c r="S44" s="79" t="s">
        <v>523</v>
      </c>
      <c r="T44" s="79" t="s">
        <v>542</v>
      </c>
      <c r="U44" s="82" t="s">
        <v>614</v>
      </c>
      <c r="V44" s="82" t="s">
        <v>614</v>
      </c>
      <c r="W44" s="81">
        <v>43745.31041666667</v>
      </c>
      <c r="X44" s="82" t="s">
        <v>750</v>
      </c>
      <c r="Y44" s="79"/>
      <c r="Z44" s="79"/>
      <c r="AA44" s="85" t="s">
        <v>982</v>
      </c>
      <c r="AB44" s="79"/>
      <c r="AC44" s="79" t="b">
        <v>0</v>
      </c>
      <c r="AD44" s="79">
        <v>2</v>
      </c>
      <c r="AE44" s="85" t="s">
        <v>1173</v>
      </c>
      <c r="AF44" s="79" t="b">
        <v>0</v>
      </c>
      <c r="AG44" s="79" t="s">
        <v>1176</v>
      </c>
      <c r="AH44" s="79"/>
      <c r="AI44" s="85" t="s">
        <v>1173</v>
      </c>
      <c r="AJ44" s="79" t="b">
        <v>0</v>
      </c>
      <c r="AK44" s="79">
        <v>2</v>
      </c>
      <c r="AL44" s="85" t="s">
        <v>1173</v>
      </c>
      <c r="AM44" s="79" t="s">
        <v>1184</v>
      </c>
      <c r="AN44" s="79" t="b">
        <v>0</v>
      </c>
      <c r="AO44" s="85" t="s">
        <v>982</v>
      </c>
      <c r="AP44" s="79" t="s">
        <v>176</v>
      </c>
      <c r="AQ44" s="79">
        <v>0</v>
      </c>
      <c r="AR44" s="79">
        <v>0</v>
      </c>
      <c r="AS44" s="79"/>
      <c r="AT44" s="79"/>
      <c r="AU44" s="79"/>
      <c r="AV44" s="79"/>
      <c r="AW44" s="79"/>
      <c r="AX44" s="79"/>
      <c r="AY44" s="79"/>
      <c r="AZ44" s="79"/>
      <c r="BA44">
        <v>3</v>
      </c>
      <c r="BB44" s="78" t="str">
        <f>REPLACE(INDEX(GroupVertices[Group],MATCH(Edges25[[#This Row],[Vertex 1]],GroupVertices[Vertex],0)),1,1,"")</f>
        <v>2</v>
      </c>
      <c r="BC44" s="78" t="str">
        <f>REPLACE(INDEX(GroupVertices[Group],MATCH(Edges25[[#This Row],[Vertex 2]],GroupVertices[Vertex],0)),1,1,"")</f>
        <v>2</v>
      </c>
      <c r="BD44" s="48"/>
      <c r="BE44" s="49"/>
      <c r="BF44" s="48"/>
      <c r="BG44" s="49"/>
      <c r="BH44" s="48"/>
      <c r="BI44" s="49"/>
      <c r="BJ44" s="48"/>
      <c r="BK44" s="49"/>
      <c r="BL44" s="48"/>
    </row>
    <row r="45" spans="1:64" ht="15">
      <c r="A45" s="64" t="s">
        <v>246</v>
      </c>
      <c r="B45" s="64" t="s">
        <v>299</v>
      </c>
      <c r="C45" s="65"/>
      <c r="D45" s="66"/>
      <c r="E45" s="67"/>
      <c r="F45" s="68"/>
      <c r="G45" s="65"/>
      <c r="H45" s="69"/>
      <c r="I45" s="70"/>
      <c r="J45" s="70"/>
      <c r="K45" s="34" t="s">
        <v>65</v>
      </c>
      <c r="L45" s="77">
        <v>69</v>
      </c>
      <c r="M45" s="77"/>
      <c r="N45" s="72"/>
      <c r="O45" s="79" t="s">
        <v>328</v>
      </c>
      <c r="P45" s="81">
        <v>43746.3894212963</v>
      </c>
      <c r="Q45" s="79" t="s">
        <v>364</v>
      </c>
      <c r="R45" s="79"/>
      <c r="S45" s="79"/>
      <c r="T45" s="79"/>
      <c r="U45" s="82" t="s">
        <v>615</v>
      </c>
      <c r="V45" s="82" t="s">
        <v>615</v>
      </c>
      <c r="W45" s="81">
        <v>43746.3894212963</v>
      </c>
      <c r="X45" s="82" t="s">
        <v>751</v>
      </c>
      <c r="Y45" s="79"/>
      <c r="Z45" s="79"/>
      <c r="AA45" s="85" t="s">
        <v>983</v>
      </c>
      <c r="AB45" s="79"/>
      <c r="AC45" s="79" t="b">
        <v>0</v>
      </c>
      <c r="AD45" s="79">
        <v>7</v>
      </c>
      <c r="AE45" s="85" t="s">
        <v>1173</v>
      </c>
      <c r="AF45" s="79" t="b">
        <v>0</v>
      </c>
      <c r="AG45" s="79" t="s">
        <v>1177</v>
      </c>
      <c r="AH45" s="79"/>
      <c r="AI45" s="85" t="s">
        <v>1173</v>
      </c>
      <c r="AJ45" s="79" t="b">
        <v>0</v>
      </c>
      <c r="AK45" s="79">
        <v>2</v>
      </c>
      <c r="AL45" s="85" t="s">
        <v>1173</v>
      </c>
      <c r="AM45" s="79" t="s">
        <v>1184</v>
      </c>
      <c r="AN45" s="79" t="b">
        <v>0</v>
      </c>
      <c r="AO45" s="85" t="s">
        <v>983</v>
      </c>
      <c r="AP45" s="79" t="s">
        <v>176</v>
      </c>
      <c r="AQ45" s="79">
        <v>0</v>
      </c>
      <c r="AR45" s="79">
        <v>0</v>
      </c>
      <c r="AS45" s="79"/>
      <c r="AT45" s="79"/>
      <c r="AU45" s="79"/>
      <c r="AV45" s="79"/>
      <c r="AW45" s="79"/>
      <c r="AX45" s="79"/>
      <c r="AY45" s="79"/>
      <c r="AZ45" s="79"/>
      <c r="BA45">
        <v>1</v>
      </c>
      <c r="BB45" s="78" t="str">
        <f>REPLACE(INDEX(GroupVertices[Group],MATCH(Edges25[[#This Row],[Vertex 1]],GroupVertices[Vertex],0)),1,1,"")</f>
        <v>2</v>
      </c>
      <c r="BC45" s="78" t="str">
        <f>REPLACE(INDEX(GroupVertices[Group],MATCH(Edges25[[#This Row],[Vertex 2]],GroupVertices[Vertex],0)),1,1,"")</f>
        <v>2</v>
      </c>
      <c r="BD45" s="48"/>
      <c r="BE45" s="49"/>
      <c r="BF45" s="48"/>
      <c r="BG45" s="49"/>
      <c r="BH45" s="48"/>
      <c r="BI45" s="49"/>
      <c r="BJ45" s="48"/>
      <c r="BK45" s="49"/>
      <c r="BL45" s="48"/>
    </row>
    <row r="46" spans="1:64" ht="15">
      <c r="A46" s="64" t="s">
        <v>248</v>
      </c>
      <c r="B46" s="64" t="s">
        <v>259</v>
      </c>
      <c r="C46" s="65"/>
      <c r="D46" s="66"/>
      <c r="E46" s="67"/>
      <c r="F46" s="68"/>
      <c r="G46" s="65"/>
      <c r="H46" s="69"/>
      <c r="I46" s="70"/>
      <c r="J46" s="70"/>
      <c r="K46" s="34" t="s">
        <v>65</v>
      </c>
      <c r="L46" s="77">
        <v>73</v>
      </c>
      <c r="M46" s="77"/>
      <c r="N46" s="72"/>
      <c r="O46" s="79" t="s">
        <v>328</v>
      </c>
      <c r="P46" s="81">
        <v>43747.27049768518</v>
      </c>
      <c r="Q46" s="79" t="s">
        <v>354</v>
      </c>
      <c r="R46" s="79"/>
      <c r="S46" s="79"/>
      <c r="T46" s="79"/>
      <c r="U46" s="79"/>
      <c r="V46" s="82" t="s">
        <v>674</v>
      </c>
      <c r="W46" s="81">
        <v>43747.27049768518</v>
      </c>
      <c r="X46" s="82" t="s">
        <v>752</v>
      </c>
      <c r="Y46" s="79"/>
      <c r="Z46" s="79"/>
      <c r="AA46" s="85" t="s">
        <v>984</v>
      </c>
      <c r="AB46" s="79"/>
      <c r="AC46" s="79" t="b">
        <v>0</v>
      </c>
      <c r="AD46" s="79">
        <v>0</v>
      </c>
      <c r="AE46" s="85" t="s">
        <v>1173</v>
      </c>
      <c r="AF46" s="79" t="b">
        <v>0</v>
      </c>
      <c r="AG46" s="79" t="s">
        <v>1176</v>
      </c>
      <c r="AH46" s="79"/>
      <c r="AI46" s="85" t="s">
        <v>1173</v>
      </c>
      <c r="AJ46" s="79" t="b">
        <v>0</v>
      </c>
      <c r="AK46" s="79">
        <v>4</v>
      </c>
      <c r="AL46" s="85" t="s">
        <v>1071</v>
      </c>
      <c r="AM46" s="79" t="s">
        <v>1188</v>
      </c>
      <c r="AN46" s="79" t="b">
        <v>0</v>
      </c>
      <c r="AO46" s="85" t="s">
        <v>1071</v>
      </c>
      <c r="AP46" s="79" t="s">
        <v>176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1</v>
      </c>
      <c r="BD46" s="48">
        <v>1</v>
      </c>
      <c r="BE46" s="49">
        <v>5.555555555555555</v>
      </c>
      <c r="BF46" s="48">
        <v>0</v>
      </c>
      <c r="BG46" s="49">
        <v>0</v>
      </c>
      <c r="BH46" s="48">
        <v>0</v>
      </c>
      <c r="BI46" s="49">
        <v>0</v>
      </c>
      <c r="BJ46" s="48">
        <v>17</v>
      </c>
      <c r="BK46" s="49">
        <v>94.44444444444444</v>
      </c>
      <c r="BL46" s="48">
        <v>18</v>
      </c>
    </row>
    <row r="47" spans="1:64" ht="15">
      <c r="A47" s="64" t="s">
        <v>246</v>
      </c>
      <c r="B47" s="64" t="s">
        <v>304</v>
      </c>
      <c r="C47" s="65"/>
      <c r="D47" s="66"/>
      <c r="E47" s="67"/>
      <c r="F47" s="68"/>
      <c r="G47" s="65"/>
      <c r="H47" s="69"/>
      <c r="I47" s="70"/>
      <c r="J47" s="70"/>
      <c r="K47" s="34" t="s">
        <v>65</v>
      </c>
      <c r="L47" s="77">
        <v>76</v>
      </c>
      <c r="M47" s="77"/>
      <c r="N47" s="72"/>
      <c r="O47" s="79" t="s">
        <v>328</v>
      </c>
      <c r="P47" s="81">
        <v>43746.62008101852</v>
      </c>
      <c r="Q47" s="79" t="s">
        <v>365</v>
      </c>
      <c r="R47" s="79"/>
      <c r="S47" s="79"/>
      <c r="T47" s="79"/>
      <c r="U47" s="82" t="s">
        <v>616</v>
      </c>
      <c r="V47" s="82" t="s">
        <v>616</v>
      </c>
      <c r="W47" s="81">
        <v>43746.62008101852</v>
      </c>
      <c r="X47" s="82" t="s">
        <v>753</v>
      </c>
      <c r="Y47" s="79"/>
      <c r="Z47" s="79"/>
      <c r="AA47" s="85" t="s">
        <v>985</v>
      </c>
      <c r="AB47" s="79"/>
      <c r="AC47" s="79" t="b">
        <v>0</v>
      </c>
      <c r="AD47" s="79">
        <v>11</v>
      </c>
      <c r="AE47" s="85" t="s">
        <v>1173</v>
      </c>
      <c r="AF47" s="79" t="b">
        <v>0</v>
      </c>
      <c r="AG47" s="79" t="s">
        <v>1177</v>
      </c>
      <c r="AH47" s="79"/>
      <c r="AI47" s="85" t="s">
        <v>1173</v>
      </c>
      <c r="AJ47" s="79" t="b">
        <v>0</v>
      </c>
      <c r="AK47" s="79">
        <v>4</v>
      </c>
      <c r="AL47" s="85" t="s">
        <v>1173</v>
      </c>
      <c r="AM47" s="79" t="s">
        <v>1184</v>
      </c>
      <c r="AN47" s="79" t="b">
        <v>0</v>
      </c>
      <c r="AO47" s="85" t="s">
        <v>985</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c r="BE47" s="49"/>
      <c r="BF47" s="48"/>
      <c r="BG47" s="49"/>
      <c r="BH47" s="48"/>
      <c r="BI47" s="49"/>
      <c r="BJ47" s="48"/>
      <c r="BK47" s="49"/>
      <c r="BL47" s="48"/>
    </row>
    <row r="48" spans="1:64" ht="15">
      <c r="A48" s="64" t="s">
        <v>246</v>
      </c>
      <c r="B48" s="64" t="s">
        <v>309</v>
      </c>
      <c r="C48" s="65"/>
      <c r="D48" s="66"/>
      <c r="E48" s="67"/>
      <c r="F48" s="68"/>
      <c r="G48" s="65"/>
      <c r="H48" s="69"/>
      <c r="I48" s="70"/>
      <c r="J48" s="70"/>
      <c r="K48" s="34" t="s">
        <v>65</v>
      </c>
      <c r="L48" s="77">
        <v>82</v>
      </c>
      <c r="M48" s="77"/>
      <c r="N48" s="72"/>
      <c r="O48" s="79" t="s">
        <v>328</v>
      </c>
      <c r="P48" s="81">
        <v>43748.43355324074</v>
      </c>
      <c r="Q48" s="79" t="s">
        <v>366</v>
      </c>
      <c r="R48" s="79"/>
      <c r="S48" s="79"/>
      <c r="T48" s="79" t="s">
        <v>552</v>
      </c>
      <c r="U48" s="82" t="s">
        <v>617</v>
      </c>
      <c r="V48" s="82" t="s">
        <v>617</v>
      </c>
      <c r="W48" s="81">
        <v>43748.43355324074</v>
      </c>
      <c r="X48" s="82" t="s">
        <v>754</v>
      </c>
      <c r="Y48" s="79"/>
      <c r="Z48" s="79"/>
      <c r="AA48" s="85" t="s">
        <v>986</v>
      </c>
      <c r="AB48" s="79"/>
      <c r="AC48" s="79" t="b">
        <v>0</v>
      </c>
      <c r="AD48" s="79">
        <v>4</v>
      </c>
      <c r="AE48" s="85" t="s">
        <v>1173</v>
      </c>
      <c r="AF48" s="79" t="b">
        <v>0</v>
      </c>
      <c r="AG48" s="79" t="s">
        <v>1177</v>
      </c>
      <c r="AH48" s="79"/>
      <c r="AI48" s="85" t="s">
        <v>1173</v>
      </c>
      <c r="AJ48" s="79" t="b">
        <v>0</v>
      </c>
      <c r="AK48" s="79">
        <v>2</v>
      </c>
      <c r="AL48" s="85" t="s">
        <v>1173</v>
      </c>
      <c r="AM48" s="79" t="s">
        <v>1184</v>
      </c>
      <c r="AN48" s="79" t="b">
        <v>0</v>
      </c>
      <c r="AO48" s="85" t="s">
        <v>986</v>
      </c>
      <c r="AP48" s="79" t="s">
        <v>176</v>
      </c>
      <c r="AQ48" s="79">
        <v>0</v>
      </c>
      <c r="AR48" s="79">
        <v>0</v>
      </c>
      <c r="AS48" s="79"/>
      <c r="AT48" s="79"/>
      <c r="AU48" s="79"/>
      <c r="AV48" s="79"/>
      <c r="AW48" s="79"/>
      <c r="AX48" s="79"/>
      <c r="AY48" s="79"/>
      <c r="AZ48" s="79"/>
      <c r="BA48">
        <v>2</v>
      </c>
      <c r="BB48" s="78" t="str">
        <f>REPLACE(INDEX(GroupVertices[Group],MATCH(Edges25[[#This Row],[Vertex 1]],GroupVertices[Vertex],0)),1,1,"")</f>
        <v>2</v>
      </c>
      <c r="BC48" s="78" t="str">
        <f>REPLACE(INDEX(GroupVertices[Group],MATCH(Edges25[[#This Row],[Vertex 2]],GroupVertices[Vertex],0)),1,1,"")</f>
        <v>2</v>
      </c>
      <c r="BD48" s="48"/>
      <c r="BE48" s="49"/>
      <c r="BF48" s="48"/>
      <c r="BG48" s="49"/>
      <c r="BH48" s="48"/>
      <c r="BI48" s="49"/>
      <c r="BJ48" s="48"/>
      <c r="BK48" s="49"/>
      <c r="BL48" s="48"/>
    </row>
    <row r="49" spans="1:64" ht="15">
      <c r="A49" s="64" t="s">
        <v>249</v>
      </c>
      <c r="B49" s="64" t="s">
        <v>259</v>
      </c>
      <c r="C49" s="65"/>
      <c r="D49" s="66"/>
      <c r="E49" s="67"/>
      <c r="F49" s="68"/>
      <c r="G49" s="65"/>
      <c r="H49" s="69"/>
      <c r="I49" s="70"/>
      <c r="J49" s="70"/>
      <c r="K49" s="34" t="s">
        <v>65</v>
      </c>
      <c r="L49" s="77">
        <v>84</v>
      </c>
      <c r="M49" s="77"/>
      <c r="N49" s="72"/>
      <c r="O49" s="79" t="s">
        <v>328</v>
      </c>
      <c r="P49" s="81">
        <v>43740.28414351852</v>
      </c>
      <c r="Q49" s="79" t="s">
        <v>335</v>
      </c>
      <c r="R49" s="79"/>
      <c r="S49" s="79"/>
      <c r="T49" s="79"/>
      <c r="U49" s="79"/>
      <c r="V49" s="82" t="s">
        <v>675</v>
      </c>
      <c r="W49" s="81">
        <v>43740.28414351852</v>
      </c>
      <c r="X49" s="82" t="s">
        <v>755</v>
      </c>
      <c r="Y49" s="79"/>
      <c r="Z49" s="79"/>
      <c r="AA49" s="85" t="s">
        <v>987</v>
      </c>
      <c r="AB49" s="79"/>
      <c r="AC49" s="79" t="b">
        <v>0</v>
      </c>
      <c r="AD49" s="79">
        <v>0</v>
      </c>
      <c r="AE49" s="85" t="s">
        <v>1173</v>
      </c>
      <c r="AF49" s="79" t="b">
        <v>0</v>
      </c>
      <c r="AG49" s="79" t="s">
        <v>1176</v>
      </c>
      <c r="AH49" s="79"/>
      <c r="AI49" s="85" t="s">
        <v>1173</v>
      </c>
      <c r="AJ49" s="79" t="b">
        <v>0</v>
      </c>
      <c r="AK49" s="79">
        <v>2</v>
      </c>
      <c r="AL49" s="85" t="s">
        <v>1134</v>
      </c>
      <c r="AM49" s="79" t="s">
        <v>1184</v>
      </c>
      <c r="AN49" s="79" t="b">
        <v>0</v>
      </c>
      <c r="AO49" s="85" t="s">
        <v>1134</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1</v>
      </c>
      <c r="BD49" s="48">
        <v>0</v>
      </c>
      <c r="BE49" s="49">
        <v>0</v>
      </c>
      <c r="BF49" s="48">
        <v>0</v>
      </c>
      <c r="BG49" s="49">
        <v>0</v>
      </c>
      <c r="BH49" s="48">
        <v>0</v>
      </c>
      <c r="BI49" s="49">
        <v>0</v>
      </c>
      <c r="BJ49" s="48">
        <v>19</v>
      </c>
      <c r="BK49" s="49">
        <v>100</v>
      </c>
      <c r="BL49" s="48">
        <v>19</v>
      </c>
    </row>
    <row r="50" spans="1:64" ht="15">
      <c r="A50" s="64" t="s">
        <v>249</v>
      </c>
      <c r="B50" s="64" t="s">
        <v>246</v>
      </c>
      <c r="C50" s="65"/>
      <c r="D50" s="66"/>
      <c r="E50" s="67"/>
      <c r="F50" s="68"/>
      <c r="G50" s="65"/>
      <c r="H50" s="69"/>
      <c r="I50" s="70"/>
      <c r="J50" s="70"/>
      <c r="K50" s="34" t="s">
        <v>65</v>
      </c>
      <c r="L50" s="77">
        <v>85</v>
      </c>
      <c r="M50" s="77"/>
      <c r="N50" s="72"/>
      <c r="O50" s="79" t="s">
        <v>328</v>
      </c>
      <c r="P50" s="81">
        <v>43745.420960648145</v>
      </c>
      <c r="Q50" s="79" t="s">
        <v>343</v>
      </c>
      <c r="R50" s="82" t="s">
        <v>484</v>
      </c>
      <c r="S50" s="79" t="s">
        <v>523</v>
      </c>
      <c r="T50" s="79" t="s">
        <v>542</v>
      </c>
      <c r="U50" s="79"/>
      <c r="V50" s="82" t="s">
        <v>675</v>
      </c>
      <c r="W50" s="81">
        <v>43745.420960648145</v>
      </c>
      <c r="X50" s="82" t="s">
        <v>756</v>
      </c>
      <c r="Y50" s="79"/>
      <c r="Z50" s="79"/>
      <c r="AA50" s="85" t="s">
        <v>988</v>
      </c>
      <c r="AB50" s="79"/>
      <c r="AC50" s="79" t="b">
        <v>0</v>
      </c>
      <c r="AD50" s="79">
        <v>0</v>
      </c>
      <c r="AE50" s="85" t="s">
        <v>1173</v>
      </c>
      <c r="AF50" s="79" t="b">
        <v>0</v>
      </c>
      <c r="AG50" s="79" t="s">
        <v>1176</v>
      </c>
      <c r="AH50" s="79"/>
      <c r="AI50" s="85" t="s">
        <v>1173</v>
      </c>
      <c r="AJ50" s="79" t="b">
        <v>0</v>
      </c>
      <c r="AK50" s="79">
        <v>1</v>
      </c>
      <c r="AL50" s="85" t="s">
        <v>980</v>
      </c>
      <c r="AM50" s="79" t="s">
        <v>1183</v>
      </c>
      <c r="AN50" s="79" t="b">
        <v>0</v>
      </c>
      <c r="AO50" s="85" t="s">
        <v>980</v>
      </c>
      <c r="AP50" s="79" t="s">
        <v>176</v>
      </c>
      <c r="AQ50" s="79">
        <v>0</v>
      </c>
      <c r="AR50" s="79">
        <v>0</v>
      </c>
      <c r="AS50" s="79"/>
      <c r="AT50" s="79"/>
      <c r="AU50" s="79"/>
      <c r="AV50" s="79"/>
      <c r="AW50" s="79"/>
      <c r="AX50" s="79"/>
      <c r="AY50" s="79"/>
      <c r="AZ50" s="79"/>
      <c r="BA50">
        <v>5</v>
      </c>
      <c r="BB50" s="78" t="str">
        <f>REPLACE(INDEX(GroupVertices[Group],MATCH(Edges25[[#This Row],[Vertex 1]],GroupVertices[Vertex],0)),1,1,"")</f>
        <v>2</v>
      </c>
      <c r="BC50" s="78" t="str">
        <f>REPLACE(INDEX(GroupVertices[Group],MATCH(Edges25[[#This Row],[Vertex 2]],GroupVertices[Vertex],0)),1,1,"")</f>
        <v>2</v>
      </c>
      <c r="BD50" s="48">
        <v>0</v>
      </c>
      <c r="BE50" s="49">
        <v>0</v>
      </c>
      <c r="BF50" s="48">
        <v>0</v>
      </c>
      <c r="BG50" s="49">
        <v>0</v>
      </c>
      <c r="BH50" s="48">
        <v>0</v>
      </c>
      <c r="BI50" s="49">
        <v>0</v>
      </c>
      <c r="BJ50" s="48">
        <v>13</v>
      </c>
      <c r="BK50" s="49">
        <v>100</v>
      </c>
      <c r="BL50" s="48">
        <v>13</v>
      </c>
    </row>
    <row r="51" spans="1:64" ht="15">
      <c r="A51" s="64" t="s">
        <v>249</v>
      </c>
      <c r="B51" s="64" t="s">
        <v>246</v>
      </c>
      <c r="C51" s="65"/>
      <c r="D51" s="66"/>
      <c r="E51" s="67"/>
      <c r="F51" s="68"/>
      <c r="G51" s="65"/>
      <c r="H51" s="69"/>
      <c r="I51" s="70"/>
      <c r="J51" s="70"/>
      <c r="K51" s="34" t="s">
        <v>65</v>
      </c>
      <c r="L51" s="77">
        <v>86</v>
      </c>
      <c r="M51" s="77"/>
      <c r="N51" s="72"/>
      <c r="O51" s="79" t="s">
        <v>328</v>
      </c>
      <c r="P51" s="81">
        <v>43745.422743055555</v>
      </c>
      <c r="Q51" s="79" t="s">
        <v>367</v>
      </c>
      <c r="R51" s="82" t="s">
        <v>484</v>
      </c>
      <c r="S51" s="79" t="s">
        <v>523</v>
      </c>
      <c r="T51" s="79" t="s">
        <v>542</v>
      </c>
      <c r="U51" s="79"/>
      <c r="V51" s="82" t="s">
        <v>675</v>
      </c>
      <c r="W51" s="81">
        <v>43745.422743055555</v>
      </c>
      <c r="X51" s="82" t="s">
        <v>757</v>
      </c>
      <c r="Y51" s="79"/>
      <c r="Z51" s="79"/>
      <c r="AA51" s="85" t="s">
        <v>989</v>
      </c>
      <c r="AB51" s="79"/>
      <c r="AC51" s="79" t="b">
        <v>0</v>
      </c>
      <c r="AD51" s="79">
        <v>0</v>
      </c>
      <c r="AE51" s="85" t="s">
        <v>1173</v>
      </c>
      <c r="AF51" s="79" t="b">
        <v>0</v>
      </c>
      <c r="AG51" s="79" t="s">
        <v>1176</v>
      </c>
      <c r="AH51" s="79"/>
      <c r="AI51" s="85" t="s">
        <v>1173</v>
      </c>
      <c r="AJ51" s="79" t="b">
        <v>0</v>
      </c>
      <c r="AK51" s="79">
        <v>2</v>
      </c>
      <c r="AL51" s="85" t="s">
        <v>982</v>
      </c>
      <c r="AM51" s="79" t="s">
        <v>1183</v>
      </c>
      <c r="AN51" s="79" t="b">
        <v>0</v>
      </c>
      <c r="AO51" s="85" t="s">
        <v>982</v>
      </c>
      <c r="AP51" s="79" t="s">
        <v>176</v>
      </c>
      <c r="AQ51" s="79">
        <v>0</v>
      </c>
      <c r="AR51" s="79">
        <v>0</v>
      </c>
      <c r="AS51" s="79"/>
      <c r="AT51" s="79"/>
      <c r="AU51" s="79"/>
      <c r="AV51" s="79"/>
      <c r="AW51" s="79"/>
      <c r="AX51" s="79"/>
      <c r="AY51" s="79"/>
      <c r="AZ51" s="79"/>
      <c r="BA51">
        <v>5</v>
      </c>
      <c r="BB51" s="78" t="str">
        <f>REPLACE(INDEX(GroupVertices[Group],MATCH(Edges25[[#This Row],[Vertex 1]],GroupVertices[Vertex],0)),1,1,"")</f>
        <v>2</v>
      </c>
      <c r="BC51" s="78" t="str">
        <f>REPLACE(INDEX(GroupVertices[Group],MATCH(Edges25[[#This Row],[Vertex 2]],GroupVertices[Vertex],0)),1,1,"")</f>
        <v>2</v>
      </c>
      <c r="BD51" s="48">
        <v>0</v>
      </c>
      <c r="BE51" s="49">
        <v>0</v>
      </c>
      <c r="BF51" s="48">
        <v>0</v>
      </c>
      <c r="BG51" s="49">
        <v>0</v>
      </c>
      <c r="BH51" s="48">
        <v>0</v>
      </c>
      <c r="BI51" s="49">
        <v>0</v>
      </c>
      <c r="BJ51" s="48">
        <v>12</v>
      </c>
      <c r="BK51" s="49">
        <v>100</v>
      </c>
      <c r="BL51" s="48">
        <v>12</v>
      </c>
    </row>
    <row r="52" spans="1:64" ht="15">
      <c r="A52" s="64" t="s">
        <v>249</v>
      </c>
      <c r="B52" s="64" t="s">
        <v>246</v>
      </c>
      <c r="C52" s="65"/>
      <c r="D52" s="66"/>
      <c r="E52" s="67"/>
      <c r="F52" s="68"/>
      <c r="G52" s="65"/>
      <c r="H52" s="69"/>
      <c r="I52" s="70"/>
      <c r="J52" s="70"/>
      <c r="K52" s="34" t="s">
        <v>65</v>
      </c>
      <c r="L52" s="77">
        <v>87</v>
      </c>
      <c r="M52" s="77"/>
      <c r="N52" s="72"/>
      <c r="O52" s="79" t="s">
        <v>328</v>
      </c>
      <c r="P52" s="81">
        <v>43746.39052083333</v>
      </c>
      <c r="Q52" s="79" t="s">
        <v>347</v>
      </c>
      <c r="R52" s="79"/>
      <c r="S52" s="79"/>
      <c r="T52" s="79"/>
      <c r="U52" s="79"/>
      <c r="V52" s="82" t="s">
        <v>675</v>
      </c>
      <c r="W52" s="81">
        <v>43746.39052083333</v>
      </c>
      <c r="X52" s="82" t="s">
        <v>758</v>
      </c>
      <c r="Y52" s="79"/>
      <c r="Z52" s="79"/>
      <c r="AA52" s="85" t="s">
        <v>990</v>
      </c>
      <c r="AB52" s="79"/>
      <c r="AC52" s="79" t="b">
        <v>0</v>
      </c>
      <c r="AD52" s="79">
        <v>0</v>
      </c>
      <c r="AE52" s="85" t="s">
        <v>1173</v>
      </c>
      <c r="AF52" s="79" t="b">
        <v>0</v>
      </c>
      <c r="AG52" s="79" t="s">
        <v>1177</v>
      </c>
      <c r="AH52" s="79"/>
      <c r="AI52" s="85" t="s">
        <v>1173</v>
      </c>
      <c r="AJ52" s="79" t="b">
        <v>0</v>
      </c>
      <c r="AK52" s="79">
        <v>2</v>
      </c>
      <c r="AL52" s="85" t="s">
        <v>983</v>
      </c>
      <c r="AM52" s="79" t="s">
        <v>1184</v>
      </c>
      <c r="AN52" s="79" t="b">
        <v>0</v>
      </c>
      <c r="AO52" s="85" t="s">
        <v>983</v>
      </c>
      <c r="AP52" s="79" t="s">
        <v>176</v>
      </c>
      <c r="AQ52" s="79">
        <v>0</v>
      </c>
      <c r="AR52" s="79">
        <v>0</v>
      </c>
      <c r="AS52" s="79"/>
      <c r="AT52" s="79"/>
      <c r="AU52" s="79"/>
      <c r="AV52" s="79"/>
      <c r="AW52" s="79"/>
      <c r="AX52" s="79"/>
      <c r="AY52" s="79"/>
      <c r="AZ52" s="79"/>
      <c r="BA52">
        <v>5</v>
      </c>
      <c r="BB52" s="78" t="str">
        <f>REPLACE(INDEX(GroupVertices[Group],MATCH(Edges25[[#This Row],[Vertex 1]],GroupVertices[Vertex],0)),1,1,"")</f>
        <v>2</v>
      </c>
      <c r="BC52" s="78" t="str">
        <f>REPLACE(INDEX(GroupVertices[Group],MATCH(Edges25[[#This Row],[Vertex 2]],GroupVertices[Vertex],0)),1,1,"")</f>
        <v>2</v>
      </c>
      <c r="BD52" s="48">
        <v>0</v>
      </c>
      <c r="BE52" s="49">
        <v>0</v>
      </c>
      <c r="BF52" s="48">
        <v>0</v>
      </c>
      <c r="BG52" s="49">
        <v>0</v>
      </c>
      <c r="BH52" s="48">
        <v>0</v>
      </c>
      <c r="BI52" s="49">
        <v>0</v>
      </c>
      <c r="BJ52" s="48">
        <v>23</v>
      </c>
      <c r="BK52" s="49">
        <v>100</v>
      </c>
      <c r="BL52" s="48">
        <v>23</v>
      </c>
    </row>
    <row r="53" spans="1:64" ht="15">
      <c r="A53" s="64" t="s">
        <v>249</v>
      </c>
      <c r="B53" s="64" t="s">
        <v>246</v>
      </c>
      <c r="C53" s="65"/>
      <c r="D53" s="66"/>
      <c r="E53" s="67"/>
      <c r="F53" s="68"/>
      <c r="G53" s="65"/>
      <c r="H53" s="69"/>
      <c r="I53" s="70"/>
      <c r="J53" s="70"/>
      <c r="K53" s="34" t="s">
        <v>65</v>
      </c>
      <c r="L53" s="77">
        <v>88</v>
      </c>
      <c r="M53" s="77"/>
      <c r="N53" s="72"/>
      <c r="O53" s="79" t="s">
        <v>328</v>
      </c>
      <c r="P53" s="81">
        <v>43746.62355324074</v>
      </c>
      <c r="Q53" s="79" t="s">
        <v>350</v>
      </c>
      <c r="R53" s="79"/>
      <c r="S53" s="79"/>
      <c r="T53" s="79"/>
      <c r="U53" s="79"/>
      <c r="V53" s="82" t="s">
        <v>675</v>
      </c>
      <c r="W53" s="81">
        <v>43746.62355324074</v>
      </c>
      <c r="X53" s="82" t="s">
        <v>759</v>
      </c>
      <c r="Y53" s="79"/>
      <c r="Z53" s="79"/>
      <c r="AA53" s="85" t="s">
        <v>991</v>
      </c>
      <c r="AB53" s="79"/>
      <c r="AC53" s="79" t="b">
        <v>0</v>
      </c>
      <c r="AD53" s="79">
        <v>0</v>
      </c>
      <c r="AE53" s="85" t="s">
        <v>1173</v>
      </c>
      <c r="AF53" s="79" t="b">
        <v>0</v>
      </c>
      <c r="AG53" s="79" t="s">
        <v>1177</v>
      </c>
      <c r="AH53" s="79"/>
      <c r="AI53" s="85" t="s">
        <v>1173</v>
      </c>
      <c r="AJ53" s="79" t="b">
        <v>0</v>
      </c>
      <c r="AK53" s="79">
        <v>4</v>
      </c>
      <c r="AL53" s="85" t="s">
        <v>985</v>
      </c>
      <c r="AM53" s="79" t="s">
        <v>1183</v>
      </c>
      <c r="AN53" s="79" t="b">
        <v>0</v>
      </c>
      <c r="AO53" s="85" t="s">
        <v>985</v>
      </c>
      <c r="AP53" s="79" t="s">
        <v>176</v>
      </c>
      <c r="AQ53" s="79">
        <v>0</v>
      </c>
      <c r="AR53" s="79">
        <v>0</v>
      </c>
      <c r="AS53" s="79"/>
      <c r="AT53" s="79"/>
      <c r="AU53" s="79"/>
      <c r="AV53" s="79"/>
      <c r="AW53" s="79"/>
      <c r="AX53" s="79"/>
      <c r="AY53" s="79"/>
      <c r="AZ53" s="79"/>
      <c r="BA53">
        <v>5</v>
      </c>
      <c r="BB53" s="78" t="str">
        <f>REPLACE(INDEX(GroupVertices[Group],MATCH(Edges25[[#This Row],[Vertex 1]],GroupVertices[Vertex],0)),1,1,"")</f>
        <v>2</v>
      </c>
      <c r="BC53" s="78" t="str">
        <f>REPLACE(INDEX(GroupVertices[Group],MATCH(Edges25[[#This Row],[Vertex 2]],GroupVertices[Vertex],0)),1,1,"")</f>
        <v>2</v>
      </c>
      <c r="BD53" s="48">
        <v>0</v>
      </c>
      <c r="BE53" s="49">
        <v>0</v>
      </c>
      <c r="BF53" s="48">
        <v>0</v>
      </c>
      <c r="BG53" s="49">
        <v>0</v>
      </c>
      <c r="BH53" s="48">
        <v>0</v>
      </c>
      <c r="BI53" s="49">
        <v>0</v>
      </c>
      <c r="BJ53" s="48">
        <v>24</v>
      </c>
      <c r="BK53" s="49">
        <v>100</v>
      </c>
      <c r="BL53" s="48">
        <v>24</v>
      </c>
    </row>
    <row r="54" spans="1:64" ht="15">
      <c r="A54" s="64" t="s">
        <v>249</v>
      </c>
      <c r="B54" s="64" t="s">
        <v>311</v>
      </c>
      <c r="C54" s="65"/>
      <c r="D54" s="66"/>
      <c r="E54" s="67"/>
      <c r="F54" s="68"/>
      <c r="G54" s="65"/>
      <c r="H54" s="69"/>
      <c r="I54" s="70"/>
      <c r="J54" s="70"/>
      <c r="K54" s="34" t="s">
        <v>65</v>
      </c>
      <c r="L54" s="77">
        <v>89</v>
      </c>
      <c r="M54" s="77"/>
      <c r="N54" s="72"/>
      <c r="O54" s="79" t="s">
        <v>328</v>
      </c>
      <c r="P54" s="81">
        <v>43748.43912037037</v>
      </c>
      <c r="Q54" s="79" t="s">
        <v>368</v>
      </c>
      <c r="R54" s="79"/>
      <c r="S54" s="79"/>
      <c r="T54" s="79"/>
      <c r="U54" s="79"/>
      <c r="V54" s="82" t="s">
        <v>675</v>
      </c>
      <c r="W54" s="81">
        <v>43748.43912037037</v>
      </c>
      <c r="X54" s="82" t="s">
        <v>760</v>
      </c>
      <c r="Y54" s="79"/>
      <c r="Z54" s="79"/>
      <c r="AA54" s="85" t="s">
        <v>992</v>
      </c>
      <c r="AB54" s="79"/>
      <c r="AC54" s="79" t="b">
        <v>0</v>
      </c>
      <c r="AD54" s="79">
        <v>0</v>
      </c>
      <c r="AE54" s="85" t="s">
        <v>1173</v>
      </c>
      <c r="AF54" s="79" t="b">
        <v>0</v>
      </c>
      <c r="AG54" s="79" t="s">
        <v>1177</v>
      </c>
      <c r="AH54" s="79"/>
      <c r="AI54" s="85" t="s">
        <v>1173</v>
      </c>
      <c r="AJ54" s="79" t="b">
        <v>0</v>
      </c>
      <c r="AK54" s="79">
        <v>2</v>
      </c>
      <c r="AL54" s="85" t="s">
        <v>986</v>
      </c>
      <c r="AM54" s="79" t="s">
        <v>1183</v>
      </c>
      <c r="AN54" s="79" t="b">
        <v>0</v>
      </c>
      <c r="AO54" s="85" t="s">
        <v>986</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2</v>
      </c>
      <c r="BD54" s="48">
        <v>0</v>
      </c>
      <c r="BE54" s="49">
        <v>0</v>
      </c>
      <c r="BF54" s="48">
        <v>0</v>
      </c>
      <c r="BG54" s="49">
        <v>0</v>
      </c>
      <c r="BH54" s="48">
        <v>0</v>
      </c>
      <c r="BI54" s="49">
        <v>0</v>
      </c>
      <c r="BJ54" s="48">
        <v>20</v>
      </c>
      <c r="BK54" s="49">
        <v>100</v>
      </c>
      <c r="BL54" s="48">
        <v>20</v>
      </c>
    </row>
    <row r="55" spans="1:64" ht="15">
      <c r="A55" s="64" t="s">
        <v>250</v>
      </c>
      <c r="B55" s="64" t="s">
        <v>311</v>
      </c>
      <c r="C55" s="65"/>
      <c r="D55" s="66"/>
      <c r="E55" s="67"/>
      <c r="F55" s="68"/>
      <c r="G55" s="65"/>
      <c r="H55" s="69"/>
      <c r="I55" s="70"/>
      <c r="J55" s="70"/>
      <c r="K55" s="34" t="s">
        <v>65</v>
      </c>
      <c r="L55" s="77">
        <v>92</v>
      </c>
      <c r="M55" s="77"/>
      <c r="N55" s="72"/>
      <c r="O55" s="79" t="s">
        <v>328</v>
      </c>
      <c r="P55" s="81">
        <v>43748.45275462963</v>
      </c>
      <c r="Q55" s="79" t="s">
        <v>368</v>
      </c>
      <c r="R55" s="79"/>
      <c r="S55" s="79"/>
      <c r="T55" s="79"/>
      <c r="U55" s="79"/>
      <c r="V55" s="82" t="s">
        <v>676</v>
      </c>
      <c r="W55" s="81">
        <v>43748.45275462963</v>
      </c>
      <c r="X55" s="82" t="s">
        <v>761</v>
      </c>
      <c r="Y55" s="79"/>
      <c r="Z55" s="79"/>
      <c r="AA55" s="85" t="s">
        <v>993</v>
      </c>
      <c r="AB55" s="79"/>
      <c r="AC55" s="79" t="b">
        <v>0</v>
      </c>
      <c r="AD55" s="79">
        <v>0</v>
      </c>
      <c r="AE55" s="85" t="s">
        <v>1173</v>
      </c>
      <c r="AF55" s="79" t="b">
        <v>0</v>
      </c>
      <c r="AG55" s="79" t="s">
        <v>1177</v>
      </c>
      <c r="AH55" s="79"/>
      <c r="AI55" s="85" t="s">
        <v>1173</v>
      </c>
      <c r="AJ55" s="79" t="b">
        <v>0</v>
      </c>
      <c r="AK55" s="79">
        <v>2</v>
      </c>
      <c r="AL55" s="85" t="s">
        <v>986</v>
      </c>
      <c r="AM55" s="79" t="s">
        <v>1181</v>
      </c>
      <c r="AN55" s="79" t="b">
        <v>0</v>
      </c>
      <c r="AO55" s="85" t="s">
        <v>986</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c r="BE55" s="49"/>
      <c r="BF55" s="48"/>
      <c r="BG55" s="49"/>
      <c r="BH55" s="48"/>
      <c r="BI55" s="49"/>
      <c r="BJ55" s="48"/>
      <c r="BK55" s="49"/>
      <c r="BL55" s="48"/>
    </row>
    <row r="56" spans="1:64" ht="15">
      <c r="A56" s="64" t="s">
        <v>251</v>
      </c>
      <c r="B56" s="64" t="s">
        <v>312</v>
      </c>
      <c r="C56" s="65"/>
      <c r="D56" s="66"/>
      <c r="E56" s="67"/>
      <c r="F56" s="68"/>
      <c r="G56" s="65"/>
      <c r="H56" s="69"/>
      <c r="I56" s="70"/>
      <c r="J56" s="70"/>
      <c r="K56" s="34" t="s">
        <v>65</v>
      </c>
      <c r="L56" s="77">
        <v>93</v>
      </c>
      <c r="M56" s="77"/>
      <c r="N56" s="72"/>
      <c r="O56" s="79" t="s">
        <v>328</v>
      </c>
      <c r="P56" s="81">
        <v>43748.54944444444</v>
      </c>
      <c r="Q56" s="79" t="s">
        <v>369</v>
      </c>
      <c r="R56" s="82" t="s">
        <v>487</v>
      </c>
      <c r="S56" s="79" t="s">
        <v>526</v>
      </c>
      <c r="T56" s="79" t="s">
        <v>553</v>
      </c>
      <c r="U56" s="79"/>
      <c r="V56" s="82" t="s">
        <v>677</v>
      </c>
      <c r="W56" s="81">
        <v>43748.54944444444</v>
      </c>
      <c r="X56" s="82" t="s">
        <v>762</v>
      </c>
      <c r="Y56" s="79"/>
      <c r="Z56" s="79"/>
      <c r="AA56" s="85" t="s">
        <v>994</v>
      </c>
      <c r="AB56" s="79"/>
      <c r="AC56" s="79" t="b">
        <v>0</v>
      </c>
      <c r="AD56" s="79">
        <v>1</v>
      </c>
      <c r="AE56" s="85" t="s">
        <v>1173</v>
      </c>
      <c r="AF56" s="79" t="b">
        <v>1</v>
      </c>
      <c r="AG56" s="79" t="s">
        <v>1177</v>
      </c>
      <c r="AH56" s="79"/>
      <c r="AI56" s="85" t="s">
        <v>1151</v>
      </c>
      <c r="AJ56" s="79" t="b">
        <v>0</v>
      </c>
      <c r="AK56" s="79">
        <v>0</v>
      </c>
      <c r="AL56" s="85" t="s">
        <v>1173</v>
      </c>
      <c r="AM56" s="79" t="s">
        <v>1183</v>
      </c>
      <c r="AN56" s="79" t="b">
        <v>0</v>
      </c>
      <c r="AO56" s="85" t="s">
        <v>994</v>
      </c>
      <c r="AP56" s="79" t="s">
        <v>176</v>
      </c>
      <c r="AQ56" s="79">
        <v>0</v>
      </c>
      <c r="AR56" s="79">
        <v>0</v>
      </c>
      <c r="AS56" s="79"/>
      <c r="AT56" s="79"/>
      <c r="AU56" s="79"/>
      <c r="AV56" s="79"/>
      <c r="AW56" s="79"/>
      <c r="AX56" s="79"/>
      <c r="AY56" s="79"/>
      <c r="AZ56" s="79"/>
      <c r="BA56">
        <v>1</v>
      </c>
      <c r="BB56" s="78" t="str">
        <f>REPLACE(INDEX(GroupVertices[Group],MATCH(Edges25[[#This Row],[Vertex 1]],GroupVertices[Vertex],0)),1,1,"")</f>
        <v>8</v>
      </c>
      <c r="BC56" s="78" t="str">
        <f>REPLACE(INDEX(GroupVertices[Group],MATCH(Edges25[[#This Row],[Vertex 2]],GroupVertices[Vertex],0)),1,1,"")</f>
        <v>8</v>
      </c>
      <c r="BD56" s="48"/>
      <c r="BE56" s="49"/>
      <c r="BF56" s="48"/>
      <c r="BG56" s="49"/>
      <c r="BH56" s="48"/>
      <c r="BI56" s="49"/>
      <c r="BJ56" s="48"/>
      <c r="BK56" s="49"/>
      <c r="BL56" s="48"/>
    </row>
    <row r="57" spans="1:64" ht="15">
      <c r="A57" s="64" t="s">
        <v>252</v>
      </c>
      <c r="B57" s="64" t="s">
        <v>259</v>
      </c>
      <c r="C57" s="65"/>
      <c r="D57" s="66"/>
      <c r="E57" s="67"/>
      <c r="F57" s="68"/>
      <c r="G57" s="65"/>
      <c r="H57" s="69"/>
      <c r="I57" s="70"/>
      <c r="J57" s="70"/>
      <c r="K57" s="34" t="s">
        <v>65</v>
      </c>
      <c r="L57" s="77">
        <v>95</v>
      </c>
      <c r="M57" s="77"/>
      <c r="N57" s="72"/>
      <c r="O57" s="79" t="s">
        <v>328</v>
      </c>
      <c r="P57" s="81">
        <v>43746.708599537036</v>
      </c>
      <c r="Q57" s="79" t="s">
        <v>351</v>
      </c>
      <c r="R57" s="79"/>
      <c r="S57" s="79"/>
      <c r="T57" s="79" t="s">
        <v>546</v>
      </c>
      <c r="U57" s="79"/>
      <c r="V57" s="82" t="s">
        <v>678</v>
      </c>
      <c r="W57" s="81">
        <v>43746.708599537036</v>
      </c>
      <c r="X57" s="82" t="s">
        <v>763</v>
      </c>
      <c r="Y57" s="79"/>
      <c r="Z57" s="79"/>
      <c r="AA57" s="85" t="s">
        <v>995</v>
      </c>
      <c r="AB57" s="79"/>
      <c r="AC57" s="79" t="b">
        <v>0</v>
      </c>
      <c r="AD57" s="79">
        <v>0</v>
      </c>
      <c r="AE57" s="85" t="s">
        <v>1173</v>
      </c>
      <c r="AF57" s="79" t="b">
        <v>0</v>
      </c>
      <c r="AG57" s="79" t="s">
        <v>1177</v>
      </c>
      <c r="AH57" s="79"/>
      <c r="AI57" s="85" t="s">
        <v>1173</v>
      </c>
      <c r="AJ57" s="79" t="b">
        <v>0</v>
      </c>
      <c r="AK57" s="79">
        <v>3</v>
      </c>
      <c r="AL57" s="85" t="s">
        <v>1140</v>
      </c>
      <c r="AM57" s="79" t="s">
        <v>1182</v>
      </c>
      <c r="AN57" s="79" t="b">
        <v>0</v>
      </c>
      <c r="AO57" s="85" t="s">
        <v>1140</v>
      </c>
      <c r="AP57" s="79" t="s">
        <v>176</v>
      </c>
      <c r="AQ57" s="79">
        <v>0</v>
      </c>
      <c r="AR57" s="79">
        <v>0</v>
      </c>
      <c r="AS57" s="79"/>
      <c r="AT57" s="79"/>
      <c r="AU57" s="79"/>
      <c r="AV57" s="79"/>
      <c r="AW57" s="79"/>
      <c r="AX57" s="79"/>
      <c r="AY57" s="79"/>
      <c r="AZ57" s="79"/>
      <c r="BA57">
        <v>2</v>
      </c>
      <c r="BB57" s="78" t="str">
        <f>REPLACE(INDEX(GroupVertices[Group],MATCH(Edges25[[#This Row],[Vertex 1]],GroupVertices[Vertex],0)),1,1,"")</f>
        <v>5</v>
      </c>
      <c r="BC57" s="78" t="str">
        <f>REPLACE(INDEX(GroupVertices[Group],MATCH(Edges25[[#This Row],[Vertex 2]],GroupVertices[Vertex],0)),1,1,"")</f>
        <v>1</v>
      </c>
      <c r="BD57" s="48">
        <v>0</v>
      </c>
      <c r="BE57" s="49">
        <v>0</v>
      </c>
      <c r="BF57" s="48">
        <v>0</v>
      </c>
      <c r="BG57" s="49">
        <v>0</v>
      </c>
      <c r="BH57" s="48">
        <v>0</v>
      </c>
      <c r="BI57" s="49">
        <v>0</v>
      </c>
      <c r="BJ57" s="48">
        <v>23</v>
      </c>
      <c r="BK57" s="49">
        <v>100</v>
      </c>
      <c r="BL57" s="48">
        <v>23</v>
      </c>
    </row>
    <row r="58" spans="1:64" ht="15">
      <c r="A58" s="64" t="s">
        <v>252</v>
      </c>
      <c r="B58" s="64" t="s">
        <v>314</v>
      </c>
      <c r="C58" s="65"/>
      <c r="D58" s="66"/>
      <c r="E58" s="67"/>
      <c r="F58" s="68"/>
      <c r="G58" s="65"/>
      <c r="H58" s="69"/>
      <c r="I58" s="70"/>
      <c r="J58" s="70"/>
      <c r="K58" s="34" t="s">
        <v>65</v>
      </c>
      <c r="L58" s="77">
        <v>96</v>
      </c>
      <c r="M58" s="77"/>
      <c r="N58" s="72"/>
      <c r="O58" s="79" t="s">
        <v>328</v>
      </c>
      <c r="P58" s="81">
        <v>43748.6105787037</v>
      </c>
      <c r="Q58" s="79" t="s">
        <v>370</v>
      </c>
      <c r="R58" s="79"/>
      <c r="S58" s="79"/>
      <c r="T58" s="79"/>
      <c r="U58" s="79"/>
      <c r="V58" s="82" t="s">
        <v>678</v>
      </c>
      <c r="W58" s="81">
        <v>43748.6105787037</v>
      </c>
      <c r="X58" s="82" t="s">
        <v>764</v>
      </c>
      <c r="Y58" s="79"/>
      <c r="Z58" s="79"/>
      <c r="AA58" s="85" t="s">
        <v>996</v>
      </c>
      <c r="AB58" s="79"/>
      <c r="AC58" s="79" t="b">
        <v>0</v>
      </c>
      <c r="AD58" s="79">
        <v>0</v>
      </c>
      <c r="AE58" s="85" t="s">
        <v>1173</v>
      </c>
      <c r="AF58" s="79" t="b">
        <v>0</v>
      </c>
      <c r="AG58" s="79" t="s">
        <v>1177</v>
      </c>
      <c r="AH58" s="79"/>
      <c r="AI58" s="85" t="s">
        <v>1173</v>
      </c>
      <c r="AJ58" s="79" t="b">
        <v>0</v>
      </c>
      <c r="AK58" s="79">
        <v>1</v>
      </c>
      <c r="AL58" s="85" t="s">
        <v>1109</v>
      </c>
      <c r="AM58" s="79" t="s">
        <v>1182</v>
      </c>
      <c r="AN58" s="79" t="b">
        <v>0</v>
      </c>
      <c r="AO58" s="85" t="s">
        <v>1109</v>
      </c>
      <c r="AP58" s="79" t="s">
        <v>176</v>
      </c>
      <c r="AQ58" s="79">
        <v>0</v>
      </c>
      <c r="AR58" s="79">
        <v>0</v>
      </c>
      <c r="AS58" s="79"/>
      <c r="AT58" s="79"/>
      <c r="AU58" s="79"/>
      <c r="AV58" s="79"/>
      <c r="AW58" s="79"/>
      <c r="AX58" s="79"/>
      <c r="AY58" s="79"/>
      <c r="AZ58" s="79"/>
      <c r="BA58">
        <v>1</v>
      </c>
      <c r="BB58" s="78" t="str">
        <f>REPLACE(INDEX(GroupVertices[Group],MATCH(Edges25[[#This Row],[Vertex 1]],GroupVertices[Vertex],0)),1,1,"")</f>
        <v>5</v>
      </c>
      <c r="BC58" s="78" t="str">
        <f>REPLACE(INDEX(GroupVertices[Group],MATCH(Edges25[[#This Row],[Vertex 2]],GroupVertices[Vertex],0)),1,1,"")</f>
        <v>5</v>
      </c>
      <c r="BD58" s="48">
        <v>0</v>
      </c>
      <c r="BE58" s="49">
        <v>0</v>
      </c>
      <c r="BF58" s="48">
        <v>0</v>
      </c>
      <c r="BG58" s="49">
        <v>0</v>
      </c>
      <c r="BH58" s="48">
        <v>0</v>
      </c>
      <c r="BI58" s="49">
        <v>0</v>
      </c>
      <c r="BJ58" s="48">
        <v>18</v>
      </c>
      <c r="BK58" s="49">
        <v>100</v>
      </c>
      <c r="BL58" s="48">
        <v>18</v>
      </c>
    </row>
    <row r="59" spans="1:64" ht="15">
      <c r="A59" s="64" t="s">
        <v>253</v>
      </c>
      <c r="B59" s="64" t="s">
        <v>259</v>
      </c>
      <c r="C59" s="65"/>
      <c r="D59" s="66"/>
      <c r="E59" s="67"/>
      <c r="F59" s="68"/>
      <c r="G59" s="65"/>
      <c r="H59" s="69"/>
      <c r="I59" s="70"/>
      <c r="J59" s="70"/>
      <c r="K59" s="34" t="s">
        <v>65</v>
      </c>
      <c r="L59" s="77">
        <v>98</v>
      </c>
      <c r="M59" s="77"/>
      <c r="N59" s="72"/>
      <c r="O59" s="79" t="s">
        <v>328</v>
      </c>
      <c r="P59" s="81">
        <v>43748.707349537035</v>
      </c>
      <c r="Q59" s="79" t="s">
        <v>371</v>
      </c>
      <c r="R59" s="79"/>
      <c r="S59" s="79"/>
      <c r="T59" s="79"/>
      <c r="U59" s="79"/>
      <c r="V59" s="82" t="s">
        <v>679</v>
      </c>
      <c r="W59" s="81">
        <v>43748.707349537035</v>
      </c>
      <c r="X59" s="82" t="s">
        <v>765</v>
      </c>
      <c r="Y59" s="79"/>
      <c r="Z59" s="79"/>
      <c r="AA59" s="85" t="s">
        <v>997</v>
      </c>
      <c r="AB59" s="79"/>
      <c r="AC59" s="79" t="b">
        <v>0</v>
      </c>
      <c r="AD59" s="79">
        <v>0</v>
      </c>
      <c r="AE59" s="85" t="s">
        <v>1173</v>
      </c>
      <c r="AF59" s="79" t="b">
        <v>0</v>
      </c>
      <c r="AG59" s="79" t="s">
        <v>1177</v>
      </c>
      <c r="AH59" s="79"/>
      <c r="AI59" s="85" t="s">
        <v>1173</v>
      </c>
      <c r="AJ59" s="79" t="b">
        <v>0</v>
      </c>
      <c r="AK59" s="79">
        <v>1</v>
      </c>
      <c r="AL59" s="85" t="s">
        <v>1110</v>
      </c>
      <c r="AM59" s="79" t="s">
        <v>1184</v>
      </c>
      <c r="AN59" s="79" t="b">
        <v>0</v>
      </c>
      <c r="AO59" s="85" t="s">
        <v>1110</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19</v>
      </c>
      <c r="BK59" s="49">
        <v>100</v>
      </c>
      <c r="BL59" s="48">
        <v>19</v>
      </c>
    </row>
    <row r="60" spans="1:64" ht="15">
      <c r="A60" s="64" t="s">
        <v>254</v>
      </c>
      <c r="B60" s="64" t="s">
        <v>273</v>
      </c>
      <c r="C60" s="65"/>
      <c r="D60" s="66"/>
      <c r="E60" s="67"/>
      <c r="F60" s="68"/>
      <c r="G60" s="65"/>
      <c r="H60" s="69"/>
      <c r="I60" s="70"/>
      <c r="J60" s="70"/>
      <c r="K60" s="34" t="s">
        <v>65</v>
      </c>
      <c r="L60" s="77">
        <v>99</v>
      </c>
      <c r="M60" s="77"/>
      <c r="N60" s="72"/>
      <c r="O60" s="79" t="s">
        <v>328</v>
      </c>
      <c r="P60" s="81">
        <v>43749.24037037037</v>
      </c>
      <c r="Q60" s="79" t="s">
        <v>353</v>
      </c>
      <c r="R60" s="79"/>
      <c r="S60" s="79"/>
      <c r="T60" s="79" t="s">
        <v>548</v>
      </c>
      <c r="U60" s="82" t="s">
        <v>611</v>
      </c>
      <c r="V60" s="82" t="s">
        <v>611</v>
      </c>
      <c r="W60" s="81">
        <v>43749.24037037037</v>
      </c>
      <c r="X60" s="82" t="s">
        <v>766</v>
      </c>
      <c r="Y60" s="79"/>
      <c r="Z60" s="79"/>
      <c r="AA60" s="85" t="s">
        <v>998</v>
      </c>
      <c r="AB60" s="79"/>
      <c r="AC60" s="79" t="b">
        <v>0</v>
      </c>
      <c r="AD60" s="79">
        <v>0</v>
      </c>
      <c r="AE60" s="85" t="s">
        <v>1173</v>
      </c>
      <c r="AF60" s="79" t="b">
        <v>0</v>
      </c>
      <c r="AG60" s="79" t="s">
        <v>1176</v>
      </c>
      <c r="AH60" s="79"/>
      <c r="AI60" s="85" t="s">
        <v>1173</v>
      </c>
      <c r="AJ60" s="79" t="b">
        <v>0</v>
      </c>
      <c r="AK60" s="79">
        <v>6</v>
      </c>
      <c r="AL60" s="85" t="s">
        <v>1068</v>
      </c>
      <c r="AM60" s="79" t="s">
        <v>1188</v>
      </c>
      <c r="AN60" s="79" t="b">
        <v>0</v>
      </c>
      <c r="AO60" s="85" t="s">
        <v>1068</v>
      </c>
      <c r="AP60" s="79" t="s">
        <v>176</v>
      </c>
      <c r="AQ60" s="79">
        <v>0</v>
      </c>
      <c r="AR60" s="79">
        <v>0</v>
      </c>
      <c r="AS60" s="79"/>
      <c r="AT60" s="79"/>
      <c r="AU60" s="79"/>
      <c r="AV60" s="79"/>
      <c r="AW60" s="79"/>
      <c r="AX60" s="79"/>
      <c r="AY60" s="79"/>
      <c r="AZ60" s="79"/>
      <c r="BA60">
        <v>1</v>
      </c>
      <c r="BB60" s="78" t="str">
        <f>REPLACE(INDEX(GroupVertices[Group],MATCH(Edges25[[#This Row],[Vertex 1]],GroupVertices[Vertex],0)),1,1,"")</f>
        <v>3</v>
      </c>
      <c r="BC60" s="78" t="str">
        <f>REPLACE(INDEX(GroupVertices[Group],MATCH(Edges25[[#This Row],[Vertex 2]],GroupVertices[Vertex],0)),1,1,"")</f>
        <v>3</v>
      </c>
      <c r="BD60" s="48">
        <v>0</v>
      </c>
      <c r="BE60" s="49">
        <v>0</v>
      </c>
      <c r="BF60" s="48">
        <v>0</v>
      </c>
      <c r="BG60" s="49">
        <v>0</v>
      </c>
      <c r="BH60" s="48">
        <v>0</v>
      </c>
      <c r="BI60" s="49">
        <v>0</v>
      </c>
      <c r="BJ60" s="48">
        <v>10</v>
      </c>
      <c r="BK60" s="49">
        <v>100</v>
      </c>
      <c r="BL60" s="48">
        <v>10</v>
      </c>
    </row>
    <row r="61" spans="1:64" ht="15">
      <c r="A61" s="64" t="s">
        <v>254</v>
      </c>
      <c r="B61" s="64" t="s">
        <v>280</v>
      </c>
      <c r="C61" s="65"/>
      <c r="D61" s="66"/>
      <c r="E61" s="67"/>
      <c r="F61" s="68"/>
      <c r="G61" s="65"/>
      <c r="H61" s="69"/>
      <c r="I61" s="70"/>
      <c r="J61" s="70"/>
      <c r="K61" s="34" t="s">
        <v>65</v>
      </c>
      <c r="L61" s="77">
        <v>100</v>
      </c>
      <c r="M61" s="77"/>
      <c r="N61" s="72"/>
      <c r="O61" s="79" t="s">
        <v>328</v>
      </c>
      <c r="P61" s="81">
        <v>43749.24052083334</v>
      </c>
      <c r="Q61" s="79" t="s">
        <v>355</v>
      </c>
      <c r="R61" s="79"/>
      <c r="S61" s="79"/>
      <c r="T61" s="79"/>
      <c r="U61" s="79"/>
      <c r="V61" s="82" t="s">
        <v>680</v>
      </c>
      <c r="W61" s="81">
        <v>43749.24052083334</v>
      </c>
      <c r="X61" s="82" t="s">
        <v>767</v>
      </c>
      <c r="Y61" s="79"/>
      <c r="Z61" s="79"/>
      <c r="AA61" s="85" t="s">
        <v>999</v>
      </c>
      <c r="AB61" s="79"/>
      <c r="AC61" s="79" t="b">
        <v>0</v>
      </c>
      <c r="AD61" s="79">
        <v>0</v>
      </c>
      <c r="AE61" s="85" t="s">
        <v>1173</v>
      </c>
      <c r="AF61" s="79" t="b">
        <v>0</v>
      </c>
      <c r="AG61" s="79" t="s">
        <v>1176</v>
      </c>
      <c r="AH61" s="79"/>
      <c r="AI61" s="85" t="s">
        <v>1173</v>
      </c>
      <c r="AJ61" s="79" t="b">
        <v>0</v>
      </c>
      <c r="AK61" s="79">
        <v>5</v>
      </c>
      <c r="AL61" s="85" t="s">
        <v>1114</v>
      </c>
      <c r="AM61" s="79" t="s">
        <v>1188</v>
      </c>
      <c r="AN61" s="79" t="b">
        <v>0</v>
      </c>
      <c r="AO61" s="85" t="s">
        <v>1114</v>
      </c>
      <c r="AP61" s="79" t="s">
        <v>176</v>
      </c>
      <c r="AQ61" s="79">
        <v>0</v>
      </c>
      <c r="AR61" s="79">
        <v>0</v>
      </c>
      <c r="AS61" s="79"/>
      <c r="AT61" s="79"/>
      <c r="AU61" s="79"/>
      <c r="AV61" s="79"/>
      <c r="AW61" s="79"/>
      <c r="AX61" s="79"/>
      <c r="AY61" s="79"/>
      <c r="AZ61" s="79"/>
      <c r="BA61">
        <v>1</v>
      </c>
      <c r="BB61" s="78" t="str">
        <f>REPLACE(INDEX(GroupVertices[Group],MATCH(Edges25[[#This Row],[Vertex 1]],GroupVertices[Vertex],0)),1,1,"")</f>
        <v>3</v>
      </c>
      <c r="BC61" s="78" t="str">
        <f>REPLACE(INDEX(GroupVertices[Group],MATCH(Edges25[[#This Row],[Vertex 2]],GroupVertices[Vertex],0)),1,1,"")</f>
        <v>3</v>
      </c>
      <c r="BD61" s="48"/>
      <c r="BE61" s="49"/>
      <c r="BF61" s="48"/>
      <c r="BG61" s="49"/>
      <c r="BH61" s="48"/>
      <c r="BI61" s="49"/>
      <c r="BJ61" s="48"/>
      <c r="BK61" s="49"/>
      <c r="BL61" s="48"/>
    </row>
    <row r="62" spans="1:64" ht="15">
      <c r="A62" s="64" t="s">
        <v>255</v>
      </c>
      <c r="B62" s="64" t="s">
        <v>273</v>
      </c>
      <c r="C62" s="65"/>
      <c r="D62" s="66"/>
      <c r="E62" s="67"/>
      <c r="F62" s="68"/>
      <c r="G62" s="65"/>
      <c r="H62" s="69"/>
      <c r="I62" s="70"/>
      <c r="J62" s="70"/>
      <c r="K62" s="34" t="s">
        <v>65</v>
      </c>
      <c r="L62" s="77">
        <v>102</v>
      </c>
      <c r="M62" s="77"/>
      <c r="N62" s="72"/>
      <c r="O62" s="79" t="s">
        <v>328</v>
      </c>
      <c r="P62" s="81">
        <v>43749.240219907406</v>
      </c>
      <c r="Q62" s="79" t="s">
        <v>353</v>
      </c>
      <c r="R62" s="79"/>
      <c r="S62" s="79"/>
      <c r="T62" s="79" t="s">
        <v>548</v>
      </c>
      <c r="U62" s="82" t="s">
        <v>611</v>
      </c>
      <c r="V62" s="82" t="s">
        <v>611</v>
      </c>
      <c r="W62" s="81">
        <v>43749.240219907406</v>
      </c>
      <c r="X62" s="82" t="s">
        <v>768</v>
      </c>
      <c r="Y62" s="79"/>
      <c r="Z62" s="79"/>
      <c r="AA62" s="85" t="s">
        <v>1000</v>
      </c>
      <c r="AB62" s="79"/>
      <c r="AC62" s="79" t="b">
        <v>0</v>
      </c>
      <c r="AD62" s="79">
        <v>0</v>
      </c>
      <c r="AE62" s="85" t="s">
        <v>1173</v>
      </c>
      <c r="AF62" s="79" t="b">
        <v>0</v>
      </c>
      <c r="AG62" s="79" t="s">
        <v>1176</v>
      </c>
      <c r="AH62" s="79"/>
      <c r="AI62" s="85" t="s">
        <v>1173</v>
      </c>
      <c r="AJ62" s="79" t="b">
        <v>0</v>
      </c>
      <c r="AK62" s="79">
        <v>6</v>
      </c>
      <c r="AL62" s="85" t="s">
        <v>1068</v>
      </c>
      <c r="AM62" s="79" t="s">
        <v>1181</v>
      </c>
      <c r="AN62" s="79" t="b">
        <v>0</v>
      </c>
      <c r="AO62" s="85" t="s">
        <v>1068</v>
      </c>
      <c r="AP62" s="79" t="s">
        <v>176</v>
      </c>
      <c r="AQ62" s="79">
        <v>0</v>
      </c>
      <c r="AR62" s="79">
        <v>0</v>
      </c>
      <c r="AS62" s="79"/>
      <c r="AT62" s="79"/>
      <c r="AU62" s="79"/>
      <c r="AV62" s="79"/>
      <c r="AW62" s="79"/>
      <c r="AX62" s="79"/>
      <c r="AY62" s="79"/>
      <c r="AZ62" s="79"/>
      <c r="BA62">
        <v>1</v>
      </c>
      <c r="BB62" s="78" t="str">
        <f>REPLACE(INDEX(GroupVertices[Group],MATCH(Edges25[[#This Row],[Vertex 1]],GroupVertices[Vertex],0)),1,1,"")</f>
        <v>3</v>
      </c>
      <c r="BC62" s="78" t="str">
        <f>REPLACE(INDEX(GroupVertices[Group],MATCH(Edges25[[#This Row],[Vertex 2]],GroupVertices[Vertex],0)),1,1,"")</f>
        <v>3</v>
      </c>
      <c r="BD62" s="48">
        <v>0</v>
      </c>
      <c r="BE62" s="49">
        <v>0</v>
      </c>
      <c r="BF62" s="48">
        <v>0</v>
      </c>
      <c r="BG62" s="49">
        <v>0</v>
      </c>
      <c r="BH62" s="48">
        <v>0</v>
      </c>
      <c r="BI62" s="49">
        <v>0</v>
      </c>
      <c r="BJ62" s="48">
        <v>10</v>
      </c>
      <c r="BK62" s="49">
        <v>100</v>
      </c>
      <c r="BL62" s="48">
        <v>10</v>
      </c>
    </row>
    <row r="63" spans="1:64" ht="15">
      <c r="A63" s="64" t="s">
        <v>255</v>
      </c>
      <c r="B63" s="64" t="s">
        <v>280</v>
      </c>
      <c r="C63" s="65"/>
      <c r="D63" s="66"/>
      <c r="E63" s="67"/>
      <c r="F63" s="68"/>
      <c r="G63" s="65"/>
      <c r="H63" s="69"/>
      <c r="I63" s="70"/>
      <c r="J63" s="70"/>
      <c r="K63" s="34" t="s">
        <v>65</v>
      </c>
      <c r="L63" s="77">
        <v>103</v>
      </c>
      <c r="M63" s="77"/>
      <c r="N63" s="72"/>
      <c r="O63" s="79" t="s">
        <v>328</v>
      </c>
      <c r="P63" s="81">
        <v>43749.240428240744</v>
      </c>
      <c r="Q63" s="79" t="s">
        <v>355</v>
      </c>
      <c r="R63" s="79"/>
      <c r="S63" s="79"/>
      <c r="T63" s="79"/>
      <c r="U63" s="79"/>
      <c r="V63" s="82" t="s">
        <v>681</v>
      </c>
      <c r="W63" s="81">
        <v>43749.240428240744</v>
      </c>
      <c r="X63" s="82" t="s">
        <v>769</v>
      </c>
      <c r="Y63" s="79"/>
      <c r="Z63" s="79"/>
      <c r="AA63" s="85" t="s">
        <v>1001</v>
      </c>
      <c r="AB63" s="79"/>
      <c r="AC63" s="79" t="b">
        <v>0</v>
      </c>
      <c r="AD63" s="79">
        <v>0</v>
      </c>
      <c r="AE63" s="85" t="s">
        <v>1173</v>
      </c>
      <c r="AF63" s="79" t="b">
        <v>0</v>
      </c>
      <c r="AG63" s="79" t="s">
        <v>1176</v>
      </c>
      <c r="AH63" s="79"/>
      <c r="AI63" s="85" t="s">
        <v>1173</v>
      </c>
      <c r="AJ63" s="79" t="b">
        <v>0</v>
      </c>
      <c r="AK63" s="79">
        <v>5</v>
      </c>
      <c r="AL63" s="85" t="s">
        <v>1114</v>
      </c>
      <c r="AM63" s="79" t="s">
        <v>1181</v>
      </c>
      <c r="AN63" s="79" t="b">
        <v>0</v>
      </c>
      <c r="AO63" s="85" t="s">
        <v>1114</v>
      </c>
      <c r="AP63" s="79" t="s">
        <v>176</v>
      </c>
      <c r="AQ63" s="79">
        <v>0</v>
      </c>
      <c r="AR63" s="79">
        <v>0</v>
      </c>
      <c r="AS63" s="79"/>
      <c r="AT63" s="79"/>
      <c r="AU63" s="79"/>
      <c r="AV63" s="79"/>
      <c r="AW63" s="79"/>
      <c r="AX63" s="79"/>
      <c r="AY63" s="79"/>
      <c r="AZ63" s="79"/>
      <c r="BA63">
        <v>1</v>
      </c>
      <c r="BB63" s="78" t="str">
        <f>REPLACE(INDEX(GroupVertices[Group],MATCH(Edges25[[#This Row],[Vertex 1]],GroupVertices[Vertex],0)),1,1,"")</f>
        <v>3</v>
      </c>
      <c r="BC63" s="78" t="str">
        <f>REPLACE(INDEX(GroupVertices[Group],MATCH(Edges25[[#This Row],[Vertex 2]],GroupVertices[Vertex],0)),1,1,"")</f>
        <v>3</v>
      </c>
      <c r="BD63" s="48"/>
      <c r="BE63" s="49"/>
      <c r="BF63" s="48"/>
      <c r="BG63" s="49"/>
      <c r="BH63" s="48"/>
      <c r="BI63" s="49"/>
      <c r="BJ63" s="48"/>
      <c r="BK63" s="49"/>
      <c r="BL63" s="48"/>
    </row>
    <row r="64" spans="1:64" ht="15">
      <c r="A64" s="64" t="s">
        <v>255</v>
      </c>
      <c r="B64" s="64" t="s">
        <v>259</v>
      </c>
      <c r="C64" s="65"/>
      <c r="D64" s="66"/>
      <c r="E64" s="67"/>
      <c r="F64" s="68"/>
      <c r="G64" s="65"/>
      <c r="H64" s="69"/>
      <c r="I64" s="70"/>
      <c r="J64" s="70"/>
      <c r="K64" s="34" t="s">
        <v>65</v>
      </c>
      <c r="L64" s="77">
        <v>105</v>
      </c>
      <c r="M64" s="77"/>
      <c r="N64" s="72"/>
      <c r="O64" s="79" t="s">
        <v>328</v>
      </c>
      <c r="P64" s="81">
        <v>43749.24048611111</v>
      </c>
      <c r="Q64" s="79" t="s">
        <v>354</v>
      </c>
      <c r="R64" s="79"/>
      <c r="S64" s="79"/>
      <c r="T64" s="79"/>
      <c r="U64" s="79"/>
      <c r="V64" s="82" t="s">
        <v>681</v>
      </c>
      <c r="W64" s="81">
        <v>43749.24048611111</v>
      </c>
      <c r="X64" s="82" t="s">
        <v>770</v>
      </c>
      <c r="Y64" s="79"/>
      <c r="Z64" s="79"/>
      <c r="AA64" s="85" t="s">
        <v>1002</v>
      </c>
      <c r="AB64" s="79"/>
      <c r="AC64" s="79" t="b">
        <v>0</v>
      </c>
      <c r="AD64" s="79">
        <v>0</v>
      </c>
      <c r="AE64" s="85" t="s">
        <v>1173</v>
      </c>
      <c r="AF64" s="79" t="b">
        <v>0</v>
      </c>
      <c r="AG64" s="79" t="s">
        <v>1176</v>
      </c>
      <c r="AH64" s="79"/>
      <c r="AI64" s="85" t="s">
        <v>1173</v>
      </c>
      <c r="AJ64" s="79" t="b">
        <v>0</v>
      </c>
      <c r="AK64" s="79">
        <v>8</v>
      </c>
      <c r="AL64" s="85" t="s">
        <v>1071</v>
      </c>
      <c r="AM64" s="79" t="s">
        <v>1181</v>
      </c>
      <c r="AN64" s="79" t="b">
        <v>0</v>
      </c>
      <c r="AO64" s="85" t="s">
        <v>1071</v>
      </c>
      <c r="AP64" s="79" t="s">
        <v>176</v>
      </c>
      <c r="AQ64" s="79">
        <v>0</v>
      </c>
      <c r="AR64" s="79">
        <v>0</v>
      </c>
      <c r="AS64" s="79"/>
      <c r="AT64" s="79"/>
      <c r="AU64" s="79"/>
      <c r="AV64" s="79"/>
      <c r="AW64" s="79"/>
      <c r="AX64" s="79"/>
      <c r="AY64" s="79"/>
      <c r="AZ64" s="79"/>
      <c r="BA64">
        <v>2</v>
      </c>
      <c r="BB64" s="78" t="str">
        <f>REPLACE(INDEX(GroupVertices[Group],MATCH(Edges25[[#This Row],[Vertex 1]],GroupVertices[Vertex],0)),1,1,"")</f>
        <v>3</v>
      </c>
      <c r="BC64" s="78" t="str">
        <f>REPLACE(INDEX(GroupVertices[Group],MATCH(Edges25[[#This Row],[Vertex 2]],GroupVertices[Vertex],0)),1,1,"")</f>
        <v>1</v>
      </c>
      <c r="BD64" s="48">
        <v>1</v>
      </c>
      <c r="BE64" s="49">
        <v>5.555555555555555</v>
      </c>
      <c r="BF64" s="48">
        <v>0</v>
      </c>
      <c r="BG64" s="49">
        <v>0</v>
      </c>
      <c r="BH64" s="48">
        <v>0</v>
      </c>
      <c r="BI64" s="49">
        <v>0</v>
      </c>
      <c r="BJ64" s="48">
        <v>17</v>
      </c>
      <c r="BK64" s="49">
        <v>94.44444444444444</v>
      </c>
      <c r="BL64" s="48">
        <v>18</v>
      </c>
    </row>
    <row r="65" spans="1:64" ht="15">
      <c r="A65" s="64" t="s">
        <v>255</v>
      </c>
      <c r="B65" s="64" t="s">
        <v>259</v>
      </c>
      <c r="C65" s="65"/>
      <c r="D65" s="66"/>
      <c r="E65" s="67"/>
      <c r="F65" s="68"/>
      <c r="G65" s="65"/>
      <c r="H65" s="69"/>
      <c r="I65" s="70"/>
      <c r="J65" s="70"/>
      <c r="K65" s="34" t="s">
        <v>65</v>
      </c>
      <c r="L65" s="77">
        <v>106</v>
      </c>
      <c r="M65" s="77"/>
      <c r="N65" s="72"/>
      <c r="O65" s="79" t="s">
        <v>328</v>
      </c>
      <c r="P65" s="81">
        <v>43749.240694444445</v>
      </c>
      <c r="Q65" s="79" t="s">
        <v>372</v>
      </c>
      <c r="R65" s="79"/>
      <c r="S65" s="79"/>
      <c r="T65" s="79"/>
      <c r="U65" s="79"/>
      <c r="V65" s="82" t="s">
        <v>681</v>
      </c>
      <c r="W65" s="81">
        <v>43749.240694444445</v>
      </c>
      <c r="X65" s="82" t="s">
        <v>771</v>
      </c>
      <c r="Y65" s="79"/>
      <c r="Z65" s="79"/>
      <c r="AA65" s="85" t="s">
        <v>1003</v>
      </c>
      <c r="AB65" s="79"/>
      <c r="AC65" s="79" t="b">
        <v>0</v>
      </c>
      <c r="AD65" s="79">
        <v>0</v>
      </c>
      <c r="AE65" s="85" t="s">
        <v>1173</v>
      </c>
      <c r="AF65" s="79" t="b">
        <v>0</v>
      </c>
      <c r="AG65" s="79" t="s">
        <v>1176</v>
      </c>
      <c r="AH65" s="79"/>
      <c r="AI65" s="85" t="s">
        <v>1173</v>
      </c>
      <c r="AJ65" s="79" t="b">
        <v>0</v>
      </c>
      <c r="AK65" s="79">
        <v>2</v>
      </c>
      <c r="AL65" s="85" t="s">
        <v>1141</v>
      </c>
      <c r="AM65" s="79" t="s">
        <v>1181</v>
      </c>
      <c r="AN65" s="79" t="b">
        <v>0</v>
      </c>
      <c r="AO65" s="85" t="s">
        <v>1141</v>
      </c>
      <c r="AP65" s="79" t="s">
        <v>176</v>
      </c>
      <c r="AQ65" s="79">
        <v>0</v>
      </c>
      <c r="AR65" s="79">
        <v>0</v>
      </c>
      <c r="AS65" s="79"/>
      <c r="AT65" s="79"/>
      <c r="AU65" s="79"/>
      <c r="AV65" s="79"/>
      <c r="AW65" s="79"/>
      <c r="AX65" s="79"/>
      <c r="AY65" s="79"/>
      <c r="AZ65" s="79"/>
      <c r="BA65">
        <v>2</v>
      </c>
      <c r="BB65" s="78" t="str">
        <f>REPLACE(INDEX(GroupVertices[Group],MATCH(Edges25[[#This Row],[Vertex 1]],GroupVertices[Vertex],0)),1,1,"")</f>
        <v>3</v>
      </c>
      <c r="BC65" s="78" t="str">
        <f>REPLACE(INDEX(GroupVertices[Group],MATCH(Edges25[[#This Row],[Vertex 2]],GroupVertices[Vertex],0)),1,1,"")</f>
        <v>1</v>
      </c>
      <c r="BD65" s="48">
        <v>0</v>
      </c>
      <c r="BE65" s="49">
        <v>0</v>
      </c>
      <c r="BF65" s="48">
        <v>0</v>
      </c>
      <c r="BG65" s="49">
        <v>0</v>
      </c>
      <c r="BH65" s="48">
        <v>0</v>
      </c>
      <c r="BI65" s="49">
        <v>0</v>
      </c>
      <c r="BJ65" s="48">
        <v>17</v>
      </c>
      <c r="BK65" s="49">
        <v>100</v>
      </c>
      <c r="BL65" s="48">
        <v>17</v>
      </c>
    </row>
    <row r="66" spans="1:64" ht="15">
      <c r="A66" s="64" t="s">
        <v>256</v>
      </c>
      <c r="B66" s="64" t="s">
        <v>256</v>
      </c>
      <c r="C66" s="65"/>
      <c r="D66" s="66"/>
      <c r="E66" s="67"/>
      <c r="F66" s="68"/>
      <c r="G66" s="65"/>
      <c r="H66" s="69"/>
      <c r="I66" s="70"/>
      <c r="J66" s="70"/>
      <c r="K66" s="34" t="s">
        <v>65</v>
      </c>
      <c r="L66" s="77">
        <v>107</v>
      </c>
      <c r="M66" s="77"/>
      <c r="N66" s="72"/>
      <c r="O66" s="79" t="s">
        <v>176</v>
      </c>
      <c r="P66" s="81">
        <v>43740.444085648145</v>
      </c>
      <c r="Q66" s="79" t="s">
        <v>373</v>
      </c>
      <c r="R66" s="82" t="s">
        <v>488</v>
      </c>
      <c r="S66" s="79" t="s">
        <v>526</v>
      </c>
      <c r="T66" s="79" t="s">
        <v>554</v>
      </c>
      <c r="U66" s="79"/>
      <c r="V66" s="82" t="s">
        <v>682</v>
      </c>
      <c r="W66" s="81">
        <v>43740.444085648145</v>
      </c>
      <c r="X66" s="82" t="s">
        <v>772</v>
      </c>
      <c r="Y66" s="79"/>
      <c r="Z66" s="79"/>
      <c r="AA66" s="85" t="s">
        <v>1004</v>
      </c>
      <c r="AB66" s="79"/>
      <c r="AC66" s="79" t="b">
        <v>0</v>
      </c>
      <c r="AD66" s="79">
        <v>10</v>
      </c>
      <c r="AE66" s="85" t="s">
        <v>1173</v>
      </c>
      <c r="AF66" s="79" t="b">
        <v>1</v>
      </c>
      <c r="AG66" s="79" t="s">
        <v>1176</v>
      </c>
      <c r="AH66" s="79"/>
      <c r="AI66" s="85" t="s">
        <v>1134</v>
      </c>
      <c r="AJ66" s="79" t="b">
        <v>0</v>
      </c>
      <c r="AK66" s="79">
        <v>2</v>
      </c>
      <c r="AL66" s="85" t="s">
        <v>1173</v>
      </c>
      <c r="AM66" s="79" t="s">
        <v>1183</v>
      </c>
      <c r="AN66" s="79" t="b">
        <v>0</v>
      </c>
      <c r="AO66" s="85" t="s">
        <v>1004</v>
      </c>
      <c r="AP66" s="79" t="s">
        <v>176</v>
      </c>
      <c r="AQ66" s="79">
        <v>0</v>
      </c>
      <c r="AR66" s="79">
        <v>0</v>
      </c>
      <c r="AS66" s="79"/>
      <c r="AT66" s="79"/>
      <c r="AU66" s="79"/>
      <c r="AV66" s="79"/>
      <c r="AW66" s="79"/>
      <c r="AX66" s="79"/>
      <c r="AY66" s="79"/>
      <c r="AZ66" s="79"/>
      <c r="BA66">
        <v>1</v>
      </c>
      <c r="BB66" s="78" t="str">
        <f>REPLACE(INDEX(GroupVertices[Group],MATCH(Edges25[[#This Row],[Vertex 1]],GroupVertices[Vertex],0)),1,1,"")</f>
        <v>6</v>
      </c>
      <c r="BC66" s="78" t="str">
        <f>REPLACE(INDEX(GroupVertices[Group],MATCH(Edges25[[#This Row],[Vertex 2]],GroupVertices[Vertex],0)),1,1,"")</f>
        <v>6</v>
      </c>
      <c r="BD66" s="48">
        <v>0</v>
      </c>
      <c r="BE66" s="49">
        <v>0</v>
      </c>
      <c r="BF66" s="48">
        <v>0</v>
      </c>
      <c r="BG66" s="49">
        <v>0</v>
      </c>
      <c r="BH66" s="48">
        <v>0</v>
      </c>
      <c r="BI66" s="49">
        <v>0</v>
      </c>
      <c r="BJ66" s="48">
        <v>25</v>
      </c>
      <c r="BK66" s="49">
        <v>100</v>
      </c>
      <c r="BL66" s="48">
        <v>25</v>
      </c>
    </row>
    <row r="67" spans="1:64" ht="15">
      <c r="A67" s="64" t="s">
        <v>257</v>
      </c>
      <c r="B67" s="64" t="s">
        <v>256</v>
      </c>
      <c r="C67" s="65"/>
      <c r="D67" s="66"/>
      <c r="E67" s="67"/>
      <c r="F67" s="68"/>
      <c r="G67" s="65"/>
      <c r="H67" s="69"/>
      <c r="I67" s="70"/>
      <c r="J67" s="70"/>
      <c r="K67" s="34" t="s">
        <v>65</v>
      </c>
      <c r="L67" s="77">
        <v>108</v>
      </c>
      <c r="M67" s="77"/>
      <c r="N67" s="72"/>
      <c r="O67" s="79" t="s">
        <v>328</v>
      </c>
      <c r="P67" s="81">
        <v>43740.5627662037</v>
      </c>
      <c r="Q67" s="79" t="s">
        <v>332</v>
      </c>
      <c r="R67" s="79"/>
      <c r="S67" s="79"/>
      <c r="T67" s="79" t="s">
        <v>536</v>
      </c>
      <c r="U67" s="79"/>
      <c r="V67" s="82" t="s">
        <v>683</v>
      </c>
      <c r="W67" s="81">
        <v>43740.5627662037</v>
      </c>
      <c r="X67" s="82" t="s">
        <v>773</v>
      </c>
      <c r="Y67" s="79"/>
      <c r="Z67" s="79"/>
      <c r="AA67" s="85" t="s">
        <v>1005</v>
      </c>
      <c r="AB67" s="79"/>
      <c r="AC67" s="79" t="b">
        <v>0</v>
      </c>
      <c r="AD67" s="79">
        <v>0</v>
      </c>
      <c r="AE67" s="85" t="s">
        <v>1173</v>
      </c>
      <c r="AF67" s="79" t="b">
        <v>1</v>
      </c>
      <c r="AG67" s="79" t="s">
        <v>1176</v>
      </c>
      <c r="AH67" s="79"/>
      <c r="AI67" s="85" t="s">
        <v>1134</v>
      </c>
      <c r="AJ67" s="79" t="b">
        <v>0</v>
      </c>
      <c r="AK67" s="79">
        <v>2</v>
      </c>
      <c r="AL67" s="85" t="s">
        <v>1004</v>
      </c>
      <c r="AM67" s="79" t="s">
        <v>1183</v>
      </c>
      <c r="AN67" s="79" t="b">
        <v>0</v>
      </c>
      <c r="AO67" s="85" t="s">
        <v>1004</v>
      </c>
      <c r="AP67" s="79" t="s">
        <v>176</v>
      </c>
      <c r="AQ67" s="79">
        <v>0</v>
      </c>
      <c r="AR67" s="79">
        <v>0</v>
      </c>
      <c r="AS67" s="79"/>
      <c r="AT67" s="79"/>
      <c r="AU67" s="79"/>
      <c r="AV67" s="79"/>
      <c r="AW67" s="79"/>
      <c r="AX67" s="79"/>
      <c r="AY67" s="79"/>
      <c r="AZ67" s="79"/>
      <c r="BA67">
        <v>1</v>
      </c>
      <c r="BB67" s="78" t="str">
        <f>REPLACE(INDEX(GroupVertices[Group],MATCH(Edges25[[#This Row],[Vertex 1]],GroupVertices[Vertex],0)),1,1,"")</f>
        <v>6</v>
      </c>
      <c r="BC67" s="78" t="str">
        <f>REPLACE(INDEX(GroupVertices[Group],MATCH(Edges25[[#This Row],[Vertex 2]],GroupVertices[Vertex],0)),1,1,"")</f>
        <v>6</v>
      </c>
      <c r="BD67" s="48">
        <v>0</v>
      </c>
      <c r="BE67" s="49">
        <v>0</v>
      </c>
      <c r="BF67" s="48">
        <v>0</v>
      </c>
      <c r="BG67" s="49">
        <v>0</v>
      </c>
      <c r="BH67" s="48">
        <v>0</v>
      </c>
      <c r="BI67" s="49">
        <v>0</v>
      </c>
      <c r="BJ67" s="48">
        <v>18</v>
      </c>
      <c r="BK67" s="49">
        <v>100</v>
      </c>
      <c r="BL67" s="48">
        <v>18</v>
      </c>
    </row>
    <row r="68" spans="1:64" ht="15">
      <c r="A68" s="64" t="s">
        <v>258</v>
      </c>
      <c r="B68" s="64" t="s">
        <v>259</v>
      </c>
      <c r="C68" s="65"/>
      <c r="D68" s="66"/>
      <c r="E68" s="67"/>
      <c r="F68" s="68"/>
      <c r="G68" s="65"/>
      <c r="H68" s="69"/>
      <c r="I68" s="70"/>
      <c r="J68" s="70"/>
      <c r="K68" s="34" t="s">
        <v>65</v>
      </c>
      <c r="L68" s="77">
        <v>109</v>
      </c>
      <c r="M68" s="77"/>
      <c r="N68" s="72"/>
      <c r="O68" s="79" t="s">
        <v>328</v>
      </c>
      <c r="P68" s="81">
        <v>43738.289502314816</v>
      </c>
      <c r="Q68" s="79" t="s">
        <v>374</v>
      </c>
      <c r="R68" s="79"/>
      <c r="S68" s="79"/>
      <c r="T68" s="79" t="s">
        <v>555</v>
      </c>
      <c r="U68" s="79"/>
      <c r="V68" s="82" t="s">
        <v>684</v>
      </c>
      <c r="W68" s="81">
        <v>43738.289502314816</v>
      </c>
      <c r="X68" s="82" t="s">
        <v>774</v>
      </c>
      <c r="Y68" s="79"/>
      <c r="Z68" s="79"/>
      <c r="AA68" s="85" t="s">
        <v>1006</v>
      </c>
      <c r="AB68" s="79"/>
      <c r="AC68" s="79" t="b">
        <v>0</v>
      </c>
      <c r="AD68" s="79">
        <v>0</v>
      </c>
      <c r="AE68" s="85" t="s">
        <v>1173</v>
      </c>
      <c r="AF68" s="79" t="b">
        <v>0</v>
      </c>
      <c r="AG68" s="79" t="s">
        <v>1177</v>
      </c>
      <c r="AH68" s="79"/>
      <c r="AI68" s="85" t="s">
        <v>1173</v>
      </c>
      <c r="AJ68" s="79" t="b">
        <v>0</v>
      </c>
      <c r="AK68" s="79">
        <v>1</v>
      </c>
      <c r="AL68" s="85" t="s">
        <v>1045</v>
      </c>
      <c r="AM68" s="79" t="s">
        <v>1184</v>
      </c>
      <c r="AN68" s="79" t="b">
        <v>0</v>
      </c>
      <c r="AO68" s="85" t="s">
        <v>1045</v>
      </c>
      <c r="AP68" s="79" t="s">
        <v>176</v>
      </c>
      <c r="AQ68" s="79">
        <v>0</v>
      </c>
      <c r="AR68" s="79">
        <v>0</v>
      </c>
      <c r="AS68" s="79"/>
      <c r="AT68" s="79"/>
      <c r="AU68" s="79"/>
      <c r="AV68" s="79"/>
      <c r="AW68" s="79"/>
      <c r="AX68" s="79"/>
      <c r="AY68" s="79"/>
      <c r="AZ68" s="79"/>
      <c r="BA68">
        <v>7</v>
      </c>
      <c r="BB68" s="78" t="str">
        <f>REPLACE(INDEX(GroupVertices[Group],MATCH(Edges25[[#This Row],[Vertex 1]],GroupVertices[Vertex],0)),1,1,"")</f>
        <v>6</v>
      </c>
      <c r="BC68" s="78" t="str">
        <f>REPLACE(INDEX(GroupVertices[Group],MATCH(Edges25[[#This Row],[Vertex 2]],GroupVertices[Vertex],0)),1,1,"")</f>
        <v>1</v>
      </c>
      <c r="BD68" s="48">
        <v>1</v>
      </c>
      <c r="BE68" s="49">
        <v>4.545454545454546</v>
      </c>
      <c r="BF68" s="48">
        <v>0</v>
      </c>
      <c r="BG68" s="49">
        <v>0</v>
      </c>
      <c r="BH68" s="48">
        <v>0</v>
      </c>
      <c r="BI68" s="49">
        <v>0</v>
      </c>
      <c r="BJ68" s="48">
        <v>21</v>
      </c>
      <c r="BK68" s="49">
        <v>95.45454545454545</v>
      </c>
      <c r="BL68" s="48">
        <v>22</v>
      </c>
    </row>
    <row r="69" spans="1:64" ht="15">
      <c r="A69" s="64" t="s">
        <v>258</v>
      </c>
      <c r="B69" s="64" t="s">
        <v>259</v>
      </c>
      <c r="C69" s="65"/>
      <c r="D69" s="66"/>
      <c r="E69" s="67"/>
      <c r="F69" s="68"/>
      <c r="G69" s="65"/>
      <c r="H69" s="69"/>
      <c r="I69" s="70"/>
      <c r="J69" s="70"/>
      <c r="K69" s="34" t="s">
        <v>65</v>
      </c>
      <c r="L69" s="77">
        <v>110</v>
      </c>
      <c r="M69" s="77"/>
      <c r="N69" s="72"/>
      <c r="O69" s="79" t="s">
        <v>328</v>
      </c>
      <c r="P69" s="81">
        <v>43738.453055555554</v>
      </c>
      <c r="Q69" s="79" t="s">
        <v>330</v>
      </c>
      <c r="R69" s="79"/>
      <c r="S69" s="79"/>
      <c r="T69" s="79"/>
      <c r="U69" s="79"/>
      <c r="V69" s="82" t="s">
        <v>684</v>
      </c>
      <c r="W69" s="81">
        <v>43738.453055555554</v>
      </c>
      <c r="X69" s="82" t="s">
        <v>775</v>
      </c>
      <c r="Y69" s="79"/>
      <c r="Z69" s="79"/>
      <c r="AA69" s="85" t="s">
        <v>1007</v>
      </c>
      <c r="AB69" s="79"/>
      <c r="AC69" s="79" t="b">
        <v>0</v>
      </c>
      <c r="AD69" s="79">
        <v>0</v>
      </c>
      <c r="AE69" s="85" t="s">
        <v>1173</v>
      </c>
      <c r="AF69" s="79" t="b">
        <v>0</v>
      </c>
      <c r="AG69" s="79" t="s">
        <v>1176</v>
      </c>
      <c r="AH69" s="79"/>
      <c r="AI69" s="85" t="s">
        <v>1173</v>
      </c>
      <c r="AJ69" s="79" t="b">
        <v>0</v>
      </c>
      <c r="AK69" s="79">
        <v>4</v>
      </c>
      <c r="AL69" s="85" t="s">
        <v>1132</v>
      </c>
      <c r="AM69" s="79" t="s">
        <v>1184</v>
      </c>
      <c r="AN69" s="79" t="b">
        <v>0</v>
      </c>
      <c r="AO69" s="85" t="s">
        <v>1132</v>
      </c>
      <c r="AP69" s="79" t="s">
        <v>176</v>
      </c>
      <c r="AQ69" s="79">
        <v>0</v>
      </c>
      <c r="AR69" s="79">
        <v>0</v>
      </c>
      <c r="AS69" s="79"/>
      <c r="AT69" s="79"/>
      <c r="AU69" s="79"/>
      <c r="AV69" s="79"/>
      <c r="AW69" s="79"/>
      <c r="AX69" s="79"/>
      <c r="AY69" s="79"/>
      <c r="AZ69" s="79"/>
      <c r="BA69">
        <v>7</v>
      </c>
      <c r="BB69" s="78" t="str">
        <f>REPLACE(INDEX(GroupVertices[Group],MATCH(Edges25[[#This Row],[Vertex 1]],GroupVertices[Vertex],0)),1,1,"")</f>
        <v>6</v>
      </c>
      <c r="BC69" s="78" t="str">
        <f>REPLACE(INDEX(GroupVertices[Group],MATCH(Edges25[[#This Row],[Vertex 2]],GroupVertices[Vertex],0)),1,1,"")</f>
        <v>1</v>
      </c>
      <c r="BD69" s="48">
        <v>0</v>
      </c>
      <c r="BE69" s="49">
        <v>0</v>
      </c>
      <c r="BF69" s="48">
        <v>0</v>
      </c>
      <c r="BG69" s="49">
        <v>0</v>
      </c>
      <c r="BH69" s="48">
        <v>0</v>
      </c>
      <c r="BI69" s="49">
        <v>0</v>
      </c>
      <c r="BJ69" s="48">
        <v>20</v>
      </c>
      <c r="BK69" s="49">
        <v>100</v>
      </c>
      <c r="BL69" s="48">
        <v>20</v>
      </c>
    </row>
    <row r="70" spans="1:64" ht="15">
      <c r="A70" s="64" t="s">
        <v>258</v>
      </c>
      <c r="B70" s="64" t="s">
        <v>257</v>
      </c>
      <c r="C70" s="65"/>
      <c r="D70" s="66"/>
      <c r="E70" s="67"/>
      <c r="F70" s="68"/>
      <c r="G70" s="65"/>
      <c r="H70" s="69"/>
      <c r="I70" s="70"/>
      <c r="J70" s="70"/>
      <c r="K70" s="34" t="s">
        <v>65</v>
      </c>
      <c r="L70" s="77">
        <v>111</v>
      </c>
      <c r="M70" s="77"/>
      <c r="N70" s="72"/>
      <c r="O70" s="79" t="s">
        <v>328</v>
      </c>
      <c r="P70" s="81">
        <v>43741.28388888889</v>
      </c>
      <c r="Q70" s="79" t="s">
        <v>375</v>
      </c>
      <c r="R70" s="79"/>
      <c r="S70" s="79"/>
      <c r="T70" s="79"/>
      <c r="U70" s="79"/>
      <c r="V70" s="82" t="s">
        <v>684</v>
      </c>
      <c r="W70" s="81">
        <v>43741.28388888889</v>
      </c>
      <c r="X70" s="82" t="s">
        <v>776</v>
      </c>
      <c r="Y70" s="79"/>
      <c r="Z70" s="79"/>
      <c r="AA70" s="85" t="s">
        <v>1008</v>
      </c>
      <c r="AB70" s="79"/>
      <c r="AC70" s="79" t="b">
        <v>0</v>
      </c>
      <c r="AD70" s="79">
        <v>0</v>
      </c>
      <c r="AE70" s="85" t="s">
        <v>1173</v>
      </c>
      <c r="AF70" s="79" t="b">
        <v>0</v>
      </c>
      <c r="AG70" s="79" t="s">
        <v>1176</v>
      </c>
      <c r="AH70" s="79"/>
      <c r="AI70" s="85" t="s">
        <v>1173</v>
      </c>
      <c r="AJ70" s="79" t="b">
        <v>0</v>
      </c>
      <c r="AK70" s="79">
        <v>1</v>
      </c>
      <c r="AL70" s="85" t="s">
        <v>1047</v>
      </c>
      <c r="AM70" s="79" t="s">
        <v>1184</v>
      </c>
      <c r="AN70" s="79" t="b">
        <v>0</v>
      </c>
      <c r="AO70" s="85" t="s">
        <v>1047</v>
      </c>
      <c r="AP70" s="79" t="s">
        <v>176</v>
      </c>
      <c r="AQ70" s="79">
        <v>0</v>
      </c>
      <c r="AR70" s="79">
        <v>0</v>
      </c>
      <c r="AS70" s="79"/>
      <c r="AT70" s="79"/>
      <c r="AU70" s="79"/>
      <c r="AV70" s="79"/>
      <c r="AW70" s="79"/>
      <c r="AX70" s="79"/>
      <c r="AY70" s="79"/>
      <c r="AZ70" s="79"/>
      <c r="BA70">
        <v>1</v>
      </c>
      <c r="BB70" s="78" t="str">
        <f>REPLACE(INDEX(GroupVertices[Group],MATCH(Edges25[[#This Row],[Vertex 1]],GroupVertices[Vertex],0)),1,1,"")</f>
        <v>6</v>
      </c>
      <c r="BC70" s="78" t="str">
        <f>REPLACE(INDEX(GroupVertices[Group],MATCH(Edges25[[#This Row],[Vertex 2]],GroupVertices[Vertex],0)),1,1,"")</f>
        <v>6</v>
      </c>
      <c r="BD70" s="48"/>
      <c r="BE70" s="49"/>
      <c r="BF70" s="48"/>
      <c r="BG70" s="49"/>
      <c r="BH70" s="48"/>
      <c r="BI70" s="49"/>
      <c r="BJ70" s="48"/>
      <c r="BK70" s="49"/>
      <c r="BL70" s="48"/>
    </row>
    <row r="71" spans="1:64" ht="15">
      <c r="A71" s="64" t="s">
        <v>258</v>
      </c>
      <c r="B71" s="64" t="s">
        <v>259</v>
      </c>
      <c r="C71" s="65"/>
      <c r="D71" s="66"/>
      <c r="E71" s="67"/>
      <c r="F71" s="68"/>
      <c r="G71" s="65"/>
      <c r="H71" s="69"/>
      <c r="I71" s="70"/>
      <c r="J71" s="70"/>
      <c r="K71" s="34" t="s">
        <v>65</v>
      </c>
      <c r="L71" s="77">
        <v>113</v>
      </c>
      <c r="M71" s="77"/>
      <c r="N71" s="72"/>
      <c r="O71" s="79" t="s">
        <v>328</v>
      </c>
      <c r="P71" s="81">
        <v>43747.27</v>
      </c>
      <c r="Q71" s="79" t="s">
        <v>354</v>
      </c>
      <c r="R71" s="79"/>
      <c r="S71" s="79"/>
      <c r="T71" s="79"/>
      <c r="U71" s="79"/>
      <c r="V71" s="82" t="s">
        <v>684</v>
      </c>
      <c r="W71" s="81">
        <v>43747.27</v>
      </c>
      <c r="X71" s="82" t="s">
        <v>777</v>
      </c>
      <c r="Y71" s="79"/>
      <c r="Z71" s="79"/>
      <c r="AA71" s="85" t="s">
        <v>1009</v>
      </c>
      <c r="AB71" s="79"/>
      <c r="AC71" s="79" t="b">
        <v>0</v>
      </c>
      <c r="AD71" s="79">
        <v>0</v>
      </c>
      <c r="AE71" s="85" t="s">
        <v>1173</v>
      </c>
      <c r="AF71" s="79" t="b">
        <v>0</v>
      </c>
      <c r="AG71" s="79" t="s">
        <v>1176</v>
      </c>
      <c r="AH71" s="79"/>
      <c r="AI71" s="85" t="s">
        <v>1173</v>
      </c>
      <c r="AJ71" s="79" t="b">
        <v>0</v>
      </c>
      <c r="AK71" s="79">
        <v>4</v>
      </c>
      <c r="AL71" s="85" t="s">
        <v>1071</v>
      </c>
      <c r="AM71" s="79" t="s">
        <v>1184</v>
      </c>
      <c r="AN71" s="79" t="b">
        <v>0</v>
      </c>
      <c r="AO71" s="85" t="s">
        <v>1071</v>
      </c>
      <c r="AP71" s="79" t="s">
        <v>176</v>
      </c>
      <c r="AQ71" s="79">
        <v>0</v>
      </c>
      <c r="AR71" s="79">
        <v>0</v>
      </c>
      <c r="AS71" s="79"/>
      <c r="AT71" s="79"/>
      <c r="AU71" s="79"/>
      <c r="AV71" s="79"/>
      <c r="AW71" s="79"/>
      <c r="AX71" s="79"/>
      <c r="AY71" s="79"/>
      <c r="AZ71" s="79"/>
      <c r="BA71">
        <v>7</v>
      </c>
      <c r="BB71" s="78" t="str">
        <f>REPLACE(INDEX(GroupVertices[Group],MATCH(Edges25[[#This Row],[Vertex 1]],GroupVertices[Vertex],0)),1,1,"")</f>
        <v>6</v>
      </c>
      <c r="BC71" s="78" t="str">
        <f>REPLACE(INDEX(GroupVertices[Group],MATCH(Edges25[[#This Row],[Vertex 2]],GroupVertices[Vertex],0)),1,1,"")</f>
        <v>1</v>
      </c>
      <c r="BD71" s="48">
        <v>1</v>
      </c>
      <c r="BE71" s="49">
        <v>5.555555555555555</v>
      </c>
      <c r="BF71" s="48">
        <v>0</v>
      </c>
      <c r="BG71" s="49">
        <v>0</v>
      </c>
      <c r="BH71" s="48">
        <v>0</v>
      </c>
      <c r="BI71" s="49">
        <v>0</v>
      </c>
      <c r="BJ71" s="48">
        <v>17</v>
      </c>
      <c r="BK71" s="49">
        <v>94.44444444444444</v>
      </c>
      <c r="BL71" s="48">
        <v>18</v>
      </c>
    </row>
    <row r="72" spans="1:64" ht="15">
      <c r="A72" s="64" t="s">
        <v>258</v>
      </c>
      <c r="B72" s="64" t="s">
        <v>259</v>
      </c>
      <c r="C72" s="65"/>
      <c r="D72" s="66"/>
      <c r="E72" s="67"/>
      <c r="F72" s="68"/>
      <c r="G72" s="65"/>
      <c r="H72" s="69"/>
      <c r="I72" s="70"/>
      <c r="J72" s="70"/>
      <c r="K72" s="34" t="s">
        <v>65</v>
      </c>
      <c r="L72" s="77">
        <v>114</v>
      </c>
      <c r="M72" s="77"/>
      <c r="N72" s="72"/>
      <c r="O72" s="79" t="s">
        <v>328</v>
      </c>
      <c r="P72" s="81">
        <v>43747.49239583333</v>
      </c>
      <c r="Q72" s="79" t="s">
        <v>376</v>
      </c>
      <c r="R72" s="79"/>
      <c r="S72" s="79"/>
      <c r="T72" s="79"/>
      <c r="U72" s="79"/>
      <c r="V72" s="82" t="s">
        <v>684</v>
      </c>
      <c r="W72" s="81">
        <v>43747.49239583333</v>
      </c>
      <c r="X72" s="82" t="s">
        <v>778</v>
      </c>
      <c r="Y72" s="79"/>
      <c r="Z72" s="79"/>
      <c r="AA72" s="85" t="s">
        <v>1010</v>
      </c>
      <c r="AB72" s="79"/>
      <c r="AC72" s="79" t="b">
        <v>0</v>
      </c>
      <c r="AD72" s="79">
        <v>0</v>
      </c>
      <c r="AE72" s="85" t="s">
        <v>1173</v>
      </c>
      <c r="AF72" s="79" t="b">
        <v>0</v>
      </c>
      <c r="AG72" s="79" t="s">
        <v>1177</v>
      </c>
      <c r="AH72" s="79"/>
      <c r="AI72" s="85" t="s">
        <v>1173</v>
      </c>
      <c r="AJ72" s="79" t="b">
        <v>0</v>
      </c>
      <c r="AK72" s="79">
        <v>1</v>
      </c>
      <c r="AL72" s="85" t="s">
        <v>1143</v>
      </c>
      <c r="AM72" s="79" t="s">
        <v>1184</v>
      </c>
      <c r="AN72" s="79" t="b">
        <v>0</v>
      </c>
      <c r="AO72" s="85" t="s">
        <v>1143</v>
      </c>
      <c r="AP72" s="79" t="s">
        <v>176</v>
      </c>
      <c r="AQ72" s="79">
        <v>0</v>
      </c>
      <c r="AR72" s="79">
        <v>0</v>
      </c>
      <c r="AS72" s="79"/>
      <c r="AT72" s="79"/>
      <c r="AU72" s="79"/>
      <c r="AV72" s="79"/>
      <c r="AW72" s="79"/>
      <c r="AX72" s="79"/>
      <c r="AY72" s="79"/>
      <c r="AZ72" s="79"/>
      <c r="BA72">
        <v>7</v>
      </c>
      <c r="BB72" s="78" t="str">
        <f>REPLACE(INDEX(GroupVertices[Group],MATCH(Edges25[[#This Row],[Vertex 1]],GroupVertices[Vertex],0)),1,1,"")</f>
        <v>6</v>
      </c>
      <c r="BC72" s="78" t="str">
        <f>REPLACE(INDEX(GroupVertices[Group],MATCH(Edges25[[#This Row],[Vertex 2]],GroupVertices[Vertex],0)),1,1,"")</f>
        <v>1</v>
      </c>
      <c r="BD72" s="48">
        <v>2</v>
      </c>
      <c r="BE72" s="49">
        <v>10</v>
      </c>
      <c r="BF72" s="48">
        <v>0</v>
      </c>
      <c r="BG72" s="49">
        <v>0</v>
      </c>
      <c r="BH72" s="48">
        <v>0</v>
      </c>
      <c r="BI72" s="49">
        <v>0</v>
      </c>
      <c r="BJ72" s="48">
        <v>18</v>
      </c>
      <c r="BK72" s="49">
        <v>90</v>
      </c>
      <c r="BL72" s="48">
        <v>20</v>
      </c>
    </row>
    <row r="73" spans="1:64" ht="15">
      <c r="A73" s="64" t="s">
        <v>258</v>
      </c>
      <c r="B73" s="64" t="s">
        <v>259</v>
      </c>
      <c r="C73" s="65"/>
      <c r="D73" s="66"/>
      <c r="E73" s="67"/>
      <c r="F73" s="68"/>
      <c r="G73" s="65"/>
      <c r="H73" s="69"/>
      <c r="I73" s="70"/>
      <c r="J73" s="70"/>
      <c r="K73" s="34" t="s">
        <v>65</v>
      </c>
      <c r="L73" s="77">
        <v>115</v>
      </c>
      <c r="M73" s="77"/>
      <c r="N73" s="72"/>
      <c r="O73" s="79" t="s">
        <v>328</v>
      </c>
      <c r="P73" s="81">
        <v>43747.499386574076</v>
      </c>
      <c r="Q73" s="79" t="s">
        <v>358</v>
      </c>
      <c r="R73" s="79"/>
      <c r="S73" s="79"/>
      <c r="T73" s="79" t="s">
        <v>259</v>
      </c>
      <c r="U73" s="79"/>
      <c r="V73" s="82" t="s">
        <v>684</v>
      </c>
      <c r="W73" s="81">
        <v>43747.499386574076</v>
      </c>
      <c r="X73" s="82" t="s">
        <v>779</v>
      </c>
      <c r="Y73" s="79"/>
      <c r="Z73" s="79"/>
      <c r="AA73" s="85" t="s">
        <v>1011</v>
      </c>
      <c r="AB73" s="79"/>
      <c r="AC73" s="79" t="b">
        <v>0</v>
      </c>
      <c r="AD73" s="79">
        <v>0</v>
      </c>
      <c r="AE73" s="85" t="s">
        <v>1173</v>
      </c>
      <c r="AF73" s="79" t="b">
        <v>0</v>
      </c>
      <c r="AG73" s="79" t="s">
        <v>1177</v>
      </c>
      <c r="AH73" s="79"/>
      <c r="AI73" s="85" t="s">
        <v>1173</v>
      </c>
      <c r="AJ73" s="79" t="b">
        <v>0</v>
      </c>
      <c r="AK73" s="79">
        <v>2</v>
      </c>
      <c r="AL73" s="85" t="s">
        <v>1144</v>
      </c>
      <c r="AM73" s="79" t="s">
        <v>1184</v>
      </c>
      <c r="AN73" s="79" t="b">
        <v>0</v>
      </c>
      <c r="AO73" s="85" t="s">
        <v>1144</v>
      </c>
      <c r="AP73" s="79" t="s">
        <v>176</v>
      </c>
      <c r="AQ73" s="79">
        <v>0</v>
      </c>
      <c r="AR73" s="79">
        <v>0</v>
      </c>
      <c r="AS73" s="79"/>
      <c r="AT73" s="79"/>
      <c r="AU73" s="79"/>
      <c r="AV73" s="79"/>
      <c r="AW73" s="79"/>
      <c r="AX73" s="79"/>
      <c r="AY73" s="79"/>
      <c r="AZ73" s="79"/>
      <c r="BA73">
        <v>7</v>
      </c>
      <c r="BB73" s="78" t="str">
        <f>REPLACE(INDEX(GroupVertices[Group],MATCH(Edges25[[#This Row],[Vertex 1]],GroupVertices[Vertex],0)),1,1,"")</f>
        <v>6</v>
      </c>
      <c r="BC73" s="78" t="str">
        <f>REPLACE(INDEX(GroupVertices[Group],MATCH(Edges25[[#This Row],[Vertex 2]],GroupVertices[Vertex],0)),1,1,"")</f>
        <v>1</v>
      </c>
      <c r="BD73" s="48">
        <v>2</v>
      </c>
      <c r="BE73" s="49">
        <v>10.526315789473685</v>
      </c>
      <c r="BF73" s="48">
        <v>0</v>
      </c>
      <c r="BG73" s="49">
        <v>0</v>
      </c>
      <c r="BH73" s="48">
        <v>0</v>
      </c>
      <c r="BI73" s="49">
        <v>0</v>
      </c>
      <c r="BJ73" s="48">
        <v>17</v>
      </c>
      <c r="BK73" s="49">
        <v>89.47368421052632</v>
      </c>
      <c r="BL73" s="48">
        <v>19</v>
      </c>
    </row>
    <row r="74" spans="1:64" ht="15">
      <c r="A74" s="64" t="s">
        <v>258</v>
      </c>
      <c r="B74" s="64" t="s">
        <v>259</v>
      </c>
      <c r="C74" s="65"/>
      <c r="D74" s="66"/>
      <c r="E74" s="67"/>
      <c r="F74" s="68"/>
      <c r="G74" s="65"/>
      <c r="H74" s="69"/>
      <c r="I74" s="70"/>
      <c r="J74" s="70"/>
      <c r="K74" s="34" t="s">
        <v>65</v>
      </c>
      <c r="L74" s="77">
        <v>116</v>
      </c>
      <c r="M74" s="77"/>
      <c r="N74" s="72"/>
      <c r="O74" s="79" t="s">
        <v>328</v>
      </c>
      <c r="P74" s="81">
        <v>43749.487349537034</v>
      </c>
      <c r="Q74" s="79" t="s">
        <v>377</v>
      </c>
      <c r="R74" s="79"/>
      <c r="S74" s="79"/>
      <c r="T74" s="79" t="s">
        <v>556</v>
      </c>
      <c r="U74" s="79"/>
      <c r="V74" s="82" t="s">
        <v>684</v>
      </c>
      <c r="W74" s="81">
        <v>43749.487349537034</v>
      </c>
      <c r="X74" s="82" t="s">
        <v>780</v>
      </c>
      <c r="Y74" s="79"/>
      <c r="Z74" s="79"/>
      <c r="AA74" s="85" t="s">
        <v>1012</v>
      </c>
      <c r="AB74" s="79"/>
      <c r="AC74" s="79" t="b">
        <v>0</v>
      </c>
      <c r="AD74" s="79">
        <v>0</v>
      </c>
      <c r="AE74" s="85" t="s">
        <v>1173</v>
      </c>
      <c r="AF74" s="79" t="b">
        <v>0</v>
      </c>
      <c r="AG74" s="79" t="s">
        <v>1176</v>
      </c>
      <c r="AH74" s="79"/>
      <c r="AI74" s="85" t="s">
        <v>1173</v>
      </c>
      <c r="AJ74" s="79" t="b">
        <v>0</v>
      </c>
      <c r="AK74" s="79">
        <v>1</v>
      </c>
      <c r="AL74" s="85" t="s">
        <v>1157</v>
      </c>
      <c r="AM74" s="79" t="s">
        <v>1184</v>
      </c>
      <c r="AN74" s="79" t="b">
        <v>0</v>
      </c>
      <c r="AO74" s="85" t="s">
        <v>1157</v>
      </c>
      <c r="AP74" s="79" t="s">
        <v>176</v>
      </c>
      <c r="AQ74" s="79">
        <v>0</v>
      </c>
      <c r="AR74" s="79">
        <v>0</v>
      </c>
      <c r="AS74" s="79"/>
      <c r="AT74" s="79"/>
      <c r="AU74" s="79"/>
      <c r="AV74" s="79"/>
      <c r="AW74" s="79"/>
      <c r="AX74" s="79"/>
      <c r="AY74" s="79"/>
      <c r="AZ74" s="79"/>
      <c r="BA74">
        <v>7</v>
      </c>
      <c r="BB74" s="78" t="str">
        <f>REPLACE(INDEX(GroupVertices[Group],MATCH(Edges25[[#This Row],[Vertex 1]],GroupVertices[Vertex],0)),1,1,"")</f>
        <v>6</v>
      </c>
      <c r="BC74" s="78" t="str">
        <f>REPLACE(INDEX(GroupVertices[Group],MATCH(Edges25[[#This Row],[Vertex 2]],GroupVertices[Vertex],0)),1,1,"")</f>
        <v>1</v>
      </c>
      <c r="BD74" s="48">
        <v>0</v>
      </c>
      <c r="BE74" s="49">
        <v>0</v>
      </c>
      <c r="BF74" s="48">
        <v>0</v>
      </c>
      <c r="BG74" s="49">
        <v>0</v>
      </c>
      <c r="BH74" s="48">
        <v>0</v>
      </c>
      <c r="BI74" s="49">
        <v>0</v>
      </c>
      <c r="BJ74" s="48">
        <v>15</v>
      </c>
      <c r="BK74" s="49">
        <v>100</v>
      </c>
      <c r="BL74" s="48">
        <v>15</v>
      </c>
    </row>
    <row r="75" spans="1:64" ht="15">
      <c r="A75" s="64" t="s">
        <v>259</v>
      </c>
      <c r="B75" s="64" t="s">
        <v>315</v>
      </c>
      <c r="C75" s="65"/>
      <c r="D75" s="66"/>
      <c r="E75" s="67"/>
      <c r="F75" s="68"/>
      <c r="G75" s="65"/>
      <c r="H75" s="69"/>
      <c r="I75" s="70"/>
      <c r="J75" s="70"/>
      <c r="K75" s="34" t="s">
        <v>65</v>
      </c>
      <c r="L75" s="77">
        <v>117</v>
      </c>
      <c r="M75" s="77"/>
      <c r="N75" s="72"/>
      <c r="O75" s="79" t="s">
        <v>328</v>
      </c>
      <c r="P75" s="81">
        <v>43739.315104166664</v>
      </c>
      <c r="Q75" s="79" t="s">
        <v>378</v>
      </c>
      <c r="R75" s="82" t="s">
        <v>489</v>
      </c>
      <c r="S75" s="79" t="s">
        <v>527</v>
      </c>
      <c r="T75" s="79" t="s">
        <v>557</v>
      </c>
      <c r="U75" s="79"/>
      <c r="V75" s="82" t="s">
        <v>685</v>
      </c>
      <c r="W75" s="81">
        <v>43739.315104166664</v>
      </c>
      <c r="X75" s="82" t="s">
        <v>781</v>
      </c>
      <c r="Y75" s="79"/>
      <c r="Z75" s="79"/>
      <c r="AA75" s="85" t="s">
        <v>1013</v>
      </c>
      <c r="AB75" s="79"/>
      <c r="AC75" s="79" t="b">
        <v>0</v>
      </c>
      <c r="AD75" s="79">
        <v>2</v>
      </c>
      <c r="AE75" s="85" t="s">
        <v>1173</v>
      </c>
      <c r="AF75" s="79" t="b">
        <v>0</v>
      </c>
      <c r="AG75" s="79" t="s">
        <v>1177</v>
      </c>
      <c r="AH75" s="79"/>
      <c r="AI75" s="85" t="s">
        <v>1173</v>
      </c>
      <c r="AJ75" s="79" t="b">
        <v>0</v>
      </c>
      <c r="AK75" s="79">
        <v>0</v>
      </c>
      <c r="AL75" s="85" t="s">
        <v>1173</v>
      </c>
      <c r="AM75" s="79" t="s">
        <v>1183</v>
      </c>
      <c r="AN75" s="79" t="b">
        <v>0</v>
      </c>
      <c r="AO75" s="85" t="s">
        <v>1013</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0</v>
      </c>
      <c r="BE75" s="49">
        <v>0</v>
      </c>
      <c r="BF75" s="48">
        <v>0</v>
      </c>
      <c r="BG75" s="49">
        <v>0</v>
      </c>
      <c r="BH75" s="48">
        <v>0</v>
      </c>
      <c r="BI75" s="49">
        <v>0</v>
      </c>
      <c r="BJ75" s="48">
        <v>30</v>
      </c>
      <c r="BK75" s="49">
        <v>100</v>
      </c>
      <c r="BL75" s="48">
        <v>30</v>
      </c>
    </row>
    <row r="76" spans="1:64" ht="15">
      <c r="A76" s="64" t="s">
        <v>260</v>
      </c>
      <c r="B76" s="64" t="s">
        <v>259</v>
      </c>
      <c r="C76" s="65"/>
      <c r="D76" s="66"/>
      <c r="E76" s="67"/>
      <c r="F76" s="68"/>
      <c r="G76" s="65"/>
      <c r="H76" s="69"/>
      <c r="I76" s="70"/>
      <c r="J76" s="70"/>
      <c r="K76" s="34" t="s">
        <v>66</v>
      </c>
      <c r="L76" s="77">
        <v>118</v>
      </c>
      <c r="M76" s="77"/>
      <c r="N76" s="72"/>
      <c r="O76" s="79" t="s">
        <v>328</v>
      </c>
      <c r="P76" s="81">
        <v>43739.41596064815</v>
      </c>
      <c r="Q76" s="79" t="s">
        <v>379</v>
      </c>
      <c r="R76" s="79"/>
      <c r="S76" s="79"/>
      <c r="T76" s="79" t="s">
        <v>558</v>
      </c>
      <c r="U76" s="79"/>
      <c r="V76" s="82" t="s">
        <v>686</v>
      </c>
      <c r="W76" s="81">
        <v>43739.41596064815</v>
      </c>
      <c r="X76" s="82" t="s">
        <v>782</v>
      </c>
      <c r="Y76" s="79"/>
      <c r="Z76" s="79"/>
      <c r="AA76" s="85" t="s">
        <v>1014</v>
      </c>
      <c r="AB76" s="79"/>
      <c r="AC76" s="79" t="b">
        <v>0</v>
      </c>
      <c r="AD76" s="79">
        <v>0</v>
      </c>
      <c r="AE76" s="85" t="s">
        <v>1173</v>
      </c>
      <c r="AF76" s="79" t="b">
        <v>0</v>
      </c>
      <c r="AG76" s="79" t="s">
        <v>1176</v>
      </c>
      <c r="AH76" s="79"/>
      <c r="AI76" s="85" t="s">
        <v>1173</v>
      </c>
      <c r="AJ76" s="79" t="b">
        <v>0</v>
      </c>
      <c r="AK76" s="79">
        <v>1</v>
      </c>
      <c r="AL76" s="85" t="s">
        <v>1015</v>
      </c>
      <c r="AM76" s="79" t="s">
        <v>1181</v>
      </c>
      <c r="AN76" s="79" t="b">
        <v>0</v>
      </c>
      <c r="AO76" s="85" t="s">
        <v>1015</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0</v>
      </c>
      <c r="BE76" s="49">
        <v>0</v>
      </c>
      <c r="BF76" s="48">
        <v>0</v>
      </c>
      <c r="BG76" s="49">
        <v>0</v>
      </c>
      <c r="BH76" s="48">
        <v>0</v>
      </c>
      <c r="BI76" s="49">
        <v>0</v>
      </c>
      <c r="BJ76" s="48">
        <v>19</v>
      </c>
      <c r="BK76" s="49">
        <v>100</v>
      </c>
      <c r="BL76" s="48">
        <v>19</v>
      </c>
    </row>
    <row r="77" spans="1:64" ht="15">
      <c r="A77" s="64" t="s">
        <v>259</v>
      </c>
      <c r="B77" s="64" t="s">
        <v>260</v>
      </c>
      <c r="C77" s="65"/>
      <c r="D77" s="66"/>
      <c r="E77" s="67"/>
      <c r="F77" s="68"/>
      <c r="G77" s="65"/>
      <c r="H77" s="69"/>
      <c r="I77" s="70"/>
      <c r="J77" s="70"/>
      <c r="K77" s="34" t="s">
        <v>66</v>
      </c>
      <c r="L77" s="77">
        <v>119</v>
      </c>
      <c r="M77" s="77"/>
      <c r="N77" s="72"/>
      <c r="O77" s="79" t="s">
        <v>328</v>
      </c>
      <c r="P77" s="81">
        <v>43739.38899305555</v>
      </c>
      <c r="Q77" s="79" t="s">
        <v>380</v>
      </c>
      <c r="R77" s="82" t="s">
        <v>490</v>
      </c>
      <c r="S77" s="79" t="s">
        <v>528</v>
      </c>
      <c r="T77" s="79" t="s">
        <v>559</v>
      </c>
      <c r="U77" s="79"/>
      <c r="V77" s="82" t="s">
        <v>685</v>
      </c>
      <c r="W77" s="81">
        <v>43739.38899305555</v>
      </c>
      <c r="X77" s="82" t="s">
        <v>783</v>
      </c>
      <c r="Y77" s="79"/>
      <c r="Z77" s="79"/>
      <c r="AA77" s="85" t="s">
        <v>1015</v>
      </c>
      <c r="AB77" s="79"/>
      <c r="AC77" s="79" t="b">
        <v>0</v>
      </c>
      <c r="AD77" s="79">
        <v>3</v>
      </c>
      <c r="AE77" s="85" t="s">
        <v>1173</v>
      </c>
      <c r="AF77" s="79" t="b">
        <v>0</v>
      </c>
      <c r="AG77" s="79" t="s">
        <v>1176</v>
      </c>
      <c r="AH77" s="79"/>
      <c r="AI77" s="85" t="s">
        <v>1173</v>
      </c>
      <c r="AJ77" s="79" t="b">
        <v>0</v>
      </c>
      <c r="AK77" s="79">
        <v>1</v>
      </c>
      <c r="AL77" s="85" t="s">
        <v>1173</v>
      </c>
      <c r="AM77" s="79" t="s">
        <v>1183</v>
      </c>
      <c r="AN77" s="79" t="b">
        <v>0</v>
      </c>
      <c r="AO77" s="85" t="s">
        <v>1015</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0</v>
      </c>
      <c r="BE77" s="49">
        <v>0</v>
      </c>
      <c r="BF77" s="48">
        <v>0</v>
      </c>
      <c r="BG77" s="49">
        <v>0</v>
      </c>
      <c r="BH77" s="48">
        <v>0</v>
      </c>
      <c r="BI77" s="49">
        <v>0</v>
      </c>
      <c r="BJ77" s="48">
        <v>28</v>
      </c>
      <c r="BK77" s="49">
        <v>100</v>
      </c>
      <c r="BL77" s="48">
        <v>28</v>
      </c>
    </row>
    <row r="78" spans="1:64" ht="15">
      <c r="A78" s="64" t="s">
        <v>242</v>
      </c>
      <c r="B78" s="64" t="s">
        <v>259</v>
      </c>
      <c r="C78" s="65"/>
      <c r="D78" s="66"/>
      <c r="E78" s="67"/>
      <c r="F78" s="68"/>
      <c r="G78" s="65"/>
      <c r="H78" s="69"/>
      <c r="I78" s="70"/>
      <c r="J78" s="70"/>
      <c r="K78" s="34" t="s">
        <v>66</v>
      </c>
      <c r="L78" s="77">
        <v>121</v>
      </c>
      <c r="M78" s="77"/>
      <c r="N78" s="72"/>
      <c r="O78" s="79" t="s">
        <v>328</v>
      </c>
      <c r="P78" s="81">
        <v>43747.8419212963</v>
      </c>
      <c r="Q78" s="79" t="s">
        <v>354</v>
      </c>
      <c r="R78" s="79"/>
      <c r="S78" s="79"/>
      <c r="T78" s="79"/>
      <c r="U78" s="79"/>
      <c r="V78" s="82" t="s">
        <v>687</v>
      </c>
      <c r="W78" s="81">
        <v>43747.8419212963</v>
      </c>
      <c r="X78" s="82" t="s">
        <v>784</v>
      </c>
      <c r="Y78" s="79"/>
      <c r="Z78" s="79"/>
      <c r="AA78" s="85" t="s">
        <v>1016</v>
      </c>
      <c r="AB78" s="79"/>
      <c r="AC78" s="79" t="b">
        <v>0</v>
      </c>
      <c r="AD78" s="79">
        <v>0</v>
      </c>
      <c r="AE78" s="85" t="s">
        <v>1173</v>
      </c>
      <c r="AF78" s="79" t="b">
        <v>0</v>
      </c>
      <c r="AG78" s="79" t="s">
        <v>1176</v>
      </c>
      <c r="AH78" s="79"/>
      <c r="AI78" s="85" t="s">
        <v>1173</v>
      </c>
      <c r="AJ78" s="79" t="b">
        <v>0</v>
      </c>
      <c r="AK78" s="79">
        <v>6</v>
      </c>
      <c r="AL78" s="85" t="s">
        <v>1071</v>
      </c>
      <c r="AM78" s="79" t="s">
        <v>1184</v>
      </c>
      <c r="AN78" s="79" t="b">
        <v>0</v>
      </c>
      <c r="AO78" s="85" t="s">
        <v>1071</v>
      </c>
      <c r="AP78" s="79" t="s">
        <v>176</v>
      </c>
      <c r="AQ78" s="79">
        <v>0</v>
      </c>
      <c r="AR78" s="79">
        <v>0</v>
      </c>
      <c r="AS78" s="79"/>
      <c r="AT78" s="79"/>
      <c r="AU78" s="79"/>
      <c r="AV78" s="79"/>
      <c r="AW78" s="79"/>
      <c r="AX78" s="79"/>
      <c r="AY78" s="79"/>
      <c r="AZ78" s="79"/>
      <c r="BA78">
        <v>1</v>
      </c>
      <c r="BB78" s="78" t="str">
        <f>REPLACE(INDEX(GroupVertices[Group],MATCH(Edges25[[#This Row],[Vertex 1]],GroupVertices[Vertex],0)),1,1,"")</f>
        <v>6</v>
      </c>
      <c r="BC78" s="78" t="str">
        <f>REPLACE(INDEX(GroupVertices[Group],MATCH(Edges25[[#This Row],[Vertex 2]],GroupVertices[Vertex],0)),1,1,"")</f>
        <v>1</v>
      </c>
      <c r="BD78" s="48">
        <v>1</v>
      </c>
      <c r="BE78" s="49">
        <v>5.555555555555555</v>
      </c>
      <c r="BF78" s="48">
        <v>0</v>
      </c>
      <c r="BG78" s="49">
        <v>0</v>
      </c>
      <c r="BH78" s="48">
        <v>0</v>
      </c>
      <c r="BI78" s="49">
        <v>0</v>
      </c>
      <c r="BJ78" s="48">
        <v>17</v>
      </c>
      <c r="BK78" s="49">
        <v>94.44444444444444</v>
      </c>
      <c r="BL78" s="48">
        <v>18</v>
      </c>
    </row>
    <row r="79" spans="1:64" ht="15">
      <c r="A79" s="64" t="s">
        <v>259</v>
      </c>
      <c r="B79" s="64" t="s">
        <v>242</v>
      </c>
      <c r="C79" s="65"/>
      <c r="D79" s="66"/>
      <c r="E79" s="67"/>
      <c r="F79" s="68"/>
      <c r="G79" s="65"/>
      <c r="H79" s="69"/>
      <c r="I79" s="70"/>
      <c r="J79" s="70"/>
      <c r="K79" s="34" t="s">
        <v>66</v>
      </c>
      <c r="L79" s="77">
        <v>122</v>
      </c>
      <c r="M79" s="77"/>
      <c r="N79" s="72"/>
      <c r="O79" s="79" t="s">
        <v>328</v>
      </c>
      <c r="P79" s="81">
        <v>43739.550671296296</v>
      </c>
      <c r="Q79" s="79" t="s">
        <v>381</v>
      </c>
      <c r="R79" s="79"/>
      <c r="S79" s="79"/>
      <c r="T79" s="79"/>
      <c r="U79" s="79"/>
      <c r="V79" s="82" t="s">
        <v>685</v>
      </c>
      <c r="W79" s="81">
        <v>43739.550671296296</v>
      </c>
      <c r="X79" s="82" t="s">
        <v>785</v>
      </c>
      <c r="Y79" s="79"/>
      <c r="Z79" s="79"/>
      <c r="AA79" s="85" t="s">
        <v>1017</v>
      </c>
      <c r="AB79" s="79"/>
      <c r="AC79" s="79" t="b">
        <v>0</v>
      </c>
      <c r="AD79" s="79">
        <v>0</v>
      </c>
      <c r="AE79" s="85" t="s">
        <v>1173</v>
      </c>
      <c r="AF79" s="79" t="b">
        <v>0</v>
      </c>
      <c r="AG79" s="79" t="s">
        <v>1176</v>
      </c>
      <c r="AH79" s="79"/>
      <c r="AI79" s="85" t="s">
        <v>1173</v>
      </c>
      <c r="AJ79" s="79" t="b">
        <v>0</v>
      </c>
      <c r="AK79" s="79">
        <v>3</v>
      </c>
      <c r="AL79" s="85" t="s">
        <v>972</v>
      </c>
      <c r="AM79" s="79" t="s">
        <v>1183</v>
      </c>
      <c r="AN79" s="79" t="b">
        <v>0</v>
      </c>
      <c r="AO79" s="85" t="s">
        <v>972</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6</v>
      </c>
      <c r="BD79" s="48"/>
      <c r="BE79" s="49"/>
      <c r="BF79" s="48"/>
      <c r="BG79" s="49"/>
      <c r="BH79" s="48"/>
      <c r="BI79" s="49"/>
      <c r="BJ79" s="48"/>
      <c r="BK79" s="49"/>
      <c r="BL79" s="48"/>
    </row>
    <row r="80" spans="1:64" ht="15">
      <c r="A80" s="64" t="s">
        <v>236</v>
      </c>
      <c r="B80" s="64" t="s">
        <v>261</v>
      </c>
      <c r="C80" s="65"/>
      <c r="D80" s="66"/>
      <c r="E80" s="67"/>
      <c r="F80" s="68"/>
      <c r="G80" s="65"/>
      <c r="H80" s="69"/>
      <c r="I80" s="70"/>
      <c r="J80" s="70"/>
      <c r="K80" s="34" t="s">
        <v>65</v>
      </c>
      <c r="L80" s="77">
        <v>123</v>
      </c>
      <c r="M80" s="77"/>
      <c r="N80" s="72"/>
      <c r="O80" s="79" t="s">
        <v>328</v>
      </c>
      <c r="P80" s="81">
        <v>43741.485972222225</v>
      </c>
      <c r="Q80" s="79" t="s">
        <v>357</v>
      </c>
      <c r="R80" s="79"/>
      <c r="S80" s="79"/>
      <c r="T80" s="79" t="s">
        <v>550</v>
      </c>
      <c r="U80" s="79"/>
      <c r="V80" s="82" t="s">
        <v>688</v>
      </c>
      <c r="W80" s="81">
        <v>43741.485972222225</v>
      </c>
      <c r="X80" s="82" t="s">
        <v>786</v>
      </c>
      <c r="Y80" s="79"/>
      <c r="Z80" s="79"/>
      <c r="AA80" s="85" t="s">
        <v>1018</v>
      </c>
      <c r="AB80" s="79"/>
      <c r="AC80" s="79" t="b">
        <v>0</v>
      </c>
      <c r="AD80" s="79">
        <v>0</v>
      </c>
      <c r="AE80" s="85" t="s">
        <v>1173</v>
      </c>
      <c r="AF80" s="79" t="b">
        <v>0</v>
      </c>
      <c r="AG80" s="79" t="s">
        <v>1177</v>
      </c>
      <c r="AH80" s="79"/>
      <c r="AI80" s="85" t="s">
        <v>1173</v>
      </c>
      <c r="AJ80" s="79" t="b">
        <v>0</v>
      </c>
      <c r="AK80" s="79">
        <v>2</v>
      </c>
      <c r="AL80" s="85" t="s">
        <v>1020</v>
      </c>
      <c r="AM80" s="79" t="s">
        <v>1183</v>
      </c>
      <c r="AN80" s="79" t="b">
        <v>0</v>
      </c>
      <c r="AO80" s="85" t="s">
        <v>1020</v>
      </c>
      <c r="AP80" s="79" t="s">
        <v>176</v>
      </c>
      <c r="AQ80" s="79">
        <v>0</v>
      </c>
      <c r="AR80" s="79">
        <v>0</v>
      </c>
      <c r="AS80" s="79"/>
      <c r="AT80" s="79"/>
      <c r="AU80" s="79"/>
      <c r="AV80" s="79"/>
      <c r="AW80" s="79"/>
      <c r="AX80" s="79"/>
      <c r="AY80" s="79"/>
      <c r="AZ80" s="79"/>
      <c r="BA80">
        <v>1</v>
      </c>
      <c r="BB80" s="78" t="str">
        <f>REPLACE(INDEX(GroupVertices[Group],MATCH(Edges25[[#This Row],[Vertex 1]],GroupVertices[Vertex],0)),1,1,"")</f>
        <v>4</v>
      </c>
      <c r="BC80" s="78" t="str">
        <f>REPLACE(INDEX(GroupVertices[Group],MATCH(Edges25[[#This Row],[Vertex 2]],GroupVertices[Vertex],0)),1,1,"")</f>
        <v>4</v>
      </c>
      <c r="BD80" s="48">
        <v>2</v>
      </c>
      <c r="BE80" s="49">
        <v>9.523809523809524</v>
      </c>
      <c r="BF80" s="48">
        <v>0</v>
      </c>
      <c r="BG80" s="49">
        <v>0</v>
      </c>
      <c r="BH80" s="48">
        <v>0</v>
      </c>
      <c r="BI80" s="49">
        <v>0</v>
      </c>
      <c r="BJ80" s="48">
        <v>19</v>
      </c>
      <c r="BK80" s="49">
        <v>90.47619047619048</v>
      </c>
      <c r="BL80" s="48">
        <v>21</v>
      </c>
    </row>
    <row r="81" spans="1:64" ht="15">
      <c r="A81" s="64" t="s">
        <v>261</v>
      </c>
      <c r="B81" s="64" t="s">
        <v>261</v>
      </c>
      <c r="C81" s="65"/>
      <c r="D81" s="66"/>
      <c r="E81" s="67"/>
      <c r="F81" s="68"/>
      <c r="G81" s="65"/>
      <c r="H81" s="69"/>
      <c r="I81" s="70"/>
      <c r="J81" s="70"/>
      <c r="K81" s="34" t="s">
        <v>65</v>
      </c>
      <c r="L81" s="77">
        <v>124</v>
      </c>
      <c r="M81" s="77"/>
      <c r="N81" s="72"/>
      <c r="O81" s="79" t="s">
        <v>176</v>
      </c>
      <c r="P81" s="81">
        <v>43732.49854166667</v>
      </c>
      <c r="Q81" s="79" t="s">
        <v>382</v>
      </c>
      <c r="R81" s="82" t="s">
        <v>491</v>
      </c>
      <c r="S81" s="79" t="s">
        <v>529</v>
      </c>
      <c r="T81" s="79" t="s">
        <v>560</v>
      </c>
      <c r="U81" s="79"/>
      <c r="V81" s="82" t="s">
        <v>689</v>
      </c>
      <c r="W81" s="81">
        <v>43732.49854166667</v>
      </c>
      <c r="X81" s="82" t="s">
        <v>787</v>
      </c>
      <c r="Y81" s="79"/>
      <c r="Z81" s="79"/>
      <c r="AA81" s="85" t="s">
        <v>1019</v>
      </c>
      <c r="AB81" s="79"/>
      <c r="AC81" s="79" t="b">
        <v>0</v>
      </c>
      <c r="AD81" s="79">
        <v>2</v>
      </c>
      <c r="AE81" s="85" t="s">
        <v>1173</v>
      </c>
      <c r="AF81" s="79" t="b">
        <v>0</v>
      </c>
      <c r="AG81" s="79" t="s">
        <v>1176</v>
      </c>
      <c r="AH81" s="79"/>
      <c r="AI81" s="85" t="s">
        <v>1173</v>
      </c>
      <c r="AJ81" s="79" t="b">
        <v>0</v>
      </c>
      <c r="AK81" s="79">
        <v>3</v>
      </c>
      <c r="AL81" s="85" t="s">
        <v>1173</v>
      </c>
      <c r="AM81" s="79" t="s">
        <v>1190</v>
      </c>
      <c r="AN81" s="79" t="b">
        <v>0</v>
      </c>
      <c r="AO81" s="85" t="s">
        <v>1019</v>
      </c>
      <c r="AP81" s="79" t="s">
        <v>1191</v>
      </c>
      <c r="AQ81" s="79">
        <v>0</v>
      </c>
      <c r="AR81" s="79">
        <v>0</v>
      </c>
      <c r="AS81" s="79"/>
      <c r="AT81" s="79"/>
      <c r="AU81" s="79"/>
      <c r="AV81" s="79"/>
      <c r="AW81" s="79"/>
      <c r="AX81" s="79"/>
      <c r="AY81" s="79"/>
      <c r="AZ81" s="79"/>
      <c r="BA81">
        <v>3</v>
      </c>
      <c r="BB81" s="78" t="str">
        <f>REPLACE(INDEX(GroupVertices[Group],MATCH(Edges25[[#This Row],[Vertex 1]],GroupVertices[Vertex],0)),1,1,"")</f>
        <v>4</v>
      </c>
      <c r="BC81" s="78" t="str">
        <f>REPLACE(INDEX(GroupVertices[Group],MATCH(Edges25[[#This Row],[Vertex 2]],GroupVertices[Vertex],0)),1,1,"")</f>
        <v>4</v>
      </c>
      <c r="BD81" s="48">
        <v>0</v>
      </c>
      <c r="BE81" s="49">
        <v>0</v>
      </c>
      <c r="BF81" s="48">
        <v>0</v>
      </c>
      <c r="BG81" s="49">
        <v>0</v>
      </c>
      <c r="BH81" s="48">
        <v>0</v>
      </c>
      <c r="BI81" s="49">
        <v>0</v>
      </c>
      <c r="BJ81" s="48">
        <v>27</v>
      </c>
      <c r="BK81" s="49">
        <v>100</v>
      </c>
      <c r="BL81" s="48">
        <v>27</v>
      </c>
    </row>
    <row r="82" spans="1:64" ht="15">
      <c r="A82" s="64" t="s">
        <v>261</v>
      </c>
      <c r="B82" s="64" t="s">
        <v>261</v>
      </c>
      <c r="C82" s="65"/>
      <c r="D82" s="66"/>
      <c r="E82" s="67"/>
      <c r="F82" s="68"/>
      <c r="G82" s="65"/>
      <c r="H82" s="69"/>
      <c r="I82" s="70"/>
      <c r="J82" s="70"/>
      <c r="K82" s="34" t="s">
        <v>65</v>
      </c>
      <c r="L82" s="77">
        <v>125</v>
      </c>
      <c r="M82" s="77"/>
      <c r="N82" s="72"/>
      <c r="O82" s="79" t="s">
        <v>176</v>
      </c>
      <c r="P82" s="81">
        <v>43739.41405092592</v>
      </c>
      <c r="Q82" s="79" t="s">
        <v>383</v>
      </c>
      <c r="R82" s="79" t="s">
        <v>492</v>
      </c>
      <c r="S82" s="79" t="s">
        <v>530</v>
      </c>
      <c r="T82" s="79" t="s">
        <v>561</v>
      </c>
      <c r="U82" s="79"/>
      <c r="V82" s="82" t="s">
        <v>689</v>
      </c>
      <c r="W82" s="81">
        <v>43739.41405092592</v>
      </c>
      <c r="X82" s="82" t="s">
        <v>788</v>
      </c>
      <c r="Y82" s="79"/>
      <c r="Z82" s="79"/>
      <c r="AA82" s="85" t="s">
        <v>1020</v>
      </c>
      <c r="AB82" s="79"/>
      <c r="AC82" s="79" t="b">
        <v>0</v>
      </c>
      <c r="AD82" s="79">
        <v>2</v>
      </c>
      <c r="AE82" s="85" t="s">
        <v>1173</v>
      </c>
      <c r="AF82" s="79" t="b">
        <v>0</v>
      </c>
      <c r="AG82" s="79" t="s">
        <v>1177</v>
      </c>
      <c r="AH82" s="79"/>
      <c r="AI82" s="85" t="s">
        <v>1173</v>
      </c>
      <c r="AJ82" s="79" t="b">
        <v>0</v>
      </c>
      <c r="AK82" s="79">
        <v>2</v>
      </c>
      <c r="AL82" s="85" t="s">
        <v>1173</v>
      </c>
      <c r="AM82" s="79" t="s">
        <v>1190</v>
      </c>
      <c r="AN82" s="79" t="b">
        <v>0</v>
      </c>
      <c r="AO82" s="85" t="s">
        <v>1020</v>
      </c>
      <c r="AP82" s="79" t="s">
        <v>176</v>
      </c>
      <c r="AQ82" s="79">
        <v>0</v>
      </c>
      <c r="AR82" s="79">
        <v>0</v>
      </c>
      <c r="AS82" s="79"/>
      <c r="AT82" s="79"/>
      <c r="AU82" s="79"/>
      <c r="AV82" s="79"/>
      <c r="AW82" s="79"/>
      <c r="AX82" s="79"/>
      <c r="AY82" s="79"/>
      <c r="AZ82" s="79"/>
      <c r="BA82">
        <v>3</v>
      </c>
      <c r="BB82" s="78" t="str">
        <f>REPLACE(INDEX(GroupVertices[Group],MATCH(Edges25[[#This Row],[Vertex 1]],GroupVertices[Vertex],0)),1,1,"")</f>
        <v>4</v>
      </c>
      <c r="BC82" s="78" t="str">
        <f>REPLACE(INDEX(GroupVertices[Group],MATCH(Edges25[[#This Row],[Vertex 2]],GroupVertices[Vertex],0)),1,1,"")</f>
        <v>4</v>
      </c>
      <c r="BD82" s="48">
        <v>1</v>
      </c>
      <c r="BE82" s="49">
        <v>2.6315789473684212</v>
      </c>
      <c r="BF82" s="48">
        <v>0</v>
      </c>
      <c r="BG82" s="49">
        <v>0</v>
      </c>
      <c r="BH82" s="48">
        <v>0</v>
      </c>
      <c r="BI82" s="49">
        <v>0</v>
      </c>
      <c r="BJ82" s="48">
        <v>37</v>
      </c>
      <c r="BK82" s="49">
        <v>97.36842105263158</v>
      </c>
      <c r="BL82" s="48">
        <v>38</v>
      </c>
    </row>
    <row r="83" spans="1:64" ht="15">
      <c r="A83" s="64" t="s">
        <v>261</v>
      </c>
      <c r="B83" s="64" t="s">
        <v>261</v>
      </c>
      <c r="C83" s="65"/>
      <c r="D83" s="66"/>
      <c r="E83" s="67"/>
      <c r="F83" s="68"/>
      <c r="G83" s="65"/>
      <c r="H83" s="69"/>
      <c r="I83" s="70"/>
      <c r="J83" s="70"/>
      <c r="K83" s="34" t="s">
        <v>65</v>
      </c>
      <c r="L83" s="77">
        <v>126</v>
      </c>
      <c r="M83" s="77"/>
      <c r="N83" s="72"/>
      <c r="O83" s="79" t="s">
        <v>176</v>
      </c>
      <c r="P83" s="81">
        <v>43748.264236111114</v>
      </c>
      <c r="Q83" s="79" t="s">
        <v>384</v>
      </c>
      <c r="R83" s="82" t="s">
        <v>493</v>
      </c>
      <c r="S83" s="79" t="s">
        <v>529</v>
      </c>
      <c r="T83" s="79" t="s">
        <v>562</v>
      </c>
      <c r="U83" s="79"/>
      <c r="V83" s="82" t="s">
        <v>689</v>
      </c>
      <c r="W83" s="81">
        <v>43748.264236111114</v>
      </c>
      <c r="X83" s="82" t="s">
        <v>789</v>
      </c>
      <c r="Y83" s="79"/>
      <c r="Z83" s="79"/>
      <c r="AA83" s="85" t="s">
        <v>1021</v>
      </c>
      <c r="AB83" s="79"/>
      <c r="AC83" s="79" t="b">
        <v>0</v>
      </c>
      <c r="AD83" s="79">
        <v>3</v>
      </c>
      <c r="AE83" s="85" t="s">
        <v>1173</v>
      </c>
      <c r="AF83" s="79" t="b">
        <v>0</v>
      </c>
      <c r="AG83" s="79" t="s">
        <v>1176</v>
      </c>
      <c r="AH83" s="79"/>
      <c r="AI83" s="85" t="s">
        <v>1173</v>
      </c>
      <c r="AJ83" s="79" t="b">
        <v>0</v>
      </c>
      <c r="AK83" s="79">
        <v>0</v>
      </c>
      <c r="AL83" s="85" t="s">
        <v>1173</v>
      </c>
      <c r="AM83" s="79" t="s">
        <v>1190</v>
      </c>
      <c r="AN83" s="79" t="b">
        <v>0</v>
      </c>
      <c r="AO83" s="85" t="s">
        <v>1021</v>
      </c>
      <c r="AP83" s="79" t="s">
        <v>176</v>
      </c>
      <c r="AQ83" s="79">
        <v>0</v>
      </c>
      <c r="AR83" s="79">
        <v>0</v>
      </c>
      <c r="AS83" s="79"/>
      <c r="AT83" s="79"/>
      <c r="AU83" s="79"/>
      <c r="AV83" s="79"/>
      <c r="AW83" s="79"/>
      <c r="AX83" s="79"/>
      <c r="AY83" s="79"/>
      <c r="AZ83" s="79"/>
      <c r="BA83">
        <v>3</v>
      </c>
      <c r="BB83" s="78" t="str">
        <f>REPLACE(INDEX(GroupVertices[Group],MATCH(Edges25[[#This Row],[Vertex 1]],GroupVertices[Vertex],0)),1,1,"")</f>
        <v>4</v>
      </c>
      <c r="BC83" s="78" t="str">
        <f>REPLACE(INDEX(GroupVertices[Group],MATCH(Edges25[[#This Row],[Vertex 2]],GroupVertices[Vertex],0)),1,1,"")</f>
        <v>4</v>
      </c>
      <c r="BD83" s="48">
        <v>0</v>
      </c>
      <c r="BE83" s="49">
        <v>0</v>
      </c>
      <c r="BF83" s="48">
        <v>0</v>
      </c>
      <c r="BG83" s="49">
        <v>0</v>
      </c>
      <c r="BH83" s="48">
        <v>0</v>
      </c>
      <c r="BI83" s="49">
        <v>0</v>
      </c>
      <c r="BJ83" s="48">
        <v>11</v>
      </c>
      <c r="BK83" s="49">
        <v>100</v>
      </c>
      <c r="BL83" s="48">
        <v>11</v>
      </c>
    </row>
    <row r="84" spans="1:64" ht="15">
      <c r="A84" s="64" t="s">
        <v>259</v>
      </c>
      <c r="B84" s="64" t="s">
        <v>261</v>
      </c>
      <c r="C84" s="65"/>
      <c r="D84" s="66"/>
      <c r="E84" s="67"/>
      <c r="F84" s="68"/>
      <c r="G84" s="65"/>
      <c r="H84" s="69"/>
      <c r="I84" s="70"/>
      <c r="J84" s="70"/>
      <c r="K84" s="34" t="s">
        <v>65</v>
      </c>
      <c r="L84" s="77">
        <v>127</v>
      </c>
      <c r="M84" s="77"/>
      <c r="N84" s="72"/>
      <c r="O84" s="79" t="s">
        <v>328</v>
      </c>
      <c r="P84" s="81">
        <v>43740.1937962963</v>
      </c>
      <c r="Q84" s="79" t="s">
        <v>331</v>
      </c>
      <c r="R84" s="79"/>
      <c r="S84" s="79"/>
      <c r="T84" s="79"/>
      <c r="U84" s="79"/>
      <c r="V84" s="82" t="s">
        <v>685</v>
      </c>
      <c r="W84" s="81">
        <v>43740.1937962963</v>
      </c>
      <c r="X84" s="82" t="s">
        <v>790</v>
      </c>
      <c r="Y84" s="79"/>
      <c r="Z84" s="79"/>
      <c r="AA84" s="85" t="s">
        <v>1022</v>
      </c>
      <c r="AB84" s="79"/>
      <c r="AC84" s="79" t="b">
        <v>0</v>
      </c>
      <c r="AD84" s="79">
        <v>0</v>
      </c>
      <c r="AE84" s="85" t="s">
        <v>1173</v>
      </c>
      <c r="AF84" s="79" t="b">
        <v>0</v>
      </c>
      <c r="AG84" s="79" t="s">
        <v>1176</v>
      </c>
      <c r="AH84" s="79"/>
      <c r="AI84" s="85" t="s">
        <v>1173</v>
      </c>
      <c r="AJ84" s="79" t="b">
        <v>0</v>
      </c>
      <c r="AK84" s="79">
        <v>3</v>
      </c>
      <c r="AL84" s="85" t="s">
        <v>1019</v>
      </c>
      <c r="AM84" s="79" t="s">
        <v>1184</v>
      </c>
      <c r="AN84" s="79" t="b">
        <v>0</v>
      </c>
      <c r="AO84" s="85" t="s">
        <v>1019</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4</v>
      </c>
      <c r="BD84" s="48">
        <v>0</v>
      </c>
      <c r="BE84" s="49">
        <v>0</v>
      </c>
      <c r="BF84" s="48">
        <v>0</v>
      </c>
      <c r="BG84" s="49">
        <v>0</v>
      </c>
      <c r="BH84" s="48">
        <v>0</v>
      </c>
      <c r="BI84" s="49">
        <v>0</v>
      </c>
      <c r="BJ84" s="48">
        <v>15</v>
      </c>
      <c r="BK84" s="49">
        <v>100</v>
      </c>
      <c r="BL84" s="48">
        <v>15</v>
      </c>
    </row>
    <row r="85" spans="1:64" ht="15">
      <c r="A85" s="64" t="s">
        <v>259</v>
      </c>
      <c r="B85" s="64" t="s">
        <v>317</v>
      </c>
      <c r="C85" s="65"/>
      <c r="D85" s="66"/>
      <c r="E85" s="67"/>
      <c r="F85" s="68"/>
      <c r="G85" s="65"/>
      <c r="H85" s="69"/>
      <c r="I85" s="70"/>
      <c r="J85" s="70"/>
      <c r="K85" s="34" t="s">
        <v>65</v>
      </c>
      <c r="L85" s="77">
        <v>128</v>
      </c>
      <c r="M85" s="77"/>
      <c r="N85" s="72"/>
      <c r="O85" s="79" t="s">
        <v>328</v>
      </c>
      <c r="P85" s="81">
        <v>43740.29054398148</v>
      </c>
      <c r="Q85" s="79" t="s">
        <v>385</v>
      </c>
      <c r="R85" s="79"/>
      <c r="S85" s="79"/>
      <c r="T85" s="79" t="s">
        <v>563</v>
      </c>
      <c r="U85" s="82" t="s">
        <v>618</v>
      </c>
      <c r="V85" s="82" t="s">
        <v>618</v>
      </c>
      <c r="W85" s="81">
        <v>43740.29054398148</v>
      </c>
      <c r="X85" s="82" t="s">
        <v>791</v>
      </c>
      <c r="Y85" s="79"/>
      <c r="Z85" s="79"/>
      <c r="AA85" s="85" t="s">
        <v>1023</v>
      </c>
      <c r="AB85" s="79"/>
      <c r="AC85" s="79" t="b">
        <v>0</v>
      </c>
      <c r="AD85" s="79">
        <v>5</v>
      </c>
      <c r="AE85" s="85" t="s">
        <v>1173</v>
      </c>
      <c r="AF85" s="79" t="b">
        <v>0</v>
      </c>
      <c r="AG85" s="79" t="s">
        <v>1177</v>
      </c>
      <c r="AH85" s="79"/>
      <c r="AI85" s="85" t="s">
        <v>1173</v>
      </c>
      <c r="AJ85" s="79" t="b">
        <v>0</v>
      </c>
      <c r="AK85" s="79">
        <v>2</v>
      </c>
      <c r="AL85" s="85" t="s">
        <v>1173</v>
      </c>
      <c r="AM85" s="79" t="s">
        <v>1184</v>
      </c>
      <c r="AN85" s="79" t="b">
        <v>0</v>
      </c>
      <c r="AO85" s="85" t="s">
        <v>1023</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1</v>
      </c>
      <c r="BE85" s="49">
        <v>2.6315789473684212</v>
      </c>
      <c r="BF85" s="48">
        <v>0</v>
      </c>
      <c r="BG85" s="49">
        <v>0</v>
      </c>
      <c r="BH85" s="48">
        <v>0</v>
      </c>
      <c r="BI85" s="49">
        <v>0</v>
      </c>
      <c r="BJ85" s="48">
        <v>37</v>
      </c>
      <c r="BK85" s="49">
        <v>97.36842105263158</v>
      </c>
      <c r="BL85" s="48">
        <v>38</v>
      </c>
    </row>
    <row r="86" spans="1:64" ht="15">
      <c r="A86" s="64" t="s">
        <v>262</v>
      </c>
      <c r="B86" s="64" t="s">
        <v>259</v>
      </c>
      <c r="C86" s="65"/>
      <c r="D86" s="66"/>
      <c r="E86" s="67"/>
      <c r="F86" s="68"/>
      <c r="G86" s="65"/>
      <c r="H86" s="69"/>
      <c r="I86" s="70"/>
      <c r="J86" s="70"/>
      <c r="K86" s="34" t="s">
        <v>66</v>
      </c>
      <c r="L86" s="77">
        <v>129</v>
      </c>
      <c r="M86" s="77"/>
      <c r="N86" s="72"/>
      <c r="O86" s="79" t="s">
        <v>328</v>
      </c>
      <c r="P86" s="81">
        <v>43740.295266203706</v>
      </c>
      <c r="Q86" s="79" t="s">
        <v>333</v>
      </c>
      <c r="R86" s="79"/>
      <c r="S86" s="79"/>
      <c r="T86" s="79" t="s">
        <v>537</v>
      </c>
      <c r="U86" s="79"/>
      <c r="V86" s="82" t="s">
        <v>690</v>
      </c>
      <c r="W86" s="81">
        <v>43740.295266203706</v>
      </c>
      <c r="X86" s="82" t="s">
        <v>792</v>
      </c>
      <c r="Y86" s="79"/>
      <c r="Z86" s="79"/>
      <c r="AA86" s="85" t="s">
        <v>1024</v>
      </c>
      <c r="AB86" s="79"/>
      <c r="AC86" s="79" t="b">
        <v>0</v>
      </c>
      <c r="AD86" s="79">
        <v>0</v>
      </c>
      <c r="AE86" s="85" t="s">
        <v>1173</v>
      </c>
      <c r="AF86" s="79" t="b">
        <v>0</v>
      </c>
      <c r="AG86" s="79" t="s">
        <v>1177</v>
      </c>
      <c r="AH86" s="79"/>
      <c r="AI86" s="85" t="s">
        <v>1173</v>
      </c>
      <c r="AJ86" s="79" t="b">
        <v>0</v>
      </c>
      <c r="AK86" s="79">
        <v>2</v>
      </c>
      <c r="AL86" s="85" t="s">
        <v>1023</v>
      </c>
      <c r="AM86" s="79" t="s">
        <v>1184</v>
      </c>
      <c r="AN86" s="79" t="b">
        <v>0</v>
      </c>
      <c r="AO86" s="85" t="s">
        <v>1023</v>
      </c>
      <c r="AP86" s="79" t="s">
        <v>176</v>
      </c>
      <c r="AQ86" s="79">
        <v>0</v>
      </c>
      <c r="AR86" s="79">
        <v>0</v>
      </c>
      <c r="AS86" s="79"/>
      <c r="AT86" s="79"/>
      <c r="AU86" s="79"/>
      <c r="AV86" s="79"/>
      <c r="AW86" s="79"/>
      <c r="AX86" s="79"/>
      <c r="AY86" s="79"/>
      <c r="AZ86" s="79"/>
      <c r="BA86">
        <v>1</v>
      </c>
      <c r="BB86" s="78" t="str">
        <f>REPLACE(INDEX(GroupVertices[Group],MATCH(Edges25[[#This Row],[Vertex 1]],GroupVertices[Vertex],0)),1,1,"")</f>
        <v>4</v>
      </c>
      <c r="BC86" s="78" t="str">
        <f>REPLACE(INDEX(GroupVertices[Group],MATCH(Edges25[[#This Row],[Vertex 2]],GroupVertices[Vertex],0)),1,1,"")</f>
        <v>1</v>
      </c>
      <c r="BD86" s="48">
        <v>1</v>
      </c>
      <c r="BE86" s="49">
        <v>4.761904761904762</v>
      </c>
      <c r="BF86" s="48">
        <v>0</v>
      </c>
      <c r="BG86" s="49">
        <v>0</v>
      </c>
      <c r="BH86" s="48">
        <v>0</v>
      </c>
      <c r="BI86" s="49">
        <v>0</v>
      </c>
      <c r="BJ86" s="48">
        <v>20</v>
      </c>
      <c r="BK86" s="49">
        <v>95.23809523809524</v>
      </c>
      <c r="BL86" s="48">
        <v>21</v>
      </c>
    </row>
    <row r="87" spans="1:64" ht="15">
      <c r="A87" s="64" t="s">
        <v>263</v>
      </c>
      <c r="B87" s="64" t="s">
        <v>262</v>
      </c>
      <c r="C87" s="65"/>
      <c r="D87" s="66"/>
      <c r="E87" s="67"/>
      <c r="F87" s="68"/>
      <c r="G87" s="65"/>
      <c r="H87" s="69"/>
      <c r="I87" s="70"/>
      <c r="J87" s="70"/>
      <c r="K87" s="34" t="s">
        <v>65</v>
      </c>
      <c r="L87" s="77">
        <v>130</v>
      </c>
      <c r="M87" s="77"/>
      <c r="N87" s="72"/>
      <c r="O87" s="79" t="s">
        <v>328</v>
      </c>
      <c r="P87" s="81">
        <v>43740.32696759259</v>
      </c>
      <c r="Q87" s="79" t="s">
        <v>333</v>
      </c>
      <c r="R87" s="79"/>
      <c r="S87" s="79"/>
      <c r="T87" s="79" t="s">
        <v>537</v>
      </c>
      <c r="U87" s="79"/>
      <c r="V87" s="82" t="s">
        <v>691</v>
      </c>
      <c r="W87" s="81">
        <v>43740.32696759259</v>
      </c>
      <c r="X87" s="82" t="s">
        <v>793</v>
      </c>
      <c r="Y87" s="79"/>
      <c r="Z87" s="79"/>
      <c r="AA87" s="85" t="s">
        <v>1025</v>
      </c>
      <c r="AB87" s="79"/>
      <c r="AC87" s="79" t="b">
        <v>0</v>
      </c>
      <c r="AD87" s="79">
        <v>0</v>
      </c>
      <c r="AE87" s="85" t="s">
        <v>1173</v>
      </c>
      <c r="AF87" s="79" t="b">
        <v>0</v>
      </c>
      <c r="AG87" s="79" t="s">
        <v>1177</v>
      </c>
      <c r="AH87" s="79"/>
      <c r="AI87" s="85" t="s">
        <v>1173</v>
      </c>
      <c r="AJ87" s="79" t="b">
        <v>0</v>
      </c>
      <c r="AK87" s="79">
        <v>2</v>
      </c>
      <c r="AL87" s="85" t="s">
        <v>1023</v>
      </c>
      <c r="AM87" s="79" t="s">
        <v>1181</v>
      </c>
      <c r="AN87" s="79" t="b">
        <v>0</v>
      </c>
      <c r="AO87" s="85" t="s">
        <v>1023</v>
      </c>
      <c r="AP87" s="79" t="s">
        <v>176</v>
      </c>
      <c r="AQ87" s="79">
        <v>0</v>
      </c>
      <c r="AR87" s="79">
        <v>0</v>
      </c>
      <c r="AS87" s="79"/>
      <c r="AT87" s="79"/>
      <c r="AU87" s="79"/>
      <c r="AV87" s="79"/>
      <c r="AW87" s="79"/>
      <c r="AX87" s="79"/>
      <c r="AY87" s="79"/>
      <c r="AZ87" s="79"/>
      <c r="BA87">
        <v>1</v>
      </c>
      <c r="BB87" s="78" t="str">
        <f>REPLACE(INDEX(GroupVertices[Group],MATCH(Edges25[[#This Row],[Vertex 1]],GroupVertices[Vertex],0)),1,1,"")</f>
        <v>4</v>
      </c>
      <c r="BC87" s="78" t="str">
        <f>REPLACE(INDEX(GroupVertices[Group],MATCH(Edges25[[#This Row],[Vertex 2]],GroupVertices[Vertex],0)),1,1,"")</f>
        <v>4</v>
      </c>
      <c r="BD87" s="48"/>
      <c r="BE87" s="49"/>
      <c r="BF87" s="48"/>
      <c r="BG87" s="49"/>
      <c r="BH87" s="48"/>
      <c r="BI87" s="49"/>
      <c r="BJ87" s="48"/>
      <c r="BK87" s="49"/>
      <c r="BL87" s="48"/>
    </row>
    <row r="88" spans="1:64" ht="15">
      <c r="A88" s="64" t="s">
        <v>264</v>
      </c>
      <c r="B88" s="64" t="s">
        <v>259</v>
      </c>
      <c r="C88" s="65"/>
      <c r="D88" s="66"/>
      <c r="E88" s="67"/>
      <c r="F88" s="68"/>
      <c r="G88" s="65"/>
      <c r="H88" s="69"/>
      <c r="I88" s="70"/>
      <c r="J88" s="70"/>
      <c r="K88" s="34" t="s">
        <v>66</v>
      </c>
      <c r="L88" s="77">
        <v>132</v>
      </c>
      <c r="M88" s="77"/>
      <c r="N88" s="72"/>
      <c r="O88" s="79" t="s">
        <v>328</v>
      </c>
      <c r="P88" s="81">
        <v>43740.305914351855</v>
      </c>
      <c r="Q88" s="79" t="s">
        <v>386</v>
      </c>
      <c r="R88" s="79"/>
      <c r="S88" s="79"/>
      <c r="T88" s="79" t="s">
        <v>564</v>
      </c>
      <c r="U88" s="79"/>
      <c r="V88" s="82" t="s">
        <v>692</v>
      </c>
      <c r="W88" s="81">
        <v>43740.305914351855</v>
      </c>
      <c r="X88" s="82" t="s">
        <v>794</v>
      </c>
      <c r="Y88" s="79"/>
      <c r="Z88" s="79"/>
      <c r="AA88" s="85" t="s">
        <v>1026</v>
      </c>
      <c r="AB88" s="79"/>
      <c r="AC88" s="79" t="b">
        <v>0</v>
      </c>
      <c r="AD88" s="79">
        <v>0</v>
      </c>
      <c r="AE88" s="85" t="s">
        <v>1173</v>
      </c>
      <c r="AF88" s="79" t="b">
        <v>0</v>
      </c>
      <c r="AG88" s="79" t="s">
        <v>1177</v>
      </c>
      <c r="AH88" s="79"/>
      <c r="AI88" s="85" t="s">
        <v>1173</v>
      </c>
      <c r="AJ88" s="79" t="b">
        <v>0</v>
      </c>
      <c r="AK88" s="79">
        <v>2</v>
      </c>
      <c r="AL88" s="85" t="s">
        <v>1028</v>
      </c>
      <c r="AM88" s="79" t="s">
        <v>1183</v>
      </c>
      <c r="AN88" s="79" t="b">
        <v>0</v>
      </c>
      <c r="AO88" s="85" t="s">
        <v>1028</v>
      </c>
      <c r="AP88" s="79" t="s">
        <v>176</v>
      </c>
      <c r="AQ88" s="79">
        <v>0</v>
      </c>
      <c r="AR88" s="79">
        <v>0</v>
      </c>
      <c r="AS88" s="79"/>
      <c r="AT88" s="79"/>
      <c r="AU88" s="79"/>
      <c r="AV88" s="79"/>
      <c r="AW88" s="79"/>
      <c r="AX88" s="79"/>
      <c r="AY88" s="79"/>
      <c r="AZ88" s="79"/>
      <c r="BA88">
        <v>1</v>
      </c>
      <c r="BB88" s="78" t="str">
        <f>REPLACE(INDEX(GroupVertices[Group],MATCH(Edges25[[#This Row],[Vertex 1]],GroupVertices[Vertex],0)),1,1,"")</f>
        <v>4</v>
      </c>
      <c r="BC88" s="78" t="str">
        <f>REPLACE(INDEX(GroupVertices[Group],MATCH(Edges25[[#This Row],[Vertex 2]],GroupVertices[Vertex],0)),1,1,"")</f>
        <v>1</v>
      </c>
      <c r="BD88" s="48">
        <v>0</v>
      </c>
      <c r="BE88" s="49">
        <v>0</v>
      </c>
      <c r="BF88" s="48">
        <v>0</v>
      </c>
      <c r="BG88" s="49">
        <v>0</v>
      </c>
      <c r="BH88" s="48">
        <v>0</v>
      </c>
      <c r="BI88" s="49">
        <v>0</v>
      </c>
      <c r="BJ88" s="48">
        <v>19</v>
      </c>
      <c r="BK88" s="49">
        <v>100</v>
      </c>
      <c r="BL88" s="48">
        <v>19</v>
      </c>
    </row>
    <row r="89" spans="1:64" ht="15">
      <c r="A89" s="64" t="s">
        <v>263</v>
      </c>
      <c r="B89" s="64" t="s">
        <v>264</v>
      </c>
      <c r="C89" s="65"/>
      <c r="D89" s="66"/>
      <c r="E89" s="67"/>
      <c r="F89" s="68"/>
      <c r="G89" s="65"/>
      <c r="H89" s="69"/>
      <c r="I89" s="70"/>
      <c r="J89" s="70"/>
      <c r="K89" s="34" t="s">
        <v>65</v>
      </c>
      <c r="L89" s="77">
        <v>133</v>
      </c>
      <c r="M89" s="77"/>
      <c r="N89" s="72"/>
      <c r="O89" s="79" t="s">
        <v>328</v>
      </c>
      <c r="P89" s="81">
        <v>43740.32564814815</v>
      </c>
      <c r="Q89" s="79" t="s">
        <v>386</v>
      </c>
      <c r="R89" s="79"/>
      <c r="S89" s="79"/>
      <c r="T89" s="79" t="s">
        <v>564</v>
      </c>
      <c r="U89" s="79"/>
      <c r="V89" s="82" t="s">
        <v>691</v>
      </c>
      <c r="W89" s="81">
        <v>43740.32564814815</v>
      </c>
      <c r="X89" s="82" t="s">
        <v>795</v>
      </c>
      <c r="Y89" s="79"/>
      <c r="Z89" s="79"/>
      <c r="AA89" s="85" t="s">
        <v>1027</v>
      </c>
      <c r="AB89" s="79"/>
      <c r="AC89" s="79" t="b">
        <v>0</v>
      </c>
      <c r="AD89" s="79">
        <v>0</v>
      </c>
      <c r="AE89" s="85" t="s">
        <v>1173</v>
      </c>
      <c r="AF89" s="79" t="b">
        <v>0</v>
      </c>
      <c r="AG89" s="79" t="s">
        <v>1177</v>
      </c>
      <c r="AH89" s="79"/>
      <c r="AI89" s="85" t="s">
        <v>1173</v>
      </c>
      <c r="AJ89" s="79" t="b">
        <v>0</v>
      </c>
      <c r="AK89" s="79">
        <v>2</v>
      </c>
      <c r="AL89" s="85" t="s">
        <v>1028</v>
      </c>
      <c r="AM89" s="79" t="s">
        <v>1181</v>
      </c>
      <c r="AN89" s="79" t="b">
        <v>0</v>
      </c>
      <c r="AO89" s="85" t="s">
        <v>1028</v>
      </c>
      <c r="AP89" s="79" t="s">
        <v>176</v>
      </c>
      <c r="AQ89" s="79">
        <v>0</v>
      </c>
      <c r="AR89" s="79">
        <v>0</v>
      </c>
      <c r="AS89" s="79"/>
      <c r="AT89" s="79"/>
      <c r="AU89" s="79"/>
      <c r="AV89" s="79"/>
      <c r="AW89" s="79"/>
      <c r="AX89" s="79"/>
      <c r="AY89" s="79"/>
      <c r="AZ89" s="79"/>
      <c r="BA89">
        <v>1</v>
      </c>
      <c r="BB89" s="78" t="str">
        <f>REPLACE(INDEX(GroupVertices[Group],MATCH(Edges25[[#This Row],[Vertex 1]],GroupVertices[Vertex],0)),1,1,"")</f>
        <v>4</v>
      </c>
      <c r="BC89" s="78" t="str">
        <f>REPLACE(INDEX(GroupVertices[Group],MATCH(Edges25[[#This Row],[Vertex 2]],GroupVertices[Vertex],0)),1,1,"")</f>
        <v>4</v>
      </c>
      <c r="BD89" s="48">
        <v>0</v>
      </c>
      <c r="BE89" s="49">
        <v>0</v>
      </c>
      <c r="BF89" s="48">
        <v>0</v>
      </c>
      <c r="BG89" s="49">
        <v>0</v>
      </c>
      <c r="BH89" s="48">
        <v>0</v>
      </c>
      <c r="BI89" s="49">
        <v>0</v>
      </c>
      <c r="BJ89" s="48">
        <v>19</v>
      </c>
      <c r="BK89" s="49">
        <v>100</v>
      </c>
      <c r="BL89" s="48">
        <v>19</v>
      </c>
    </row>
    <row r="90" spans="1:64" ht="15">
      <c r="A90" s="64" t="s">
        <v>259</v>
      </c>
      <c r="B90" s="64" t="s">
        <v>264</v>
      </c>
      <c r="C90" s="65"/>
      <c r="D90" s="66"/>
      <c r="E90" s="67"/>
      <c r="F90" s="68"/>
      <c r="G90" s="65"/>
      <c r="H90" s="69"/>
      <c r="I90" s="70"/>
      <c r="J90" s="70"/>
      <c r="K90" s="34" t="s">
        <v>66</v>
      </c>
      <c r="L90" s="77">
        <v>134</v>
      </c>
      <c r="M90" s="77"/>
      <c r="N90" s="72"/>
      <c r="O90" s="79" t="s">
        <v>328</v>
      </c>
      <c r="P90" s="81">
        <v>43740.293078703704</v>
      </c>
      <c r="Q90" s="79" t="s">
        <v>387</v>
      </c>
      <c r="R90" s="79"/>
      <c r="S90" s="79"/>
      <c r="T90" s="79" t="s">
        <v>565</v>
      </c>
      <c r="U90" s="82" t="s">
        <v>619</v>
      </c>
      <c r="V90" s="82" t="s">
        <v>619</v>
      </c>
      <c r="W90" s="81">
        <v>43740.293078703704</v>
      </c>
      <c r="X90" s="82" t="s">
        <v>796</v>
      </c>
      <c r="Y90" s="79"/>
      <c r="Z90" s="79"/>
      <c r="AA90" s="85" t="s">
        <v>1028</v>
      </c>
      <c r="AB90" s="79"/>
      <c r="AC90" s="79" t="b">
        <v>0</v>
      </c>
      <c r="AD90" s="79">
        <v>3</v>
      </c>
      <c r="AE90" s="85" t="s">
        <v>1173</v>
      </c>
      <c r="AF90" s="79" t="b">
        <v>0</v>
      </c>
      <c r="AG90" s="79" t="s">
        <v>1177</v>
      </c>
      <c r="AH90" s="79"/>
      <c r="AI90" s="85" t="s">
        <v>1173</v>
      </c>
      <c r="AJ90" s="79" t="b">
        <v>0</v>
      </c>
      <c r="AK90" s="79">
        <v>2</v>
      </c>
      <c r="AL90" s="85" t="s">
        <v>1173</v>
      </c>
      <c r="AM90" s="79" t="s">
        <v>1184</v>
      </c>
      <c r="AN90" s="79" t="b">
        <v>0</v>
      </c>
      <c r="AO90" s="85" t="s">
        <v>1028</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4</v>
      </c>
      <c r="BD90" s="48">
        <v>0</v>
      </c>
      <c r="BE90" s="49">
        <v>0</v>
      </c>
      <c r="BF90" s="48">
        <v>0</v>
      </c>
      <c r="BG90" s="49">
        <v>0</v>
      </c>
      <c r="BH90" s="48">
        <v>0</v>
      </c>
      <c r="BI90" s="49">
        <v>0</v>
      </c>
      <c r="BJ90" s="48">
        <v>23</v>
      </c>
      <c r="BK90" s="49">
        <v>100</v>
      </c>
      <c r="BL90" s="48">
        <v>23</v>
      </c>
    </row>
    <row r="91" spans="1:64" ht="15">
      <c r="A91" s="64" t="s">
        <v>265</v>
      </c>
      <c r="B91" s="64" t="s">
        <v>266</v>
      </c>
      <c r="C91" s="65"/>
      <c r="D91" s="66"/>
      <c r="E91" s="67"/>
      <c r="F91" s="68"/>
      <c r="G91" s="65"/>
      <c r="H91" s="69"/>
      <c r="I91" s="70"/>
      <c r="J91" s="70"/>
      <c r="K91" s="34" t="s">
        <v>65</v>
      </c>
      <c r="L91" s="77">
        <v>135</v>
      </c>
      <c r="M91" s="77"/>
      <c r="N91" s="72"/>
      <c r="O91" s="79" t="s">
        <v>328</v>
      </c>
      <c r="P91" s="81">
        <v>43740.40351851852</v>
      </c>
      <c r="Q91" s="79" t="s">
        <v>388</v>
      </c>
      <c r="R91" s="79"/>
      <c r="S91" s="79"/>
      <c r="T91" s="79" t="s">
        <v>566</v>
      </c>
      <c r="U91" s="82" t="s">
        <v>620</v>
      </c>
      <c r="V91" s="82" t="s">
        <v>620</v>
      </c>
      <c r="W91" s="81">
        <v>43740.40351851852</v>
      </c>
      <c r="X91" s="82" t="s">
        <v>797</v>
      </c>
      <c r="Y91" s="79"/>
      <c r="Z91" s="79"/>
      <c r="AA91" s="85" t="s">
        <v>1029</v>
      </c>
      <c r="AB91" s="79"/>
      <c r="AC91" s="79" t="b">
        <v>0</v>
      </c>
      <c r="AD91" s="79">
        <v>4</v>
      </c>
      <c r="AE91" s="85" t="s">
        <v>1173</v>
      </c>
      <c r="AF91" s="79" t="b">
        <v>0</v>
      </c>
      <c r="AG91" s="79" t="s">
        <v>1176</v>
      </c>
      <c r="AH91" s="79"/>
      <c r="AI91" s="85" t="s">
        <v>1173</v>
      </c>
      <c r="AJ91" s="79" t="b">
        <v>0</v>
      </c>
      <c r="AK91" s="79">
        <v>1</v>
      </c>
      <c r="AL91" s="85" t="s">
        <v>1173</v>
      </c>
      <c r="AM91" s="79" t="s">
        <v>1184</v>
      </c>
      <c r="AN91" s="79" t="b">
        <v>0</v>
      </c>
      <c r="AO91" s="85" t="s">
        <v>1029</v>
      </c>
      <c r="AP91" s="79" t="s">
        <v>176</v>
      </c>
      <c r="AQ91" s="79">
        <v>0</v>
      </c>
      <c r="AR91" s="79">
        <v>0</v>
      </c>
      <c r="AS91" s="79" t="s">
        <v>1193</v>
      </c>
      <c r="AT91" s="79" t="s">
        <v>1196</v>
      </c>
      <c r="AU91" s="79" t="s">
        <v>1197</v>
      </c>
      <c r="AV91" s="79" t="s">
        <v>1199</v>
      </c>
      <c r="AW91" s="79" t="s">
        <v>1203</v>
      </c>
      <c r="AX91" s="79" t="s">
        <v>1199</v>
      </c>
      <c r="AY91" s="79" t="s">
        <v>1208</v>
      </c>
      <c r="AZ91" s="82" t="s">
        <v>1210</v>
      </c>
      <c r="BA91">
        <v>1</v>
      </c>
      <c r="BB91" s="78" t="str">
        <f>REPLACE(INDEX(GroupVertices[Group],MATCH(Edges25[[#This Row],[Vertex 1]],GroupVertices[Vertex],0)),1,1,"")</f>
        <v>3</v>
      </c>
      <c r="BC91" s="78" t="str">
        <f>REPLACE(INDEX(GroupVertices[Group],MATCH(Edges25[[#This Row],[Vertex 2]],GroupVertices[Vertex],0)),1,1,"")</f>
        <v>3</v>
      </c>
      <c r="BD91" s="48">
        <v>0</v>
      </c>
      <c r="BE91" s="49">
        <v>0</v>
      </c>
      <c r="BF91" s="48">
        <v>0</v>
      </c>
      <c r="BG91" s="49">
        <v>0</v>
      </c>
      <c r="BH91" s="48">
        <v>0</v>
      </c>
      <c r="BI91" s="49">
        <v>0</v>
      </c>
      <c r="BJ91" s="48">
        <v>16</v>
      </c>
      <c r="BK91" s="49">
        <v>100</v>
      </c>
      <c r="BL91" s="48">
        <v>16</v>
      </c>
    </row>
    <row r="92" spans="1:64" ht="15">
      <c r="A92" s="64" t="s">
        <v>266</v>
      </c>
      <c r="B92" s="64" t="s">
        <v>281</v>
      </c>
      <c r="C92" s="65"/>
      <c r="D92" s="66"/>
      <c r="E92" s="67"/>
      <c r="F92" s="68"/>
      <c r="G92" s="65"/>
      <c r="H92" s="69"/>
      <c r="I92" s="70"/>
      <c r="J92" s="70"/>
      <c r="K92" s="34" t="s">
        <v>65</v>
      </c>
      <c r="L92" s="77">
        <v>136</v>
      </c>
      <c r="M92" s="77"/>
      <c r="N92" s="72"/>
      <c r="O92" s="79" t="s">
        <v>328</v>
      </c>
      <c r="P92" s="81">
        <v>43743.189733796295</v>
      </c>
      <c r="Q92" s="79" t="s">
        <v>339</v>
      </c>
      <c r="R92" s="79"/>
      <c r="S92" s="79"/>
      <c r="T92" s="79"/>
      <c r="U92" s="79"/>
      <c r="V92" s="82" t="s">
        <v>693</v>
      </c>
      <c r="W92" s="81">
        <v>43743.189733796295</v>
      </c>
      <c r="X92" s="82" t="s">
        <v>798</v>
      </c>
      <c r="Y92" s="79"/>
      <c r="Z92" s="79"/>
      <c r="AA92" s="85" t="s">
        <v>1030</v>
      </c>
      <c r="AB92" s="79"/>
      <c r="AC92" s="79" t="b">
        <v>0</v>
      </c>
      <c r="AD92" s="79">
        <v>0</v>
      </c>
      <c r="AE92" s="85" t="s">
        <v>1173</v>
      </c>
      <c r="AF92" s="79" t="b">
        <v>0</v>
      </c>
      <c r="AG92" s="79" t="s">
        <v>1176</v>
      </c>
      <c r="AH92" s="79"/>
      <c r="AI92" s="85" t="s">
        <v>1173</v>
      </c>
      <c r="AJ92" s="79" t="b">
        <v>0</v>
      </c>
      <c r="AK92" s="79">
        <v>7</v>
      </c>
      <c r="AL92" s="85" t="s">
        <v>1165</v>
      </c>
      <c r="AM92" s="79" t="s">
        <v>1184</v>
      </c>
      <c r="AN92" s="79" t="b">
        <v>0</v>
      </c>
      <c r="AO92" s="85" t="s">
        <v>1165</v>
      </c>
      <c r="AP92" s="79" t="s">
        <v>176</v>
      </c>
      <c r="AQ92" s="79">
        <v>0</v>
      </c>
      <c r="AR92" s="79">
        <v>0</v>
      </c>
      <c r="AS92" s="79"/>
      <c r="AT92" s="79"/>
      <c r="AU92" s="79"/>
      <c r="AV92" s="79"/>
      <c r="AW92" s="79"/>
      <c r="AX92" s="79"/>
      <c r="AY92" s="79"/>
      <c r="AZ92" s="79"/>
      <c r="BA92">
        <v>1</v>
      </c>
      <c r="BB92" s="78" t="str">
        <f>REPLACE(INDEX(GroupVertices[Group],MATCH(Edges25[[#This Row],[Vertex 1]],GroupVertices[Vertex],0)),1,1,"")</f>
        <v>3</v>
      </c>
      <c r="BC92" s="78" t="str">
        <f>REPLACE(INDEX(GroupVertices[Group],MATCH(Edges25[[#This Row],[Vertex 2]],GroupVertices[Vertex],0)),1,1,"")</f>
        <v>3</v>
      </c>
      <c r="BD92" s="48">
        <v>0</v>
      </c>
      <c r="BE92" s="49">
        <v>0</v>
      </c>
      <c r="BF92" s="48">
        <v>0</v>
      </c>
      <c r="BG92" s="49">
        <v>0</v>
      </c>
      <c r="BH92" s="48">
        <v>0</v>
      </c>
      <c r="BI92" s="49">
        <v>0</v>
      </c>
      <c r="BJ92" s="48">
        <v>15</v>
      </c>
      <c r="BK92" s="49">
        <v>100</v>
      </c>
      <c r="BL92" s="48">
        <v>15</v>
      </c>
    </row>
    <row r="93" spans="1:64" ht="15">
      <c r="A93" s="64" t="s">
        <v>259</v>
      </c>
      <c r="B93" s="64" t="s">
        <v>266</v>
      </c>
      <c r="C93" s="65"/>
      <c r="D93" s="66"/>
      <c r="E93" s="67"/>
      <c r="F93" s="68"/>
      <c r="G93" s="65"/>
      <c r="H93" s="69"/>
      <c r="I93" s="70"/>
      <c r="J93" s="70"/>
      <c r="K93" s="34" t="s">
        <v>65</v>
      </c>
      <c r="L93" s="77">
        <v>137</v>
      </c>
      <c r="M93" s="77"/>
      <c r="N93" s="72"/>
      <c r="O93" s="79" t="s">
        <v>328</v>
      </c>
      <c r="P93" s="81">
        <v>43740.406273148146</v>
      </c>
      <c r="Q93" s="79" t="s">
        <v>389</v>
      </c>
      <c r="R93" s="79"/>
      <c r="S93" s="79"/>
      <c r="T93" s="79" t="s">
        <v>567</v>
      </c>
      <c r="U93" s="79"/>
      <c r="V93" s="82" t="s">
        <v>685</v>
      </c>
      <c r="W93" s="81">
        <v>43740.406273148146</v>
      </c>
      <c r="X93" s="82" t="s">
        <v>799</v>
      </c>
      <c r="Y93" s="79"/>
      <c r="Z93" s="79"/>
      <c r="AA93" s="85" t="s">
        <v>1031</v>
      </c>
      <c r="AB93" s="79"/>
      <c r="AC93" s="79" t="b">
        <v>0</v>
      </c>
      <c r="AD93" s="79">
        <v>0</v>
      </c>
      <c r="AE93" s="85" t="s">
        <v>1173</v>
      </c>
      <c r="AF93" s="79" t="b">
        <v>0</v>
      </c>
      <c r="AG93" s="79" t="s">
        <v>1176</v>
      </c>
      <c r="AH93" s="79"/>
      <c r="AI93" s="85" t="s">
        <v>1173</v>
      </c>
      <c r="AJ93" s="79" t="b">
        <v>0</v>
      </c>
      <c r="AK93" s="79">
        <v>1</v>
      </c>
      <c r="AL93" s="85" t="s">
        <v>1029</v>
      </c>
      <c r="AM93" s="79" t="s">
        <v>1183</v>
      </c>
      <c r="AN93" s="79" t="b">
        <v>0</v>
      </c>
      <c r="AO93" s="85" t="s">
        <v>1029</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3</v>
      </c>
      <c r="BD93" s="48">
        <v>0</v>
      </c>
      <c r="BE93" s="49">
        <v>0</v>
      </c>
      <c r="BF93" s="48">
        <v>0</v>
      </c>
      <c r="BG93" s="49">
        <v>0</v>
      </c>
      <c r="BH93" s="48">
        <v>0</v>
      </c>
      <c r="BI93" s="49">
        <v>0</v>
      </c>
      <c r="BJ93" s="48">
        <v>18</v>
      </c>
      <c r="BK93" s="49">
        <v>100</v>
      </c>
      <c r="BL93" s="48">
        <v>18</v>
      </c>
    </row>
    <row r="94" spans="1:64" ht="15">
      <c r="A94" s="64" t="s">
        <v>267</v>
      </c>
      <c r="B94" s="64" t="s">
        <v>257</v>
      </c>
      <c r="C94" s="65"/>
      <c r="D94" s="66"/>
      <c r="E94" s="67"/>
      <c r="F94" s="68"/>
      <c r="G94" s="65"/>
      <c r="H94" s="69"/>
      <c r="I94" s="70"/>
      <c r="J94" s="70"/>
      <c r="K94" s="34" t="s">
        <v>65</v>
      </c>
      <c r="L94" s="77">
        <v>140</v>
      </c>
      <c r="M94" s="77"/>
      <c r="N94" s="72"/>
      <c r="O94" s="79" t="s">
        <v>328</v>
      </c>
      <c r="P94" s="81">
        <v>43741.73090277778</v>
      </c>
      <c r="Q94" s="79" t="s">
        <v>390</v>
      </c>
      <c r="R94" s="82" t="s">
        <v>494</v>
      </c>
      <c r="S94" s="79" t="s">
        <v>526</v>
      </c>
      <c r="T94" s="79" t="s">
        <v>540</v>
      </c>
      <c r="U94" s="79"/>
      <c r="V94" s="82" t="s">
        <v>694</v>
      </c>
      <c r="W94" s="81">
        <v>43741.73090277778</v>
      </c>
      <c r="X94" s="82" t="s">
        <v>800</v>
      </c>
      <c r="Y94" s="79"/>
      <c r="Z94" s="79"/>
      <c r="AA94" s="85" t="s">
        <v>1032</v>
      </c>
      <c r="AB94" s="79"/>
      <c r="AC94" s="79" t="b">
        <v>0</v>
      </c>
      <c r="AD94" s="79">
        <v>8</v>
      </c>
      <c r="AE94" s="85" t="s">
        <v>1173</v>
      </c>
      <c r="AF94" s="79" t="b">
        <v>1</v>
      </c>
      <c r="AG94" s="79" t="s">
        <v>1176</v>
      </c>
      <c r="AH94" s="79"/>
      <c r="AI94" s="85" t="s">
        <v>1178</v>
      </c>
      <c r="AJ94" s="79" t="b">
        <v>0</v>
      </c>
      <c r="AK94" s="79">
        <v>2</v>
      </c>
      <c r="AL94" s="85" t="s">
        <v>1173</v>
      </c>
      <c r="AM94" s="79" t="s">
        <v>1181</v>
      </c>
      <c r="AN94" s="79" t="b">
        <v>0</v>
      </c>
      <c r="AO94" s="85" t="s">
        <v>1032</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6</v>
      </c>
      <c r="BD94" s="48">
        <v>0</v>
      </c>
      <c r="BE94" s="49">
        <v>0</v>
      </c>
      <c r="BF94" s="48">
        <v>0</v>
      </c>
      <c r="BG94" s="49">
        <v>0</v>
      </c>
      <c r="BH94" s="48">
        <v>0</v>
      </c>
      <c r="BI94" s="49">
        <v>0</v>
      </c>
      <c r="BJ94" s="48">
        <v>10</v>
      </c>
      <c r="BK94" s="49">
        <v>100</v>
      </c>
      <c r="BL94" s="48">
        <v>10</v>
      </c>
    </row>
    <row r="95" spans="1:64" ht="15">
      <c r="A95" s="64" t="s">
        <v>259</v>
      </c>
      <c r="B95" s="64" t="s">
        <v>267</v>
      </c>
      <c r="C95" s="65"/>
      <c r="D95" s="66"/>
      <c r="E95" s="67"/>
      <c r="F95" s="68"/>
      <c r="G95" s="65"/>
      <c r="H95" s="69"/>
      <c r="I95" s="70"/>
      <c r="J95" s="70"/>
      <c r="K95" s="34" t="s">
        <v>66</v>
      </c>
      <c r="L95" s="77">
        <v>142</v>
      </c>
      <c r="M95" s="77"/>
      <c r="N95" s="72"/>
      <c r="O95" s="79" t="s">
        <v>328</v>
      </c>
      <c r="P95" s="81">
        <v>43742.15033564815</v>
      </c>
      <c r="Q95" s="79" t="s">
        <v>338</v>
      </c>
      <c r="R95" s="79"/>
      <c r="S95" s="79"/>
      <c r="T95" s="79" t="s">
        <v>540</v>
      </c>
      <c r="U95" s="79"/>
      <c r="V95" s="82" t="s">
        <v>685</v>
      </c>
      <c r="W95" s="81">
        <v>43742.15033564815</v>
      </c>
      <c r="X95" s="82" t="s">
        <v>801</v>
      </c>
      <c r="Y95" s="79"/>
      <c r="Z95" s="79"/>
      <c r="AA95" s="85" t="s">
        <v>1033</v>
      </c>
      <c r="AB95" s="79"/>
      <c r="AC95" s="79" t="b">
        <v>0</v>
      </c>
      <c r="AD95" s="79">
        <v>0</v>
      </c>
      <c r="AE95" s="85" t="s">
        <v>1173</v>
      </c>
      <c r="AF95" s="79" t="b">
        <v>1</v>
      </c>
      <c r="AG95" s="79" t="s">
        <v>1176</v>
      </c>
      <c r="AH95" s="79"/>
      <c r="AI95" s="85" t="s">
        <v>1178</v>
      </c>
      <c r="AJ95" s="79" t="b">
        <v>0</v>
      </c>
      <c r="AK95" s="79">
        <v>2</v>
      </c>
      <c r="AL95" s="85" t="s">
        <v>1032</v>
      </c>
      <c r="AM95" s="79" t="s">
        <v>1184</v>
      </c>
      <c r="AN95" s="79" t="b">
        <v>0</v>
      </c>
      <c r="AO95" s="85" t="s">
        <v>1032</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0</v>
      </c>
      <c r="BE95" s="49">
        <v>0</v>
      </c>
      <c r="BF95" s="48">
        <v>0</v>
      </c>
      <c r="BG95" s="49">
        <v>0</v>
      </c>
      <c r="BH95" s="48">
        <v>0</v>
      </c>
      <c r="BI95" s="49">
        <v>0</v>
      </c>
      <c r="BJ95" s="48">
        <v>12</v>
      </c>
      <c r="BK95" s="49">
        <v>100</v>
      </c>
      <c r="BL95" s="48">
        <v>12</v>
      </c>
    </row>
    <row r="96" spans="1:64" ht="15">
      <c r="A96" s="64" t="s">
        <v>268</v>
      </c>
      <c r="B96" s="64" t="s">
        <v>259</v>
      </c>
      <c r="C96" s="65"/>
      <c r="D96" s="66"/>
      <c r="E96" s="67"/>
      <c r="F96" s="68"/>
      <c r="G96" s="65"/>
      <c r="H96" s="69"/>
      <c r="I96" s="70"/>
      <c r="J96" s="70"/>
      <c r="K96" s="34" t="s">
        <v>66</v>
      </c>
      <c r="L96" s="77">
        <v>143</v>
      </c>
      <c r="M96" s="77"/>
      <c r="N96" s="72"/>
      <c r="O96" s="79" t="s">
        <v>328</v>
      </c>
      <c r="P96" s="81">
        <v>43738.791342592594</v>
      </c>
      <c r="Q96" s="79" t="s">
        <v>391</v>
      </c>
      <c r="R96" s="79"/>
      <c r="S96" s="79"/>
      <c r="T96" s="79" t="s">
        <v>568</v>
      </c>
      <c r="U96" s="79"/>
      <c r="V96" s="82" t="s">
        <v>695</v>
      </c>
      <c r="W96" s="81">
        <v>43738.791342592594</v>
      </c>
      <c r="X96" s="82" t="s">
        <v>802</v>
      </c>
      <c r="Y96" s="79"/>
      <c r="Z96" s="79"/>
      <c r="AA96" s="85" t="s">
        <v>1034</v>
      </c>
      <c r="AB96" s="79"/>
      <c r="AC96" s="79" t="b">
        <v>0</v>
      </c>
      <c r="AD96" s="79">
        <v>0</v>
      </c>
      <c r="AE96" s="85" t="s">
        <v>1173</v>
      </c>
      <c r="AF96" s="79" t="b">
        <v>0</v>
      </c>
      <c r="AG96" s="79" t="s">
        <v>1176</v>
      </c>
      <c r="AH96" s="79"/>
      <c r="AI96" s="85" t="s">
        <v>1173</v>
      </c>
      <c r="AJ96" s="79" t="b">
        <v>0</v>
      </c>
      <c r="AK96" s="79">
        <v>2</v>
      </c>
      <c r="AL96" s="85" t="s">
        <v>1042</v>
      </c>
      <c r="AM96" s="79" t="s">
        <v>1181</v>
      </c>
      <c r="AN96" s="79" t="b">
        <v>0</v>
      </c>
      <c r="AO96" s="85" t="s">
        <v>1042</v>
      </c>
      <c r="AP96" s="79" t="s">
        <v>176</v>
      </c>
      <c r="AQ96" s="79">
        <v>0</v>
      </c>
      <c r="AR96" s="79">
        <v>0</v>
      </c>
      <c r="AS96" s="79"/>
      <c r="AT96" s="79"/>
      <c r="AU96" s="79"/>
      <c r="AV96" s="79"/>
      <c r="AW96" s="79"/>
      <c r="AX96" s="79"/>
      <c r="AY96" s="79"/>
      <c r="AZ96" s="79"/>
      <c r="BA96">
        <v>5</v>
      </c>
      <c r="BB96" s="78" t="str">
        <f>REPLACE(INDEX(GroupVertices[Group],MATCH(Edges25[[#This Row],[Vertex 1]],GroupVertices[Vertex],0)),1,1,"")</f>
        <v>3</v>
      </c>
      <c r="BC96" s="78" t="str">
        <f>REPLACE(INDEX(GroupVertices[Group],MATCH(Edges25[[#This Row],[Vertex 2]],GroupVertices[Vertex],0)),1,1,"")</f>
        <v>1</v>
      </c>
      <c r="BD96" s="48">
        <v>0</v>
      </c>
      <c r="BE96" s="49">
        <v>0</v>
      </c>
      <c r="BF96" s="48">
        <v>0</v>
      </c>
      <c r="BG96" s="49">
        <v>0</v>
      </c>
      <c r="BH96" s="48">
        <v>0</v>
      </c>
      <c r="BI96" s="49">
        <v>0</v>
      </c>
      <c r="BJ96" s="48">
        <v>23</v>
      </c>
      <c r="BK96" s="49">
        <v>100</v>
      </c>
      <c r="BL96" s="48">
        <v>23</v>
      </c>
    </row>
    <row r="97" spans="1:64" ht="15">
      <c r="A97" s="64" t="s">
        <v>268</v>
      </c>
      <c r="B97" s="64" t="s">
        <v>281</v>
      </c>
      <c r="C97" s="65"/>
      <c r="D97" s="66"/>
      <c r="E97" s="67"/>
      <c r="F97" s="68"/>
      <c r="G97" s="65"/>
      <c r="H97" s="69"/>
      <c r="I97" s="70"/>
      <c r="J97" s="70"/>
      <c r="K97" s="34" t="s">
        <v>65</v>
      </c>
      <c r="L97" s="77">
        <v>144</v>
      </c>
      <c r="M97" s="77"/>
      <c r="N97" s="72"/>
      <c r="O97" s="79" t="s">
        <v>328</v>
      </c>
      <c r="P97" s="81">
        <v>43740.503217592595</v>
      </c>
      <c r="Q97" s="79" t="s">
        <v>392</v>
      </c>
      <c r="R97" s="79"/>
      <c r="S97" s="79"/>
      <c r="T97" s="79" t="s">
        <v>569</v>
      </c>
      <c r="U97" s="79"/>
      <c r="V97" s="82" t="s">
        <v>695</v>
      </c>
      <c r="W97" s="81">
        <v>43740.503217592595</v>
      </c>
      <c r="X97" s="82" t="s">
        <v>803</v>
      </c>
      <c r="Y97" s="79"/>
      <c r="Z97" s="79"/>
      <c r="AA97" s="85" t="s">
        <v>1035</v>
      </c>
      <c r="AB97" s="79"/>
      <c r="AC97" s="79" t="b">
        <v>0</v>
      </c>
      <c r="AD97" s="79">
        <v>0</v>
      </c>
      <c r="AE97" s="85" t="s">
        <v>1173</v>
      </c>
      <c r="AF97" s="79" t="b">
        <v>0</v>
      </c>
      <c r="AG97" s="79" t="s">
        <v>1176</v>
      </c>
      <c r="AH97" s="79"/>
      <c r="AI97" s="85" t="s">
        <v>1173</v>
      </c>
      <c r="AJ97" s="79" t="b">
        <v>0</v>
      </c>
      <c r="AK97" s="79">
        <v>3</v>
      </c>
      <c r="AL97" s="85" t="s">
        <v>1164</v>
      </c>
      <c r="AM97" s="79" t="s">
        <v>1183</v>
      </c>
      <c r="AN97" s="79" t="b">
        <v>0</v>
      </c>
      <c r="AO97" s="85" t="s">
        <v>1164</v>
      </c>
      <c r="AP97" s="79" t="s">
        <v>176</v>
      </c>
      <c r="AQ97" s="79">
        <v>0</v>
      </c>
      <c r="AR97" s="79">
        <v>0</v>
      </c>
      <c r="AS97" s="79"/>
      <c r="AT97" s="79"/>
      <c r="AU97" s="79"/>
      <c r="AV97" s="79"/>
      <c r="AW97" s="79"/>
      <c r="AX97" s="79"/>
      <c r="AY97" s="79"/>
      <c r="AZ97" s="79"/>
      <c r="BA97">
        <v>2</v>
      </c>
      <c r="BB97" s="78" t="str">
        <f>REPLACE(INDEX(GroupVertices[Group],MATCH(Edges25[[#This Row],[Vertex 1]],GroupVertices[Vertex],0)),1,1,"")</f>
        <v>3</v>
      </c>
      <c r="BC97" s="78" t="str">
        <f>REPLACE(INDEX(GroupVertices[Group],MATCH(Edges25[[#This Row],[Vertex 2]],GroupVertices[Vertex],0)),1,1,"")</f>
        <v>3</v>
      </c>
      <c r="BD97" s="48">
        <v>0</v>
      </c>
      <c r="BE97" s="49">
        <v>0</v>
      </c>
      <c r="BF97" s="48">
        <v>0</v>
      </c>
      <c r="BG97" s="49">
        <v>0</v>
      </c>
      <c r="BH97" s="48">
        <v>0</v>
      </c>
      <c r="BI97" s="49">
        <v>0</v>
      </c>
      <c r="BJ97" s="48">
        <v>16</v>
      </c>
      <c r="BK97" s="49">
        <v>100</v>
      </c>
      <c r="BL97" s="48">
        <v>16</v>
      </c>
    </row>
    <row r="98" spans="1:64" ht="15">
      <c r="A98" s="64" t="s">
        <v>268</v>
      </c>
      <c r="B98" s="64" t="s">
        <v>259</v>
      </c>
      <c r="C98" s="65"/>
      <c r="D98" s="66"/>
      <c r="E98" s="67"/>
      <c r="F98" s="68"/>
      <c r="G98" s="65"/>
      <c r="H98" s="69"/>
      <c r="I98" s="70"/>
      <c r="J98" s="70"/>
      <c r="K98" s="34" t="s">
        <v>66</v>
      </c>
      <c r="L98" s="77">
        <v>145</v>
      </c>
      <c r="M98" s="77"/>
      <c r="N98" s="72"/>
      <c r="O98" s="79" t="s">
        <v>328</v>
      </c>
      <c r="P98" s="81">
        <v>43740.50372685185</v>
      </c>
      <c r="Q98" s="79" t="s">
        <v>393</v>
      </c>
      <c r="R98" s="79"/>
      <c r="S98" s="79"/>
      <c r="T98" s="79" t="s">
        <v>570</v>
      </c>
      <c r="U98" s="79"/>
      <c r="V98" s="82" t="s">
        <v>695</v>
      </c>
      <c r="W98" s="81">
        <v>43740.50372685185</v>
      </c>
      <c r="X98" s="82" t="s">
        <v>804</v>
      </c>
      <c r="Y98" s="79"/>
      <c r="Z98" s="79"/>
      <c r="AA98" s="85" t="s">
        <v>1036</v>
      </c>
      <c r="AB98" s="79"/>
      <c r="AC98" s="79" t="b">
        <v>0</v>
      </c>
      <c r="AD98" s="79">
        <v>0</v>
      </c>
      <c r="AE98" s="85" t="s">
        <v>1173</v>
      </c>
      <c r="AF98" s="79" t="b">
        <v>0</v>
      </c>
      <c r="AG98" s="79" t="s">
        <v>1176</v>
      </c>
      <c r="AH98" s="79"/>
      <c r="AI98" s="85" t="s">
        <v>1173</v>
      </c>
      <c r="AJ98" s="79" t="b">
        <v>0</v>
      </c>
      <c r="AK98" s="79">
        <v>3</v>
      </c>
      <c r="AL98" s="85" t="s">
        <v>1133</v>
      </c>
      <c r="AM98" s="79" t="s">
        <v>1183</v>
      </c>
      <c r="AN98" s="79" t="b">
        <v>0</v>
      </c>
      <c r="AO98" s="85" t="s">
        <v>1133</v>
      </c>
      <c r="AP98" s="79" t="s">
        <v>176</v>
      </c>
      <c r="AQ98" s="79">
        <v>0</v>
      </c>
      <c r="AR98" s="79">
        <v>0</v>
      </c>
      <c r="AS98" s="79"/>
      <c r="AT98" s="79"/>
      <c r="AU98" s="79"/>
      <c r="AV98" s="79"/>
      <c r="AW98" s="79"/>
      <c r="AX98" s="79"/>
      <c r="AY98" s="79"/>
      <c r="AZ98" s="79"/>
      <c r="BA98">
        <v>5</v>
      </c>
      <c r="BB98" s="78" t="str">
        <f>REPLACE(INDEX(GroupVertices[Group],MATCH(Edges25[[#This Row],[Vertex 1]],GroupVertices[Vertex],0)),1,1,"")</f>
        <v>3</v>
      </c>
      <c r="BC98" s="78" t="str">
        <f>REPLACE(INDEX(GroupVertices[Group],MATCH(Edges25[[#This Row],[Vertex 2]],GroupVertices[Vertex],0)),1,1,"")</f>
        <v>1</v>
      </c>
      <c r="BD98" s="48">
        <v>0</v>
      </c>
      <c r="BE98" s="49">
        <v>0</v>
      </c>
      <c r="BF98" s="48">
        <v>0</v>
      </c>
      <c r="BG98" s="49">
        <v>0</v>
      </c>
      <c r="BH98" s="48">
        <v>0</v>
      </c>
      <c r="BI98" s="49">
        <v>0</v>
      </c>
      <c r="BJ98" s="48">
        <v>17</v>
      </c>
      <c r="BK98" s="49">
        <v>100</v>
      </c>
      <c r="BL98" s="48">
        <v>17</v>
      </c>
    </row>
    <row r="99" spans="1:64" ht="15">
      <c r="A99" s="64" t="s">
        <v>268</v>
      </c>
      <c r="B99" s="64" t="s">
        <v>259</v>
      </c>
      <c r="C99" s="65"/>
      <c r="D99" s="66"/>
      <c r="E99" s="67"/>
      <c r="F99" s="68"/>
      <c r="G99" s="65"/>
      <c r="H99" s="69"/>
      <c r="I99" s="70"/>
      <c r="J99" s="70"/>
      <c r="K99" s="34" t="s">
        <v>66</v>
      </c>
      <c r="L99" s="77">
        <v>146</v>
      </c>
      <c r="M99" s="77"/>
      <c r="N99" s="72"/>
      <c r="O99" s="79" t="s">
        <v>328</v>
      </c>
      <c r="P99" s="81">
        <v>43740.50399305556</v>
      </c>
      <c r="Q99" s="79" t="s">
        <v>330</v>
      </c>
      <c r="R99" s="79"/>
      <c r="S99" s="79"/>
      <c r="T99" s="79"/>
      <c r="U99" s="79"/>
      <c r="V99" s="82" t="s">
        <v>695</v>
      </c>
      <c r="W99" s="81">
        <v>43740.50399305556</v>
      </c>
      <c r="X99" s="82" t="s">
        <v>805</v>
      </c>
      <c r="Y99" s="79"/>
      <c r="Z99" s="79"/>
      <c r="AA99" s="85" t="s">
        <v>1037</v>
      </c>
      <c r="AB99" s="79"/>
      <c r="AC99" s="79" t="b">
        <v>0</v>
      </c>
      <c r="AD99" s="79">
        <v>0</v>
      </c>
      <c r="AE99" s="85" t="s">
        <v>1173</v>
      </c>
      <c r="AF99" s="79" t="b">
        <v>0</v>
      </c>
      <c r="AG99" s="79" t="s">
        <v>1176</v>
      </c>
      <c r="AH99" s="79"/>
      <c r="AI99" s="85" t="s">
        <v>1173</v>
      </c>
      <c r="AJ99" s="79" t="b">
        <v>0</v>
      </c>
      <c r="AK99" s="79">
        <v>5</v>
      </c>
      <c r="AL99" s="85" t="s">
        <v>1132</v>
      </c>
      <c r="AM99" s="79" t="s">
        <v>1183</v>
      </c>
      <c r="AN99" s="79" t="b">
        <v>0</v>
      </c>
      <c r="AO99" s="85" t="s">
        <v>1132</v>
      </c>
      <c r="AP99" s="79" t="s">
        <v>176</v>
      </c>
      <c r="AQ99" s="79">
        <v>0</v>
      </c>
      <c r="AR99" s="79">
        <v>0</v>
      </c>
      <c r="AS99" s="79"/>
      <c r="AT99" s="79"/>
      <c r="AU99" s="79"/>
      <c r="AV99" s="79"/>
      <c r="AW99" s="79"/>
      <c r="AX99" s="79"/>
      <c r="AY99" s="79"/>
      <c r="AZ99" s="79"/>
      <c r="BA99">
        <v>5</v>
      </c>
      <c r="BB99" s="78" t="str">
        <f>REPLACE(INDEX(GroupVertices[Group],MATCH(Edges25[[#This Row],[Vertex 1]],GroupVertices[Vertex],0)),1,1,"")</f>
        <v>3</v>
      </c>
      <c r="BC99" s="78" t="str">
        <f>REPLACE(INDEX(GroupVertices[Group],MATCH(Edges25[[#This Row],[Vertex 2]],GroupVertices[Vertex],0)),1,1,"")</f>
        <v>1</v>
      </c>
      <c r="BD99" s="48">
        <v>0</v>
      </c>
      <c r="BE99" s="49">
        <v>0</v>
      </c>
      <c r="BF99" s="48">
        <v>0</v>
      </c>
      <c r="BG99" s="49">
        <v>0</v>
      </c>
      <c r="BH99" s="48">
        <v>0</v>
      </c>
      <c r="BI99" s="49">
        <v>0</v>
      </c>
      <c r="BJ99" s="48">
        <v>20</v>
      </c>
      <c r="BK99" s="49">
        <v>100</v>
      </c>
      <c r="BL99" s="48">
        <v>20</v>
      </c>
    </row>
    <row r="100" spans="1:64" ht="15">
      <c r="A100" s="64" t="s">
        <v>268</v>
      </c>
      <c r="B100" s="64" t="s">
        <v>257</v>
      </c>
      <c r="C100" s="65"/>
      <c r="D100" s="66"/>
      <c r="E100" s="67"/>
      <c r="F100" s="68"/>
      <c r="G100" s="65"/>
      <c r="H100" s="69"/>
      <c r="I100" s="70"/>
      <c r="J100" s="70"/>
      <c r="K100" s="34" t="s">
        <v>65</v>
      </c>
      <c r="L100" s="77">
        <v>147</v>
      </c>
      <c r="M100" s="77"/>
      <c r="N100" s="72"/>
      <c r="O100" s="79" t="s">
        <v>328</v>
      </c>
      <c r="P100" s="81">
        <v>43741.39712962963</v>
      </c>
      <c r="Q100" s="79" t="s">
        <v>394</v>
      </c>
      <c r="R100" s="79"/>
      <c r="S100" s="79"/>
      <c r="T100" s="79"/>
      <c r="U100" s="79"/>
      <c r="V100" s="82" t="s">
        <v>695</v>
      </c>
      <c r="W100" s="81">
        <v>43741.39712962963</v>
      </c>
      <c r="X100" s="82" t="s">
        <v>806</v>
      </c>
      <c r="Y100" s="79"/>
      <c r="Z100" s="79"/>
      <c r="AA100" s="85" t="s">
        <v>1038</v>
      </c>
      <c r="AB100" s="79"/>
      <c r="AC100" s="79" t="b">
        <v>0</v>
      </c>
      <c r="AD100" s="79">
        <v>0</v>
      </c>
      <c r="AE100" s="85" t="s">
        <v>1173</v>
      </c>
      <c r="AF100" s="79" t="b">
        <v>0</v>
      </c>
      <c r="AG100" s="79" t="s">
        <v>1176</v>
      </c>
      <c r="AH100" s="79"/>
      <c r="AI100" s="85" t="s">
        <v>1173</v>
      </c>
      <c r="AJ100" s="79" t="b">
        <v>0</v>
      </c>
      <c r="AK100" s="79">
        <v>3</v>
      </c>
      <c r="AL100" s="85" t="s">
        <v>1047</v>
      </c>
      <c r="AM100" s="79" t="s">
        <v>1183</v>
      </c>
      <c r="AN100" s="79" t="b">
        <v>0</v>
      </c>
      <c r="AO100" s="85" t="s">
        <v>1047</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3</v>
      </c>
      <c r="BC100" s="78" t="str">
        <f>REPLACE(INDEX(GroupVertices[Group],MATCH(Edges25[[#This Row],[Vertex 2]],GroupVertices[Vertex],0)),1,1,"")</f>
        <v>6</v>
      </c>
      <c r="BD100" s="48"/>
      <c r="BE100" s="49"/>
      <c r="BF100" s="48"/>
      <c r="BG100" s="49"/>
      <c r="BH100" s="48"/>
      <c r="BI100" s="49"/>
      <c r="BJ100" s="48"/>
      <c r="BK100" s="49"/>
      <c r="BL100" s="48"/>
    </row>
    <row r="101" spans="1:64" ht="15">
      <c r="A101" s="64" t="s">
        <v>268</v>
      </c>
      <c r="B101" s="64" t="s">
        <v>280</v>
      </c>
      <c r="C101" s="65"/>
      <c r="D101" s="66"/>
      <c r="E101" s="67"/>
      <c r="F101" s="68"/>
      <c r="G101" s="65"/>
      <c r="H101" s="69"/>
      <c r="I101" s="70"/>
      <c r="J101" s="70"/>
      <c r="K101" s="34" t="s">
        <v>65</v>
      </c>
      <c r="L101" s="77">
        <v>149</v>
      </c>
      <c r="M101" s="77"/>
      <c r="N101" s="72"/>
      <c r="O101" s="79" t="s">
        <v>328</v>
      </c>
      <c r="P101" s="81">
        <v>43747.24806712963</v>
      </c>
      <c r="Q101" s="79" t="s">
        <v>355</v>
      </c>
      <c r="R101" s="79"/>
      <c r="S101" s="79"/>
      <c r="T101" s="79"/>
      <c r="U101" s="79"/>
      <c r="V101" s="82" t="s">
        <v>695</v>
      </c>
      <c r="W101" s="81">
        <v>43747.24806712963</v>
      </c>
      <c r="X101" s="82" t="s">
        <v>807</v>
      </c>
      <c r="Y101" s="79"/>
      <c r="Z101" s="79"/>
      <c r="AA101" s="85" t="s">
        <v>1039</v>
      </c>
      <c r="AB101" s="79"/>
      <c r="AC101" s="79" t="b">
        <v>0</v>
      </c>
      <c r="AD101" s="79">
        <v>0</v>
      </c>
      <c r="AE101" s="85" t="s">
        <v>1173</v>
      </c>
      <c r="AF101" s="79" t="b">
        <v>0</v>
      </c>
      <c r="AG101" s="79" t="s">
        <v>1176</v>
      </c>
      <c r="AH101" s="79"/>
      <c r="AI101" s="85" t="s">
        <v>1173</v>
      </c>
      <c r="AJ101" s="79" t="b">
        <v>0</v>
      </c>
      <c r="AK101" s="79">
        <v>2</v>
      </c>
      <c r="AL101" s="85" t="s">
        <v>1114</v>
      </c>
      <c r="AM101" s="79" t="s">
        <v>1183</v>
      </c>
      <c r="AN101" s="79" t="b">
        <v>0</v>
      </c>
      <c r="AO101" s="85" t="s">
        <v>1114</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3</v>
      </c>
      <c r="BC101" s="78" t="str">
        <f>REPLACE(INDEX(GroupVertices[Group],MATCH(Edges25[[#This Row],[Vertex 2]],GroupVertices[Vertex],0)),1,1,"")</f>
        <v>3</v>
      </c>
      <c r="BD101" s="48"/>
      <c r="BE101" s="49"/>
      <c r="BF101" s="48"/>
      <c r="BG101" s="49"/>
      <c r="BH101" s="48"/>
      <c r="BI101" s="49"/>
      <c r="BJ101" s="48"/>
      <c r="BK101" s="49"/>
      <c r="BL101" s="48"/>
    </row>
    <row r="102" spans="1:64" ht="15">
      <c r="A102" s="64" t="s">
        <v>268</v>
      </c>
      <c r="B102" s="64" t="s">
        <v>272</v>
      </c>
      <c r="C102" s="65"/>
      <c r="D102" s="66"/>
      <c r="E102" s="67"/>
      <c r="F102" s="68"/>
      <c r="G102" s="65"/>
      <c r="H102" s="69"/>
      <c r="I102" s="70"/>
      <c r="J102" s="70"/>
      <c r="K102" s="34" t="s">
        <v>65</v>
      </c>
      <c r="L102" s="77">
        <v>151</v>
      </c>
      <c r="M102" s="77"/>
      <c r="N102" s="72"/>
      <c r="O102" s="79" t="s">
        <v>328</v>
      </c>
      <c r="P102" s="81">
        <v>43747.248125</v>
      </c>
      <c r="Q102" s="79" t="s">
        <v>395</v>
      </c>
      <c r="R102" s="79"/>
      <c r="S102" s="79"/>
      <c r="T102" s="79"/>
      <c r="U102" s="79"/>
      <c r="V102" s="82" t="s">
        <v>695</v>
      </c>
      <c r="W102" s="81">
        <v>43747.248125</v>
      </c>
      <c r="X102" s="82" t="s">
        <v>808</v>
      </c>
      <c r="Y102" s="79"/>
      <c r="Z102" s="79"/>
      <c r="AA102" s="85" t="s">
        <v>1040</v>
      </c>
      <c r="AB102" s="79"/>
      <c r="AC102" s="79" t="b">
        <v>0</v>
      </c>
      <c r="AD102" s="79">
        <v>0</v>
      </c>
      <c r="AE102" s="85" t="s">
        <v>1173</v>
      </c>
      <c r="AF102" s="79" t="b">
        <v>0</v>
      </c>
      <c r="AG102" s="79" t="s">
        <v>1176</v>
      </c>
      <c r="AH102" s="79"/>
      <c r="AI102" s="85" t="s">
        <v>1173</v>
      </c>
      <c r="AJ102" s="79" t="b">
        <v>0</v>
      </c>
      <c r="AK102" s="79">
        <v>3</v>
      </c>
      <c r="AL102" s="85" t="s">
        <v>1061</v>
      </c>
      <c r="AM102" s="79" t="s">
        <v>1183</v>
      </c>
      <c r="AN102" s="79" t="b">
        <v>0</v>
      </c>
      <c r="AO102" s="85" t="s">
        <v>1061</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3</v>
      </c>
      <c r="BC102" s="78" t="str">
        <f>REPLACE(INDEX(GroupVertices[Group],MATCH(Edges25[[#This Row],[Vertex 2]],GroupVertices[Vertex],0)),1,1,"")</f>
        <v>1</v>
      </c>
      <c r="BD102" s="48">
        <v>0</v>
      </c>
      <c r="BE102" s="49">
        <v>0</v>
      </c>
      <c r="BF102" s="48">
        <v>0</v>
      </c>
      <c r="BG102" s="49">
        <v>0</v>
      </c>
      <c r="BH102" s="48">
        <v>0</v>
      </c>
      <c r="BI102" s="49">
        <v>0</v>
      </c>
      <c r="BJ102" s="48">
        <v>16</v>
      </c>
      <c r="BK102" s="49">
        <v>100</v>
      </c>
      <c r="BL102" s="48">
        <v>16</v>
      </c>
    </row>
    <row r="103" spans="1:64" ht="15">
      <c r="A103" s="64" t="s">
        <v>268</v>
      </c>
      <c r="B103" s="64" t="s">
        <v>259</v>
      </c>
      <c r="C103" s="65"/>
      <c r="D103" s="66"/>
      <c r="E103" s="67"/>
      <c r="F103" s="68"/>
      <c r="G103" s="65"/>
      <c r="H103" s="69"/>
      <c r="I103" s="70"/>
      <c r="J103" s="70"/>
      <c r="K103" s="34" t="s">
        <v>66</v>
      </c>
      <c r="L103" s="77">
        <v>152</v>
      </c>
      <c r="M103" s="77"/>
      <c r="N103" s="72"/>
      <c r="O103" s="79" t="s">
        <v>328</v>
      </c>
      <c r="P103" s="81">
        <v>43748.242800925924</v>
      </c>
      <c r="Q103" s="79" t="s">
        <v>354</v>
      </c>
      <c r="R103" s="79"/>
      <c r="S103" s="79"/>
      <c r="T103" s="79"/>
      <c r="U103" s="79"/>
      <c r="V103" s="82" t="s">
        <v>695</v>
      </c>
      <c r="W103" s="81">
        <v>43748.242800925924</v>
      </c>
      <c r="X103" s="82" t="s">
        <v>809</v>
      </c>
      <c r="Y103" s="79"/>
      <c r="Z103" s="79"/>
      <c r="AA103" s="85" t="s">
        <v>1041</v>
      </c>
      <c r="AB103" s="79"/>
      <c r="AC103" s="79" t="b">
        <v>0</v>
      </c>
      <c r="AD103" s="79">
        <v>0</v>
      </c>
      <c r="AE103" s="85" t="s">
        <v>1173</v>
      </c>
      <c r="AF103" s="79" t="b">
        <v>0</v>
      </c>
      <c r="AG103" s="79" t="s">
        <v>1176</v>
      </c>
      <c r="AH103" s="79"/>
      <c r="AI103" s="85" t="s">
        <v>1173</v>
      </c>
      <c r="AJ103" s="79" t="b">
        <v>0</v>
      </c>
      <c r="AK103" s="79">
        <v>6</v>
      </c>
      <c r="AL103" s="85" t="s">
        <v>1071</v>
      </c>
      <c r="AM103" s="79" t="s">
        <v>1183</v>
      </c>
      <c r="AN103" s="79" t="b">
        <v>0</v>
      </c>
      <c r="AO103" s="85" t="s">
        <v>1071</v>
      </c>
      <c r="AP103" s="79" t="s">
        <v>176</v>
      </c>
      <c r="AQ103" s="79">
        <v>0</v>
      </c>
      <c r="AR103" s="79">
        <v>0</v>
      </c>
      <c r="AS103" s="79"/>
      <c r="AT103" s="79"/>
      <c r="AU103" s="79"/>
      <c r="AV103" s="79"/>
      <c r="AW103" s="79"/>
      <c r="AX103" s="79"/>
      <c r="AY103" s="79"/>
      <c r="AZ103" s="79"/>
      <c r="BA103">
        <v>5</v>
      </c>
      <c r="BB103" s="78" t="str">
        <f>REPLACE(INDEX(GroupVertices[Group],MATCH(Edges25[[#This Row],[Vertex 1]],GroupVertices[Vertex],0)),1,1,"")</f>
        <v>3</v>
      </c>
      <c r="BC103" s="78" t="str">
        <f>REPLACE(INDEX(GroupVertices[Group],MATCH(Edges25[[#This Row],[Vertex 2]],GroupVertices[Vertex],0)),1,1,"")</f>
        <v>1</v>
      </c>
      <c r="BD103" s="48">
        <v>1</v>
      </c>
      <c r="BE103" s="49">
        <v>5.555555555555555</v>
      </c>
      <c r="BF103" s="48">
        <v>0</v>
      </c>
      <c r="BG103" s="49">
        <v>0</v>
      </c>
      <c r="BH103" s="48">
        <v>0</v>
      </c>
      <c r="BI103" s="49">
        <v>0</v>
      </c>
      <c r="BJ103" s="48">
        <v>17</v>
      </c>
      <c r="BK103" s="49">
        <v>94.44444444444444</v>
      </c>
      <c r="BL103" s="48">
        <v>18</v>
      </c>
    </row>
    <row r="104" spans="1:64" ht="15">
      <c r="A104" s="64" t="s">
        <v>259</v>
      </c>
      <c r="B104" s="64" t="s">
        <v>268</v>
      </c>
      <c r="C104" s="65"/>
      <c r="D104" s="66"/>
      <c r="E104" s="67"/>
      <c r="F104" s="68"/>
      <c r="G104" s="65"/>
      <c r="H104" s="69"/>
      <c r="I104" s="70"/>
      <c r="J104" s="70"/>
      <c r="K104" s="34" t="s">
        <v>66</v>
      </c>
      <c r="L104" s="77">
        <v>156</v>
      </c>
      <c r="M104" s="77"/>
      <c r="N104" s="72"/>
      <c r="O104" s="79" t="s">
        <v>328</v>
      </c>
      <c r="P104" s="81">
        <v>43738.28792824074</v>
      </c>
      <c r="Q104" s="79" t="s">
        <v>396</v>
      </c>
      <c r="R104" s="82" t="s">
        <v>495</v>
      </c>
      <c r="S104" s="79" t="s">
        <v>527</v>
      </c>
      <c r="T104" s="79" t="s">
        <v>571</v>
      </c>
      <c r="U104" s="79"/>
      <c r="V104" s="82" t="s">
        <v>685</v>
      </c>
      <c r="W104" s="81">
        <v>43738.28792824074</v>
      </c>
      <c r="X104" s="82" t="s">
        <v>810</v>
      </c>
      <c r="Y104" s="79"/>
      <c r="Z104" s="79"/>
      <c r="AA104" s="85" t="s">
        <v>1042</v>
      </c>
      <c r="AB104" s="79"/>
      <c r="AC104" s="79" t="b">
        <v>0</v>
      </c>
      <c r="AD104" s="79">
        <v>1</v>
      </c>
      <c r="AE104" s="85" t="s">
        <v>1173</v>
      </c>
      <c r="AF104" s="79" t="b">
        <v>0</v>
      </c>
      <c r="AG104" s="79" t="s">
        <v>1176</v>
      </c>
      <c r="AH104" s="79"/>
      <c r="AI104" s="85" t="s">
        <v>1173</v>
      </c>
      <c r="AJ104" s="79" t="b">
        <v>0</v>
      </c>
      <c r="AK104" s="79">
        <v>0</v>
      </c>
      <c r="AL104" s="85" t="s">
        <v>1173</v>
      </c>
      <c r="AM104" s="79" t="s">
        <v>1183</v>
      </c>
      <c r="AN104" s="79" t="b">
        <v>0</v>
      </c>
      <c r="AO104" s="85" t="s">
        <v>1042</v>
      </c>
      <c r="AP104" s="79" t="s">
        <v>176</v>
      </c>
      <c r="AQ104" s="79">
        <v>0</v>
      </c>
      <c r="AR104" s="79">
        <v>0</v>
      </c>
      <c r="AS104" s="79"/>
      <c r="AT104" s="79"/>
      <c r="AU104" s="79"/>
      <c r="AV104" s="79"/>
      <c r="AW104" s="79"/>
      <c r="AX104" s="79"/>
      <c r="AY104" s="79"/>
      <c r="AZ104" s="79"/>
      <c r="BA104">
        <v>2</v>
      </c>
      <c r="BB104" s="78" t="str">
        <f>REPLACE(INDEX(GroupVertices[Group],MATCH(Edges25[[#This Row],[Vertex 1]],GroupVertices[Vertex],0)),1,1,"")</f>
        <v>1</v>
      </c>
      <c r="BC104" s="78" t="str">
        <f>REPLACE(INDEX(GroupVertices[Group],MATCH(Edges25[[#This Row],[Vertex 2]],GroupVertices[Vertex],0)),1,1,"")</f>
        <v>3</v>
      </c>
      <c r="BD104" s="48"/>
      <c r="BE104" s="49"/>
      <c r="BF104" s="48"/>
      <c r="BG104" s="49"/>
      <c r="BH104" s="48"/>
      <c r="BI104" s="49"/>
      <c r="BJ104" s="48"/>
      <c r="BK104" s="49"/>
      <c r="BL104" s="48"/>
    </row>
    <row r="105" spans="1:64" ht="15">
      <c r="A105" s="64" t="s">
        <v>259</v>
      </c>
      <c r="B105" s="64" t="s">
        <v>268</v>
      </c>
      <c r="C105" s="65"/>
      <c r="D105" s="66"/>
      <c r="E105" s="67"/>
      <c r="F105" s="68"/>
      <c r="G105" s="65"/>
      <c r="H105" s="69"/>
      <c r="I105" s="70"/>
      <c r="J105" s="70"/>
      <c r="K105" s="34" t="s">
        <v>66</v>
      </c>
      <c r="L105" s="77">
        <v>157</v>
      </c>
      <c r="M105" s="77"/>
      <c r="N105" s="72"/>
      <c r="O105" s="79" t="s">
        <v>328</v>
      </c>
      <c r="P105" s="81">
        <v>43742.493101851855</v>
      </c>
      <c r="Q105" s="79" t="s">
        <v>397</v>
      </c>
      <c r="R105" s="82" t="s">
        <v>496</v>
      </c>
      <c r="S105" s="79" t="s">
        <v>527</v>
      </c>
      <c r="T105" s="79" t="s">
        <v>259</v>
      </c>
      <c r="U105" s="79"/>
      <c r="V105" s="82" t="s">
        <v>685</v>
      </c>
      <c r="W105" s="81">
        <v>43742.493101851855</v>
      </c>
      <c r="X105" s="82" t="s">
        <v>811</v>
      </c>
      <c r="Y105" s="79"/>
      <c r="Z105" s="79"/>
      <c r="AA105" s="85" t="s">
        <v>1043</v>
      </c>
      <c r="AB105" s="79"/>
      <c r="AC105" s="79" t="b">
        <v>0</v>
      </c>
      <c r="AD105" s="79">
        <v>3</v>
      </c>
      <c r="AE105" s="85" t="s">
        <v>1173</v>
      </c>
      <c r="AF105" s="79" t="b">
        <v>0</v>
      </c>
      <c r="AG105" s="79" t="s">
        <v>1176</v>
      </c>
      <c r="AH105" s="79"/>
      <c r="AI105" s="85" t="s">
        <v>1173</v>
      </c>
      <c r="AJ105" s="79" t="b">
        <v>0</v>
      </c>
      <c r="AK105" s="79">
        <v>4</v>
      </c>
      <c r="AL105" s="85" t="s">
        <v>1173</v>
      </c>
      <c r="AM105" s="79" t="s">
        <v>1183</v>
      </c>
      <c r="AN105" s="79" t="b">
        <v>0</v>
      </c>
      <c r="AO105" s="85" t="s">
        <v>1043</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1</v>
      </c>
      <c r="BC105" s="78" t="str">
        <f>REPLACE(INDEX(GroupVertices[Group],MATCH(Edges25[[#This Row],[Vertex 2]],GroupVertices[Vertex],0)),1,1,"")</f>
        <v>3</v>
      </c>
      <c r="BD105" s="48"/>
      <c r="BE105" s="49"/>
      <c r="BF105" s="48"/>
      <c r="BG105" s="49"/>
      <c r="BH105" s="48"/>
      <c r="BI105" s="49"/>
      <c r="BJ105" s="48"/>
      <c r="BK105" s="49"/>
      <c r="BL105" s="48"/>
    </row>
    <row r="106" spans="1:64" ht="15">
      <c r="A106" s="64" t="s">
        <v>257</v>
      </c>
      <c r="B106" s="64" t="s">
        <v>316</v>
      </c>
      <c r="C106" s="65"/>
      <c r="D106" s="66"/>
      <c r="E106" s="67"/>
      <c r="F106" s="68"/>
      <c r="G106" s="65"/>
      <c r="H106" s="69"/>
      <c r="I106" s="70"/>
      <c r="J106" s="70"/>
      <c r="K106" s="34" t="s">
        <v>65</v>
      </c>
      <c r="L106" s="77">
        <v>158</v>
      </c>
      <c r="M106" s="77"/>
      <c r="N106" s="72"/>
      <c r="O106" s="79" t="s">
        <v>328</v>
      </c>
      <c r="P106" s="81">
        <v>43746.34732638889</v>
      </c>
      <c r="Q106" s="79" t="s">
        <v>398</v>
      </c>
      <c r="R106" s="79"/>
      <c r="S106" s="79"/>
      <c r="T106" s="79"/>
      <c r="U106" s="79"/>
      <c r="V106" s="82" t="s">
        <v>683</v>
      </c>
      <c r="W106" s="81">
        <v>43746.34732638889</v>
      </c>
      <c r="X106" s="82" t="s">
        <v>812</v>
      </c>
      <c r="Y106" s="79"/>
      <c r="Z106" s="79"/>
      <c r="AA106" s="85" t="s">
        <v>1044</v>
      </c>
      <c r="AB106" s="79"/>
      <c r="AC106" s="79" t="b">
        <v>0</v>
      </c>
      <c r="AD106" s="79">
        <v>0</v>
      </c>
      <c r="AE106" s="85" t="s">
        <v>1173</v>
      </c>
      <c r="AF106" s="79" t="b">
        <v>0</v>
      </c>
      <c r="AG106" s="79" t="s">
        <v>1176</v>
      </c>
      <c r="AH106" s="79"/>
      <c r="AI106" s="85" t="s">
        <v>1173</v>
      </c>
      <c r="AJ106" s="79" t="b">
        <v>0</v>
      </c>
      <c r="AK106" s="79">
        <v>1</v>
      </c>
      <c r="AL106" s="85" t="s">
        <v>1048</v>
      </c>
      <c r="AM106" s="79" t="s">
        <v>1188</v>
      </c>
      <c r="AN106" s="79" t="b">
        <v>0</v>
      </c>
      <c r="AO106" s="85" t="s">
        <v>1048</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6</v>
      </c>
      <c r="BC106" s="78" t="str">
        <f>REPLACE(INDEX(GroupVertices[Group],MATCH(Edges25[[#This Row],[Vertex 2]],GroupVertices[Vertex],0)),1,1,"")</f>
        <v>6</v>
      </c>
      <c r="BD106" s="48">
        <v>0</v>
      </c>
      <c r="BE106" s="49">
        <v>0</v>
      </c>
      <c r="BF106" s="48">
        <v>0</v>
      </c>
      <c r="BG106" s="49">
        <v>0</v>
      </c>
      <c r="BH106" s="48">
        <v>0</v>
      </c>
      <c r="BI106" s="49">
        <v>0</v>
      </c>
      <c r="BJ106" s="48">
        <v>14</v>
      </c>
      <c r="BK106" s="49">
        <v>100</v>
      </c>
      <c r="BL106" s="48">
        <v>14</v>
      </c>
    </row>
    <row r="107" spans="1:64" ht="15">
      <c r="A107" s="64" t="s">
        <v>259</v>
      </c>
      <c r="B107" s="64" t="s">
        <v>316</v>
      </c>
      <c r="C107" s="65"/>
      <c r="D107" s="66"/>
      <c r="E107" s="67"/>
      <c r="F107" s="68"/>
      <c r="G107" s="65"/>
      <c r="H107" s="69"/>
      <c r="I107" s="70"/>
      <c r="J107" s="70"/>
      <c r="K107" s="34" t="s">
        <v>65</v>
      </c>
      <c r="L107" s="77">
        <v>160</v>
      </c>
      <c r="M107" s="77"/>
      <c r="N107" s="72"/>
      <c r="O107" s="79" t="s">
        <v>328</v>
      </c>
      <c r="P107" s="81">
        <v>43738.28836805555</v>
      </c>
      <c r="Q107" s="79" t="s">
        <v>399</v>
      </c>
      <c r="R107" s="82" t="s">
        <v>497</v>
      </c>
      <c r="S107" s="79" t="s">
        <v>527</v>
      </c>
      <c r="T107" s="79" t="s">
        <v>572</v>
      </c>
      <c r="U107" s="79"/>
      <c r="V107" s="82" t="s">
        <v>685</v>
      </c>
      <c r="W107" s="81">
        <v>43738.28836805555</v>
      </c>
      <c r="X107" s="82" t="s">
        <v>813</v>
      </c>
      <c r="Y107" s="79"/>
      <c r="Z107" s="79"/>
      <c r="AA107" s="85" t="s">
        <v>1045</v>
      </c>
      <c r="AB107" s="79"/>
      <c r="AC107" s="79" t="b">
        <v>0</v>
      </c>
      <c r="AD107" s="79">
        <v>0</v>
      </c>
      <c r="AE107" s="85" t="s">
        <v>1173</v>
      </c>
      <c r="AF107" s="79" t="b">
        <v>0</v>
      </c>
      <c r="AG107" s="79" t="s">
        <v>1177</v>
      </c>
      <c r="AH107" s="79"/>
      <c r="AI107" s="85" t="s">
        <v>1173</v>
      </c>
      <c r="AJ107" s="79" t="b">
        <v>0</v>
      </c>
      <c r="AK107" s="79">
        <v>1</v>
      </c>
      <c r="AL107" s="85" t="s">
        <v>1173</v>
      </c>
      <c r="AM107" s="79" t="s">
        <v>1183</v>
      </c>
      <c r="AN107" s="79" t="b">
        <v>0</v>
      </c>
      <c r="AO107" s="85" t="s">
        <v>1045</v>
      </c>
      <c r="AP107" s="79" t="s">
        <v>176</v>
      </c>
      <c r="AQ107" s="79">
        <v>0</v>
      </c>
      <c r="AR107" s="79">
        <v>0</v>
      </c>
      <c r="AS107" s="79"/>
      <c r="AT107" s="79"/>
      <c r="AU107" s="79"/>
      <c r="AV107" s="79"/>
      <c r="AW107" s="79"/>
      <c r="AX107" s="79"/>
      <c r="AY107" s="79"/>
      <c r="AZ107" s="79"/>
      <c r="BA107">
        <v>6</v>
      </c>
      <c r="BB107" s="78" t="str">
        <f>REPLACE(INDEX(GroupVertices[Group],MATCH(Edges25[[#This Row],[Vertex 1]],GroupVertices[Vertex],0)),1,1,"")</f>
        <v>1</v>
      </c>
      <c r="BC107" s="78" t="str">
        <f>REPLACE(INDEX(GroupVertices[Group],MATCH(Edges25[[#This Row],[Vertex 2]],GroupVertices[Vertex],0)),1,1,"")</f>
        <v>6</v>
      </c>
      <c r="BD107" s="48"/>
      <c r="BE107" s="49"/>
      <c r="BF107" s="48"/>
      <c r="BG107" s="49"/>
      <c r="BH107" s="48"/>
      <c r="BI107" s="49"/>
      <c r="BJ107" s="48"/>
      <c r="BK107" s="49"/>
      <c r="BL107" s="48"/>
    </row>
    <row r="108" spans="1:64" ht="15">
      <c r="A108" s="64" t="s">
        <v>259</v>
      </c>
      <c r="B108" s="64" t="s">
        <v>316</v>
      </c>
      <c r="C108" s="65"/>
      <c r="D108" s="66"/>
      <c r="E108" s="67"/>
      <c r="F108" s="68"/>
      <c r="G108" s="65"/>
      <c r="H108" s="69"/>
      <c r="I108" s="70"/>
      <c r="J108" s="70"/>
      <c r="K108" s="34" t="s">
        <v>65</v>
      </c>
      <c r="L108" s="77">
        <v>162</v>
      </c>
      <c r="M108" s="77"/>
      <c r="N108" s="72"/>
      <c r="O108" s="79" t="s">
        <v>328</v>
      </c>
      <c r="P108" s="81">
        <v>43740.460277777776</v>
      </c>
      <c r="Q108" s="79" t="s">
        <v>400</v>
      </c>
      <c r="R108" s="82" t="s">
        <v>498</v>
      </c>
      <c r="S108" s="79" t="s">
        <v>527</v>
      </c>
      <c r="T108" s="79" t="s">
        <v>573</v>
      </c>
      <c r="U108" s="79"/>
      <c r="V108" s="82" t="s">
        <v>685</v>
      </c>
      <c r="W108" s="81">
        <v>43740.460277777776</v>
      </c>
      <c r="X108" s="82" t="s">
        <v>814</v>
      </c>
      <c r="Y108" s="79"/>
      <c r="Z108" s="79"/>
      <c r="AA108" s="85" t="s">
        <v>1046</v>
      </c>
      <c r="AB108" s="79"/>
      <c r="AC108" s="79" t="b">
        <v>0</v>
      </c>
      <c r="AD108" s="79">
        <v>2</v>
      </c>
      <c r="AE108" s="85" t="s">
        <v>1173</v>
      </c>
      <c r="AF108" s="79" t="b">
        <v>0</v>
      </c>
      <c r="AG108" s="79" t="s">
        <v>1176</v>
      </c>
      <c r="AH108" s="79"/>
      <c r="AI108" s="85" t="s">
        <v>1173</v>
      </c>
      <c r="AJ108" s="79" t="b">
        <v>0</v>
      </c>
      <c r="AK108" s="79">
        <v>0</v>
      </c>
      <c r="AL108" s="85" t="s">
        <v>1173</v>
      </c>
      <c r="AM108" s="79" t="s">
        <v>1183</v>
      </c>
      <c r="AN108" s="79" t="b">
        <v>0</v>
      </c>
      <c r="AO108" s="85" t="s">
        <v>1046</v>
      </c>
      <c r="AP108" s="79" t="s">
        <v>176</v>
      </c>
      <c r="AQ108" s="79">
        <v>0</v>
      </c>
      <c r="AR108" s="79">
        <v>0</v>
      </c>
      <c r="AS108" s="79"/>
      <c r="AT108" s="79"/>
      <c r="AU108" s="79"/>
      <c r="AV108" s="79"/>
      <c r="AW108" s="79"/>
      <c r="AX108" s="79"/>
      <c r="AY108" s="79"/>
      <c r="AZ108" s="79"/>
      <c r="BA108">
        <v>6</v>
      </c>
      <c r="BB108" s="78" t="str">
        <f>REPLACE(INDEX(GroupVertices[Group],MATCH(Edges25[[#This Row],[Vertex 1]],GroupVertices[Vertex],0)),1,1,"")</f>
        <v>1</v>
      </c>
      <c r="BC108" s="78" t="str">
        <f>REPLACE(INDEX(GroupVertices[Group],MATCH(Edges25[[#This Row],[Vertex 2]],GroupVertices[Vertex],0)),1,1,"")</f>
        <v>6</v>
      </c>
      <c r="BD108" s="48">
        <v>0</v>
      </c>
      <c r="BE108" s="49">
        <v>0</v>
      </c>
      <c r="BF108" s="48">
        <v>0</v>
      </c>
      <c r="BG108" s="49">
        <v>0</v>
      </c>
      <c r="BH108" s="48">
        <v>0</v>
      </c>
      <c r="BI108" s="49">
        <v>0</v>
      </c>
      <c r="BJ108" s="48">
        <v>14</v>
      </c>
      <c r="BK108" s="49">
        <v>100</v>
      </c>
      <c r="BL108" s="48">
        <v>14</v>
      </c>
    </row>
    <row r="109" spans="1:64" ht="15">
      <c r="A109" s="64" t="s">
        <v>259</v>
      </c>
      <c r="B109" s="64" t="s">
        <v>316</v>
      </c>
      <c r="C109" s="65"/>
      <c r="D109" s="66"/>
      <c r="E109" s="67"/>
      <c r="F109" s="68"/>
      <c r="G109" s="65"/>
      <c r="H109" s="69"/>
      <c r="I109" s="70"/>
      <c r="J109" s="70"/>
      <c r="K109" s="34" t="s">
        <v>65</v>
      </c>
      <c r="L109" s="77">
        <v>163</v>
      </c>
      <c r="M109" s="77"/>
      <c r="N109" s="72"/>
      <c r="O109" s="79" t="s">
        <v>328</v>
      </c>
      <c r="P109" s="81">
        <v>43741.27444444445</v>
      </c>
      <c r="Q109" s="79" t="s">
        <v>401</v>
      </c>
      <c r="R109" s="82" t="s">
        <v>499</v>
      </c>
      <c r="S109" s="79" t="s">
        <v>527</v>
      </c>
      <c r="T109" s="79" t="s">
        <v>573</v>
      </c>
      <c r="U109" s="79"/>
      <c r="V109" s="82" t="s">
        <v>685</v>
      </c>
      <c r="W109" s="81">
        <v>43741.27444444445</v>
      </c>
      <c r="X109" s="82" t="s">
        <v>815</v>
      </c>
      <c r="Y109" s="79"/>
      <c r="Z109" s="79"/>
      <c r="AA109" s="85" t="s">
        <v>1047</v>
      </c>
      <c r="AB109" s="79"/>
      <c r="AC109" s="79" t="b">
        <v>0</v>
      </c>
      <c r="AD109" s="79">
        <v>0</v>
      </c>
      <c r="AE109" s="85" t="s">
        <v>1173</v>
      </c>
      <c r="AF109" s="79" t="b">
        <v>0</v>
      </c>
      <c r="AG109" s="79" t="s">
        <v>1176</v>
      </c>
      <c r="AH109" s="79"/>
      <c r="AI109" s="85" t="s">
        <v>1173</v>
      </c>
      <c r="AJ109" s="79" t="b">
        <v>0</v>
      </c>
      <c r="AK109" s="79">
        <v>1</v>
      </c>
      <c r="AL109" s="85" t="s">
        <v>1173</v>
      </c>
      <c r="AM109" s="79" t="s">
        <v>1183</v>
      </c>
      <c r="AN109" s="79" t="b">
        <v>0</v>
      </c>
      <c r="AO109" s="85" t="s">
        <v>1047</v>
      </c>
      <c r="AP109" s="79" t="s">
        <v>176</v>
      </c>
      <c r="AQ109" s="79">
        <v>0</v>
      </c>
      <c r="AR109" s="79">
        <v>0</v>
      </c>
      <c r="AS109" s="79"/>
      <c r="AT109" s="79"/>
      <c r="AU109" s="79"/>
      <c r="AV109" s="79"/>
      <c r="AW109" s="79"/>
      <c r="AX109" s="79"/>
      <c r="AY109" s="79"/>
      <c r="AZ109" s="79"/>
      <c r="BA109">
        <v>6</v>
      </c>
      <c r="BB109" s="78" t="str">
        <f>REPLACE(INDEX(GroupVertices[Group],MATCH(Edges25[[#This Row],[Vertex 1]],GroupVertices[Vertex],0)),1,1,"")</f>
        <v>1</v>
      </c>
      <c r="BC109" s="78" t="str">
        <f>REPLACE(INDEX(GroupVertices[Group],MATCH(Edges25[[#This Row],[Vertex 2]],GroupVertices[Vertex],0)),1,1,"")</f>
        <v>6</v>
      </c>
      <c r="BD109" s="48">
        <v>0</v>
      </c>
      <c r="BE109" s="49">
        <v>0</v>
      </c>
      <c r="BF109" s="48">
        <v>0</v>
      </c>
      <c r="BG109" s="49">
        <v>0</v>
      </c>
      <c r="BH109" s="48">
        <v>0</v>
      </c>
      <c r="BI109" s="49">
        <v>0</v>
      </c>
      <c r="BJ109" s="48">
        <v>18</v>
      </c>
      <c r="BK109" s="49">
        <v>100</v>
      </c>
      <c r="BL109" s="48">
        <v>18</v>
      </c>
    </row>
    <row r="110" spans="1:64" ht="15">
      <c r="A110" s="64" t="s">
        <v>259</v>
      </c>
      <c r="B110" s="64" t="s">
        <v>316</v>
      </c>
      <c r="C110" s="65"/>
      <c r="D110" s="66"/>
      <c r="E110" s="67"/>
      <c r="F110" s="68"/>
      <c r="G110" s="65"/>
      <c r="H110" s="69"/>
      <c r="I110" s="70"/>
      <c r="J110" s="70"/>
      <c r="K110" s="34" t="s">
        <v>65</v>
      </c>
      <c r="L110" s="77">
        <v>164</v>
      </c>
      <c r="M110" s="77"/>
      <c r="N110" s="72"/>
      <c r="O110" s="79" t="s">
        <v>328</v>
      </c>
      <c r="P110" s="81">
        <v>43745.493946759256</v>
      </c>
      <c r="Q110" s="79" t="s">
        <v>402</v>
      </c>
      <c r="R110" s="79"/>
      <c r="S110" s="79"/>
      <c r="T110" s="79" t="s">
        <v>573</v>
      </c>
      <c r="U110" s="79"/>
      <c r="V110" s="82" t="s">
        <v>685</v>
      </c>
      <c r="W110" s="81">
        <v>43745.493946759256</v>
      </c>
      <c r="X110" s="82" t="s">
        <v>816</v>
      </c>
      <c r="Y110" s="79"/>
      <c r="Z110" s="79"/>
      <c r="AA110" s="85" t="s">
        <v>1048</v>
      </c>
      <c r="AB110" s="85" t="s">
        <v>1047</v>
      </c>
      <c r="AC110" s="79" t="b">
        <v>0</v>
      </c>
      <c r="AD110" s="79">
        <v>0</v>
      </c>
      <c r="AE110" s="85" t="s">
        <v>1174</v>
      </c>
      <c r="AF110" s="79" t="b">
        <v>0</v>
      </c>
      <c r="AG110" s="79" t="s">
        <v>1176</v>
      </c>
      <c r="AH110" s="79"/>
      <c r="AI110" s="85" t="s">
        <v>1173</v>
      </c>
      <c r="AJ110" s="79" t="b">
        <v>0</v>
      </c>
      <c r="AK110" s="79">
        <v>1</v>
      </c>
      <c r="AL110" s="85" t="s">
        <v>1173</v>
      </c>
      <c r="AM110" s="79" t="s">
        <v>1183</v>
      </c>
      <c r="AN110" s="79" t="b">
        <v>0</v>
      </c>
      <c r="AO110" s="85" t="s">
        <v>1047</v>
      </c>
      <c r="AP110" s="79" t="s">
        <v>176</v>
      </c>
      <c r="AQ110" s="79">
        <v>0</v>
      </c>
      <c r="AR110" s="79">
        <v>0</v>
      </c>
      <c r="AS110" s="79"/>
      <c r="AT110" s="79"/>
      <c r="AU110" s="79"/>
      <c r="AV110" s="79"/>
      <c r="AW110" s="79"/>
      <c r="AX110" s="79"/>
      <c r="AY110" s="79"/>
      <c r="AZ110" s="79"/>
      <c r="BA110">
        <v>6</v>
      </c>
      <c r="BB110" s="78" t="str">
        <f>REPLACE(INDEX(GroupVertices[Group],MATCH(Edges25[[#This Row],[Vertex 1]],GroupVertices[Vertex],0)),1,1,"")</f>
        <v>1</v>
      </c>
      <c r="BC110" s="78" t="str">
        <f>REPLACE(INDEX(GroupVertices[Group],MATCH(Edges25[[#This Row],[Vertex 2]],GroupVertices[Vertex],0)),1,1,"")</f>
        <v>6</v>
      </c>
      <c r="BD110" s="48">
        <v>0</v>
      </c>
      <c r="BE110" s="49">
        <v>0</v>
      </c>
      <c r="BF110" s="48">
        <v>0</v>
      </c>
      <c r="BG110" s="49">
        <v>0</v>
      </c>
      <c r="BH110" s="48">
        <v>0</v>
      </c>
      <c r="BI110" s="49">
        <v>0</v>
      </c>
      <c r="BJ110" s="48">
        <v>19</v>
      </c>
      <c r="BK110" s="49">
        <v>100</v>
      </c>
      <c r="BL110" s="48">
        <v>19</v>
      </c>
    </row>
    <row r="111" spans="1:64" ht="15">
      <c r="A111" s="64" t="s">
        <v>229</v>
      </c>
      <c r="B111" s="64" t="s">
        <v>270</v>
      </c>
      <c r="C111" s="65"/>
      <c r="D111" s="66"/>
      <c r="E111" s="67"/>
      <c r="F111" s="68"/>
      <c r="G111" s="65"/>
      <c r="H111" s="69"/>
      <c r="I111" s="70"/>
      <c r="J111" s="70"/>
      <c r="K111" s="34" t="s">
        <v>66</v>
      </c>
      <c r="L111" s="77">
        <v>165</v>
      </c>
      <c r="M111" s="77"/>
      <c r="N111" s="72"/>
      <c r="O111" s="79" t="s">
        <v>328</v>
      </c>
      <c r="P111" s="81">
        <v>43745.819502314815</v>
      </c>
      <c r="Q111" s="79" t="s">
        <v>403</v>
      </c>
      <c r="R111" s="79"/>
      <c r="S111" s="79"/>
      <c r="T111" s="79" t="s">
        <v>544</v>
      </c>
      <c r="U111" s="82" t="s">
        <v>621</v>
      </c>
      <c r="V111" s="82" t="s">
        <v>621</v>
      </c>
      <c r="W111" s="81">
        <v>43745.819502314815</v>
      </c>
      <c r="X111" s="82" t="s">
        <v>817</v>
      </c>
      <c r="Y111" s="79"/>
      <c r="Z111" s="79"/>
      <c r="AA111" s="85" t="s">
        <v>1049</v>
      </c>
      <c r="AB111" s="79"/>
      <c r="AC111" s="79" t="b">
        <v>0</v>
      </c>
      <c r="AD111" s="79">
        <v>4</v>
      </c>
      <c r="AE111" s="85" t="s">
        <v>1173</v>
      </c>
      <c r="AF111" s="79" t="b">
        <v>0</v>
      </c>
      <c r="AG111" s="79" t="s">
        <v>1177</v>
      </c>
      <c r="AH111" s="79"/>
      <c r="AI111" s="85" t="s">
        <v>1173</v>
      </c>
      <c r="AJ111" s="79" t="b">
        <v>0</v>
      </c>
      <c r="AK111" s="79">
        <v>3</v>
      </c>
      <c r="AL111" s="85" t="s">
        <v>1173</v>
      </c>
      <c r="AM111" s="79" t="s">
        <v>1186</v>
      </c>
      <c r="AN111" s="79" t="b">
        <v>0</v>
      </c>
      <c r="AO111" s="85" t="s">
        <v>1049</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7</v>
      </c>
      <c r="BC111" s="78" t="str">
        <f>REPLACE(INDEX(GroupVertices[Group],MATCH(Edges25[[#This Row],[Vertex 2]],GroupVertices[Vertex],0)),1,1,"")</f>
        <v>7</v>
      </c>
      <c r="BD111" s="48">
        <v>4</v>
      </c>
      <c r="BE111" s="49">
        <v>10.81081081081081</v>
      </c>
      <c r="BF111" s="48">
        <v>0</v>
      </c>
      <c r="BG111" s="49">
        <v>0</v>
      </c>
      <c r="BH111" s="48">
        <v>0</v>
      </c>
      <c r="BI111" s="49">
        <v>0</v>
      </c>
      <c r="BJ111" s="48">
        <v>33</v>
      </c>
      <c r="BK111" s="49">
        <v>89.1891891891892</v>
      </c>
      <c r="BL111" s="48">
        <v>37</v>
      </c>
    </row>
    <row r="112" spans="1:64" ht="15">
      <c r="A112" s="64" t="s">
        <v>269</v>
      </c>
      <c r="B112" s="64" t="s">
        <v>270</v>
      </c>
      <c r="C112" s="65"/>
      <c r="D112" s="66"/>
      <c r="E112" s="67"/>
      <c r="F112" s="68"/>
      <c r="G112" s="65"/>
      <c r="H112" s="69"/>
      <c r="I112" s="70"/>
      <c r="J112" s="70"/>
      <c r="K112" s="34" t="s">
        <v>65</v>
      </c>
      <c r="L112" s="77">
        <v>166</v>
      </c>
      <c r="M112" s="77"/>
      <c r="N112" s="72"/>
      <c r="O112" s="79" t="s">
        <v>328</v>
      </c>
      <c r="P112" s="81">
        <v>43745.84491898148</v>
      </c>
      <c r="Q112" s="79" t="s">
        <v>404</v>
      </c>
      <c r="R112" s="79"/>
      <c r="S112" s="79"/>
      <c r="T112" s="79"/>
      <c r="U112" s="79"/>
      <c r="V112" s="82" t="s">
        <v>696</v>
      </c>
      <c r="W112" s="81">
        <v>43745.84491898148</v>
      </c>
      <c r="X112" s="82" t="s">
        <v>818</v>
      </c>
      <c r="Y112" s="79"/>
      <c r="Z112" s="79"/>
      <c r="AA112" s="85" t="s">
        <v>1050</v>
      </c>
      <c r="AB112" s="79"/>
      <c r="AC112" s="79" t="b">
        <v>0</v>
      </c>
      <c r="AD112" s="79">
        <v>0</v>
      </c>
      <c r="AE112" s="85" t="s">
        <v>1173</v>
      </c>
      <c r="AF112" s="79" t="b">
        <v>0</v>
      </c>
      <c r="AG112" s="79" t="s">
        <v>1177</v>
      </c>
      <c r="AH112" s="79"/>
      <c r="AI112" s="85" t="s">
        <v>1173</v>
      </c>
      <c r="AJ112" s="79" t="b">
        <v>0</v>
      </c>
      <c r="AK112" s="79">
        <v>3</v>
      </c>
      <c r="AL112" s="85" t="s">
        <v>1049</v>
      </c>
      <c r="AM112" s="79" t="s">
        <v>1181</v>
      </c>
      <c r="AN112" s="79" t="b">
        <v>0</v>
      </c>
      <c r="AO112" s="85" t="s">
        <v>1049</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7</v>
      </c>
      <c r="BC112" s="78" t="str">
        <f>REPLACE(INDEX(GroupVertices[Group],MATCH(Edges25[[#This Row],[Vertex 2]],GroupVertices[Vertex],0)),1,1,"")</f>
        <v>7</v>
      </c>
      <c r="BD112" s="48">
        <v>2</v>
      </c>
      <c r="BE112" s="49">
        <v>12.5</v>
      </c>
      <c r="BF112" s="48">
        <v>0</v>
      </c>
      <c r="BG112" s="49">
        <v>0</v>
      </c>
      <c r="BH112" s="48">
        <v>0</v>
      </c>
      <c r="BI112" s="49">
        <v>0</v>
      </c>
      <c r="BJ112" s="48">
        <v>14</v>
      </c>
      <c r="BK112" s="49">
        <v>87.5</v>
      </c>
      <c r="BL112" s="48">
        <v>16</v>
      </c>
    </row>
    <row r="113" spans="1:64" ht="15">
      <c r="A113" s="64" t="s">
        <v>270</v>
      </c>
      <c r="B113" s="64" t="s">
        <v>259</v>
      </c>
      <c r="C113" s="65"/>
      <c r="D113" s="66"/>
      <c r="E113" s="67"/>
      <c r="F113" s="68"/>
      <c r="G113" s="65"/>
      <c r="H113" s="69"/>
      <c r="I113" s="70"/>
      <c r="J113" s="70"/>
      <c r="K113" s="34" t="s">
        <v>66</v>
      </c>
      <c r="L113" s="77">
        <v>167</v>
      </c>
      <c r="M113" s="77"/>
      <c r="N113" s="72"/>
      <c r="O113" s="79" t="s">
        <v>328</v>
      </c>
      <c r="P113" s="81">
        <v>43745.85273148148</v>
      </c>
      <c r="Q113" s="79" t="s">
        <v>404</v>
      </c>
      <c r="R113" s="79"/>
      <c r="S113" s="79"/>
      <c r="T113" s="79"/>
      <c r="U113" s="79"/>
      <c r="V113" s="82" t="s">
        <v>697</v>
      </c>
      <c r="W113" s="81">
        <v>43745.85273148148</v>
      </c>
      <c r="X113" s="82" t="s">
        <v>819</v>
      </c>
      <c r="Y113" s="79"/>
      <c r="Z113" s="79"/>
      <c r="AA113" s="85" t="s">
        <v>1051</v>
      </c>
      <c r="AB113" s="79"/>
      <c r="AC113" s="79" t="b">
        <v>0</v>
      </c>
      <c r="AD113" s="79">
        <v>0</v>
      </c>
      <c r="AE113" s="85" t="s">
        <v>1173</v>
      </c>
      <c r="AF113" s="79" t="b">
        <v>0</v>
      </c>
      <c r="AG113" s="79" t="s">
        <v>1177</v>
      </c>
      <c r="AH113" s="79"/>
      <c r="AI113" s="85" t="s">
        <v>1173</v>
      </c>
      <c r="AJ113" s="79" t="b">
        <v>0</v>
      </c>
      <c r="AK113" s="79">
        <v>3</v>
      </c>
      <c r="AL113" s="85" t="s">
        <v>1049</v>
      </c>
      <c r="AM113" s="79" t="s">
        <v>1181</v>
      </c>
      <c r="AN113" s="79" t="b">
        <v>0</v>
      </c>
      <c r="AO113" s="85" t="s">
        <v>1049</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7</v>
      </c>
      <c r="BC113" s="78" t="str">
        <f>REPLACE(INDEX(GroupVertices[Group],MATCH(Edges25[[#This Row],[Vertex 2]],GroupVertices[Vertex],0)),1,1,"")</f>
        <v>1</v>
      </c>
      <c r="BD113" s="48"/>
      <c r="BE113" s="49"/>
      <c r="BF113" s="48"/>
      <c r="BG113" s="49"/>
      <c r="BH113" s="48"/>
      <c r="BI113" s="49"/>
      <c r="BJ113" s="48"/>
      <c r="BK113" s="49"/>
      <c r="BL113" s="48"/>
    </row>
    <row r="114" spans="1:64" ht="15">
      <c r="A114" s="64" t="s">
        <v>259</v>
      </c>
      <c r="B114" s="64" t="s">
        <v>270</v>
      </c>
      <c r="C114" s="65"/>
      <c r="D114" s="66"/>
      <c r="E114" s="67"/>
      <c r="F114" s="68"/>
      <c r="G114" s="65"/>
      <c r="H114" s="69"/>
      <c r="I114" s="70"/>
      <c r="J114" s="70"/>
      <c r="K114" s="34" t="s">
        <v>66</v>
      </c>
      <c r="L114" s="77">
        <v>169</v>
      </c>
      <c r="M114" s="77"/>
      <c r="N114" s="72"/>
      <c r="O114" s="79" t="s">
        <v>328</v>
      </c>
      <c r="P114" s="81">
        <v>43746.1512037037</v>
      </c>
      <c r="Q114" s="79" t="s">
        <v>404</v>
      </c>
      <c r="R114" s="79"/>
      <c r="S114" s="79"/>
      <c r="T114" s="79"/>
      <c r="U114" s="79"/>
      <c r="V114" s="82" t="s">
        <v>685</v>
      </c>
      <c r="W114" s="81">
        <v>43746.1512037037</v>
      </c>
      <c r="X114" s="82" t="s">
        <v>820</v>
      </c>
      <c r="Y114" s="79"/>
      <c r="Z114" s="79"/>
      <c r="AA114" s="85" t="s">
        <v>1052</v>
      </c>
      <c r="AB114" s="79"/>
      <c r="AC114" s="79" t="b">
        <v>0</v>
      </c>
      <c r="AD114" s="79">
        <v>0</v>
      </c>
      <c r="AE114" s="85" t="s">
        <v>1173</v>
      </c>
      <c r="AF114" s="79" t="b">
        <v>0</v>
      </c>
      <c r="AG114" s="79" t="s">
        <v>1177</v>
      </c>
      <c r="AH114" s="79"/>
      <c r="AI114" s="85" t="s">
        <v>1173</v>
      </c>
      <c r="AJ114" s="79" t="b">
        <v>0</v>
      </c>
      <c r="AK114" s="79">
        <v>3</v>
      </c>
      <c r="AL114" s="85" t="s">
        <v>1049</v>
      </c>
      <c r="AM114" s="79" t="s">
        <v>1184</v>
      </c>
      <c r="AN114" s="79" t="b">
        <v>0</v>
      </c>
      <c r="AO114" s="85" t="s">
        <v>1049</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7</v>
      </c>
      <c r="BD114" s="48">
        <v>2</v>
      </c>
      <c r="BE114" s="49">
        <v>12.5</v>
      </c>
      <c r="BF114" s="48">
        <v>0</v>
      </c>
      <c r="BG114" s="49">
        <v>0</v>
      </c>
      <c r="BH114" s="48">
        <v>0</v>
      </c>
      <c r="BI114" s="49">
        <v>0</v>
      </c>
      <c r="BJ114" s="48">
        <v>14</v>
      </c>
      <c r="BK114" s="49">
        <v>87.5</v>
      </c>
      <c r="BL114" s="48">
        <v>16</v>
      </c>
    </row>
    <row r="115" spans="1:64" ht="15">
      <c r="A115" s="64" t="s">
        <v>269</v>
      </c>
      <c r="B115" s="64" t="s">
        <v>229</v>
      </c>
      <c r="C115" s="65"/>
      <c r="D115" s="66"/>
      <c r="E115" s="67"/>
      <c r="F115" s="68"/>
      <c r="G115" s="65"/>
      <c r="H115" s="69"/>
      <c r="I115" s="70"/>
      <c r="J115" s="70"/>
      <c r="K115" s="34" t="s">
        <v>66</v>
      </c>
      <c r="L115" s="77">
        <v>171</v>
      </c>
      <c r="M115" s="77"/>
      <c r="N115" s="72"/>
      <c r="O115" s="79" t="s">
        <v>328</v>
      </c>
      <c r="P115" s="81">
        <v>43745.80295138889</v>
      </c>
      <c r="Q115" s="79" t="s">
        <v>345</v>
      </c>
      <c r="R115" s="79"/>
      <c r="S115" s="79"/>
      <c r="T115" s="79" t="s">
        <v>544</v>
      </c>
      <c r="U115" s="79"/>
      <c r="V115" s="82" t="s">
        <v>696</v>
      </c>
      <c r="W115" s="81">
        <v>43745.80295138889</v>
      </c>
      <c r="X115" s="82" t="s">
        <v>821</v>
      </c>
      <c r="Y115" s="79"/>
      <c r="Z115" s="79"/>
      <c r="AA115" s="85" t="s">
        <v>1053</v>
      </c>
      <c r="AB115" s="79"/>
      <c r="AC115" s="79" t="b">
        <v>0</v>
      </c>
      <c r="AD115" s="79">
        <v>0</v>
      </c>
      <c r="AE115" s="85" t="s">
        <v>1173</v>
      </c>
      <c r="AF115" s="79" t="b">
        <v>0</v>
      </c>
      <c r="AG115" s="79" t="s">
        <v>1177</v>
      </c>
      <c r="AH115" s="79"/>
      <c r="AI115" s="85" t="s">
        <v>1173</v>
      </c>
      <c r="AJ115" s="79" t="b">
        <v>0</v>
      </c>
      <c r="AK115" s="79">
        <v>3</v>
      </c>
      <c r="AL115" s="85" t="s">
        <v>958</v>
      </c>
      <c r="AM115" s="79" t="s">
        <v>1181</v>
      </c>
      <c r="AN115" s="79" t="b">
        <v>0</v>
      </c>
      <c r="AO115" s="85" t="s">
        <v>958</v>
      </c>
      <c r="AP115" s="79" t="s">
        <v>176</v>
      </c>
      <c r="AQ115" s="79">
        <v>0</v>
      </c>
      <c r="AR115" s="79">
        <v>0</v>
      </c>
      <c r="AS115" s="79"/>
      <c r="AT115" s="79"/>
      <c r="AU115" s="79"/>
      <c r="AV115" s="79"/>
      <c r="AW115" s="79"/>
      <c r="AX115" s="79"/>
      <c r="AY115" s="79"/>
      <c r="AZ115" s="79"/>
      <c r="BA115">
        <v>2</v>
      </c>
      <c r="BB115" s="78" t="str">
        <f>REPLACE(INDEX(GroupVertices[Group],MATCH(Edges25[[#This Row],[Vertex 1]],GroupVertices[Vertex],0)),1,1,"")</f>
        <v>7</v>
      </c>
      <c r="BC115" s="78" t="str">
        <f>REPLACE(INDEX(GroupVertices[Group],MATCH(Edges25[[#This Row],[Vertex 2]],GroupVertices[Vertex],0)),1,1,"")</f>
        <v>7</v>
      </c>
      <c r="BD115" s="48">
        <v>2</v>
      </c>
      <c r="BE115" s="49">
        <v>10.526315789473685</v>
      </c>
      <c r="BF115" s="48">
        <v>0</v>
      </c>
      <c r="BG115" s="49">
        <v>0</v>
      </c>
      <c r="BH115" s="48">
        <v>0</v>
      </c>
      <c r="BI115" s="49">
        <v>0</v>
      </c>
      <c r="BJ115" s="48">
        <v>17</v>
      </c>
      <c r="BK115" s="49">
        <v>89.47368421052632</v>
      </c>
      <c r="BL115" s="48">
        <v>19</v>
      </c>
    </row>
    <row r="116" spans="1:64" ht="15">
      <c r="A116" s="64" t="s">
        <v>259</v>
      </c>
      <c r="B116" s="64" t="s">
        <v>269</v>
      </c>
      <c r="C116" s="65"/>
      <c r="D116" s="66"/>
      <c r="E116" s="67"/>
      <c r="F116" s="68"/>
      <c r="G116" s="65"/>
      <c r="H116" s="69"/>
      <c r="I116" s="70"/>
      <c r="J116" s="70"/>
      <c r="K116" s="34" t="s">
        <v>66</v>
      </c>
      <c r="L116" s="77">
        <v>174</v>
      </c>
      <c r="M116" s="77"/>
      <c r="N116" s="72"/>
      <c r="O116" s="79" t="s">
        <v>328</v>
      </c>
      <c r="P116" s="81">
        <v>43746.151504629626</v>
      </c>
      <c r="Q116" s="79" t="s">
        <v>345</v>
      </c>
      <c r="R116" s="79"/>
      <c r="S116" s="79"/>
      <c r="T116" s="79" t="s">
        <v>544</v>
      </c>
      <c r="U116" s="79"/>
      <c r="V116" s="82" t="s">
        <v>685</v>
      </c>
      <c r="W116" s="81">
        <v>43746.151504629626</v>
      </c>
      <c r="X116" s="82" t="s">
        <v>822</v>
      </c>
      <c r="Y116" s="79"/>
      <c r="Z116" s="79"/>
      <c r="AA116" s="85" t="s">
        <v>1054</v>
      </c>
      <c r="AB116" s="79"/>
      <c r="AC116" s="79" t="b">
        <v>0</v>
      </c>
      <c r="AD116" s="79">
        <v>0</v>
      </c>
      <c r="AE116" s="85" t="s">
        <v>1173</v>
      </c>
      <c r="AF116" s="79" t="b">
        <v>0</v>
      </c>
      <c r="AG116" s="79" t="s">
        <v>1177</v>
      </c>
      <c r="AH116" s="79"/>
      <c r="AI116" s="85" t="s">
        <v>1173</v>
      </c>
      <c r="AJ116" s="79" t="b">
        <v>0</v>
      </c>
      <c r="AK116" s="79">
        <v>3</v>
      </c>
      <c r="AL116" s="85" t="s">
        <v>958</v>
      </c>
      <c r="AM116" s="79" t="s">
        <v>1184</v>
      </c>
      <c r="AN116" s="79" t="b">
        <v>0</v>
      </c>
      <c r="AO116" s="85" t="s">
        <v>958</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7</v>
      </c>
      <c r="BD116" s="48"/>
      <c r="BE116" s="49"/>
      <c r="BF116" s="48"/>
      <c r="BG116" s="49"/>
      <c r="BH116" s="48"/>
      <c r="BI116" s="49"/>
      <c r="BJ116" s="48"/>
      <c r="BK116" s="49"/>
      <c r="BL116" s="48"/>
    </row>
    <row r="117" spans="1:64" ht="15">
      <c r="A117" s="64" t="s">
        <v>250</v>
      </c>
      <c r="B117" s="64" t="s">
        <v>280</v>
      </c>
      <c r="C117" s="65"/>
      <c r="D117" s="66"/>
      <c r="E117" s="67"/>
      <c r="F117" s="68"/>
      <c r="G117" s="65"/>
      <c r="H117" s="69"/>
      <c r="I117" s="70"/>
      <c r="J117" s="70"/>
      <c r="K117" s="34" t="s">
        <v>65</v>
      </c>
      <c r="L117" s="77">
        <v>179</v>
      </c>
      <c r="M117" s="77"/>
      <c r="N117" s="72"/>
      <c r="O117" s="79" t="s">
        <v>328</v>
      </c>
      <c r="P117" s="81">
        <v>43742.50633101852</v>
      </c>
      <c r="Q117" s="79" t="s">
        <v>341</v>
      </c>
      <c r="R117" s="79"/>
      <c r="S117" s="79"/>
      <c r="T117" s="79"/>
      <c r="U117" s="79"/>
      <c r="V117" s="82" t="s">
        <v>676</v>
      </c>
      <c r="W117" s="81">
        <v>43742.50633101852</v>
      </c>
      <c r="X117" s="82" t="s">
        <v>823</v>
      </c>
      <c r="Y117" s="79"/>
      <c r="Z117" s="79"/>
      <c r="AA117" s="85" t="s">
        <v>1055</v>
      </c>
      <c r="AB117" s="79"/>
      <c r="AC117" s="79" t="b">
        <v>0</v>
      </c>
      <c r="AD117" s="79">
        <v>0</v>
      </c>
      <c r="AE117" s="85" t="s">
        <v>1173</v>
      </c>
      <c r="AF117" s="79" t="b">
        <v>0</v>
      </c>
      <c r="AG117" s="79" t="s">
        <v>1176</v>
      </c>
      <c r="AH117" s="79"/>
      <c r="AI117" s="85" t="s">
        <v>1173</v>
      </c>
      <c r="AJ117" s="79" t="b">
        <v>0</v>
      </c>
      <c r="AK117" s="79">
        <v>4</v>
      </c>
      <c r="AL117" s="85" t="s">
        <v>1043</v>
      </c>
      <c r="AM117" s="79" t="s">
        <v>1183</v>
      </c>
      <c r="AN117" s="79" t="b">
        <v>0</v>
      </c>
      <c r="AO117" s="85" t="s">
        <v>1043</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2</v>
      </c>
      <c r="BC117" s="78" t="str">
        <f>REPLACE(INDEX(GroupVertices[Group],MATCH(Edges25[[#This Row],[Vertex 2]],GroupVertices[Vertex],0)),1,1,"")</f>
        <v>3</v>
      </c>
      <c r="BD117" s="48"/>
      <c r="BE117" s="49"/>
      <c r="BF117" s="48"/>
      <c r="BG117" s="49"/>
      <c r="BH117" s="48"/>
      <c r="BI117" s="49"/>
      <c r="BJ117" s="48"/>
      <c r="BK117" s="49"/>
      <c r="BL117" s="48"/>
    </row>
    <row r="118" spans="1:64" ht="15">
      <c r="A118" s="64" t="s">
        <v>259</v>
      </c>
      <c r="B118" s="64" t="s">
        <v>250</v>
      </c>
      <c r="C118" s="65"/>
      <c r="D118" s="66"/>
      <c r="E118" s="67"/>
      <c r="F118" s="68"/>
      <c r="G118" s="65"/>
      <c r="H118" s="69"/>
      <c r="I118" s="70"/>
      <c r="J118" s="70"/>
      <c r="K118" s="34" t="s">
        <v>66</v>
      </c>
      <c r="L118" s="77">
        <v>183</v>
      </c>
      <c r="M118" s="77"/>
      <c r="N118" s="72"/>
      <c r="O118" s="79" t="s">
        <v>328</v>
      </c>
      <c r="P118" s="81">
        <v>43746.30726851852</v>
      </c>
      <c r="Q118" s="79" t="s">
        <v>405</v>
      </c>
      <c r="R118" s="82" t="s">
        <v>500</v>
      </c>
      <c r="S118" s="79" t="s">
        <v>527</v>
      </c>
      <c r="T118" s="79" t="s">
        <v>574</v>
      </c>
      <c r="U118" s="79"/>
      <c r="V118" s="82" t="s">
        <v>685</v>
      </c>
      <c r="W118" s="81">
        <v>43746.30726851852</v>
      </c>
      <c r="X118" s="82" t="s">
        <v>824</v>
      </c>
      <c r="Y118" s="79"/>
      <c r="Z118" s="79"/>
      <c r="AA118" s="85" t="s">
        <v>1056</v>
      </c>
      <c r="AB118" s="79"/>
      <c r="AC118" s="79" t="b">
        <v>0</v>
      </c>
      <c r="AD118" s="79">
        <v>0</v>
      </c>
      <c r="AE118" s="85" t="s">
        <v>1173</v>
      </c>
      <c r="AF118" s="79" t="b">
        <v>0</v>
      </c>
      <c r="AG118" s="79" t="s">
        <v>1176</v>
      </c>
      <c r="AH118" s="79"/>
      <c r="AI118" s="85" t="s">
        <v>1173</v>
      </c>
      <c r="AJ118" s="79" t="b">
        <v>0</v>
      </c>
      <c r="AK118" s="79">
        <v>0</v>
      </c>
      <c r="AL118" s="85" t="s">
        <v>1173</v>
      </c>
      <c r="AM118" s="79" t="s">
        <v>1183</v>
      </c>
      <c r="AN118" s="79" t="b">
        <v>0</v>
      </c>
      <c r="AO118" s="85" t="s">
        <v>1056</v>
      </c>
      <c r="AP118" s="79" t="s">
        <v>176</v>
      </c>
      <c r="AQ118" s="79">
        <v>0</v>
      </c>
      <c r="AR118" s="79">
        <v>0</v>
      </c>
      <c r="AS118" s="79"/>
      <c r="AT118" s="79"/>
      <c r="AU118" s="79"/>
      <c r="AV118" s="79"/>
      <c r="AW118" s="79"/>
      <c r="AX118" s="79"/>
      <c r="AY118" s="79"/>
      <c r="AZ118" s="79"/>
      <c r="BA118">
        <v>2</v>
      </c>
      <c r="BB118" s="78" t="str">
        <f>REPLACE(INDEX(GroupVertices[Group],MATCH(Edges25[[#This Row],[Vertex 1]],GroupVertices[Vertex],0)),1,1,"")</f>
        <v>1</v>
      </c>
      <c r="BC118" s="78" t="str">
        <f>REPLACE(INDEX(GroupVertices[Group],MATCH(Edges25[[#This Row],[Vertex 2]],GroupVertices[Vertex],0)),1,1,"")</f>
        <v>2</v>
      </c>
      <c r="BD118" s="48">
        <v>0</v>
      </c>
      <c r="BE118" s="49">
        <v>0</v>
      </c>
      <c r="BF118" s="48">
        <v>0</v>
      </c>
      <c r="BG118" s="49">
        <v>0</v>
      </c>
      <c r="BH118" s="48">
        <v>0</v>
      </c>
      <c r="BI118" s="49">
        <v>0</v>
      </c>
      <c r="BJ118" s="48">
        <v>13</v>
      </c>
      <c r="BK118" s="49">
        <v>100</v>
      </c>
      <c r="BL118" s="48">
        <v>13</v>
      </c>
    </row>
    <row r="119" spans="1:64" ht="15">
      <c r="A119" s="64" t="s">
        <v>259</v>
      </c>
      <c r="B119" s="64" t="s">
        <v>318</v>
      </c>
      <c r="C119" s="65"/>
      <c r="D119" s="66"/>
      <c r="E119" s="67"/>
      <c r="F119" s="68"/>
      <c r="G119" s="65"/>
      <c r="H119" s="69"/>
      <c r="I119" s="70"/>
      <c r="J119" s="70"/>
      <c r="K119" s="34" t="s">
        <v>65</v>
      </c>
      <c r="L119" s="77">
        <v>184</v>
      </c>
      <c r="M119" s="77"/>
      <c r="N119" s="72"/>
      <c r="O119" s="79" t="s">
        <v>328</v>
      </c>
      <c r="P119" s="81">
        <v>43746.39865740741</v>
      </c>
      <c r="Q119" s="79" t="s">
        <v>406</v>
      </c>
      <c r="R119" s="79"/>
      <c r="S119" s="79"/>
      <c r="T119" s="79" t="s">
        <v>259</v>
      </c>
      <c r="U119" s="82" t="s">
        <v>622</v>
      </c>
      <c r="V119" s="82" t="s">
        <v>622</v>
      </c>
      <c r="W119" s="81">
        <v>43746.39865740741</v>
      </c>
      <c r="X119" s="82" t="s">
        <v>825</v>
      </c>
      <c r="Y119" s="79"/>
      <c r="Z119" s="79"/>
      <c r="AA119" s="85" t="s">
        <v>1057</v>
      </c>
      <c r="AB119" s="79"/>
      <c r="AC119" s="79" t="b">
        <v>0</v>
      </c>
      <c r="AD119" s="79">
        <v>1</v>
      </c>
      <c r="AE119" s="85" t="s">
        <v>1173</v>
      </c>
      <c r="AF119" s="79" t="b">
        <v>0</v>
      </c>
      <c r="AG119" s="79" t="s">
        <v>1176</v>
      </c>
      <c r="AH119" s="79"/>
      <c r="AI119" s="85" t="s">
        <v>1173</v>
      </c>
      <c r="AJ119" s="79" t="b">
        <v>0</v>
      </c>
      <c r="AK119" s="79">
        <v>0</v>
      </c>
      <c r="AL119" s="85" t="s">
        <v>1173</v>
      </c>
      <c r="AM119" s="79" t="s">
        <v>1184</v>
      </c>
      <c r="AN119" s="79" t="b">
        <v>0</v>
      </c>
      <c r="AO119" s="85" t="s">
        <v>1057</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v>0</v>
      </c>
      <c r="BE119" s="49">
        <v>0</v>
      </c>
      <c r="BF119" s="48">
        <v>0</v>
      </c>
      <c r="BG119" s="49">
        <v>0</v>
      </c>
      <c r="BH119" s="48">
        <v>0</v>
      </c>
      <c r="BI119" s="49">
        <v>0</v>
      </c>
      <c r="BJ119" s="48">
        <v>31</v>
      </c>
      <c r="BK119" s="49">
        <v>100</v>
      </c>
      <c r="BL119" s="48">
        <v>31</v>
      </c>
    </row>
    <row r="120" spans="1:64" ht="15">
      <c r="A120" s="64" t="s">
        <v>259</v>
      </c>
      <c r="B120" s="64" t="s">
        <v>319</v>
      </c>
      <c r="C120" s="65"/>
      <c r="D120" s="66"/>
      <c r="E120" s="67"/>
      <c r="F120" s="68"/>
      <c r="G120" s="65"/>
      <c r="H120" s="69"/>
      <c r="I120" s="70"/>
      <c r="J120" s="70"/>
      <c r="K120" s="34" t="s">
        <v>65</v>
      </c>
      <c r="L120" s="77">
        <v>185</v>
      </c>
      <c r="M120" s="77"/>
      <c r="N120" s="72"/>
      <c r="O120" s="79" t="s">
        <v>328</v>
      </c>
      <c r="P120" s="81">
        <v>43746.5050462963</v>
      </c>
      <c r="Q120" s="79" t="s">
        <v>407</v>
      </c>
      <c r="R120" s="79"/>
      <c r="S120" s="79"/>
      <c r="T120" s="79" t="s">
        <v>575</v>
      </c>
      <c r="U120" s="82" t="s">
        <v>623</v>
      </c>
      <c r="V120" s="82" t="s">
        <v>623</v>
      </c>
      <c r="W120" s="81">
        <v>43746.5050462963</v>
      </c>
      <c r="X120" s="82" t="s">
        <v>826</v>
      </c>
      <c r="Y120" s="79"/>
      <c r="Z120" s="79"/>
      <c r="AA120" s="85" t="s">
        <v>1058</v>
      </c>
      <c r="AB120" s="79"/>
      <c r="AC120" s="79" t="b">
        <v>0</v>
      </c>
      <c r="AD120" s="79">
        <v>5</v>
      </c>
      <c r="AE120" s="85" t="s">
        <v>1173</v>
      </c>
      <c r="AF120" s="79" t="b">
        <v>0</v>
      </c>
      <c r="AG120" s="79" t="s">
        <v>1176</v>
      </c>
      <c r="AH120" s="79"/>
      <c r="AI120" s="85" t="s">
        <v>1173</v>
      </c>
      <c r="AJ120" s="79" t="b">
        <v>0</v>
      </c>
      <c r="AK120" s="79">
        <v>0</v>
      </c>
      <c r="AL120" s="85" t="s">
        <v>1173</v>
      </c>
      <c r="AM120" s="79" t="s">
        <v>1184</v>
      </c>
      <c r="AN120" s="79" t="b">
        <v>0</v>
      </c>
      <c r="AO120" s="85" t="s">
        <v>1058</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1</v>
      </c>
      <c r="BE120" s="49">
        <v>5</v>
      </c>
      <c r="BF120" s="48">
        <v>0</v>
      </c>
      <c r="BG120" s="49">
        <v>0</v>
      </c>
      <c r="BH120" s="48">
        <v>0</v>
      </c>
      <c r="BI120" s="49">
        <v>0</v>
      </c>
      <c r="BJ120" s="48">
        <v>19</v>
      </c>
      <c r="BK120" s="49">
        <v>95</v>
      </c>
      <c r="BL120" s="48">
        <v>20</v>
      </c>
    </row>
    <row r="121" spans="1:64" ht="15">
      <c r="A121" s="64" t="s">
        <v>271</v>
      </c>
      <c r="B121" s="64" t="s">
        <v>291</v>
      </c>
      <c r="C121" s="65"/>
      <c r="D121" s="66"/>
      <c r="E121" s="67"/>
      <c r="F121" s="68"/>
      <c r="G121" s="65"/>
      <c r="H121" s="69"/>
      <c r="I121" s="70"/>
      <c r="J121" s="70"/>
      <c r="K121" s="34" t="s">
        <v>65</v>
      </c>
      <c r="L121" s="77">
        <v>186</v>
      </c>
      <c r="M121" s="77"/>
      <c r="N121" s="72"/>
      <c r="O121" s="79" t="s">
        <v>328</v>
      </c>
      <c r="P121" s="81">
        <v>43746.53662037037</v>
      </c>
      <c r="Q121" s="79" t="s">
        <v>408</v>
      </c>
      <c r="R121" s="82" t="s">
        <v>501</v>
      </c>
      <c r="S121" s="79" t="s">
        <v>526</v>
      </c>
      <c r="T121" s="79" t="s">
        <v>576</v>
      </c>
      <c r="U121" s="79"/>
      <c r="V121" s="82" t="s">
        <v>698</v>
      </c>
      <c r="W121" s="81">
        <v>43746.53662037037</v>
      </c>
      <c r="X121" s="82" t="s">
        <v>827</v>
      </c>
      <c r="Y121" s="79"/>
      <c r="Z121" s="79"/>
      <c r="AA121" s="85" t="s">
        <v>1059</v>
      </c>
      <c r="AB121" s="79"/>
      <c r="AC121" s="79" t="b">
        <v>0</v>
      </c>
      <c r="AD121" s="79">
        <v>3</v>
      </c>
      <c r="AE121" s="85" t="s">
        <v>1173</v>
      </c>
      <c r="AF121" s="79" t="b">
        <v>1</v>
      </c>
      <c r="AG121" s="79" t="s">
        <v>1177</v>
      </c>
      <c r="AH121" s="79"/>
      <c r="AI121" s="85" t="s">
        <v>1179</v>
      </c>
      <c r="AJ121" s="79" t="b">
        <v>0</v>
      </c>
      <c r="AK121" s="79">
        <v>3</v>
      </c>
      <c r="AL121" s="85" t="s">
        <v>1173</v>
      </c>
      <c r="AM121" s="79" t="s">
        <v>1183</v>
      </c>
      <c r="AN121" s="79" t="b">
        <v>0</v>
      </c>
      <c r="AO121" s="85" t="s">
        <v>1059</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v>
      </c>
      <c r="BD121" s="48"/>
      <c r="BE121" s="49"/>
      <c r="BF121" s="48"/>
      <c r="BG121" s="49"/>
      <c r="BH121" s="48"/>
      <c r="BI121" s="49"/>
      <c r="BJ121" s="48"/>
      <c r="BK121" s="49"/>
      <c r="BL121" s="48"/>
    </row>
    <row r="122" spans="1:64" ht="15">
      <c r="A122" s="64" t="s">
        <v>259</v>
      </c>
      <c r="B122" s="64" t="s">
        <v>291</v>
      </c>
      <c r="C122" s="65"/>
      <c r="D122" s="66"/>
      <c r="E122" s="67"/>
      <c r="F122" s="68"/>
      <c r="G122" s="65"/>
      <c r="H122" s="69"/>
      <c r="I122" s="70"/>
      <c r="J122" s="70"/>
      <c r="K122" s="34" t="s">
        <v>65</v>
      </c>
      <c r="L122" s="77">
        <v>187</v>
      </c>
      <c r="M122" s="77"/>
      <c r="N122" s="72"/>
      <c r="O122" s="79" t="s">
        <v>328</v>
      </c>
      <c r="P122" s="81">
        <v>43746.54305555556</v>
      </c>
      <c r="Q122" s="79" t="s">
        <v>349</v>
      </c>
      <c r="R122" s="79"/>
      <c r="S122" s="79"/>
      <c r="T122" s="79"/>
      <c r="U122" s="79"/>
      <c r="V122" s="82" t="s">
        <v>685</v>
      </c>
      <c r="W122" s="81">
        <v>43746.54305555556</v>
      </c>
      <c r="X122" s="82" t="s">
        <v>828</v>
      </c>
      <c r="Y122" s="79"/>
      <c r="Z122" s="79"/>
      <c r="AA122" s="85" t="s">
        <v>1060</v>
      </c>
      <c r="AB122" s="79"/>
      <c r="AC122" s="79" t="b">
        <v>0</v>
      </c>
      <c r="AD122" s="79">
        <v>0</v>
      </c>
      <c r="AE122" s="85" t="s">
        <v>1173</v>
      </c>
      <c r="AF122" s="79" t="b">
        <v>1</v>
      </c>
      <c r="AG122" s="79" t="s">
        <v>1177</v>
      </c>
      <c r="AH122" s="79"/>
      <c r="AI122" s="85" t="s">
        <v>1179</v>
      </c>
      <c r="AJ122" s="79" t="b">
        <v>0</v>
      </c>
      <c r="AK122" s="79">
        <v>3</v>
      </c>
      <c r="AL122" s="85" t="s">
        <v>1059</v>
      </c>
      <c r="AM122" s="79" t="s">
        <v>1184</v>
      </c>
      <c r="AN122" s="79" t="b">
        <v>0</v>
      </c>
      <c r="AO122" s="85" t="s">
        <v>1059</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1</v>
      </c>
      <c r="BC122" s="78" t="str">
        <f>REPLACE(INDEX(GroupVertices[Group],MATCH(Edges25[[#This Row],[Vertex 2]],GroupVertices[Vertex],0)),1,1,"")</f>
        <v>1</v>
      </c>
      <c r="BD122" s="48"/>
      <c r="BE122" s="49"/>
      <c r="BF122" s="48"/>
      <c r="BG122" s="49"/>
      <c r="BH122" s="48"/>
      <c r="BI122" s="49"/>
      <c r="BJ122" s="48"/>
      <c r="BK122" s="49"/>
      <c r="BL122" s="48"/>
    </row>
    <row r="123" spans="1:64" ht="15">
      <c r="A123" s="64" t="s">
        <v>272</v>
      </c>
      <c r="B123" s="64" t="s">
        <v>271</v>
      </c>
      <c r="C123" s="65"/>
      <c r="D123" s="66"/>
      <c r="E123" s="67"/>
      <c r="F123" s="68"/>
      <c r="G123" s="65"/>
      <c r="H123" s="69"/>
      <c r="I123" s="70"/>
      <c r="J123" s="70"/>
      <c r="K123" s="34" t="s">
        <v>65</v>
      </c>
      <c r="L123" s="77">
        <v>188</v>
      </c>
      <c r="M123" s="77"/>
      <c r="N123" s="72"/>
      <c r="O123" s="79" t="s">
        <v>328</v>
      </c>
      <c r="P123" s="81">
        <v>43746.407534722224</v>
      </c>
      <c r="Q123" s="79" t="s">
        <v>409</v>
      </c>
      <c r="R123" s="79"/>
      <c r="S123" s="79"/>
      <c r="T123" s="79" t="s">
        <v>577</v>
      </c>
      <c r="U123" s="82" t="s">
        <v>624</v>
      </c>
      <c r="V123" s="82" t="s">
        <v>624</v>
      </c>
      <c r="W123" s="81">
        <v>43746.407534722224</v>
      </c>
      <c r="X123" s="82" t="s">
        <v>829</v>
      </c>
      <c r="Y123" s="79"/>
      <c r="Z123" s="79"/>
      <c r="AA123" s="85" t="s">
        <v>1061</v>
      </c>
      <c r="AB123" s="79"/>
      <c r="AC123" s="79" t="b">
        <v>0</v>
      </c>
      <c r="AD123" s="79">
        <v>3</v>
      </c>
      <c r="AE123" s="85" t="s">
        <v>1173</v>
      </c>
      <c r="AF123" s="79" t="b">
        <v>0</v>
      </c>
      <c r="AG123" s="79" t="s">
        <v>1176</v>
      </c>
      <c r="AH123" s="79"/>
      <c r="AI123" s="85" t="s">
        <v>1173</v>
      </c>
      <c r="AJ123" s="79" t="b">
        <v>0</v>
      </c>
      <c r="AK123" s="79">
        <v>1</v>
      </c>
      <c r="AL123" s="85" t="s">
        <v>1173</v>
      </c>
      <c r="AM123" s="79" t="s">
        <v>1184</v>
      </c>
      <c r="AN123" s="79" t="b">
        <v>0</v>
      </c>
      <c r="AO123" s="85" t="s">
        <v>1061</v>
      </c>
      <c r="AP123" s="79" t="s">
        <v>176</v>
      </c>
      <c r="AQ123" s="79">
        <v>0</v>
      </c>
      <c r="AR123" s="79">
        <v>0</v>
      </c>
      <c r="AS123" s="79" t="s">
        <v>1194</v>
      </c>
      <c r="AT123" s="79" t="s">
        <v>1196</v>
      </c>
      <c r="AU123" s="79" t="s">
        <v>1197</v>
      </c>
      <c r="AV123" s="79" t="s">
        <v>1200</v>
      </c>
      <c r="AW123" s="79" t="s">
        <v>1204</v>
      </c>
      <c r="AX123" s="79" t="s">
        <v>1200</v>
      </c>
      <c r="AY123" s="79" t="s">
        <v>1208</v>
      </c>
      <c r="AZ123" s="82" t="s">
        <v>1211</v>
      </c>
      <c r="BA123">
        <v>1</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17</v>
      </c>
      <c r="BK123" s="49">
        <v>100</v>
      </c>
      <c r="BL123" s="48">
        <v>17</v>
      </c>
    </row>
    <row r="124" spans="1:64" ht="15">
      <c r="A124" s="64" t="s">
        <v>271</v>
      </c>
      <c r="B124" s="64" t="s">
        <v>287</v>
      </c>
      <c r="C124" s="65"/>
      <c r="D124" s="66"/>
      <c r="E124" s="67"/>
      <c r="F124" s="68"/>
      <c r="G124" s="65"/>
      <c r="H124" s="69"/>
      <c r="I124" s="70"/>
      <c r="J124" s="70"/>
      <c r="K124" s="34" t="s">
        <v>65</v>
      </c>
      <c r="L124" s="77">
        <v>190</v>
      </c>
      <c r="M124" s="77"/>
      <c r="N124" s="72"/>
      <c r="O124" s="79" t="s">
        <v>328</v>
      </c>
      <c r="P124" s="81">
        <v>43746.54042824074</v>
      </c>
      <c r="Q124" s="79" t="s">
        <v>344</v>
      </c>
      <c r="R124" s="79"/>
      <c r="S124" s="79"/>
      <c r="T124" s="79" t="s">
        <v>543</v>
      </c>
      <c r="U124" s="79"/>
      <c r="V124" s="82" t="s">
        <v>698</v>
      </c>
      <c r="W124" s="81">
        <v>43746.54042824074</v>
      </c>
      <c r="X124" s="82" t="s">
        <v>830</v>
      </c>
      <c r="Y124" s="79"/>
      <c r="Z124" s="79"/>
      <c r="AA124" s="85" t="s">
        <v>1062</v>
      </c>
      <c r="AB124" s="79"/>
      <c r="AC124" s="79" t="b">
        <v>0</v>
      </c>
      <c r="AD124" s="79">
        <v>0</v>
      </c>
      <c r="AE124" s="85" t="s">
        <v>1173</v>
      </c>
      <c r="AF124" s="79" t="b">
        <v>0</v>
      </c>
      <c r="AG124" s="79" t="s">
        <v>1177</v>
      </c>
      <c r="AH124" s="79"/>
      <c r="AI124" s="85" t="s">
        <v>1173</v>
      </c>
      <c r="AJ124" s="79" t="b">
        <v>0</v>
      </c>
      <c r="AK124" s="79">
        <v>6</v>
      </c>
      <c r="AL124" s="85" t="s">
        <v>1063</v>
      </c>
      <c r="AM124" s="79" t="s">
        <v>1183</v>
      </c>
      <c r="AN124" s="79" t="b">
        <v>0</v>
      </c>
      <c r="AO124" s="85" t="s">
        <v>1063</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c r="BE124" s="49"/>
      <c r="BF124" s="48"/>
      <c r="BG124" s="49"/>
      <c r="BH124" s="48"/>
      <c r="BI124" s="49"/>
      <c r="BJ124" s="48"/>
      <c r="BK124" s="49"/>
      <c r="BL124" s="48"/>
    </row>
    <row r="125" spans="1:64" ht="15">
      <c r="A125" s="64" t="s">
        <v>259</v>
      </c>
      <c r="B125" s="64" t="s">
        <v>271</v>
      </c>
      <c r="C125" s="65"/>
      <c r="D125" s="66"/>
      <c r="E125" s="67"/>
      <c r="F125" s="68"/>
      <c r="G125" s="65"/>
      <c r="H125" s="69"/>
      <c r="I125" s="70"/>
      <c r="J125" s="70"/>
      <c r="K125" s="34" t="s">
        <v>66</v>
      </c>
      <c r="L125" s="77">
        <v>192</v>
      </c>
      <c r="M125" s="77"/>
      <c r="N125" s="72"/>
      <c r="O125" s="79" t="s">
        <v>328</v>
      </c>
      <c r="P125" s="81">
        <v>43745.312256944446</v>
      </c>
      <c r="Q125" s="79" t="s">
        <v>410</v>
      </c>
      <c r="R125" s="82" t="s">
        <v>502</v>
      </c>
      <c r="S125" s="79" t="s">
        <v>527</v>
      </c>
      <c r="T125" s="79" t="s">
        <v>578</v>
      </c>
      <c r="U125" s="79"/>
      <c r="V125" s="82" t="s">
        <v>685</v>
      </c>
      <c r="W125" s="81">
        <v>43745.312256944446</v>
      </c>
      <c r="X125" s="82" t="s">
        <v>831</v>
      </c>
      <c r="Y125" s="79"/>
      <c r="Z125" s="79"/>
      <c r="AA125" s="85" t="s">
        <v>1063</v>
      </c>
      <c r="AB125" s="79"/>
      <c r="AC125" s="79" t="b">
        <v>0</v>
      </c>
      <c r="AD125" s="79">
        <v>4</v>
      </c>
      <c r="AE125" s="85" t="s">
        <v>1173</v>
      </c>
      <c r="AF125" s="79" t="b">
        <v>0</v>
      </c>
      <c r="AG125" s="79" t="s">
        <v>1177</v>
      </c>
      <c r="AH125" s="79"/>
      <c r="AI125" s="85" t="s">
        <v>1173</v>
      </c>
      <c r="AJ125" s="79" t="b">
        <v>0</v>
      </c>
      <c r="AK125" s="79">
        <v>2</v>
      </c>
      <c r="AL125" s="85" t="s">
        <v>1173</v>
      </c>
      <c r="AM125" s="79" t="s">
        <v>1183</v>
      </c>
      <c r="AN125" s="79" t="b">
        <v>0</v>
      </c>
      <c r="AO125" s="85" t="s">
        <v>1063</v>
      </c>
      <c r="AP125" s="79" t="s">
        <v>176</v>
      </c>
      <c r="AQ125" s="79">
        <v>0</v>
      </c>
      <c r="AR125" s="79">
        <v>0</v>
      </c>
      <c r="AS125" s="79"/>
      <c r="AT125" s="79"/>
      <c r="AU125" s="79"/>
      <c r="AV125" s="79"/>
      <c r="AW125" s="79"/>
      <c r="AX125" s="79"/>
      <c r="AY125" s="79"/>
      <c r="AZ125" s="79"/>
      <c r="BA125">
        <v>2</v>
      </c>
      <c r="BB125" s="78" t="str">
        <f>REPLACE(INDEX(GroupVertices[Group],MATCH(Edges25[[#This Row],[Vertex 1]],GroupVertices[Vertex],0)),1,1,"")</f>
        <v>1</v>
      </c>
      <c r="BC125" s="78" t="str">
        <f>REPLACE(INDEX(GroupVertices[Group],MATCH(Edges25[[#This Row],[Vertex 2]],GroupVertices[Vertex],0)),1,1,"")</f>
        <v>1</v>
      </c>
      <c r="BD125" s="48"/>
      <c r="BE125" s="49"/>
      <c r="BF125" s="48"/>
      <c r="BG125" s="49"/>
      <c r="BH125" s="48"/>
      <c r="BI125" s="49"/>
      <c r="BJ125" s="48"/>
      <c r="BK125" s="49"/>
      <c r="BL125" s="48"/>
    </row>
    <row r="126" spans="1:64" ht="15">
      <c r="A126" s="64" t="s">
        <v>257</v>
      </c>
      <c r="B126" s="64" t="s">
        <v>246</v>
      </c>
      <c r="C126" s="65"/>
      <c r="D126" s="66"/>
      <c r="E126" s="67"/>
      <c r="F126" s="68"/>
      <c r="G126" s="65"/>
      <c r="H126" s="69"/>
      <c r="I126" s="70"/>
      <c r="J126" s="70"/>
      <c r="K126" s="34" t="s">
        <v>66</v>
      </c>
      <c r="L126" s="77">
        <v>209</v>
      </c>
      <c r="M126" s="77"/>
      <c r="N126" s="72"/>
      <c r="O126" s="79" t="s">
        <v>328</v>
      </c>
      <c r="P126" s="81">
        <v>43747.32475694444</v>
      </c>
      <c r="Q126" s="79" t="s">
        <v>350</v>
      </c>
      <c r="R126" s="79"/>
      <c r="S126" s="79"/>
      <c r="T126" s="79"/>
      <c r="U126" s="79"/>
      <c r="V126" s="82" t="s">
        <v>683</v>
      </c>
      <c r="W126" s="81">
        <v>43747.32475694444</v>
      </c>
      <c r="X126" s="82" t="s">
        <v>832</v>
      </c>
      <c r="Y126" s="79"/>
      <c r="Z126" s="79"/>
      <c r="AA126" s="85" t="s">
        <v>1064</v>
      </c>
      <c r="AB126" s="79"/>
      <c r="AC126" s="79" t="b">
        <v>0</v>
      </c>
      <c r="AD126" s="79">
        <v>0</v>
      </c>
      <c r="AE126" s="85" t="s">
        <v>1173</v>
      </c>
      <c r="AF126" s="79" t="b">
        <v>0</v>
      </c>
      <c r="AG126" s="79" t="s">
        <v>1177</v>
      </c>
      <c r="AH126" s="79"/>
      <c r="AI126" s="85" t="s">
        <v>1173</v>
      </c>
      <c r="AJ126" s="79" t="b">
        <v>0</v>
      </c>
      <c r="AK126" s="79">
        <v>4</v>
      </c>
      <c r="AL126" s="85" t="s">
        <v>985</v>
      </c>
      <c r="AM126" s="79" t="s">
        <v>1188</v>
      </c>
      <c r="AN126" s="79" t="b">
        <v>0</v>
      </c>
      <c r="AO126" s="85" t="s">
        <v>985</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6</v>
      </c>
      <c r="BC126" s="78" t="str">
        <f>REPLACE(INDEX(GroupVertices[Group],MATCH(Edges25[[#This Row],[Vertex 2]],GroupVertices[Vertex],0)),1,1,"")</f>
        <v>2</v>
      </c>
      <c r="BD126" s="48">
        <v>0</v>
      </c>
      <c r="BE126" s="49">
        <v>0</v>
      </c>
      <c r="BF126" s="48">
        <v>0</v>
      </c>
      <c r="BG126" s="49">
        <v>0</v>
      </c>
      <c r="BH126" s="48">
        <v>0</v>
      </c>
      <c r="BI126" s="49">
        <v>0</v>
      </c>
      <c r="BJ126" s="48">
        <v>24</v>
      </c>
      <c r="BK126" s="49">
        <v>100</v>
      </c>
      <c r="BL126" s="48">
        <v>24</v>
      </c>
    </row>
    <row r="127" spans="1:64" ht="15">
      <c r="A127" s="64" t="s">
        <v>259</v>
      </c>
      <c r="B127" s="64" t="s">
        <v>246</v>
      </c>
      <c r="C127" s="65"/>
      <c r="D127" s="66"/>
      <c r="E127" s="67"/>
      <c r="F127" s="68"/>
      <c r="G127" s="65"/>
      <c r="H127" s="69"/>
      <c r="I127" s="70"/>
      <c r="J127" s="70"/>
      <c r="K127" s="34" t="s">
        <v>66</v>
      </c>
      <c r="L127" s="77">
        <v>210</v>
      </c>
      <c r="M127" s="77"/>
      <c r="N127" s="72"/>
      <c r="O127" s="79" t="s">
        <v>328</v>
      </c>
      <c r="P127" s="81">
        <v>43742.397048611114</v>
      </c>
      <c r="Q127" s="79" t="s">
        <v>340</v>
      </c>
      <c r="R127" s="79"/>
      <c r="S127" s="79"/>
      <c r="T127" s="79" t="s">
        <v>541</v>
      </c>
      <c r="U127" s="79"/>
      <c r="V127" s="82" t="s">
        <v>685</v>
      </c>
      <c r="W127" s="81">
        <v>43742.397048611114</v>
      </c>
      <c r="X127" s="82" t="s">
        <v>833</v>
      </c>
      <c r="Y127" s="79"/>
      <c r="Z127" s="79"/>
      <c r="AA127" s="85" t="s">
        <v>1065</v>
      </c>
      <c r="AB127" s="79"/>
      <c r="AC127" s="79" t="b">
        <v>0</v>
      </c>
      <c r="AD127" s="79">
        <v>0</v>
      </c>
      <c r="AE127" s="85" t="s">
        <v>1173</v>
      </c>
      <c r="AF127" s="79" t="b">
        <v>0</v>
      </c>
      <c r="AG127" s="79" t="s">
        <v>1176</v>
      </c>
      <c r="AH127" s="79"/>
      <c r="AI127" s="85" t="s">
        <v>1173</v>
      </c>
      <c r="AJ127" s="79" t="b">
        <v>0</v>
      </c>
      <c r="AK127" s="79">
        <v>3</v>
      </c>
      <c r="AL127" s="85" t="s">
        <v>979</v>
      </c>
      <c r="AM127" s="79" t="s">
        <v>1183</v>
      </c>
      <c r="AN127" s="79" t="b">
        <v>0</v>
      </c>
      <c r="AO127" s="85" t="s">
        <v>979</v>
      </c>
      <c r="AP127" s="79" t="s">
        <v>176</v>
      </c>
      <c r="AQ127" s="79">
        <v>0</v>
      </c>
      <c r="AR127" s="79">
        <v>0</v>
      </c>
      <c r="AS127" s="79"/>
      <c r="AT127" s="79"/>
      <c r="AU127" s="79"/>
      <c r="AV127" s="79"/>
      <c r="AW127" s="79"/>
      <c r="AX127" s="79"/>
      <c r="AY127" s="79"/>
      <c r="AZ127" s="79"/>
      <c r="BA127">
        <v>3</v>
      </c>
      <c r="BB127" s="78" t="str">
        <f>REPLACE(INDEX(GroupVertices[Group],MATCH(Edges25[[#This Row],[Vertex 1]],GroupVertices[Vertex],0)),1,1,"")</f>
        <v>1</v>
      </c>
      <c r="BC127" s="78" t="str">
        <f>REPLACE(INDEX(GroupVertices[Group],MATCH(Edges25[[#This Row],[Vertex 2]],GroupVertices[Vertex],0)),1,1,"")</f>
        <v>2</v>
      </c>
      <c r="BD127" s="48">
        <v>0</v>
      </c>
      <c r="BE127" s="49">
        <v>0</v>
      </c>
      <c r="BF127" s="48">
        <v>0</v>
      </c>
      <c r="BG127" s="49">
        <v>0</v>
      </c>
      <c r="BH127" s="48">
        <v>0</v>
      </c>
      <c r="BI127" s="49">
        <v>0</v>
      </c>
      <c r="BJ127" s="48">
        <v>18</v>
      </c>
      <c r="BK127" s="49">
        <v>100</v>
      </c>
      <c r="BL127" s="48">
        <v>18</v>
      </c>
    </row>
    <row r="128" spans="1:64" ht="15">
      <c r="A128" s="64" t="s">
        <v>259</v>
      </c>
      <c r="B128" s="64" t="s">
        <v>246</v>
      </c>
      <c r="C128" s="65"/>
      <c r="D128" s="66"/>
      <c r="E128" s="67"/>
      <c r="F128" s="68"/>
      <c r="G128" s="65"/>
      <c r="H128" s="69"/>
      <c r="I128" s="70"/>
      <c r="J128" s="70"/>
      <c r="K128" s="34" t="s">
        <v>66</v>
      </c>
      <c r="L128" s="77">
        <v>211</v>
      </c>
      <c r="M128" s="77"/>
      <c r="N128" s="72"/>
      <c r="O128" s="79" t="s">
        <v>328</v>
      </c>
      <c r="P128" s="81">
        <v>43745.31270833333</v>
      </c>
      <c r="Q128" s="79" t="s">
        <v>367</v>
      </c>
      <c r="R128" s="82" t="s">
        <v>484</v>
      </c>
      <c r="S128" s="79" t="s">
        <v>523</v>
      </c>
      <c r="T128" s="79" t="s">
        <v>542</v>
      </c>
      <c r="U128" s="79"/>
      <c r="V128" s="82" t="s">
        <v>685</v>
      </c>
      <c r="W128" s="81">
        <v>43745.31270833333</v>
      </c>
      <c r="X128" s="82" t="s">
        <v>834</v>
      </c>
      <c r="Y128" s="79"/>
      <c r="Z128" s="79"/>
      <c r="AA128" s="85" t="s">
        <v>1066</v>
      </c>
      <c r="AB128" s="79"/>
      <c r="AC128" s="79" t="b">
        <v>0</v>
      </c>
      <c r="AD128" s="79">
        <v>0</v>
      </c>
      <c r="AE128" s="85" t="s">
        <v>1173</v>
      </c>
      <c r="AF128" s="79" t="b">
        <v>0</v>
      </c>
      <c r="AG128" s="79" t="s">
        <v>1176</v>
      </c>
      <c r="AH128" s="79"/>
      <c r="AI128" s="85" t="s">
        <v>1173</v>
      </c>
      <c r="AJ128" s="79" t="b">
        <v>0</v>
      </c>
      <c r="AK128" s="79">
        <v>2</v>
      </c>
      <c r="AL128" s="85" t="s">
        <v>982</v>
      </c>
      <c r="AM128" s="79" t="s">
        <v>1183</v>
      </c>
      <c r="AN128" s="79" t="b">
        <v>0</v>
      </c>
      <c r="AO128" s="85" t="s">
        <v>982</v>
      </c>
      <c r="AP128" s="79" t="s">
        <v>176</v>
      </c>
      <c r="AQ128" s="79">
        <v>0</v>
      </c>
      <c r="AR128" s="79">
        <v>0</v>
      </c>
      <c r="AS128" s="79"/>
      <c r="AT128" s="79"/>
      <c r="AU128" s="79"/>
      <c r="AV128" s="79"/>
      <c r="AW128" s="79"/>
      <c r="AX128" s="79"/>
      <c r="AY128" s="79"/>
      <c r="AZ128" s="79"/>
      <c r="BA128">
        <v>3</v>
      </c>
      <c r="BB128" s="78" t="str">
        <f>REPLACE(INDEX(GroupVertices[Group],MATCH(Edges25[[#This Row],[Vertex 1]],GroupVertices[Vertex],0)),1,1,"")</f>
        <v>1</v>
      </c>
      <c r="BC128" s="78" t="str">
        <f>REPLACE(INDEX(GroupVertices[Group],MATCH(Edges25[[#This Row],[Vertex 2]],GroupVertices[Vertex],0)),1,1,"")</f>
        <v>2</v>
      </c>
      <c r="BD128" s="48">
        <v>0</v>
      </c>
      <c r="BE128" s="49">
        <v>0</v>
      </c>
      <c r="BF128" s="48">
        <v>0</v>
      </c>
      <c r="BG128" s="49">
        <v>0</v>
      </c>
      <c r="BH128" s="48">
        <v>0</v>
      </c>
      <c r="BI128" s="49">
        <v>0</v>
      </c>
      <c r="BJ128" s="48">
        <v>12</v>
      </c>
      <c r="BK128" s="49">
        <v>100</v>
      </c>
      <c r="BL128" s="48">
        <v>12</v>
      </c>
    </row>
    <row r="129" spans="1:64" ht="15">
      <c r="A129" s="64" t="s">
        <v>259</v>
      </c>
      <c r="B129" s="64" t="s">
        <v>246</v>
      </c>
      <c r="C129" s="65"/>
      <c r="D129" s="66"/>
      <c r="E129" s="67"/>
      <c r="F129" s="68"/>
      <c r="G129" s="65"/>
      <c r="H129" s="69"/>
      <c r="I129" s="70"/>
      <c r="J129" s="70"/>
      <c r="K129" s="34" t="s">
        <v>66</v>
      </c>
      <c r="L129" s="77">
        <v>212</v>
      </c>
      <c r="M129" s="77"/>
      <c r="N129" s="72"/>
      <c r="O129" s="79" t="s">
        <v>328</v>
      </c>
      <c r="P129" s="81">
        <v>43746.62365740741</v>
      </c>
      <c r="Q129" s="79" t="s">
        <v>350</v>
      </c>
      <c r="R129" s="79"/>
      <c r="S129" s="79"/>
      <c r="T129" s="79"/>
      <c r="U129" s="79"/>
      <c r="V129" s="82" t="s">
        <v>685</v>
      </c>
      <c r="W129" s="81">
        <v>43746.62365740741</v>
      </c>
      <c r="X129" s="82" t="s">
        <v>835</v>
      </c>
      <c r="Y129" s="79"/>
      <c r="Z129" s="79"/>
      <c r="AA129" s="85" t="s">
        <v>1067</v>
      </c>
      <c r="AB129" s="79"/>
      <c r="AC129" s="79" t="b">
        <v>0</v>
      </c>
      <c r="AD129" s="79">
        <v>0</v>
      </c>
      <c r="AE129" s="85" t="s">
        <v>1173</v>
      </c>
      <c r="AF129" s="79" t="b">
        <v>0</v>
      </c>
      <c r="AG129" s="79" t="s">
        <v>1177</v>
      </c>
      <c r="AH129" s="79"/>
      <c r="AI129" s="85" t="s">
        <v>1173</v>
      </c>
      <c r="AJ129" s="79" t="b">
        <v>0</v>
      </c>
      <c r="AK129" s="79">
        <v>4</v>
      </c>
      <c r="AL129" s="85" t="s">
        <v>985</v>
      </c>
      <c r="AM129" s="79" t="s">
        <v>1184</v>
      </c>
      <c r="AN129" s="79" t="b">
        <v>0</v>
      </c>
      <c r="AO129" s="85" t="s">
        <v>985</v>
      </c>
      <c r="AP129" s="79" t="s">
        <v>176</v>
      </c>
      <c r="AQ129" s="79">
        <v>0</v>
      </c>
      <c r="AR129" s="79">
        <v>0</v>
      </c>
      <c r="AS129" s="79"/>
      <c r="AT129" s="79"/>
      <c r="AU129" s="79"/>
      <c r="AV129" s="79"/>
      <c r="AW129" s="79"/>
      <c r="AX129" s="79"/>
      <c r="AY129" s="79"/>
      <c r="AZ129" s="79"/>
      <c r="BA129">
        <v>3</v>
      </c>
      <c r="BB129" s="78" t="str">
        <f>REPLACE(INDEX(GroupVertices[Group],MATCH(Edges25[[#This Row],[Vertex 1]],GroupVertices[Vertex],0)),1,1,"")</f>
        <v>1</v>
      </c>
      <c r="BC129" s="78" t="str">
        <f>REPLACE(INDEX(GroupVertices[Group],MATCH(Edges25[[#This Row],[Vertex 2]],GroupVertices[Vertex],0)),1,1,"")</f>
        <v>2</v>
      </c>
      <c r="BD129" s="48">
        <v>0</v>
      </c>
      <c r="BE129" s="49">
        <v>0</v>
      </c>
      <c r="BF129" s="48">
        <v>0</v>
      </c>
      <c r="BG129" s="49">
        <v>0</v>
      </c>
      <c r="BH129" s="48">
        <v>0</v>
      </c>
      <c r="BI129" s="49">
        <v>0</v>
      </c>
      <c r="BJ129" s="48">
        <v>24</v>
      </c>
      <c r="BK129" s="49">
        <v>100</v>
      </c>
      <c r="BL129" s="48">
        <v>24</v>
      </c>
    </row>
    <row r="130" spans="1:64" ht="15">
      <c r="A130" s="64" t="s">
        <v>273</v>
      </c>
      <c r="B130" s="64" t="s">
        <v>273</v>
      </c>
      <c r="C130" s="65"/>
      <c r="D130" s="66"/>
      <c r="E130" s="67"/>
      <c r="F130" s="68"/>
      <c r="G130" s="65"/>
      <c r="H130" s="69"/>
      <c r="I130" s="70"/>
      <c r="J130" s="70"/>
      <c r="K130" s="34" t="s">
        <v>65</v>
      </c>
      <c r="L130" s="77">
        <v>213</v>
      </c>
      <c r="M130" s="77"/>
      <c r="N130" s="72"/>
      <c r="O130" s="79" t="s">
        <v>176</v>
      </c>
      <c r="P130" s="81">
        <v>43747.25597222222</v>
      </c>
      <c r="Q130" s="79" t="s">
        <v>411</v>
      </c>
      <c r="R130" s="79"/>
      <c r="S130" s="79"/>
      <c r="T130" s="79" t="s">
        <v>548</v>
      </c>
      <c r="U130" s="82" t="s">
        <v>611</v>
      </c>
      <c r="V130" s="82" t="s">
        <v>611</v>
      </c>
      <c r="W130" s="81">
        <v>43747.25597222222</v>
      </c>
      <c r="X130" s="82" t="s">
        <v>836</v>
      </c>
      <c r="Y130" s="79"/>
      <c r="Z130" s="79"/>
      <c r="AA130" s="85" t="s">
        <v>1068</v>
      </c>
      <c r="AB130" s="79"/>
      <c r="AC130" s="79" t="b">
        <v>0</v>
      </c>
      <c r="AD130" s="79">
        <v>14</v>
      </c>
      <c r="AE130" s="85" t="s">
        <v>1173</v>
      </c>
      <c r="AF130" s="79" t="b">
        <v>0</v>
      </c>
      <c r="AG130" s="79" t="s">
        <v>1176</v>
      </c>
      <c r="AH130" s="79"/>
      <c r="AI130" s="85" t="s">
        <v>1173</v>
      </c>
      <c r="AJ130" s="79" t="b">
        <v>0</v>
      </c>
      <c r="AK130" s="79">
        <v>4</v>
      </c>
      <c r="AL130" s="85" t="s">
        <v>1173</v>
      </c>
      <c r="AM130" s="79" t="s">
        <v>1181</v>
      </c>
      <c r="AN130" s="79" t="b">
        <v>0</v>
      </c>
      <c r="AO130" s="85" t="s">
        <v>1068</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3</v>
      </c>
      <c r="BC130" s="78" t="str">
        <f>REPLACE(INDEX(GroupVertices[Group],MATCH(Edges25[[#This Row],[Vertex 2]],GroupVertices[Vertex],0)),1,1,"")</f>
        <v>3</v>
      </c>
      <c r="BD130" s="48">
        <v>0</v>
      </c>
      <c r="BE130" s="49">
        <v>0</v>
      </c>
      <c r="BF130" s="48">
        <v>0</v>
      </c>
      <c r="BG130" s="49">
        <v>0</v>
      </c>
      <c r="BH130" s="48">
        <v>0</v>
      </c>
      <c r="BI130" s="49">
        <v>0</v>
      </c>
      <c r="BJ130" s="48">
        <v>8</v>
      </c>
      <c r="BK130" s="49">
        <v>100</v>
      </c>
      <c r="BL130" s="48">
        <v>8</v>
      </c>
    </row>
    <row r="131" spans="1:64" ht="15">
      <c r="A131" s="64" t="s">
        <v>259</v>
      </c>
      <c r="B131" s="64" t="s">
        <v>273</v>
      </c>
      <c r="C131" s="65"/>
      <c r="D131" s="66"/>
      <c r="E131" s="67"/>
      <c r="F131" s="68"/>
      <c r="G131" s="65"/>
      <c r="H131" s="69"/>
      <c r="I131" s="70"/>
      <c r="J131" s="70"/>
      <c r="K131" s="34" t="s">
        <v>65</v>
      </c>
      <c r="L131" s="77">
        <v>214</v>
      </c>
      <c r="M131" s="77"/>
      <c r="N131" s="72"/>
      <c r="O131" s="79" t="s">
        <v>328</v>
      </c>
      <c r="P131" s="81">
        <v>43747.26642361111</v>
      </c>
      <c r="Q131" s="79" t="s">
        <v>353</v>
      </c>
      <c r="R131" s="79"/>
      <c r="S131" s="79"/>
      <c r="T131" s="79" t="s">
        <v>548</v>
      </c>
      <c r="U131" s="82" t="s">
        <v>611</v>
      </c>
      <c r="V131" s="82" t="s">
        <v>611</v>
      </c>
      <c r="W131" s="81">
        <v>43747.26642361111</v>
      </c>
      <c r="X131" s="82" t="s">
        <v>837</v>
      </c>
      <c r="Y131" s="79"/>
      <c r="Z131" s="79"/>
      <c r="AA131" s="85" t="s">
        <v>1069</v>
      </c>
      <c r="AB131" s="79"/>
      <c r="AC131" s="79" t="b">
        <v>0</v>
      </c>
      <c r="AD131" s="79">
        <v>0</v>
      </c>
      <c r="AE131" s="85" t="s">
        <v>1173</v>
      </c>
      <c r="AF131" s="79" t="b">
        <v>0</v>
      </c>
      <c r="AG131" s="79" t="s">
        <v>1176</v>
      </c>
      <c r="AH131" s="79"/>
      <c r="AI131" s="85" t="s">
        <v>1173</v>
      </c>
      <c r="AJ131" s="79" t="b">
        <v>0</v>
      </c>
      <c r="AK131" s="79">
        <v>4</v>
      </c>
      <c r="AL131" s="85" t="s">
        <v>1068</v>
      </c>
      <c r="AM131" s="79" t="s">
        <v>1183</v>
      </c>
      <c r="AN131" s="79" t="b">
        <v>0</v>
      </c>
      <c r="AO131" s="85" t="s">
        <v>1068</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3</v>
      </c>
      <c r="BD131" s="48">
        <v>0</v>
      </c>
      <c r="BE131" s="49">
        <v>0</v>
      </c>
      <c r="BF131" s="48">
        <v>0</v>
      </c>
      <c r="BG131" s="49">
        <v>0</v>
      </c>
      <c r="BH131" s="48">
        <v>0</v>
      </c>
      <c r="BI131" s="49">
        <v>0</v>
      </c>
      <c r="BJ131" s="48">
        <v>10</v>
      </c>
      <c r="BK131" s="49">
        <v>100</v>
      </c>
      <c r="BL131" s="48">
        <v>10</v>
      </c>
    </row>
    <row r="132" spans="1:64" ht="15">
      <c r="A132" s="64" t="s">
        <v>274</v>
      </c>
      <c r="B132" s="64" t="s">
        <v>287</v>
      </c>
      <c r="C132" s="65"/>
      <c r="D132" s="66"/>
      <c r="E132" s="67"/>
      <c r="F132" s="68"/>
      <c r="G132" s="65"/>
      <c r="H132" s="69"/>
      <c r="I132" s="70"/>
      <c r="J132" s="70"/>
      <c r="K132" s="34" t="s">
        <v>65</v>
      </c>
      <c r="L132" s="77">
        <v>215</v>
      </c>
      <c r="M132" s="77"/>
      <c r="N132" s="72"/>
      <c r="O132" s="79" t="s">
        <v>328</v>
      </c>
      <c r="P132" s="81">
        <v>43745.37173611111</v>
      </c>
      <c r="Q132" s="79" t="s">
        <v>344</v>
      </c>
      <c r="R132" s="79"/>
      <c r="S132" s="79"/>
      <c r="T132" s="79" t="s">
        <v>543</v>
      </c>
      <c r="U132" s="79"/>
      <c r="V132" s="82" t="s">
        <v>699</v>
      </c>
      <c r="W132" s="81">
        <v>43745.37173611111</v>
      </c>
      <c r="X132" s="82" t="s">
        <v>838</v>
      </c>
      <c r="Y132" s="79"/>
      <c r="Z132" s="79"/>
      <c r="AA132" s="85" t="s">
        <v>1070</v>
      </c>
      <c r="AB132" s="79"/>
      <c r="AC132" s="79" t="b">
        <v>0</v>
      </c>
      <c r="AD132" s="79">
        <v>0</v>
      </c>
      <c r="AE132" s="85" t="s">
        <v>1173</v>
      </c>
      <c r="AF132" s="79" t="b">
        <v>0</v>
      </c>
      <c r="AG132" s="79" t="s">
        <v>1177</v>
      </c>
      <c r="AH132" s="79"/>
      <c r="AI132" s="85" t="s">
        <v>1173</v>
      </c>
      <c r="AJ132" s="79" t="b">
        <v>0</v>
      </c>
      <c r="AK132" s="79">
        <v>2</v>
      </c>
      <c r="AL132" s="85" t="s">
        <v>1063</v>
      </c>
      <c r="AM132" s="79" t="s">
        <v>1184</v>
      </c>
      <c r="AN132" s="79" t="b">
        <v>0</v>
      </c>
      <c r="AO132" s="85" t="s">
        <v>1063</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1</v>
      </c>
      <c r="BD132" s="48"/>
      <c r="BE132" s="49"/>
      <c r="BF132" s="48"/>
      <c r="BG132" s="49"/>
      <c r="BH132" s="48"/>
      <c r="BI132" s="49"/>
      <c r="BJ132" s="48"/>
      <c r="BK132" s="49"/>
      <c r="BL132" s="48"/>
    </row>
    <row r="133" spans="1:64" ht="15">
      <c r="A133" s="64" t="s">
        <v>259</v>
      </c>
      <c r="B133" s="64" t="s">
        <v>274</v>
      </c>
      <c r="C133" s="65"/>
      <c r="D133" s="66"/>
      <c r="E133" s="67"/>
      <c r="F133" s="68"/>
      <c r="G133" s="65"/>
      <c r="H133" s="69"/>
      <c r="I133" s="70"/>
      <c r="J133" s="70"/>
      <c r="K133" s="34" t="s">
        <v>66</v>
      </c>
      <c r="L133" s="77">
        <v>218</v>
      </c>
      <c r="M133" s="77"/>
      <c r="N133" s="72"/>
      <c r="O133" s="79" t="s">
        <v>328</v>
      </c>
      <c r="P133" s="81">
        <v>43747.26844907407</v>
      </c>
      <c r="Q133" s="79" t="s">
        <v>412</v>
      </c>
      <c r="R133" s="82" t="s">
        <v>503</v>
      </c>
      <c r="S133" s="79" t="s">
        <v>527</v>
      </c>
      <c r="T133" s="79" t="s">
        <v>579</v>
      </c>
      <c r="U133" s="79"/>
      <c r="V133" s="82" t="s">
        <v>685</v>
      </c>
      <c r="W133" s="81">
        <v>43747.26844907407</v>
      </c>
      <c r="X133" s="82" t="s">
        <v>839</v>
      </c>
      <c r="Y133" s="79"/>
      <c r="Z133" s="79"/>
      <c r="AA133" s="85" t="s">
        <v>1071</v>
      </c>
      <c r="AB133" s="79"/>
      <c r="AC133" s="79" t="b">
        <v>0</v>
      </c>
      <c r="AD133" s="79">
        <v>1</v>
      </c>
      <c r="AE133" s="85" t="s">
        <v>1173</v>
      </c>
      <c r="AF133" s="79" t="b">
        <v>0</v>
      </c>
      <c r="AG133" s="79" t="s">
        <v>1176</v>
      </c>
      <c r="AH133" s="79"/>
      <c r="AI133" s="85" t="s">
        <v>1173</v>
      </c>
      <c r="AJ133" s="79" t="b">
        <v>0</v>
      </c>
      <c r="AK133" s="79">
        <v>4</v>
      </c>
      <c r="AL133" s="85" t="s">
        <v>1173</v>
      </c>
      <c r="AM133" s="79" t="s">
        <v>1183</v>
      </c>
      <c r="AN133" s="79" t="b">
        <v>0</v>
      </c>
      <c r="AO133" s="85" t="s">
        <v>1071</v>
      </c>
      <c r="AP133" s="79" t="s">
        <v>176</v>
      </c>
      <c r="AQ133" s="79">
        <v>0</v>
      </c>
      <c r="AR133" s="79">
        <v>0</v>
      </c>
      <c r="AS133" s="79"/>
      <c r="AT133" s="79"/>
      <c r="AU133" s="79"/>
      <c r="AV133" s="79"/>
      <c r="AW133" s="79"/>
      <c r="AX133" s="79"/>
      <c r="AY133" s="79"/>
      <c r="AZ133" s="79"/>
      <c r="BA133">
        <v>2</v>
      </c>
      <c r="BB133" s="78" t="str">
        <f>REPLACE(INDEX(GroupVertices[Group],MATCH(Edges25[[#This Row],[Vertex 1]],GroupVertices[Vertex],0)),1,1,"")</f>
        <v>1</v>
      </c>
      <c r="BC133" s="78" t="str">
        <f>REPLACE(INDEX(GroupVertices[Group],MATCH(Edges25[[#This Row],[Vertex 2]],GroupVertices[Vertex],0)),1,1,"")</f>
        <v>1</v>
      </c>
      <c r="BD133" s="48"/>
      <c r="BE133" s="49"/>
      <c r="BF133" s="48"/>
      <c r="BG133" s="49"/>
      <c r="BH133" s="48"/>
      <c r="BI133" s="49"/>
      <c r="BJ133" s="48"/>
      <c r="BK133" s="49"/>
      <c r="BL133" s="48"/>
    </row>
    <row r="134" spans="1:64" ht="15">
      <c r="A134" s="64" t="s">
        <v>236</v>
      </c>
      <c r="B134" s="64" t="s">
        <v>257</v>
      </c>
      <c r="C134" s="65"/>
      <c r="D134" s="66"/>
      <c r="E134" s="67"/>
      <c r="F134" s="68"/>
      <c r="G134" s="65"/>
      <c r="H134" s="69"/>
      <c r="I134" s="70"/>
      <c r="J134" s="70"/>
      <c r="K134" s="34" t="s">
        <v>65</v>
      </c>
      <c r="L134" s="77">
        <v>224</v>
      </c>
      <c r="M134" s="77"/>
      <c r="N134" s="72"/>
      <c r="O134" s="79" t="s">
        <v>328</v>
      </c>
      <c r="P134" s="81">
        <v>43742.43314814815</v>
      </c>
      <c r="Q134" s="79" t="s">
        <v>413</v>
      </c>
      <c r="R134" s="79"/>
      <c r="S134" s="79"/>
      <c r="T134" s="79" t="s">
        <v>580</v>
      </c>
      <c r="U134" s="82" t="s">
        <v>625</v>
      </c>
      <c r="V134" s="82" t="s">
        <v>625</v>
      </c>
      <c r="W134" s="81">
        <v>43742.43314814815</v>
      </c>
      <c r="X134" s="82" t="s">
        <v>840</v>
      </c>
      <c r="Y134" s="79"/>
      <c r="Z134" s="79"/>
      <c r="AA134" s="85" t="s">
        <v>1072</v>
      </c>
      <c r="AB134" s="79"/>
      <c r="AC134" s="79" t="b">
        <v>0</v>
      </c>
      <c r="AD134" s="79">
        <v>6</v>
      </c>
      <c r="AE134" s="85" t="s">
        <v>1173</v>
      </c>
      <c r="AF134" s="79" t="b">
        <v>0</v>
      </c>
      <c r="AG134" s="79" t="s">
        <v>1177</v>
      </c>
      <c r="AH134" s="79"/>
      <c r="AI134" s="85" t="s">
        <v>1173</v>
      </c>
      <c r="AJ134" s="79" t="b">
        <v>0</v>
      </c>
      <c r="AK134" s="79">
        <v>3</v>
      </c>
      <c r="AL134" s="85" t="s">
        <v>1173</v>
      </c>
      <c r="AM134" s="79" t="s">
        <v>1187</v>
      </c>
      <c r="AN134" s="79" t="b">
        <v>0</v>
      </c>
      <c r="AO134" s="85" t="s">
        <v>1072</v>
      </c>
      <c r="AP134" s="79" t="s">
        <v>1191</v>
      </c>
      <c r="AQ134" s="79">
        <v>0</v>
      </c>
      <c r="AR134" s="79">
        <v>0</v>
      </c>
      <c r="AS134" s="79"/>
      <c r="AT134" s="79"/>
      <c r="AU134" s="79"/>
      <c r="AV134" s="79"/>
      <c r="AW134" s="79"/>
      <c r="AX134" s="79"/>
      <c r="AY134" s="79"/>
      <c r="AZ134" s="79"/>
      <c r="BA134">
        <v>1</v>
      </c>
      <c r="BB134" s="78" t="str">
        <f>REPLACE(INDEX(GroupVertices[Group],MATCH(Edges25[[#This Row],[Vertex 1]],GroupVertices[Vertex],0)),1,1,"")</f>
        <v>4</v>
      </c>
      <c r="BC134" s="78" t="str">
        <f>REPLACE(INDEX(GroupVertices[Group],MATCH(Edges25[[#This Row],[Vertex 2]],GroupVertices[Vertex],0)),1,1,"")</f>
        <v>6</v>
      </c>
      <c r="BD134" s="48">
        <v>1</v>
      </c>
      <c r="BE134" s="49">
        <v>2.4390243902439024</v>
      </c>
      <c r="BF134" s="48">
        <v>0</v>
      </c>
      <c r="BG134" s="49">
        <v>0</v>
      </c>
      <c r="BH134" s="48">
        <v>0</v>
      </c>
      <c r="BI134" s="49">
        <v>0</v>
      </c>
      <c r="BJ134" s="48">
        <v>40</v>
      </c>
      <c r="BK134" s="49">
        <v>97.5609756097561</v>
      </c>
      <c r="BL134" s="48">
        <v>41</v>
      </c>
    </row>
    <row r="135" spans="1:64" ht="15">
      <c r="A135" s="64" t="s">
        <v>257</v>
      </c>
      <c r="B135" s="64" t="s">
        <v>257</v>
      </c>
      <c r="C135" s="65"/>
      <c r="D135" s="66"/>
      <c r="E135" s="67"/>
      <c r="F135" s="68"/>
      <c r="G135" s="65"/>
      <c r="H135" s="69"/>
      <c r="I135" s="70"/>
      <c r="J135" s="70"/>
      <c r="K135" s="34" t="s">
        <v>65</v>
      </c>
      <c r="L135" s="77">
        <v>225</v>
      </c>
      <c r="M135" s="77"/>
      <c r="N135" s="72"/>
      <c r="O135" s="79" t="s">
        <v>176</v>
      </c>
      <c r="P135" s="81">
        <v>43741.55850694444</v>
      </c>
      <c r="Q135" s="79" t="s">
        <v>414</v>
      </c>
      <c r="R135" s="82" t="s">
        <v>504</v>
      </c>
      <c r="S135" s="79" t="s">
        <v>531</v>
      </c>
      <c r="T135" s="79" t="s">
        <v>581</v>
      </c>
      <c r="U135" s="79"/>
      <c r="V135" s="82" t="s">
        <v>683</v>
      </c>
      <c r="W135" s="81">
        <v>43741.55850694444</v>
      </c>
      <c r="X135" s="82" t="s">
        <v>841</v>
      </c>
      <c r="Y135" s="79"/>
      <c r="Z135" s="79"/>
      <c r="AA135" s="85" t="s">
        <v>1073</v>
      </c>
      <c r="AB135" s="79"/>
      <c r="AC135" s="79" t="b">
        <v>0</v>
      </c>
      <c r="AD135" s="79">
        <v>1</v>
      </c>
      <c r="AE135" s="85" t="s">
        <v>1173</v>
      </c>
      <c r="AF135" s="79" t="b">
        <v>0</v>
      </c>
      <c r="AG135" s="79" t="s">
        <v>1176</v>
      </c>
      <c r="AH135" s="79"/>
      <c r="AI135" s="85" t="s">
        <v>1173</v>
      </c>
      <c r="AJ135" s="79" t="b">
        <v>0</v>
      </c>
      <c r="AK135" s="79">
        <v>1</v>
      </c>
      <c r="AL135" s="85" t="s">
        <v>1173</v>
      </c>
      <c r="AM135" s="79" t="s">
        <v>1188</v>
      </c>
      <c r="AN135" s="79" t="b">
        <v>0</v>
      </c>
      <c r="AO135" s="85" t="s">
        <v>1073</v>
      </c>
      <c r="AP135" s="79" t="s">
        <v>1191</v>
      </c>
      <c r="AQ135" s="79">
        <v>0</v>
      </c>
      <c r="AR135" s="79">
        <v>0</v>
      </c>
      <c r="AS135" s="79"/>
      <c r="AT135" s="79"/>
      <c r="AU135" s="79"/>
      <c r="AV135" s="79"/>
      <c r="AW135" s="79"/>
      <c r="AX135" s="79"/>
      <c r="AY135" s="79"/>
      <c r="AZ135" s="79"/>
      <c r="BA135">
        <v>1</v>
      </c>
      <c r="BB135" s="78" t="str">
        <f>REPLACE(INDEX(GroupVertices[Group],MATCH(Edges25[[#This Row],[Vertex 1]],GroupVertices[Vertex],0)),1,1,"")</f>
        <v>6</v>
      </c>
      <c r="BC135" s="78" t="str">
        <f>REPLACE(INDEX(GroupVertices[Group],MATCH(Edges25[[#This Row],[Vertex 2]],GroupVertices[Vertex],0)),1,1,"")</f>
        <v>6</v>
      </c>
      <c r="BD135" s="48">
        <v>0</v>
      </c>
      <c r="BE135" s="49">
        <v>0</v>
      </c>
      <c r="BF135" s="48">
        <v>0</v>
      </c>
      <c r="BG135" s="49">
        <v>0</v>
      </c>
      <c r="BH135" s="48">
        <v>0</v>
      </c>
      <c r="BI135" s="49">
        <v>0</v>
      </c>
      <c r="BJ135" s="48">
        <v>24</v>
      </c>
      <c r="BK135" s="49">
        <v>100</v>
      </c>
      <c r="BL135" s="48">
        <v>24</v>
      </c>
    </row>
    <row r="136" spans="1:64" ht="15">
      <c r="A136" s="64" t="s">
        <v>257</v>
      </c>
      <c r="B136" s="64" t="s">
        <v>259</v>
      </c>
      <c r="C136" s="65"/>
      <c r="D136" s="66"/>
      <c r="E136" s="67"/>
      <c r="F136" s="68"/>
      <c r="G136" s="65"/>
      <c r="H136" s="69"/>
      <c r="I136" s="70"/>
      <c r="J136" s="70"/>
      <c r="K136" s="34" t="s">
        <v>66</v>
      </c>
      <c r="L136" s="77">
        <v>226</v>
      </c>
      <c r="M136" s="77"/>
      <c r="N136" s="72"/>
      <c r="O136" s="79" t="s">
        <v>328</v>
      </c>
      <c r="P136" s="81">
        <v>43738.544803240744</v>
      </c>
      <c r="Q136" s="79" t="s">
        <v>330</v>
      </c>
      <c r="R136" s="79"/>
      <c r="S136" s="79"/>
      <c r="T136" s="79"/>
      <c r="U136" s="79"/>
      <c r="V136" s="82" t="s">
        <v>683</v>
      </c>
      <c r="W136" s="81">
        <v>43738.544803240744</v>
      </c>
      <c r="X136" s="82" t="s">
        <v>842</v>
      </c>
      <c r="Y136" s="79"/>
      <c r="Z136" s="79"/>
      <c r="AA136" s="85" t="s">
        <v>1074</v>
      </c>
      <c r="AB136" s="79"/>
      <c r="AC136" s="79" t="b">
        <v>0</v>
      </c>
      <c r="AD136" s="79">
        <v>0</v>
      </c>
      <c r="AE136" s="85" t="s">
        <v>1173</v>
      </c>
      <c r="AF136" s="79" t="b">
        <v>0</v>
      </c>
      <c r="AG136" s="79" t="s">
        <v>1176</v>
      </c>
      <c r="AH136" s="79"/>
      <c r="AI136" s="85" t="s">
        <v>1173</v>
      </c>
      <c r="AJ136" s="79" t="b">
        <v>0</v>
      </c>
      <c r="AK136" s="79">
        <v>4</v>
      </c>
      <c r="AL136" s="85" t="s">
        <v>1132</v>
      </c>
      <c r="AM136" s="79" t="s">
        <v>1188</v>
      </c>
      <c r="AN136" s="79" t="b">
        <v>0</v>
      </c>
      <c r="AO136" s="85" t="s">
        <v>1132</v>
      </c>
      <c r="AP136" s="79" t="s">
        <v>176</v>
      </c>
      <c r="AQ136" s="79">
        <v>0</v>
      </c>
      <c r="AR136" s="79">
        <v>0</v>
      </c>
      <c r="AS136" s="79"/>
      <c r="AT136" s="79"/>
      <c r="AU136" s="79"/>
      <c r="AV136" s="79"/>
      <c r="AW136" s="79"/>
      <c r="AX136" s="79"/>
      <c r="AY136" s="79"/>
      <c r="AZ136" s="79"/>
      <c r="BA136">
        <v>11</v>
      </c>
      <c r="BB136" s="78" t="str">
        <f>REPLACE(INDEX(GroupVertices[Group],MATCH(Edges25[[#This Row],[Vertex 1]],GroupVertices[Vertex],0)),1,1,"")</f>
        <v>6</v>
      </c>
      <c r="BC136" s="78" t="str">
        <f>REPLACE(INDEX(GroupVertices[Group],MATCH(Edges25[[#This Row],[Vertex 2]],GroupVertices[Vertex],0)),1,1,"")</f>
        <v>1</v>
      </c>
      <c r="BD136" s="48">
        <v>0</v>
      </c>
      <c r="BE136" s="49">
        <v>0</v>
      </c>
      <c r="BF136" s="48">
        <v>0</v>
      </c>
      <c r="BG136" s="49">
        <v>0</v>
      </c>
      <c r="BH136" s="48">
        <v>0</v>
      </c>
      <c r="BI136" s="49">
        <v>0</v>
      </c>
      <c r="BJ136" s="48">
        <v>20</v>
      </c>
      <c r="BK136" s="49">
        <v>100</v>
      </c>
      <c r="BL136" s="48">
        <v>20</v>
      </c>
    </row>
    <row r="137" spans="1:64" ht="15">
      <c r="A137" s="64" t="s">
        <v>257</v>
      </c>
      <c r="B137" s="64" t="s">
        <v>259</v>
      </c>
      <c r="C137" s="65"/>
      <c r="D137" s="66"/>
      <c r="E137" s="67"/>
      <c r="F137" s="68"/>
      <c r="G137" s="65"/>
      <c r="H137" s="69"/>
      <c r="I137" s="70"/>
      <c r="J137" s="70"/>
      <c r="K137" s="34" t="s">
        <v>66</v>
      </c>
      <c r="L137" s="77">
        <v>227</v>
      </c>
      <c r="M137" s="77"/>
      <c r="N137" s="72"/>
      <c r="O137" s="79" t="s">
        <v>328</v>
      </c>
      <c r="P137" s="81">
        <v>43739.31239583333</v>
      </c>
      <c r="Q137" s="79" t="s">
        <v>393</v>
      </c>
      <c r="R137" s="79"/>
      <c r="S137" s="79"/>
      <c r="T137" s="79" t="s">
        <v>570</v>
      </c>
      <c r="U137" s="79"/>
      <c r="V137" s="82" t="s">
        <v>683</v>
      </c>
      <c r="W137" s="81">
        <v>43739.31239583333</v>
      </c>
      <c r="X137" s="82" t="s">
        <v>843</v>
      </c>
      <c r="Y137" s="79"/>
      <c r="Z137" s="79"/>
      <c r="AA137" s="85" t="s">
        <v>1075</v>
      </c>
      <c r="AB137" s="79"/>
      <c r="AC137" s="79" t="b">
        <v>0</v>
      </c>
      <c r="AD137" s="79">
        <v>0</v>
      </c>
      <c r="AE137" s="85" t="s">
        <v>1173</v>
      </c>
      <c r="AF137" s="79" t="b">
        <v>0</v>
      </c>
      <c r="AG137" s="79" t="s">
        <v>1176</v>
      </c>
      <c r="AH137" s="79"/>
      <c r="AI137" s="85" t="s">
        <v>1173</v>
      </c>
      <c r="AJ137" s="79" t="b">
        <v>0</v>
      </c>
      <c r="AK137" s="79">
        <v>1</v>
      </c>
      <c r="AL137" s="85" t="s">
        <v>1133</v>
      </c>
      <c r="AM137" s="79" t="s">
        <v>1188</v>
      </c>
      <c r="AN137" s="79" t="b">
        <v>0</v>
      </c>
      <c r="AO137" s="85" t="s">
        <v>1133</v>
      </c>
      <c r="AP137" s="79" t="s">
        <v>176</v>
      </c>
      <c r="AQ137" s="79">
        <v>0</v>
      </c>
      <c r="AR137" s="79">
        <v>0</v>
      </c>
      <c r="AS137" s="79"/>
      <c r="AT137" s="79"/>
      <c r="AU137" s="79"/>
      <c r="AV137" s="79"/>
      <c r="AW137" s="79"/>
      <c r="AX137" s="79"/>
      <c r="AY137" s="79"/>
      <c r="AZ137" s="79"/>
      <c r="BA137">
        <v>11</v>
      </c>
      <c r="BB137" s="78" t="str">
        <f>REPLACE(INDEX(GroupVertices[Group],MATCH(Edges25[[#This Row],[Vertex 1]],GroupVertices[Vertex],0)),1,1,"")</f>
        <v>6</v>
      </c>
      <c r="BC137" s="78" t="str">
        <f>REPLACE(INDEX(GroupVertices[Group],MATCH(Edges25[[#This Row],[Vertex 2]],GroupVertices[Vertex],0)),1,1,"")</f>
        <v>1</v>
      </c>
      <c r="BD137" s="48">
        <v>0</v>
      </c>
      <c r="BE137" s="49">
        <v>0</v>
      </c>
      <c r="BF137" s="48">
        <v>0</v>
      </c>
      <c r="BG137" s="49">
        <v>0</v>
      </c>
      <c r="BH137" s="48">
        <v>0</v>
      </c>
      <c r="BI137" s="49">
        <v>0</v>
      </c>
      <c r="BJ137" s="48">
        <v>17</v>
      </c>
      <c r="BK137" s="49">
        <v>100</v>
      </c>
      <c r="BL137" s="48">
        <v>17</v>
      </c>
    </row>
    <row r="138" spans="1:64" ht="15">
      <c r="A138" s="64" t="s">
        <v>257</v>
      </c>
      <c r="B138" s="64" t="s">
        <v>259</v>
      </c>
      <c r="C138" s="65"/>
      <c r="D138" s="66"/>
      <c r="E138" s="67"/>
      <c r="F138" s="68"/>
      <c r="G138" s="65"/>
      <c r="H138" s="69"/>
      <c r="I138" s="70"/>
      <c r="J138" s="70"/>
      <c r="K138" s="34" t="s">
        <v>66</v>
      </c>
      <c r="L138" s="77">
        <v>228</v>
      </c>
      <c r="M138" s="77"/>
      <c r="N138" s="72"/>
      <c r="O138" s="79" t="s">
        <v>328</v>
      </c>
      <c r="P138" s="81">
        <v>43740.395</v>
      </c>
      <c r="Q138" s="79" t="s">
        <v>335</v>
      </c>
      <c r="R138" s="79"/>
      <c r="S138" s="79"/>
      <c r="T138" s="79"/>
      <c r="U138" s="79"/>
      <c r="V138" s="82" t="s">
        <v>683</v>
      </c>
      <c r="W138" s="81">
        <v>43740.395</v>
      </c>
      <c r="X138" s="82" t="s">
        <v>844</v>
      </c>
      <c r="Y138" s="79"/>
      <c r="Z138" s="79"/>
      <c r="AA138" s="85" t="s">
        <v>1076</v>
      </c>
      <c r="AB138" s="79"/>
      <c r="AC138" s="79" t="b">
        <v>0</v>
      </c>
      <c r="AD138" s="79">
        <v>0</v>
      </c>
      <c r="AE138" s="85" t="s">
        <v>1173</v>
      </c>
      <c r="AF138" s="79" t="b">
        <v>0</v>
      </c>
      <c r="AG138" s="79" t="s">
        <v>1176</v>
      </c>
      <c r="AH138" s="79"/>
      <c r="AI138" s="85" t="s">
        <v>1173</v>
      </c>
      <c r="AJ138" s="79" t="b">
        <v>0</v>
      </c>
      <c r="AK138" s="79">
        <v>5</v>
      </c>
      <c r="AL138" s="85" t="s">
        <v>1134</v>
      </c>
      <c r="AM138" s="79" t="s">
        <v>1188</v>
      </c>
      <c r="AN138" s="79" t="b">
        <v>0</v>
      </c>
      <c r="AO138" s="85" t="s">
        <v>1134</v>
      </c>
      <c r="AP138" s="79" t="s">
        <v>176</v>
      </c>
      <c r="AQ138" s="79">
        <v>0</v>
      </c>
      <c r="AR138" s="79">
        <v>0</v>
      </c>
      <c r="AS138" s="79"/>
      <c r="AT138" s="79"/>
      <c r="AU138" s="79"/>
      <c r="AV138" s="79"/>
      <c r="AW138" s="79"/>
      <c r="AX138" s="79"/>
      <c r="AY138" s="79"/>
      <c r="AZ138" s="79"/>
      <c r="BA138">
        <v>11</v>
      </c>
      <c r="BB138" s="78" t="str">
        <f>REPLACE(INDEX(GroupVertices[Group],MATCH(Edges25[[#This Row],[Vertex 1]],GroupVertices[Vertex],0)),1,1,"")</f>
        <v>6</v>
      </c>
      <c r="BC138" s="78" t="str">
        <f>REPLACE(INDEX(GroupVertices[Group],MATCH(Edges25[[#This Row],[Vertex 2]],GroupVertices[Vertex],0)),1,1,"")</f>
        <v>1</v>
      </c>
      <c r="BD138" s="48">
        <v>0</v>
      </c>
      <c r="BE138" s="49">
        <v>0</v>
      </c>
      <c r="BF138" s="48">
        <v>0</v>
      </c>
      <c r="BG138" s="49">
        <v>0</v>
      </c>
      <c r="BH138" s="48">
        <v>0</v>
      </c>
      <c r="BI138" s="49">
        <v>0</v>
      </c>
      <c r="BJ138" s="48">
        <v>19</v>
      </c>
      <c r="BK138" s="49">
        <v>100</v>
      </c>
      <c r="BL138" s="48">
        <v>19</v>
      </c>
    </row>
    <row r="139" spans="1:64" ht="15">
      <c r="A139" s="64" t="s">
        <v>257</v>
      </c>
      <c r="B139" s="64" t="s">
        <v>259</v>
      </c>
      <c r="C139" s="65"/>
      <c r="D139" s="66"/>
      <c r="E139" s="67"/>
      <c r="F139" s="68"/>
      <c r="G139" s="65"/>
      <c r="H139" s="69"/>
      <c r="I139" s="70"/>
      <c r="J139" s="70"/>
      <c r="K139" s="34" t="s">
        <v>66</v>
      </c>
      <c r="L139" s="77">
        <v>229</v>
      </c>
      <c r="M139" s="77"/>
      <c r="N139" s="72"/>
      <c r="O139" s="79" t="s">
        <v>328</v>
      </c>
      <c r="P139" s="81">
        <v>43741.46878472222</v>
      </c>
      <c r="Q139" s="79" t="s">
        <v>394</v>
      </c>
      <c r="R139" s="79"/>
      <c r="S139" s="79"/>
      <c r="T139" s="79"/>
      <c r="U139" s="79"/>
      <c r="V139" s="82" t="s">
        <v>683</v>
      </c>
      <c r="W139" s="81">
        <v>43741.46878472222</v>
      </c>
      <c r="X139" s="82" t="s">
        <v>845</v>
      </c>
      <c r="Y139" s="79"/>
      <c r="Z139" s="79"/>
      <c r="AA139" s="85" t="s">
        <v>1077</v>
      </c>
      <c r="AB139" s="79"/>
      <c r="AC139" s="79" t="b">
        <v>0</v>
      </c>
      <c r="AD139" s="79">
        <v>0</v>
      </c>
      <c r="AE139" s="85" t="s">
        <v>1173</v>
      </c>
      <c r="AF139" s="79" t="b">
        <v>0</v>
      </c>
      <c r="AG139" s="79" t="s">
        <v>1176</v>
      </c>
      <c r="AH139" s="79"/>
      <c r="AI139" s="85" t="s">
        <v>1173</v>
      </c>
      <c r="AJ139" s="79" t="b">
        <v>0</v>
      </c>
      <c r="AK139" s="79">
        <v>3</v>
      </c>
      <c r="AL139" s="85" t="s">
        <v>1047</v>
      </c>
      <c r="AM139" s="79" t="s">
        <v>1188</v>
      </c>
      <c r="AN139" s="79" t="b">
        <v>0</v>
      </c>
      <c r="AO139" s="85" t="s">
        <v>1047</v>
      </c>
      <c r="AP139" s="79" t="s">
        <v>176</v>
      </c>
      <c r="AQ139" s="79">
        <v>0</v>
      </c>
      <c r="AR139" s="79">
        <v>0</v>
      </c>
      <c r="AS139" s="79"/>
      <c r="AT139" s="79"/>
      <c r="AU139" s="79"/>
      <c r="AV139" s="79"/>
      <c r="AW139" s="79"/>
      <c r="AX139" s="79"/>
      <c r="AY139" s="79"/>
      <c r="AZ139" s="79"/>
      <c r="BA139">
        <v>11</v>
      </c>
      <c r="BB139" s="78" t="str">
        <f>REPLACE(INDEX(GroupVertices[Group],MATCH(Edges25[[#This Row],[Vertex 1]],GroupVertices[Vertex],0)),1,1,"")</f>
        <v>6</v>
      </c>
      <c r="BC139" s="78" t="str">
        <f>REPLACE(INDEX(GroupVertices[Group],MATCH(Edges25[[#This Row],[Vertex 2]],GroupVertices[Vertex],0)),1,1,"")</f>
        <v>1</v>
      </c>
      <c r="BD139" s="48">
        <v>0</v>
      </c>
      <c r="BE139" s="49">
        <v>0</v>
      </c>
      <c r="BF139" s="48">
        <v>0</v>
      </c>
      <c r="BG139" s="49">
        <v>0</v>
      </c>
      <c r="BH139" s="48">
        <v>0</v>
      </c>
      <c r="BI139" s="49">
        <v>0</v>
      </c>
      <c r="BJ139" s="48">
        <v>14</v>
      </c>
      <c r="BK139" s="49">
        <v>100</v>
      </c>
      <c r="BL139" s="48">
        <v>14</v>
      </c>
    </row>
    <row r="140" spans="1:64" ht="15">
      <c r="A140" s="64" t="s">
        <v>257</v>
      </c>
      <c r="B140" s="64" t="s">
        <v>259</v>
      </c>
      <c r="C140" s="65"/>
      <c r="D140" s="66"/>
      <c r="E140" s="67"/>
      <c r="F140" s="68"/>
      <c r="G140" s="65"/>
      <c r="H140" s="69"/>
      <c r="I140" s="70"/>
      <c r="J140" s="70"/>
      <c r="K140" s="34" t="s">
        <v>66</v>
      </c>
      <c r="L140" s="77">
        <v>230</v>
      </c>
      <c r="M140" s="77"/>
      <c r="N140" s="72"/>
      <c r="O140" s="79" t="s">
        <v>328</v>
      </c>
      <c r="P140" s="81">
        <v>43742.453888888886</v>
      </c>
      <c r="Q140" s="79" t="s">
        <v>415</v>
      </c>
      <c r="R140" s="79"/>
      <c r="S140" s="79"/>
      <c r="T140" s="79"/>
      <c r="U140" s="79"/>
      <c r="V140" s="82" t="s">
        <v>683</v>
      </c>
      <c r="W140" s="81">
        <v>43742.453888888886</v>
      </c>
      <c r="X140" s="82" t="s">
        <v>846</v>
      </c>
      <c r="Y140" s="79"/>
      <c r="Z140" s="79"/>
      <c r="AA140" s="85" t="s">
        <v>1078</v>
      </c>
      <c r="AB140" s="79"/>
      <c r="AC140" s="79" t="b">
        <v>0</v>
      </c>
      <c r="AD140" s="79">
        <v>0</v>
      </c>
      <c r="AE140" s="85" t="s">
        <v>1173</v>
      </c>
      <c r="AF140" s="79" t="b">
        <v>0</v>
      </c>
      <c r="AG140" s="79" t="s">
        <v>1176</v>
      </c>
      <c r="AH140" s="79"/>
      <c r="AI140" s="85" t="s">
        <v>1173</v>
      </c>
      <c r="AJ140" s="79" t="b">
        <v>0</v>
      </c>
      <c r="AK140" s="79">
        <v>1</v>
      </c>
      <c r="AL140" s="85" t="s">
        <v>1138</v>
      </c>
      <c r="AM140" s="79" t="s">
        <v>1188</v>
      </c>
      <c r="AN140" s="79" t="b">
        <v>0</v>
      </c>
      <c r="AO140" s="85" t="s">
        <v>1138</v>
      </c>
      <c r="AP140" s="79" t="s">
        <v>176</v>
      </c>
      <c r="AQ140" s="79">
        <v>0</v>
      </c>
      <c r="AR140" s="79">
        <v>0</v>
      </c>
      <c r="AS140" s="79"/>
      <c r="AT140" s="79"/>
      <c r="AU140" s="79"/>
      <c r="AV140" s="79"/>
      <c r="AW140" s="79"/>
      <c r="AX140" s="79"/>
      <c r="AY140" s="79"/>
      <c r="AZ140" s="79"/>
      <c r="BA140">
        <v>11</v>
      </c>
      <c r="BB140" s="78" t="str">
        <f>REPLACE(INDEX(GroupVertices[Group],MATCH(Edges25[[#This Row],[Vertex 1]],GroupVertices[Vertex],0)),1,1,"")</f>
        <v>6</v>
      </c>
      <c r="BC140" s="78" t="str">
        <f>REPLACE(INDEX(GroupVertices[Group],MATCH(Edges25[[#This Row],[Vertex 2]],GroupVertices[Vertex],0)),1,1,"")</f>
        <v>1</v>
      </c>
      <c r="BD140" s="48">
        <v>0</v>
      </c>
      <c r="BE140" s="49">
        <v>0</v>
      </c>
      <c r="BF140" s="48">
        <v>0</v>
      </c>
      <c r="BG140" s="49">
        <v>0</v>
      </c>
      <c r="BH140" s="48">
        <v>0</v>
      </c>
      <c r="BI140" s="49">
        <v>0</v>
      </c>
      <c r="BJ140" s="48">
        <v>17</v>
      </c>
      <c r="BK140" s="49">
        <v>100</v>
      </c>
      <c r="BL140" s="48">
        <v>17</v>
      </c>
    </row>
    <row r="141" spans="1:64" ht="15">
      <c r="A141" s="64" t="s">
        <v>257</v>
      </c>
      <c r="B141" s="64" t="s">
        <v>287</v>
      </c>
      <c r="C141" s="65"/>
      <c r="D141" s="66"/>
      <c r="E141" s="67"/>
      <c r="F141" s="68"/>
      <c r="G141" s="65"/>
      <c r="H141" s="69"/>
      <c r="I141" s="70"/>
      <c r="J141" s="70"/>
      <c r="K141" s="34" t="s">
        <v>65</v>
      </c>
      <c r="L141" s="77">
        <v>231</v>
      </c>
      <c r="M141" s="77"/>
      <c r="N141" s="72"/>
      <c r="O141" s="79" t="s">
        <v>328</v>
      </c>
      <c r="P141" s="81">
        <v>43745.36185185185</v>
      </c>
      <c r="Q141" s="79" t="s">
        <v>344</v>
      </c>
      <c r="R141" s="79"/>
      <c r="S141" s="79"/>
      <c r="T141" s="79" t="s">
        <v>543</v>
      </c>
      <c r="U141" s="79"/>
      <c r="V141" s="82" t="s">
        <v>683</v>
      </c>
      <c r="W141" s="81">
        <v>43745.36185185185</v>
      </c>
      <c r="X141" s="82" t="s">
        <v>847</v>
      </c>
      <c r="Y141" s="79"/>
      <c r="Z141" s="79"/>
      <c r="AA141" s="85" t="s">
        <v>1079</v>
      </c>
      <c r="AB141" s="79"/>
      <c r="AC141" s="79" t="b">
        <v>0</v>
      </c>
      <c r="AD141" s="79">
        <v>0</v>
      </c>
      <c r="AE141" s="85" t="s">
        <v>1173</v>
      </c>
      <c r="AF141" s="79" t="b">
        <v>0</v>
      </c>
      <c r="AG141" s="79" t="s">
        <v>1177</v>
      </c>
      <c r="AH141" s="79"/>
      <c r="AI141" s="85" t="s">
        <v>1173</v>
      </c>
      <c r="AJ141" s="79" t="b">
        <v>0</v>
      </c>
      <c r="AK141" s="79">
        <v>2</v>
      </c>
      <c r="AL141" s="85" t="s">
        <v>1063</v>
      </c>
      <c r="AM141" s="79" t="s">
        <v>1188</v>
      </c>
      <c r="AN141" s="79" t="b">
        <v>0</v>
      </c>
      <c r="AO141" s="85" t="s">
        <v>1063</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6</v>
      </c>
      <c r="BC141" s="78" t="str">
        <f>REPLACE(INDEX(GroupVertices[Group],MATCH(Edges25[[#This Row],[Vertex 2]],GroupVertices[Vertex],0)),1,1,"")</f>
        <v>1</v>
      </c>
      <c r="BD141" s="48"/>
      <c r="BE141" s="49"/>
      <c r="BF141" s="48"/>
      <c r="BG141" s="49"/>
      <c r="BH141" s="48"/>
      <c r="BI141" s="49"/>
      <c r="BJ141" s="48"/>
      <c r="BK141" s="49"/>
      <c r="BL141" s="48"/>
    </row>
    <row r="142" spans="1:64" ht="15">
      <c r="A142" s="64" t="s">
        <v>257</v>
      </c>
      <c r="B142" s="64" t="s">
        <v>259</v>
      </c>
      <c r="C142" s="65"/>
      <c r="D142" s="66"/>
      <c r="E142" s="67"/>
      <c r="F142" s="68"/>
      <c r="G142" s="65"/>
      <c r="H142" s="69"/>
      <c r="I142" s="70"/>
      <c r="J142" s="70"/>
      <c r="K142" s="34" t="s">
        <v>66</v>
      </c>
      <c r="L142" s="77">
        <v>234</v>
      </c>
      <c r="M142" s="77"/>
      <c r="N142" s="72"/>
      <c r="O142" s="79" t="s">
        <v>328</v>
      </c>
      <c r="P142" s="81">
        <v>43746.547060185185</v>
      </c>
      <c r="Q142" s="79" t="s">
        <v>416</v>
      </c>
      <c r="R142" s="79"/>
      <c r="S142" s="79"/>
      <c r="T142" s="79" t="s">
        <v>259</v>
      </c>
      <c r="U142" s="79"/>
      <c r="V142" s="82" t="s">
        <v>683</v>
      </c>
      <c r="W142" s="81">
        <v>43746.547060185185</v>
      </c>
      <c r="X142" s="82" t="s">
        <v>848</v>
      </c>
      <c r="Y142" s="79"/>
      <c r="Z142" s="79"/>
      <c r="AA142" s="85" t="s">
        <v>1080</v>
      </c>
      <c r="AB142" s="79"/>
      <c r="AC142" s="79" t="b">
        <v>0</v>
      </c>
      <c r="AD142" s="79">
        <v>0</v>
      </c>
      <c r="AE142" s="85" t="s">
        <v>1173</v>
      </c>
      <c r="AF142" s="79" t="b">
        <v>0</v>
      </c>
      <c r="AG142" s="79" t="s">
        <v>1176</v>
      </c>
      <c r="AH142" s="79"/>
      <c r="AI142" s="85" t="s">
        <v>1173</v>
      </c>
      <c r="AJ142" s="79" t="b">
        <v>0</v>
      </c>
      <c r="AK142" s="79">
        <v>1</v>
      </c>
      <c r="AL142" s="85" t="s">
        <v>1056</v>
      </c>
      <c r="AM142" s="79" t="s">
        <v>1188</v>
      </c>
      <c r="AN142" s="79" t="b">
        <v>0</v>
      </c>
      <c r="AO142" s="85" t="s">
        <v>1056</v>
      </c>
      <c r="AP142" s="79" t="s">
        <v>176</v>
      </c>
      <c r="AQ142" s="79">
        <v>0</v>
      </c>
      <c r="AR142" s="79">
        <v>0</v>
      </c>
      <c r="AS142" s="79"/>
      <c r="AT142" s="79"/>
      <c r="AU142" s="79"/>
      <c r="AV142" s="79"/>
      <c r="AW142" s="79"/>
      <c r="AX142" s="79"/>
      <c r="AY142" s="79"/>
      <c r="AZ142" s="79"/>
      <c r="BA142">
        <v>11</v>
      </c>
      <c r="BB142" s="78" t="str">
        <f>REPLACE(INDEX(GroupVertices[Group],MATCH(Edges25[[#This Row],[Vertex 1]],GroupVertices[Vertex],0)),1,1,"")</f>
        <v>6</v>
      </c>
      <c r="BC142" s="78" t="str">
        <f>REPLACE(INDEX(GroupVertices[Group],MATCH(Edges25[[#This Row],[Vertex 2]],GroupVertices[Vertex],0)),1,1,"")</f>
        <v>1</v>
      </c>
      <c r="BD142" s="48">
        <v>0</v>
      </c>
      <c r="BE142" s="49">
        <v>0</v>
      </c>
      <c r="BF142" s="48">
        <v>0</v>
      </c>
      <c r="BG142" s="49">
        <v>0</v>
      </c>
      <c r="BH142" s="48">
        <v>0</v>
      </c>
      <c r="BI142" s="49">
        <v>0</v>
      </c>
      <c r="BJ142" s="48">
        <v>14</v>
      </c>
      <c r="BK142" s="49">
        <v>100</v>
      </c>
      <c r="BL142" s="48">
        <v>14</v>
      </c>
    </row>
    <row r="143" spans="1:64" ht="15">
      <c r="A143" s="64" t="s">
        <v>257</v>
      </c>
      <c r="B143" s="64" t="s">
        <v>259</v>
      </c>
      <c r="C143" s="65"/>
      <c r="D143" s="66"/>
      <c r="E143" s="67"/>
      <c r="F143" s="68"/>
      <c r="G143" s="65"/>
      <c r="H143" s="69"/>
      <c r="I143" s="70"/>
      <c r="J143" s="70"/>
      <c r="K143" s="34" t="s">
        <v>66</v>
      </c>
      <c r="L143" s="77">
        <v>235</v>
      </c>
      <c r="M143" s="77"/>
      <c r="N143" s="72"/>
      <c r="O143" s="79" t="s">
        <v>328</v>
      </c>
      <c r="P143" s="81">
        <v>43747.322592592594</v>
      </c>
      <c r="Q143" s="79" t="s">
        <v>354</v>
      </c>
      <c r="R143" s="79"/>
      <c r="S143" s="79"/>
      <c r="T143" s="79"/>
      <c r="U143" s="79"/>
      <c r="V143" s="82" t="s">
        <v>683</v>
      </c>
      <c r="W143" s="81">
        <v>43747.322592592594</v>
      </c>
      <c r="X143" s="82" t="s">
        <v>849</v>
      </c>
      <c r="Y143" s="79"/>
      <c r="Z143" s="79"/>
      <c r="AA143" s="85" t="s">
        <v>1081</v>
      </c>
      <c r="AB143" s="79"/>
      <c r="AC143" s="79" t="b">
        <v>0</v>
      </c>
      <c r="AD143" s="79">
        <v>0</v>
      </c>
      <c r="AE143" s="85" t="s">
        <v>1173</v>
      </c>
      <c r="AF143" s="79" t="b">
        <v>0</v>
      </c>
      <c r="AG143" s="79" t="s">
        <v>1176</v>
      </c>
      <c r="AH143" s="79"/>
      <c r="AI143" s="85" t="s">
        <v>1173</v>
      </c>
      <c r="AJ143" s="79" t="b">
        <v>0</v>
      </c>
      <c r="AK143" s="79">
        <v>4</v>
      </c>
      <c r="AL143" s="85" t="s">
        <v>1071</v>
      </c>
      <c r="AM143" s="79" t="s">
        <v>1188</v>
      </c>
      <c r="AN143" s="79" t="b">
        <v>0</v>
      </c>
      <c r="AO143" s="85" t="s">
        <v>1071</v>
      </c>
      <c r="AP143" s="79" t="s">
        <v>176</v>
      </c>
      <c r="AQ143" s="79">
        <v>0</v>
      </c>
      <c r="AR143" s="79">
        <v>0</v>
      </c>
      <c r="AS143" s="79"/>
      <c r="AT143" s="79"/>
      <c r="AU143" s="79"/>
      <c r="AV143" s="79"/>
      <c r="AW143" s="79"/>
      <c r="AX143" s="79"/>
      <c r="AY143" s="79"/>
      <c r="AZ143" s="79"/>
      <c r="BA143">
        <v>11</v>
      </c>
      <c r="BB143" s="78" t="str">
        <f>REPLACE(INDEX(GroupVertices[Group],MATCH(Edges25[[#This Row],[Vertex 1]],GroupVertices[Vertex],0)),1,1,"")</f>
        <v>6</v>
      </c>
      <c r="BC143" s="78" t="str">
        <f>REPLACE(INDEX(GroupVertices[Group],MATCH(Edges25[[#This Row],[Vertex 2]],GroupVertices[Vertex],0)),1,1,"")</f>
        <v>1</v>
      </c>
      <c r="BD143" s="48">
        <v>1</v>
      </c>
      <c r="BE143" s="49">
        <v>5.555555555555555</v>
      </c>
      <c r="BF143" s="48">
        <v>0</v>
      </c>
      <c r="BG143" s="49">
        <v>0</v>
      </c>
      <c r="BH143" s="48">
        <v>0</v>
      </c>
      <c r="BI143" s="49">
        <v>0</v>
      </c>
      <c r="BJ143" s="48">
        <v>17</v>
      </c>
      <c r="BK143" s="49">
        <v>94.44444444444444</v>
      </c>
      <c r="BL143" s="48">
        <v>18</v>
      </c>
    </row>
    <row r="144" spans="1:64" ht="15">
      <c r="A144" s="64" t="s">
        <v>257</v>
      </c>
      <c r="B144" s="64" t="s">
        <v>259</v>
      </c>
      <c r="C144" s="65"/>
      <c r="D144" s="66"/>
      <c r="E144" s="67"/>
      <c r="F144" s="68"/>
      <c r="G144" s="65"/>
      <c r="H144" s="69"/>
      <c r="I144" s="70"/>
      <c r="J144" s="70"/>
      <c r="K144" s="34" t="s">
        <v>66</v>
      </c>
      <c r="L144" s="77">
        <v>236</v>
      </c>
      <c r="M144" s="77"/>
      <c r="N144" s="72"/>
      <c r="O144" s="79" t="s">
        <v>328</v>
      </c>
      <c r="P144" s="81">
        <v>43749.33584490741</v>
      </c>
      <c r="Q144" s="79" t="s">
        <v>417</v>
      </c>
      <c r="R144" s="79"/>
      <c r="S144" s="79"/>
      <c r="T144" s="79" t="s">
        <v>259</v>
      </c>
      <c r="U144" s="79"/>
      <c r="V144" s="82" t="s">
        <v>683</v>
      </c>
      <c r="W144" s="81">
        <v>43749.33584490741</v>
      </c>
      <c r="X144" s="82" t="s">
        <v>850</v>
      </c>
      <c r="Y144" s="79"/>
      <c r="Z144" s="79"/>
      <c r="AA144" s="85" t="s">
        <v>1082</v>
      </c>
      <c r="AB144" s="79"/>
      <c r="AC144" s="79" t="b">
        <v>0</v>
      </c>
      <c r="AD144" s="79">
        <v>0</v>
      </c>
      <c r="AE144" s="85" t="s">
        <v>1173</v>
      </c>
      <c r="AF144" s="79" t="b">
        <v>0</v>
      </c>
      <c r="AG144" s="79" t="s">
        <v>1176</v>
      </c>
      <c r="AH144" s="79"/>
      <c r="AI144" s="85" t="s">
        <v>1173</v>
      </c>
      <c r="AJ144" s="79" t="b">
        <v>0</v>
      </c>
      <c r="AK144" s="79">
        <v>1</v>
      </c>
      <c r="AL144" s="85" t="s">
        <v>1153</v>
      </c>
      <c r="AM144" s="79" t="s">
        <v>1188</v>
      </c>
      <c r="AN144" s="79" t="b">
        <v>0</v>
      </c>
      <c r="AO144" s="85" t="s">
        <v>1153</v>
      </c>
      <c r="AP144" s="79" t="s">
        <v>176</v>
      </c>
      <c r="AQ144" s="79">
        <v>0</v>
      </c>
      <c r="AR144" s="79">
        <v>0</v>
      </c>
      <c r="AS144" s="79"/>
      <c r="AT144" s="79"/>
      <c r="AU144" s="79"/>
      <c r="AV144" s="79"/>
      <c r="AW144" s="79"/>
      <c r="AX144" s="79"/>
      <c r="AY144" s="79"/>
      <c r="AZ144" s="79"/>
      <c r="BA144">
        <v>11</v>
      </c>
      <c r="BB144" s="78" t="str">
        <f>REPLACE(INDEX(GroupVertices[Group],MATCH(Edges25[[#This Row],[Vertex 1]],GroupVertices[Vertex],0)),1,1,"")</f>
        <v>6</v>
      </c>
      <c r="BC144" s="78" t="str">
        <f>REPLACE(INDEX(GroupVertices[Group],MATCH(Edges25[[#This Row],[Vertex 2]],GroupVertices[Vertex],0)),1,1,"")</f>
        <v>1</v>
      </c>
      <c r="BD144" s="48">
        <v>0</v>
      </c>
      <c r="BE144" s="49">
        <v>0</v>
      </c>
      <c r="BF144" s="48">
        <v>0</v>
      </c>
      <c r="BG144" s="49">
        <v>0</v>
      </c>
      <c r="BH144" s="48">
        <v>0</v>
      </c>
      <c r="BI144" s="49">
        <v>0</v>
      </c>
      <c r="BJ144" s="48">
        <v>13</v>
      </c>
      <c r="BK144" s="49">
        <v>100</v>
      </c>
      <c r="BL144" s="48">
        <v>13</v>
      </c>
    </row>
    <row r="145" spans="1:64" ht="15">
      <c r="A145" s="64" t="s">
        <v>257</v>
      </c>
      <c r="B145" s="64" t="s">
        <v>259</v>
      </c>
      <c r="C145" s="65"/>
      <c r="D145" s="66"/>
      <c r="E145" s="67"/>
      <c r="F145" s="68"/>
      <c r="G145" s="65"/>
      <c r="H145" s="69"/>
      <c r="I145" s="70"/>
      <c r="J145" s="70"/>
      <c r="K145" s="34" t="s">
        <v>66</v>
      </c>
      <c r="L145" s="77">
        <v>237</v>
      </c>
      <c r="M145" s="77"/>
      <c r="N145" s="72"/>
      <c r="O145" s="79" t="s">
        <v>328</v>
      </c>
      <c r="P145" s="81">
        <v>43749.336863425924</v>
      </c>
      <c r="Q145" s="79" t="s">
        <v>372</v>
      </c>
      <c r="R145" s="79"/>
      <c r="S145" s="79"/>
      <c r="T145" s="79"/>
      <c r="U145" s="79"/>
      <c r="V145" s="82" t="s">
        <v>683</v>
      </c>
      <c r="W145" s="81">
        <v>43749.336863425924</v>
      </c>
      <c r="X145" s="82" t="s">
        <v>851</v>
      </c>
      <c r="Y145" s="79"/>
      <c r="Z145" s="79"/>
      <c r="AA145" s="85" t="s">
        <v>1083</v>
      </c>
      <c r="AB145" s="79"/>
      <c r="AC145" s="79" t="b">
        <v>0</v>
      </c>
      <c r="AD145" s="79">
        <v>0</v>
      </c>
      <c r="AE145" s="85" t="s">
        <v>1173</v>
      </c>
      <c r="AF145" s="79" t="b">
        <v>0</v>
      </c>
      <c r="AG145" s="79" t="s">
        <v>1176</v>
      </c>
      <c r="AH145" s="79"/>
      <c r="AI145" s="85" t="s">
        <v>1173</v>
      </c>
      <c r="AJ145" s="79" t="b">
        <v>0</v>
      </c>
      <c r="AK145" s="79">
        <v>2</v>
      </c>
      <c r="AL145" s="85" t="s">
        <v>1141</v>
      </c>
      <c r="AM145" s="79" t="s">
        <v>1188</v>
      </c>
      <c r="AN145" s="79" t="b">
        <v>0</v>
      </c>
      <c r="AO145" s="85" t="s">
        <v>1141</v>
      </c>
      <c r="AP145" s="79" t="s">
        <v>176</v>
      </c>
      <c r="AQ145" s="79">
        <v>0</v>
      </c>
      <c r="AR145" s="79">
        <v>0</v>
      </c>
      <c r="AS145" s="79"/>
      <c r="AT145" s="79"/>
      <c r="AU145" s="79"/>
      <c r="AV145" s="79"/>
      <c r="AW145" s="79"/>
      <c r="AX145" s="79"/>
      <c r="AY145" s="79"/>
      <c r="AZ145" s="79"/>
      <c r="BA145">
        <v>11</v>
      </c>
      <c r="BB145" s="78" t="str">
        <f>REPLACE(INDEX(GroupVertices[Group],MATCH(Edges25[[#This Row],[Vertex 1]],GroupVertices[Vertex],0)),1,1,"")</f>
        <v>6</v>
      </c>
      <c r="BC145" s="78" t="str">
        <f>REPLACE(INDEX(GroupVertices[Group],MATCH(Edges25[[#This Row],[Vertex 2]],GroupVertices[Vertex],0)),1,1,"")</f>
        <v>1</v>
      </c>
      <c r="BD145" s="48">
        <v>0</v>
      </c>
      <c r="BE145" s="49">
        <v>0</v>
      </c>
      <c r="BF145" s="48">
        <v>0</v>
      </c>
      <c r="BG145" s="49">
        <v>0</v>
      </c>
      <c r="BH145" s="48">
        <v>0</v>
      </c>
      <c r="BI145" s="49">
        <v>0</v>
      </c>
      <c r="BJ145" s="48">
        <v>17</v>
      </c>
      <c r="BK145" s="49">
        <v>100</v>
      </c>
      <c r="BL145" s="48">
        <v>17</v>
      </c>
    </row>
    <row r="146" spans="1:64" ht="15">
      <c r="A146" s="64" t="s">
        <v>259</v>
      </c>
      <c r="B146" s="64" t="s">
        <v>257</v>
      </c>
      <c r="C146" s="65"/>
      <c r="D146" s="66"/>
      <c r="E146" s="67"/>
      <c r="F146" s="68"/>
      <c r="G146" s="65"/>
      <c r="H146" s="69"/>
      <c r="I146" s="70"/>
      <c r="J146" s="70"/>
      <c r="K146" s="34" t="s">
        <v>66</v>
      </c>
      <c r="L146" s="77">
        <v>239</v>
      </c>
      <c r="M146" s="77"/>
      <c r="N146" s="72"/>
      <c r="O146" s="79" t="s">
        <v>328</v>
      </c>
      <c r="P146" s="81">
        <v>43742.441342592596</v>
      </c>
      <c r="Q146" s="79" t="s">
        <v>418</v>
      </c>
      <c r="R146" s="79"/>
      <c r="S146" s="79"/>
      <c r="T146" s="79"/>
      <c r="U146" s="79"/>
      <c r="V146" s="82" t="s">
        <v>685</v>
      </c>
      <c r="W146" s="81">
        <v>43742.441342592596</v>
      </c>
      <c r="X146" s="82" t="s">
        <v>852</v>
      </c>
      <c r="Y146" s="79"/>
      <c r="Z146" s="79"/>
      <c r="AA146" s="85" t="s">
        <v>1084</v>
      </c>
      <c r="AB146" s="79"/>
      <c r="AC146" s="79" t="b">
        <v>0</v>
      </c>
      <c r="AD146" s="79">
        <v>0</v>
      </c>
      <c r="AE146" s="85" t="s">
        <v>1173</v>
      </c>
      <c r="AF146" s="79" t="b">
        <v>0</v>
      </c>
      <c r="AG146" s="79" t="s">
        <v>1176</v>
      </c>
      <c r="AH146" s="79"/>
      <c r="AI146" s="85" t="s">
        <v>1173</v>
      </c>
      <c r="AJ146" s="79" t="b">
        <v>0</v>
      </c>
      <c r="AK146" s="79">
        <v>1</v>
      </c>
      <c r="AL146" s="85" t="s">
        <v>1073</v>
      </c>
      <c r="AM146" s="79" t="s">
        <v>1183</v>
      </c>
      <c r="AN146" s="79" t="b">
        <v>0</v>
      </c>
      <c r="AO146" s="85" t="s">
        <v>1073</v>
      </c>
      <c r="AP146" s="79" t="s">
        <v>176</v>
      </c>
      <c r="AQ146" s="79">
        <v>0</v>
      </c>
      <c r="AR146" s="79">
        <v>0</v>
      </c>
      <c r="AS146" s="79"/>
      <c r="AT146" s="79"/>
      <c r="AU146" s="79"/>
      <c r="AV146" s="79"/>
      <c r="AW146" s="79"/>
      <c r="AX146" s="79"/>
      <c r="AY146" s="79"/>
      <c r="AZ146" s="79"/>
      <c r="BA146">
        <v>4</v>
      </c>
      <c r="BB146" s="78" t="str">
        <f>REPLACE(INDEX(GroupVertices[Group],MATCH(Edges25[[#This Row],[Vertex 1]],GroupVertices[Vertex],0)),1,1,"")</f>
        <v>1</v>
      </c>
      <c r="BC146" s="78" t="str">
        <f>REPLACE(INDEX(GroupVertices[Group],MATCH(Edges25[[#This Row],[Vertex 2]],GroupVertices[Vertex],0)),1,1,"")</f>
        <v>6</v>
      </c>
      <c r="BD146" s="48">
        <v>0</v>
      </c>
      <c r="BE146" s="49">
        <v>0</v>
      </c>
      <c r="BF146" s="48">
        <v>0</v>
      </c>
      <c r="BG146" s="49">
        <v>0</v>
      </c>
      <c r="BH146" s="48">
        <v>0</v>
      </c>
      <c r="BI146" s="49">
        <v>0</v>
      </c>
      <c r="BJ146" s="48">
        <v>18</v>
      </c>
      <c r="BK146" s="49">
        <v>100</v>
      </c>
      <c r="BL146" s="48">
        <v>18</v>
      </c>
    </row>
    <row r="147" spans="1:64" ht="15">
      <c r="A147" s="64" t="s">
        <v>259</v>
      </c>
      <c r="B147" s="64" t="s">
        <v>321</v>
      </c>
      <c r="C147" s="65"/>
      <c r="D147" s="66"/>
      <c r="E147" s="67"/>
      <c r="F147" s="68"/>
      <c r="G147" s="65"/>
      <c r="H147" s="69"/>
      <c r="I147" s="70"/>
      <c r="J147" s="70"/>
      <c r="K147" s="34" t="s">
        <v>65</v>
      </c>
      <c r="L147" s="77">
        <v>244</v>
      </c>
      <c r="M147" s="77"/>
      <c r="N147" s="72"/>
      <c r="O147" s="79" t="s">
        <v>328</v>
      </c>
      <c r="P147" s="81">
        <v>43747.2778587963</v>
      </c>
      <c r="Q147" s="79" t="s">
        <v>419</v>
      </c>
      <c r="R147" s="79"/>
      <c r="S147" s="79"/>
      <c r="T147" s="79" t="s">
        <v>582</v>
      </c>
      <c r="U147" s="79"/>
      <c r="V147" s="82" t="s">
        <v>685</v>
      </c>
      <c r="W147" s="81">
        <v>43747.2778587963</v>
      </c>
      <c r="X147" s="82" t="s">
        <v>853</v>
      </c>
      <c r="Y147" s="79"/>
      <c r="Z147" s="79"/>
      <c r="AA147" s="85" t="s">
        <v>1085</v>
      </c>
      <c r="AB147" s="79"/>
      <c r="AC147" s="79" t="b">
        <v>0</v>
      </c>
      <c r="AD147" s="79">
        <v>0</v>
      </c>
      <c r="AE147" s="85" t="s">
        <v>1173</v>
      </c>
      <c r="AF147" s="79" t="b">
        <v>0</v>
      </c>
      <c r="AG147" s="79" t="s">
        <v>1177</v>
      </c>
      <c r="AH147" s="79"/>
      <c r="AI147" s="85" t="s">
        <v>1173</v>
      </c>
      <c r="AJ147" s="79" t="b">
        <v>0</v>
      </c>
      <c r="AK147" s="79">
        <v>3</v>
      </c>
      <c r="AL147" s="85" t="s">
        <v>965</v>
      </c>
      <c r="AM147" s="79" t="s">
        <v>1183</v>
      </c>
      <c r="AN147" s="79" t="b">
        <v>0</v>
      </c>
      <c r="AO147" s="85" t="s">
        <v>965</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1</v>
      </c>
      <c r="BC147" s="78" t="str">
        <f>REPLACE(INDEX(GroupVertices[Group],MATCH(Edges25[[#This Row],[Vertex 2]],GroupVertices[Vertex],0)),1,1,"")</f>
        <v>4</v>
      </c>
      <c r="BD147" s="48"/>
      <c r="BE147" s="49"/>
      <c r="BF147" s="48"/>
      <c r="BG147" s="49"/>
      <c r="BH147" s="48"/>
      <c r="BI147" s="49"/>
      <c r="BJ147" s="48"/>
      <c r="BK147" s="49"/>
      <c r="BL147" s="48"/>
    </row>
    <row r="148" spans="1:64" ht="15">
      <c r="A148" s="64" t="s">
        <v>275</v>
      </c>
      <c r="B148" s="64" t="s">
        <v>259</v>
      </c>
      <c r="C148" s="65"/>
      <c r="D148" s="66"/>
      <c r="E148" s="67"/>
      <c r="F148" s="68"/>
      <c r="G148" s="65"/>
      <c r="H148" s="69"/>
      <c r="I148" s="70"/>
      <c r="J148" s="70"/>
      <c r="K148" s="34" t="s">
        <v>66</v>
      </c>
      <c r="L148" s="77">
        <v>249</v>
      </c>
      <c r="M148" s="77"/>
      <c r="N148" s="72"/>
      <c r="O148" s="79" t="s">
        <v>328</v>
      </c>
      <c r="P148" s="81">
        <v>43747.80351851852</v>
      </c>
      <c r="Q148" s="79" t="s">
        <v>420</v>
      </c>
      <c r="R148" s="79"/>
      <c r="S148" s="79"/>
      <c r="T148" s="79"/>
      <c r="U148" s="79"/>
      <c r="V148" s="82" t="s">
        <v>700</v>
      </c>
      <c r="W148" s="81">
        <v>43747.80351851852</v>
      </c>
      <c r="X148" s="82" t="s">
        <v>854</v>
      </c>
      <c r="Y148" s="79"/>
      <c r="Z148" s="79"/>
      <c r="AA148" s="85" t="s">
        <v>1086</v>
      </c>
      <c r="AB148" s="79"/>
      <c r="AC148" s="79" t="b">
        <v>0</v>
      </c>
      <c r="AD148" s="79">
        <v>0</v>
      </c>
      <c r="AE148" s="85" t="s">
        <v>1173</v>
      </c>
      <c r="AF148" s="79" t="b">
        <v>0</v>
      </c>
      <c r="AG148" s="79" t="s">
        <v>1177</v>
      </c>
      <c r="AH148" s="79"/>
      <c r="AI148" s="85" t="s">
        <v>1173</v>
      </c>
      <c r="AJ148" s="79" t="b">
        <v>0</v>
      </c>
      <c r="AK148" s="79">
        <v>1</v>
      </c>
      <c r="AL148" s="85" t="s">
        <v>1087</v>
      </c>
      <c r="AM148" s="79" t="s">
        <v>1181</v>
      </c>
      <c r="AN148" s="79" t="b">
        <v>0</v>
      </c>
      <c r="AO148" s="85" t="s">
        <v>1087</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v>
      </c>
      <c r="BC148" s="78" t="str">
        <f>REPLACE(INDEX(GroupVertices[Group],MATCH(Edges25[[#This Row],[Vertex 2]],GroupVertices[Vertex],0)),1,1,"")</f>
        <v>1</v>
      </c>
      <c r="BD148" s="48">
        <v>2</v>
      </c>
      <c r="BE148" s="49">
        <v>9.523809523809524</v>
      </c>
      <c r="BF148" s="48">
        <v>0</v>
      </c>
      <c r="BG148" s="49">
        <v>0</v>
      </c>
      <c r="BH148" s="48">
        <v>0</v>
      </c>
      <c r="BI148" s="49">
        <v>0</v>
      </c>
      <c r="BJ148" s="48">
        <v>19</v>
      </c>
      <c r="BK148" s="49">
        <v>90.47619047619048</v>
      </c>
      <c r="BL148" s="48">
        <v>21</v>
      </c>
    </row>
    <row r="149" spans="1:64" ht="15">
      <c r="A149" s="64" t="s">
        <v>259</v>
      </c>
      <c r="B149" s="64" t="s">
        <v>275</v>
      </c>
      <c r="C149" s="65"/>
      <c r="D149" s="66"/>
      <c r="E149" s="67"/>
      <c r="F149" s="68"/>
      <c r="G149" s="65"/>
      <c r="H149" s="69"/>
      <c r="I149" s="70"/>
      <c r="J149" s="70"/>
      <c r="K149" s="34" t="s">
        <v>66</v>
      </c>
      <c r="L149" s="77">
        <v>250</v>
      </c>
      <c r="M149" s="77"/>
      <c r="N149" s="72"/>
      <c r="O149" s="79" t="s">
        <v>328</v>
      </c>
      <c r="P149" s="81">
        <v>43747.47484953704</v>
      </c>
      <c r="Q149" s="79" t="s">
        <v>421</v>
      </c>
      <c r="R149" s="79"/>
      <c r="S149" s="79"/>
      <c r="T149" s="79" t="s">
        <v>259</v>
      </c>
      <c r="U149" s="79"/>
      <c r="V149" s="82" t="s">
        <v>685</v>
      </c>
      <c r="W149" s="81">
        <v>43747.47484953704</v>
      </c>
      <c r="X149" s="82" t="s">
        <v>855</v>
      </c>
      <c r="Y149" s="79"/>
      <c r="Z149" s="79"/>
      <c r="AA149" s="85" t="s">
        <v>1087</v>
      </c>
      <c r="AB149" s="79"/>
      <c r="AC149" s="79" t="b">
        <v>0</v>
      </c>
      <c r="AD149" s="79">
        <v>4</v>
      </c>
      <c r="AE149" s="85" t="s">
        <v>1173</v>
      </c>
      <c r="AF149" s="79" t="b">
        <v>0</v>
      </c>
      <c r="AG149" s="79" t="s">
        <v>1177</v>
      </c>
      <c r="AH149" s="79"/>
      <c r="AI149" s="85" t="s">
        <v>1173</v>
      </c>
      <c r="AJ149" s="79" t="b">
        <v>0</v>
      </c>
      <c r="AK149" s="79">
        <v>1</v>
      </c>
      <c r="AL149" s="85" t="s">
        <v>1173</v>
      </c>
      <c r="AM149" s="79" t="s">
        <v>1181</v>
      </c>
      <c r="AN149" s="79" t="b">
        <v>0</v>
      </c>
      <c r="AO149" s="85" t="s">
        <v>1087</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1</v>
      </c>
      <c r="BD149" s="48">
        <v>3</v>
      </c>
      <c r="BE149" s="49">
        <v>10.714285714285714</v>
      </c>
      <c r="BF149" s="48">
        <v>0</v>
      </c>
      <c r="BG149" s="49">
        <v>0</v>
      </c>
      <c r="BH149" s="48">
        <v>0</v>
      </c>
      <c r="BI149" s="49">
        <v>0</v>
      </c>
      <c r="BJ149" s="48">
        <v>25</v>
      </c>
      <c r="BK149" s="49">
        <v>89.28571428571429</v>
      </c>
      <c r="BL149" s="48">
        <v>28</v>
      </c>
    </row>
    <row r="150" spans="1:64" ht="15">
      <c r="A150" s="64" t="s">
        <v>236</v>
      </c>
      <c r="B150" s="64" t="s">
        <v>263</v>
      </c>
      <c r="C150" s="65"/>
      <c r="D150" s="66"/>
      <c r="E150" s="67"/>
      <c r="F150" s="68"/>
      <c r="G150" s="65"/>
      <c r="H150" s="69"/>
      <c r="I150" s="70"/>
      <c r="J150" s="70"/>
      <c r="K150" s="34" t="s">
        <v>65</v>
      </c>
      <c r="L150" s="77">
        <v>251</v>
      </c>
      <c r="M150" s="77"/>
      <c r="N150" s="72"/>
      <c r="O150" s="79" t="s">
        <v>328</v>
      </c>
      <c r="P150" s="81">
        <v>43741.4852662037</v>
      </c>
      <c r="Q150" s="79" t="s">
        <v>422</v>
      </c>
      <c r="R150" s="79"/>
      <c r="S150" s="79"/>
      <c r="T150" s="79" t="s">
        <v>583</v>
      </c>
      <c r="U150" s="82" t="s">
        <v>626</v>
      </c>
      <c r="V150" s="82" t="s">
        <v>626</v>
      </c>
      <c r="W150" s="81">
        <v>43741.4852662037</v>
      </c>
      <c r="X150" s="82" t="s">
        <v>856</v>
      </c>
      <c r="Y150" s="79"/>
      <c r="Z150" s="79"/>
      <c r="AA150" s="85" t="s">
        <v>1088</v>
      </c>
      <c r="AB150" s="79"/>
      <c r="AC150" s="79" t="b">
        <v>0</v>
      </c>
      <c r="AD150" s="79">
        <v>0</v>
      </c>
      <c r="AE150" s="85" t="s">
        <v>1173</v>
      </c>
      <c r="AF150" s="79" t="b">
        <v>0</v>
      </c>
      <c r="AG150" s="79" t="s">
        <v>1177</v>
      </c>
      <c r="AH150" s="79"/>
      <c r="AI150" s="85" t="s">
        <v>1173</v>
      </c>
      <c r="AJ150" s="79" t="b">
        <v>0</v>
      </c>
      <c r="AK150" s="79">
        <v>2</v>
      </c>
      <c r="AL150" s="85" t="s">
        <v>1096</v>
      </c>
      <c r="AM150" s="79" t="s">
        <v>1183</v>
      </c>
      <c r="AN150" s="79" t="b">
        <v>0</v>
      </c>
      <c r="AO150" s="85" t="s">
        <v>1096</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4</v>
      </c>
      <c r="BC150" s="78" t="str">
        <f>REPLACE(INDEX(GroupVertices[Group],MATCH(Edges25[[#This Row],[Vertex 2]],GroupVertices[Vertex],0)),1,1,"")</f>
        <v>4</v>
      </c>
      <c r="BD150" s="48">
        <v>0</v>
      </c>
      <c r="BE150" s="49">
        <v>0</v>
      </c>
      <c r="BF150" s="48">
        <v>0</v>
      </c>
      <c r="BG150" s="49">
        <v>0</v>
      </c>
      <c r="BH150" s="48">
        <v>0</v>
      </c>
      <c r="BI150" s="49">
        <v>0</v>
      </c>
      <c r="BJ150" s="48">
        <v>9</v>
      </c>
      <c r="BK150" s="49">
        <v>100</v>
      </c>
      <c r="BL150" s="48">
        <v>9</v>
      </c>
    </row>
    <row r="151" spans="1:64" ht="15">
      <c r="A151" s="64" t="s">
        <v>236</v>
      </c>
      <c r="B151" s="64" t="s">
        <v>259</v>
      </c>
      <c r="C151" s="65"/>
      <c r="D151" s="66"/>
      <c r="E151" s="67"/>
      <c r="F151" s="68"/>
      <c r="G151" s="65"/>
      <c r="H151" s="69"/>
      <c r="I151" s="70"/>
      <c r="J151" s="70"/>
      <c r="K151" s="34" t="s">
        <v>66</v>
      </c>
      <c r="L151" s="77">
        <v>252</v>
      </c>
      <c r="M151" s="77"/>
      <c r="N151" s="72"/>
      <c r="O151" s="79" t="s">
        <v>328</v>
      </c>
      <c r="P151" s="81">
        <v>43747.249247685184</v>
      </c>
      <c r="Q151" s="79" t="s">
        <v>351</v>
      </c>
      <c r="R151" s="79"/>
      <c r="S151" s="79"/>
      <c r="T151" s="79" t="s">
        <v>546</v>
      </c>
      <c r="U151" s="79"/>
      <c r="V151" s="82" t="s">
        <v>688</v>
      </c>
      <c r="W151" s="81">
        <v>43747.249247685184</v>
      </c>
      <c r="X151" s="82" t="s">
        <v>857</v>
      </c>
      <c r="Y151" s="79"/>
      <c r="Z151" s="79"/>
      <c r="AA151" s="85" t="s">
        <v>1089</v>
      </c>
      <c r="AB151" s="79"/>
      <c r="AC151" s="79" t="b">
        <v>0</v>
      </c>
      <c r="AD151" s="79">
        <v>0</v>
      </c>
      <c r="AE151" s="85" t="s">
        <v>1173</v>
      </c>
      <c r="AF151" s="79" t="b">
        <v>0</v>
      </c>
      <c r="AG151" s="79" t="s">
        <v>1177</v>
      </c>
      <c r="AH151" s="79"/>
      <c r="AI151" s="85" t="s">
        <v>1173</v>
      </c>
      <c r="AJ151" s="79" t="b">
        <v>0</v>
      </c>
      <c r="AK151" s="79">
        <v>3</v>
      </c>
      <c r="AL151" s="85" t="s">
        <v>1140</v>
      </c>
      <c r="AM151" s="79" t="s">
        <v>1183</v>
      </c>
      <c r="AN151" s="79" t="b">
        <v>0</v>
      </c>
      <c r="AO151" s="85" t="s">
        <v>1140</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4</v>
      </c>
      <c r="BC151" s="78" t="str">
        <f>REPLACE(INDEX(GroupVertices[Group],MATCH(Edges25[[#This Row],[Vertex 2]],GroupVertices[Vertex],0)),1,1,"")</f>
        <v>1</v>
      </c>
      <c r="BD151" s="48">
        <v>0</v>
      </c>
      <c r="BE151" s="49">
        <v>0</v>
      </c>
      <c r="BF151" s="48">
        <v>0</v>
      </c>
      <c r="BG151" s="49">
        <v>0</v>
      </c>
      <c r="BH151" s="48">
        <v>0</v>
      </c>
      <c r="BI151" s="49">
        <v>0</v>
      </c>
      <c r="BJ151" s="48">
        <v>23</v>
      </c>
      <c r="BK151" s="49">
        <v>100</v>
      </c>
      <c r="BL151" s="48">
        <v>23</v>
      </c>
    </row>
    <row r="152" spans="1:64" ht="15">
      <c r="A152" s="64" t="s">
        <v>259</v>
      </c>
      <c r="B152" s="64" t="s">
        <v>236</v>
      </c>
      <c r="C152" s="65"/>
      <c r="D152" s="66"/>
      <c r="E152" s="67"/>
      <c r="F152" s="68"/>
      <c r="G152" s="65"/>
      <c r="H152" s="69"/>
      <c r="I152" s="70"/>
      <c r="J152" s="70"/>
      <c r="K152" s="34" t="s">
        <v>66</v>
      </c>
      <c r="L152" s="77">
        <v>254</v>
      </c>
      <c r="M152" s="77"/>
      <c r="N152" s="72"/>
      <c r="O152" s="79" t="s">
        <v>328</v>
      </c>
      <c r="P152" s="81">
        <v>43742.44215277778</v>
      </c>
      <c r="Q152" s="79" t="s">
        <v>423</v>
      </c>
      <c r="R152" s="79"/>
      <c r="S152" s="79"/>
      <c r="T152" s="79" t="s">
        <v>584</v>
      </c>
      <c r="U152" s="79"/>
      <c r="V152" s="82" t="s">
        <v>685</v>
      </c>
      <c r="W152" s="81">
        <v>43742.44215277778</v>
      </c>
      <c r="X152" s="82" t="s">
        <v>858</v>
      </c>
      <c r="Y152" s="79"/>
      <c r="Z152" s="79"/>
      <c r="AA152" s="85" t="s">
        <v>1090</v>
      </c>
      <c r="AB152" s="79"/>
      <c r="AC152" s="79" t="b">
        <v>0</v>
      </c>
      <c r="AD152" s="79">
        <v>0</v>
      </c>
      <c r="AE152" s="85" t="s">
        <v>1173</v>
      </c>
      <c r="AF152" s="79" t="b">
        <v>0</v>
      </c>
      <c r="AG152" s="79" t="s">
        <v>1177</v>
      </c>
      <c r="AH152" s="79"/>
      <c r="AI152" s="85" t="s">
        <v>1173</v>
      </c>
      <c r="AJ152" s="79" t="b">
        <v>0</v>
      </c>
      <c r="AK152" s="79">
        <v>3</v>
      </c>
      <c r="AL152" s="85" t="s">
        <v>1072</v>
      </c>
      <c r="AM152" s="79" t="s">
        <v>1183</v>
      </c>
      <c r="AN152" s="79" t="b">
        <v>0</v>
      </c>
      <c r="AO152" s="85" t="s">
        <v>1072</v>
      </c>
      <c r="AP152" s="79" t="s">
        <v>176</v>
      </c>
      <c r="AQ152" s="79">
        <v>0</v>
      </c>
      <c r="AR152" s="79">
        <v>0</v>
      </c>
      <c r="AS152" s="79"/>
      <c r="AT152" s="79"/>
      <c r="AU152" s="79"/>
      <c r="AV152" s="79"/>
      <c r="AW152" s="79"/>
      <c r="AX152" s="79"/>
      <c r="AY152" s="79"/>
      <c r="AZ152" s="79"/>
      <c r="BA152">
        <v>4</v>
      </c>
      <c r="BB152" s="78" t="str">
        <f>REPLACE(INDEX(GroupVertices[Group],MATCH(Edges25[[#This Row],[Vertex 1]],GroupVertices[Vertex],0)),1,1,"")</f>
        <v>1</v>
      </c>
      <c r="BC152" s="78" t="str">
        <f>REPLACE(INDEX(GroupVertices[Group],MATCH(Edges25[[#This Row],[Vertex 2]],GroupVertices[Vertex],0)),1,1,"")</f>
        <v>4</v>
      </c>
      <c r="BD152" s="48">
        <v>1</v>
      </c>
      <c r="BE152" s="49">
        <v>4.545454545454546</v>
      </c>
      <c r="BF152" s="48">
        <v>0</v>
      </c>
      <c r="BG152" s="49">
        <v>0</v>
      </c>
      <c r="BH152" s="48">
        <v>0</v>
      </c>
      <c r="BI152" s="49">
        <v>0</v>
      </c>
      <c r="BJ152" s="48">
        <v>21</v>
      </c>
      <c r="BK152" s="49">
        <v>95.45454545454545</v>
      </c>
      <c r="BL152" s="48">
        <v>22</v>
      </c>
    </row>
    <row r="153" spans="1:64" ht="15">
      <c r="A153" s="64" t="s">
        <v>259</v>
      </c>
      <c r="B153" s="64" t="s">
        <v>236</v>
      </c>
      <c r="C153" s="65"/>
      <c r="D153" s="66"/>
      <c r="E153" s="67"/>
      <c r="F153" s="68"/>
      <c r="G153" s="65"/>
      <c r="H153" s="69"/>
      <c r="I153" s="70"/>
      <c r="J153" s="70"/>
      <c r="K153" s="34" t="s">
        <v>66</v>
      </c>
      <c r="L153" s="77">
        <v>256</v>
      </c>
      <c r="M153" s="77"/>
      <c r="N153" s="72"/>
      <c r="O153" s="79" t="s">
        <v>328</v>
      </c>
      <c r="P153" s="81">
        <v>43748.30337962963</v>
      </c>
      <c r="Q153" s="79" t="s">
        <v>424</v>
      </c>
      <c r="R153" s="79"/>
      <c r="S153" s="79"/>
      <c r="T153" s="79" t="s">
        <v>259</v>
      </c>
      <c r="U153" s="82" t="s">
        <v>627</v>
      </c>
      <c r="V153" s="82" t="s">
        <v>627</v>
      </c>
      <c r="W153" s="81">
        <v>43748.30337962963</v>
      </c>
      <c r="X153" s="82" t="s">
        <v>859</v>
      </c>
      <c r="Y153" s="79"/>
      <c r="Z153" s="79"/>
      <c r="AA153" s="85" t="s">
        <v>1091</v>
      </c>
      <c r="AB153" s="79"/>
      <c r="AC153" s="79" t="b">
        <v>0</v>
      </c>
      <c r="AD153" s="79">
        <v>7</v>
      </c>
      <c r="AE153" s="85" t="s">
        <v>1173</v>
      </c>
      <c r="AF153" s="79" t="b">
        <v>0</v>
      </c>
      <c r="AG153" s="79" t="s">
        <v>1177</v>
      </c>
      <c r="AH153" s="79"/>
      <c r="AI153" s="85" t="s">
        <v>1173</v>
      </c>
      <c r="AJ153" s="79" t="b">
        <v>0</v>
      </c>
      <c r="AK153" s="79">
        <v>0</v>
      </c>
      <c r="AL153" s="85" t="s">
        <v>1173</v>
      </c>
      <c r="AM153" s="79" t="s">
        <v>1181</v>
      </c>
      <c r="AN153" s="79" t="b">
        <v>0</v>
      </c>
      <c r="AO153" s="85" t="s">
        <v>1091</v>
      </c>
      <c r="AP153" s="79" t="s">
        <v>176</v>
      </c>
      <c r="AQ153" s="79">
        <v>0</v>
      </c>
      <c r="AR153" s="79">
        <v>0</v>
      </c>
      <c r="AS153" s="79"/>
      <c r="AT153" s="79"/>
      <c r="AU153" s="79"/>
      <c r="AV153" s="79"/>
      <c r="AW153" s="79"/>
      <c r="AX153" s="79"/>
      <c r="AY153" s="79"/>
      <c r="AZ153" s="79"/>
      <c r="BA153">
        <v>4</v>
      </c>
      <c r="BB153" s="78" t="str">
        <f>REPLACE(INDEX(GroupVertices[Group],MATCH(Edges25[[#This Row],[Vertex 1]],GroupVertices[Vertex],0)),1,1,"")</f>
        <v>1</v>
      </c>
      <c r="BC153" s="78" t="str">
        <f>REPLACE(INDEX(GroupVertices[Group],MATCH(Edges25[[#This Row],[Vertex 2]],GroupVertices[Vertex],0)),1,1,"")</f>
        <v>4</v>
      </c>
      <c r="BD153" s="48"/>
      <c r="BE153" s="49"/>
      <c r="BF153" s="48"/>
      <c r="BG153" s="49"/>
      <c r="BH153" s="48"/>
      <c r="BI153" s="49"/>
      <c r="BJ153" s="48"/>
      <c r="BK153" s="49"/>
      <c r="BL153" s="48"/>
    </row>
    <row r="154" spans="1:64" ht="15">
      <c r="A154" s="64" t="s">
        <v>259</v>
      </c>
      <c r="B154" s="64" t="s">
        <v>296</v>
      </c>
      <c r="C154" s="65"/>
      <c r="D154" s="66"/>
      <c r="E154" s="67"/>
      <c r="F154" s="68"/>
      <c r="G154" s="65"/>
      <c r="H154" s="69"/>
      <c r="I154" s="70"/>
      <c r="J154" s="70"/>
      <c r="K154" s="34" t="s">
        <v>65</v>
      </c>
      <c r="L154" s="77">
        <v>258</v>
      </c>
      <c r="M154" s="77"/>
      <c r="N154" s="72"/>
      <c r="O154" s="79" t="s">
        <v>328</v>
      </c>
      <c r="P154" s="81">
        <v>43748.31327546296</v>
      </c>
      <c r="Q154" s="79" t="s">
        <v>425</v>
      </c>
      <c r="R154" s="79"/>
      <c r="S154" s="79"/>
      <c r="T154" s="79" t="s">
        <v>585</v>
      </c>
      <c r="U154" s="79"/>
      <c r="V154" s="82" t="s">
        <v>685</v>
      </c>
      <c r="W154" s="81">
        <v>43748.31327546296</v>
      </c>
      <c r="X154" s="82" t="s">
        <v>860</v>
      </c>
      <c r="Y154" s="79"/>
      <c r="Z154" s="79"/>
      <c r="AA154" s="85" t="s">
        <v>1092</v>
      </c>
      <c r="AB154" s="85" t="s">
        <v>1091</v>
      </c>
      <c r="AC154" s="79" t="b">
        <v>0</v>
      </c>
      <c r="AD154" s="79">
        <v>6</v>
      </c>
      <c r="AE154" s="85" t="s">
        <v>1174</v>
      </c>
      <c r="AF154" s="79" t="b">
        <v>0</v>
      </c>
      <c r="AG154" s="79" t="s">
        <v>1177</v>
      </c>
      <c r="AH154" s="79"/>
      <c r="AI154" s="85" t="s">
        <v>1173</v>
      </c>
      <c r="AJ154" s="79" t="b">
        <v>0</v>
      </c>
      <c r="AK154" s="79">
        <v>1</v>
      </c>
      <c r="AL154" s="85" t="s">
        <v>1173</v>
      </c>
      <c r="AM154" s="79" t="s">
        <v>1181</v>
      </c>
      <c r="AN154" s="79" t="b">
        <v>0</v>
      </c>
      <c r="AO154" s="85" t="s">
        <v>1091</v>
      </c>
      <c r="AP154" s="79" t="s">
        <v>176</v>
      </c>
      <c r="AQ154" s="79">
        <v>0</v>
      </c>
      <c r="AR154" s="79">
        <v>0</v>
      </c>
      <c r="AS154" s="79"/>
      <c r="AT154" s="79"/>
      <c r="AU154" s="79"/>
      <c r="AV154" s="79"/>
      <c r="AW154" s="79"/>
      <c r="AX154" s="79"/>
      <c r="AY154" s="79"/>
      <c r="AZ154" s="79"/>
      <c r="BA154">
        <v>2</v>
      </c>
      <c r="BB154" s="78" t="str">
        <f>REPLACE(INDEX(GroupVertices[Group],MATCH(Edges25[[#This Row],[Vertex 1]],GroupVertices[Vertex],0)),1,1,"")</f>
        <v>1</v>
      </c>
      <c r="BC154" s="78" t="str">
        <f>REPLACE(INDEX(GroupVertices[Group],MATCH(Edges25[[#This Row],[Vertex 2]],GroupVertices[Vertex],0)),1,1,"")</f>
        <v>1</v>
      </c>
      <c r="BD154" s="48">
        <v>2</v>
      </c>
      <c r="BE154" s="49">
        <v>4.878048780487805</v>
      </c>
      <c r="BF154" s="48">
        <v>2</v>
      </c>
      <c r="BG154" s="49">
        <v>4.878048780487805</v>
      </c>
      <c r="BH154" s="48">
        <v>0</v>
      </c>
      <c r="BI154" s="49">
        <v>0</v>
      </c>
      <c r="BJ154" s="48">
        <v>37</v>
      </c>
      <c r="BK154" s="49">
        <v>90.2439024390244</v>
      </c>
      <c r="BL154" s="48">
        <v>41</v>
      </c>
    </row>
    <row r="155" spans="1:64" ht="15">
      <c r="A155" s="64" t="s">
        <v>263</v>
      </c>
      <c r="B155" s="64" t="s">
        <v>259</v>
      </c>
      <c r="C155" s="65"/>
      <c r="D155" s="66"/>
      <c r="E155" s="67"/>
      <c r="F155" s="68"/>
      <c r="G155" s="65"/>
      <c r="H155" s="69"/>
      <c r="I155" s="70"/>
      <c r="J155" s="70"/>
      <c r="K155" s="34" t="s">
        <v>66</v>
      </c>
      <c r="L155" s="77">
        <v>261</v>
      </c>
      <c r="M155" s="77"/>
      <c r="N155" s="72"/>
      <c r="O155" s="79" t="s">
        <v>328</v>
      </c>
      <c r="P155" s="81">
        <v>43740.32892361111</v>
      </c>
      <c r="Q155" s="79" t="s">
        <v>335</v>
      </c>
      <c r="R155" s="79"/>
      <c r="S155" s="79"/>
      <c r="T155" s="79"/>
      <c r="U155" s="79"/>
      <c r="V155" s="82" t="s">
        <v>691</v>
      </c>
      <c r="W155" s="81">
        <v>43740.32892361111</v>
      </c>
      <c r="X155" s="82" t="s">
        <v>861</v>
      </c>
      <c r="Y155" s="79"/>
      <c r="Z155" s="79"/>
      <c r="AA155" s="85" t="s">
        <v>1093</v>
      </c>
      <c r="AB155" s="79"/>
      <c r="AC155" s="79" t="b">
        <v>0</v>
      </c>
      <c r="AD155" s="79">
        <v>0</v>
      </c>
      <c r="AE155" s="85" t="s">
        <v>1173</v>
      </c>
      <c r="AF155" s="79" t="b">
        <v>0</v>
      </c>
      <c r="AG155" s="79" t="s">
        <v>1176</v>
      </c>
      <c r="AH155" s="79"/>
      <c r="AI155" s="85" t="s">
        <v>1173</v>
      </c>
      <c r="AJ155" s="79" t="b">
        <v>0</v>
      </c>
      <c r="AK155" s="79">
        <v>2</v>
      </c>
      <c r="AL155" s="85" t="s">
        <v>1134</v>
      </c>
      <c r="AM155" s="79" t="s">
        <v>1181</v>
      </c>
      <c r="AN155" s="79" t="b">
        <v>0</v>
      </c>
      <c r="AO155" s="85" t="s">
        <v>1134</v>
      </c>
      <c r="AP155" s="79" t="s">
        <v>176</v>
      </c>
      <c r="AQ155" s="79">
        <v>0</v>
      </c>
      <c r="AR155" s="79">
        <v>0</v>
      </c>
      <c r="AS155" s="79"/>
      <c r="AT155" s="79"/>
      <c r="AU155" s="79"/>
      <c r="AV155" s="79"/>
      <c r="AW155" s="79"/>
      <c r="AX155" s="79"/>
      <c r="AY155" s="79"/>
      <c r="AZ155" s="79"/>
      <c r="BA155">
        <v>4</v>
      </c>
      <c r="BB155" s="78" t="str">
        <f>REPLACE(INDEX(GroupVertices[Group],MATCH(Edges25[[#This Row],[Vertex 1]],GroupVertices[Vertex],0)),1,1,"")</f>
        <v>4</v>
      </c>
      <c r="BC155" s="78" t="str">
        <f>REPLACE(INDEX(GroupVertices[Group],MATCH(Edges25[[#This Row],[Vertex 2]],GroupVertices[Vertex],0)),1,1,"")</f>
        <v>1</v>
      </c>
      <c r="BD155" s="48">
        <v>0</v>
      </c>
      <c r="BE155" s="49">
        <v>0</v>
      </c>
      <c r="BF155" s="48">
        <v>0</v>
      </c>
      <c r="BG155" s="49">
        <v>0</v>
      </c>
      <c r="BH155" s="48">
        <v>0</v>
      </c>
      <c r="BI155" s="49">
        <v>0</v>
      </c>
      <c r="BJ155" s="48">
        <v>19</v>
      </c>
      <c r="BK155" s="49">
        <v>100</v>
      </c>
      <c r="BL155" s="48">
        <v>19</v>
      </c>
    </row>
    <row r="156" spans="1:64" ht="15">
      <c r="A156" s="64" t="s">
        <v>263</v>
      </c>
      <c r="B156" s="64" t="s">
        <v>259</v>
      </c>
      <c r="C156" s="65"/>
      <c r="D156" s="66"/>
      <c r="E156" s="67"/>
      <c r="F156" s="68"/>
      <c r="G156" s="65"/>
      <c r="H156" s="69"/>
      <c r="I156" s="70"/>
      <c r="J156" s="70"/>
      <c r="K156" s="34" t="s">
        <v>66</v>
      </c>
      <c r="L156" s="77">
        <v>262</v>
      </c>
      <c r="M156" s="77"/>
      <c r="N156" s="72"/>
      <c r="O156" s="79" t="s">
        <v>328</v>
      </c>
      <c r="P156" s="81">
        <v>43740.331412037034</v>
      </c>
      <c r="Q156" s="79" t="s">
        <v>393</v>
      </c>
      <c r="R156" s="79"/>
      <c r="S156" s="79"/>
      <c r="T156" s="79" t="s">
        <v>570</v>
      </c>
      <c r="U156" s="79"/>
      <c r="V156" s="82" t="s">
        <v>691</v>
      </c>
      <c r="W156" s="81">
        <v>43740.331412037034</v>
      </c>
      <c r="X156" s="82" t="s">
        <v>862</v>
      </c>
      <c r="Y156" s="79"/>
      <c r="Z156" s="79"/>
      <c r="AA156" s="85" t="s">
        <v>1094</v>
      </c>
      <c r="AB156" s="79"/>
      <c r="AC156" s="79" t="b">
        <v>0</v>
      </c>
      <c r="AD156" s="79">
        <v>0</v>
      </c>
      <c r="AE156" s="85" t="s">
        <v>1173</v>
      </c>
      <c r="AF156" s="79" t="b">
        <v>0</v>
      </c>
      <c r="AG156" s="79" t="s">
        <v>1176</v>
      </c>
      <c r="AH156" s="79"/>
      <c r="AI156" s="85" t="s">
        <v>1173</v>
      </c>
      <c r="AJ156" s="79" t="b">
        <v>0</v>
      </c>
      <c r="AK156" s="79">
        <v>2</v>
      </c>
      <c r="AL156" s="85" t="s">
        <v>1133</v>
      </c>
      <c r="AM156" s="79" t="s">
        <v>1181</v>
      </c>
      <c r="AN156" s="79" t="b">
        <v>0</v>
      </c>
      <c r="AO156" s="85" t="s">
        <v>1133</v>
      </c>
      <c r="AP156" s="79" t="s">
        <v>176</v>
      </c>
      <c r="AQ156" s="79">
        <v>0</v>
      </c>
      <c r="AR156" s="79">
        <v>0</v>
      </c>
      <c r="AS156" s="79"/>
      <c r="AT156" s="79"/>
      <c r="AU156" s="79"/>
      <c r="AV156" s="79"/>
      <c r="AW156" s="79"/>
      <c r="AX156" s="79"/>
      <c r="AY156" s="79"/>
      <c r="AZ156" s="79"/>
      <c r="BA156">
        <v>4</v>
      </c>
      <c r="BB156" s="78" t="str">
        <f>REPLACE(INDEX(GroupVertices[Group],MATCH(Edges25[[#This Row],[Vertex 1]],GroupVertices[Vertex],0)),1,1,"")</f>
        <v>4</v>
      </c>
      <c r="BC156" s="78" t="str">
        <f>REPLACE(INDEX(GroupVertices[Group],MATCH(Edges25[[#This Row],[Vertex 2]],GroupVertices[Vertex],0)),1,1,"")</f>
        <v>1</v>
      </c>
      <c r="BD156" s="48">
        <v>0</v>
      </c>
      <c r="BE156" s="49">
        <v>0</v>
      </c>
      <c r="BF156" s="48">
        <v>0</v>
      </c>
      <c r="BG156" s="49">
        <v>0</v>
      </c>
      <c r="BH156" s="48">
        <v>0</v>
      </c>
      <c r="BI156" s="49">
        <v>0</v>
      </c>
      <c r="BJ156" s="48">
        <v>17</v>
      </c>
      <c r="BK156" s="49">
        <v>100</v>
      </c>
      <c r="BL156" s="48">
        <v>17</v>
      </c>
    </row>
    <row r="157" spans="1:64" ht="15">
      <c r="A157" s="64" t="s">
        <v>263</v>
      </c>
      <c r="B157" s="64" t="s">
        <v>281</v>
      </c>
      <c r="C157" s="65"/>
      <c r="D157" s="66"/>
      <c r="E157" s="67"/>
      <c r="F157" s="68"/>
      <c r="G157" s="65"/>
      <c r="H157" s="69"/>
      <c r="I157" s="70"/>
      <c r="J157" s="70"/>
      <c r="K157" s="34" t="s">
        <v>65</v>
      </c>
      <c r="L157" s="77">
        <v>263</v>
      </c>
      <c r="M157" s="77"/>
      <c r="N157" s="72"/>
      <c r="O157" s="79" t="s">
        <v>328</v>
      </c>
      <c r="P157" s="81">
        <v>43740.66590277778</v>
      </c>
      <c r="Q157" s="79" t="s">
        <v>336</v>
      </c>
      <c r="R157" s="79"/>
      <c r="S157" s="79"/>
      <c r="T157" s="79"/>
      <c r="U157" s="79"/>
      <c r="V157" s="82" t="s">
        <v>691</v>
      </c>
      <c r="W157" s="81">
        <v>43740.66590277778</v>
      </c>
      <c r="X157" s="82" t="s">
        <v>863</v>
      </c>
      <c r="Y157" s="79"/>
      <c r="Z157" s="79"/>
      <c r="AA157" s="85" t="s">
        <v>1095</v>
      </c>
      <c r="AB157" s="79"/>
      <c r="AC157" s="79" t="b">
        <v>0</v>
      </c>
      <c r="AD157" s="79">
        <v>0</v>
      </c>
      <c r="AE157" s="85" t="s">
        <v>1173</v>
      </c>
      <c r="AF157" s="79" t="b">
        <v>0</v>
      </c>
      <c r="AG157" s="79" t="s">
        <v>1176</v>
      </c>
      <c r="AH157" s="79"/>
      <c r="AI157" s="85" t="s">
        <v>1173</v>
      </c>
      <c r="AJ157" s="79" t="b">
        <v>0</v>
      </c>
      <c r="AK157" s="79">
        <v>5</v>
      </c>
      <c r="AL157" s="85" t="s">
        <v>1165</v>
      </c>
      <c r="AM157" s="79" t="s">
        <v>1181</v>
      </c>
      <c r="AN157" s="79" t="b">
        <v>0</v>
      </c>
      <c r="AO157" s="85" t="s">
        <v>1165</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4</v>
      </c>
      <c r="BC157" s="78" t="str">
        <f>REPLACE(INDEX(GroupVertices[Group],MATCH(Edges25[[#This Row],[Vertex 2]],GroupVertices[Vertex],0)),1,1,"")</f>
        <v>3</v>
      </c>
      <c r="BD157" s="48">
        <v>0</v>
      </c>
      <c r="BE157" s="49">
        <v>0</v>
      </c>
      <c r="BF157" s="48">
        <v>0</v>
      </c>
      <c r="BG157" s="49">
        <v>0</v>
      </c>
      <c r="BH157" s="48">
        <v>0</v>
      </c>
      <c r="BI157" s="49">
        <v>0</v>
      </c>
      <c r="BJ157" s="48">
        <v>15</v>
      </c>
      <c r="BK157" s="49">
        <v>100</v>
      </c>
      <c r="BL157" s="48">
        <v>15</v>
      </c>
    </row>
    <row r="158" spans="1:64" ht="15">
      <c r="A158" s="64" t="s">
        <v>263</v>
      </c>
      <c r="B158" s="64" t="s">
        <v>263</v>
      </c>
      <c r="C158" s="65"/>
      <c r="D158" s="66"/>
      <c r="E158" s="67"/>
      <c r="F158" s="68"/>
      <c r="G158" s="65"/>
      <c r="H158" s="69"/>
      <c r="I158" s="70"/>
      <c r="J158" s="70"/>
      <c r="K158" s="34" t="s">
        <v>65</v>
      </c>
      <c r="L158" s="77">
        <v>264</v>
      </c>
      <c r="M158" s="77"/>
      <c r="N158" s="72"/>
      <c r="O158" s="79" t="s">
        <v>176</v>
      </c>
      <c r="P158" s="81">
        <v>43741.28346064815</v>
      </c>
      <c r="Q158" s="79" t="s">
        <v>426</v>
      </c>
      <c r="R158" s="79"/>
      <c r="S158" s="79"/>
      <c r="T158" s="79" t="s">
        <v>583</v>
      </c>
      <c r="U158" s="82" t="s">
        <v>626</v>
      </c>
      <c r="V158" s="82" t="s">
        <v>626</v>
      </c>
      <c r="W158" s="81">
        <v>43741.28346064815</v>
      </c>
      <c r="X158" s="82" t="s">
        <v>864</v>
      </c>
      <c r="Y158" s="79"/>
      <c r="Z158" s="79"/>
      <c r="AA158" s="85" t="s">
        <v>1096</v>
      </c>
      <c r="AB158" s="79"/>
      <c r="AC158" s="79" t="b">
        <v>0</v>
      </c>
      <c r="AD158" s="79">
        <v>0</v>
      </c>
      <c r="AE158" s="85" t="s">
        <v>1173</v>
      </c>
      <c r="AF158" s="79" t="b">
        <v>0</v>
      </c>
      <c r="AG158" s="79" t="s">
        <v>1177</v>
      </c>
      <c r="AH158" s="79"/>
      <c r="AI158" s="85" t="s">
        <v>1173</v>
      </c>
      <c r="AJ158" s="79" t="b">
        <v>0</v>
      </c>
      <c r="AK158" s="79">
        <v>0</v>
      </c>
      <c r="AL158" s="85" t="s">
        <v>1173</v>
      </c>
      <c r="AM158" s="79" t="s">
        <v>1181</v>
      </c>
      <c r="AN158" s="79" t="b">
        <v>0</v>
      </c>
      <c r="AO158" s="85" t="s">
        <v>1096</v>
      </c>
      <c r="AP158" s="79" t="s">
        <v>176</v>
      </c>
      <c r="AQ158" s="79">
        <v>0</v>
      </c>
      <c r="AR158" s="79">
        <v>0</v>
      </c>
      <c r="AS158" s="79"/>
      <c r="AT158" s="79"/>
      <c r="AU158" s="79"/>
      <c r="AV158" s="79"/>
      <c r="AW158" s="79"/>
      <c r="AX158" s="79"/>
      <c r="AY158" s="79"/>
      <c r="AZ158" s="79"/>
      <c r="BA158">
        <v>2</v>
      </c>
      <c r="BB158" s="78" t="str">
        <f>REPLACE(INDEX(GroupVertices[Group],MATCH(Edges25[[#This Row],[Vertex 1]],GroupVertices[Vertex],0)),1,1,"")</f>
        <v>4</v>
      </c>
      <c r="BC158" s="78" t="str">
        <f>REPLACE(INDEX(GroupVertices[Group],MATCH(Edges25[[#This Row],[Vertex 2]],GroupVertices[Vertex],0)),1,1,"")</f>
        <v>4</v>
      </c>
      <c r="BD158" s="48">
        <v>0</v>
      </c>
      <c r="BE158" s="49">
        <v>0</v>
      </c>
      <c r="BF158" s="48">
        <v>0</v>
      </c>
      <c r="BG158" s="49">
        <v>0</v>
      </c>
      <c r="BH158" s="48">
        <v>0</v>
      </c>
      <c r="BI158" s="49">
        <v>0</v>
      </c>
      <c r="BJ158" s="48">
        <v>7</v>
      </c>
      <c r="BK158" s="49">
        <v>100</v>
      </c>
      <c r="BL158" s="48">
        <v>7</v>
      </c>
    </row>
    <row r="159" spans="1:64" ht="15">
      <c r="A159" s="64" t="s">
        <v>263</v>
      </c>
      <c r="B159" s="64" t="s">
        <v>263</v>
      </c>
      <c r="C159" s="65"/>
      <c r="D159" s="66"/>
      <c r="E159" s="67"/>
      <c r="F159" s="68"/>
      <c r="G159" s="65"/>
      <c r="H159" s="69"/>
      <c r="I159" s="70"/>
      <c r="J159" s="70"/>
      <c r="K159" s="34" t="s">
        <v>65</v>
      </c>
      <c r="L159" s="77">
        <v>265</v>
      </c>
      <c r="M159" s="77"/>
      <c r="N159" s="72"/>
      <c r="O159" s="79" t="s">
        <v>176</v>
      </c>
      <c r="P159" s="81">
        <v>43748.31402777778</v>
      </c>
      <c r="Q159" s="79" t="s">
        <v>427</v>
      </c>
      <c r="R159" s="79"/>
      <c r="S159" s="79"/>
      <c r="T159" s="79" t="s">
        <v>586</v>
      </c>
      <c r="U159" s="82" t="s">
        <v>628</v>
      </c>
      <c r="V159" s="82" t="s">
        <v>628</v>
      </c>
      <c r="W159" s="81">
        <v>43748.31402777778</v>
      </c>
      <c r="X159" s="82" t="s">
        <v>865</v>
      </c>
      <c r="Y159" s="79"/>
      <c r="Z159" s="79"/>
      <c r="AA159" s="85" t="s">
        <v>1097</v>
      </c>
      <c r="AB159" s="79"/>
      <c r="AC159" s="79" t="b">
        <v>0</v>
      </c>
      <c r="AD159" s="79">
        <v>3</v>
      </c>
      <c r="AE159" s="85" t="s">
        <v>1173</v>
      </c>
      <c r="AF159" s="79" t="b">
        <v>0</v>
      </c>
      <c r="AG159" s="79" t="s">
        <v>1177</v>
      </c>
      <c r="AH159" s="79"/>
      <c r="AI159" s="85" t="s">
        <v>1173</v>
      </c>
      <c r="AJ159" s="79" t="b">
        <v>0</v>
      </c>
      <c r="AK159" s="79">
        <v>1</v>
      </c>
      <c r="AL159" s="85" t="s">
        <v>1173</v>
      </c>
      <c r="AM159" s="79" t="s">
        <v>1181</v>
      </c>
      <c r="AN159" s="79" t="b">
        <v>0</v>
      </c>
      <c r="AO159" s="85" t="s">
        <v>1097</v>
      </c>
      <c r="AP159" s="79" t="s">
        <v>176</v>
      </c>
      <c r="AQ159" s="79">
        <v>0</v>
      </c>
      <c r="AR159" s="79">
        <v>0</v>
      </c>
      <c r="AS159" s="79"/>
      <c r="AT159" s="79"/>
      <c r="AU159" s="79"/>
      <c r="AV159" s="79"/>
      <c r="AW159" s="79"/>
      <c r="AX159" s="79"/>
      <c r="AY159" s="79"/>
      <c r="AZ159" s="79"/>
      <c r="BA159">
        <v>2</v>
      </c>
      <c r="BB159" s="78" t="str">
        <f>REPLACE(INDEX(GroupVertices[Group],MATCH(Edges25[[#This Row],[Vertex 1]],GroupVertices[Vertex],0)),1,1,"")</f>
        <v>4</v>
      </c>
      <c r="BC159" s="78" t="str">
        <f>REPLACE(INDEX(GroupVertices[Group],MATCH(Edges25[[#This Row],[Vertex 2]],GroupVertices[Vertex],0)),1,1,"")</f>
        <v>4</v>
      </c>
      <c r="BD159" s="48">
        <v>2</v>
      </c>
      <c r="BE159" s="49">
        <v>10.526315789473685</v>
      </c>
      <c r="BF159" s="48">
        <v>0</v>
      </c>
      <c r="BG159" s="49">
        <v>0</v>
      </c>
      <c r="BH159" s="48">
        <v>0</v>
      </c>
      <c r="BI159" s="49">
        <v>0</v>
      </c>
      <c r="BJ159" s="48">
        <v>17</v>
      </c>
      <c r="BK159" s="49">
        <v>89.47368421052632</v>
      </c>
      <c r="BL159" s="48">
        <v>19</v>
      </c>
    </row>
    <row r="160" spans="1:64" ht="15">
      <c r="A160" s="64" t="s">
        <v>259</v>
      </c>
      <c r="B160" s="64" t="s">
        <v>263</v>
      </c>
      <c r="C160" s="65"/>
      <c r="D160" s="66"/>
      <c r="E160" s="67"/>
      <c r="F160" s="68"/>
      <c r="G160" s="65"/>
      <c r="H160" s="69"/>
      <c r="I160" s="70"/>
      <c r="J160" s="70"/>
      <c r="K160" s="34" t="s">
        <v>66</v>
      </c>
      <c r="L160" s="77">
        <v>266</v>
      </c>
      <c r="M160" s="77"/>
      <c r="N160" s="72"/>
      <c r="O160" s="79" t="s">
        <v>328</v>
      </c>
      <c r="P160" s="81">
        <v>43741.35797453704</v>
      </c>
      <c r="Q160" s="79" t="s">
        <v>422</v>
      </c>
      <c r="R160" s="79"/>
      <c r="S160" s="79"/>
      <c r="T160" s="79" t="s">
        <v>583</v>
      </c>
      <c r="U160" s="82" t="s">
        <v>626</v>
      </c>
      <c r="V160" s="82" t="s">
        <v>626</v>
      </c>
      <c r="W160" s="81">
        <v>43741.35797453704</v>
      </c>
      <c r="X160" s="82" t="s">
        <v>866</v>
      </c>
      <c r="Y160" s="79"/>
      <c r="Z160" s="79"/>
      <c r="AA160" s="85" t="s">
        <v>1098</v>
      </c>
      <c r="AB160" s="79"/>
      <c r="AC160" s="79" t="b">
        <v>0</v>
      </c>
      <c r="AD160" s="79">
        <v>0</v>
      </c>
      <c r="AE160" s="85" t="s">
        <v>1173</v>
      </c>
      <c r="AF160" s="79" t="b">
        <v>0</v>
      </c>
      <c r="AG160" s="79" t="s">
        <v>1177</v>
      </c>
      <c r="AH160" s="79"/>
      <c r="AI160" s="85" t="s">
        <v>1173</v>
      </c>
      <c r="AJ160" s="79" t="b">
        <v>0</v>
      </c>
      <c r="AK160" s="79">
        <v>2</v>
      </c>
      <c r="AL160" s="85" t="s">
        <v>1096</v>
      </c>
      <c r="AM160" s="79" t="s">
        <v>1183</v>
      </c>
      <c r="AN160" s="79" t="b">
        <v>0</v>
      </c>
      <c r="AO160" s="85" t="s">
        <v>1096</v>
      </c>
      <c r="AP160" s="79" t="s">
        <v>176</v>
      </c>
      <c r="AQ160" s="79">
        <v>0</v>
      </c>
      <c r="AR160" s="79">
        <v>0</v>
      </c>
      <c r="AS160" s="79"/>
      <c r="AT160" s="79"/>
      <c r="AU160" s="79"/>
      <c r="AV160" s="79"/>
      <c r="AW160" s="79"/>
      <c r="AX160" s="79"/>
      <c r="AY160" s="79"/>
      <c r="AZ160" s="79"/>
      <c r="BA160">
        <v>2</v>
      </c>
      <c r="BB160" s="78" t="str">
        <f>REPLACE(INDEX(GroupVertices[Group],MATCH(Edges25[[#This Row],[Vertex 1]],GroupVertices[Vertex],0)),1,1,"")</f>
        <v>1</v>
      </c>
      <c r="BC160" s="78" t="str">
        <f>REPLACE(INDEX(GroupVertices[Group],MATCH(Edges25[[#This Row],[Vertex 2]],GroupVertices[Vertex],0)),1,1,"")</f>
        <v>4</v>
      </c>
      <c r="BD160" s="48">
        <v>0</v>
      </c>
      <c r="BE160" s="49">
        <v>0</v>
      </c>
      <c r="BF160" s="48">
        <v>0</v>
      </c>
      <c r="BG160" s="49">
        <v>0</v>
      </c>
      <c r="BH160" s="48">
        <v>0</v>
      </c>
      <c r="BI160" s="49">
        <v>0</v>
      </c>
      <c r="BJ160" s="48">
        <v>9</v>
      </c>
      <c r="BK160" s="49">
        <v>100</v>
      </c>
      <c r="BL160" s="48">
        <v>9</v>
      </c>
    </row>
    <row r="161" spans="1:64" ht="15">
      <c r="A161" s="64" t="s">
        <v>259</v>
      </c>
      <c r="B161" s="64" t="s">
        <v>263</v>
      </c>
      <c r="C161" s="65"/>
      <c r="D161" s="66"/>
      <c r="E161" s="67"/>
      <c r="F161" s="68"/>
      <c r="G161" s="65"/>
      <c r="H161" s="69"/>
      <c r="I161" s="70"/>
      <c r="J161" s="70"/>
      <c r="K161" s="34" t="s">
        <v>66</v>
      </c>
      <c r="L161" s="77">
        <v>267</v>
      </c>
      <c r="M161" s="77"/>
      <c r="N161" s="72"/>
      <c r="O161" s="79" t="s">
        <v>328</v>
      </c>
      <c r="P161" s="81">
        <v>43748.336597222224</v>
      </c>
      <c r="Q161" s="79" t="s">
        <v>428</v>
      </c>
      <c r="R161" s="79"/>
      <c r="S161" s="79"/>
      <c r="T161" s="79"/>
      <c r="U161" s="79"/>
      <c r="V161" s="82" t="s">
        <v>685</v>
      </c>
      <c r="W161" s="81">
        <v>43748.336597222224</v>
      </c>
      <c r="X161" s="82" t="s">
        <v>867</v>
      </c>
      <c r="Y161" s="79"/>
      <c r="Z161" s="79"/>
      <c r="AA161" s="85" t="s">
        <v>1099</v>
      </c>
      <c r="AB161" s="79"/>
      <c r="AC161" s="79" t="b">
        <v>0</v>
      </c>
      <c r="AD161" s="79">
        <v>0</v>
      </c>
      <c r="AE161" s="85" t="s">
        <v>1173</v>
      </c>
      <c r="AF161" s="79" t="b">
        <v>0</v>
      </c>
      <c r="AG161" s="79" t="s">
        <v>1177</v>
      </c>
      <c r="AH161" s="79"/>
      <c r="AI161" s="85" t="s">
        <v>1173</v>
      </c>
      <c r="AJ161" s="79" t="b">
        <v>0</v>
      </c>
      <c r="AK161" s="79">
        <v>1</v>
      </c>
      <c r="AL161" s="85" t="s">
        <v>1097</v>
      </c>
      <c r="AM161" s="79" t="s">
        <v>1184</v>
      </c>
      <c r="AN161" s="79" t="b">
        <v>0</v>
      </c>
      <c r="AO161" s="85" t="s">
        <v>1097</v>
      </c>
      <c r="AP161" s="79" t="s">
        <v>176</v>
      </c>
      <c r="AQ161" s="79">
        <v>0</v>
      </c>
      <c r="AR161" s="79">
        <v>0</v>
      </c>
      <c r="AS161" s="79"/>
      <c r="AT161" s="79"/>
      <c r="AU161" s="79"/>
      <c r="AV161" s="79"/>
      <c r="AW161" s="79"/>
      <c r="AX161" s="79"/>
      <c r="AY161" s="79"/>
      <c r="AZ161" s="79"/>
      <c r="BA161">
        <v>2</v>
      </c>
      <c r="BB161" s="78" t="str">
        <f>REPLACE(INDEX(GroupVertices[Group],MATCH(Edges25[[#This Row],[Vertex 1]],GroupVertices[Vertex],0)),1,1,"")</f>
        <v>1</v>
      </c>
      <c r="BC161" s="78" t="str">
        <f>REPLACE(INDEX(GroupVertices[Group],MATCH(Edges25[[#This Row],[Vertex 2]],GroupVertices[Vertex],0)),1,1,"")</f>
        <v>4</v>
      </c>
      <c r="BD161" s="48">
        <v>2</v>
      </c>
      <c r="BE161" s="49">
        <v>11.11111111111111</v>
      </c>
      <c r="BF161" s="48">
        <v>0</v>
      </c>
      <c r="BG161" s="49">
        <v>0</v>
      </c>
      <c r="BH161" s="48">
        <v>0</v>
      </c>
      <c r="BI161" s="49">
        <v>0</v>
      </c>
      <c r="BJ161" s="48">
        <v>16</v>
      </c>
      <c r="BK161" s="49">
        <v>88.88888888888889</v>
      </c>
      <c r="BL161" s="48">
        <v>18</v>
      </c>
    </row>
    <row r="162" spans="1:64" ht="15">
      <c r="A162" s="64" t="s">
        <v>276</v>
      </c>
      <c r="B162" s="64" t="s">
        <v>259</v>
      </c>
      <c r="C162" s="65"/>
      <c r="D162" s="66"/>
      <c r="E162" s="67"/>
      <c r="F162" s="68"/>
      <c r="G162" s="65"/>
      <c r="H162" s="69"/>
      <c r="I162" s="70"/>
      <c r="J162" s="70"/>
      <c r="K162" s="34" t="s">
        <v>66</v>
      </c>
      <c r="L162" s="77">
        <v>268</v>
      </c>
      <c r="M162" s="77"/>
      <c r="N162" s="72"/>
      <c r="O162" s="79" t="s">
        <v>329</v>
      </c>
      <c r="P162" s="81">
        <v>43749.50098379629</v>
      </c>
      <c r="Q162" s="79" t="s">
        <v>429</v>
      </c>
      <c r="R162" s="79"/>
      <c r="S162" s="79"/>
      <c r="T162" s="79"/>
      <c r="U162" s="79"/>
      <c r="V162" s="82" t="s">
        <v>701</v>
      </c>
      <c r="W162" s="81">
        <v>43749.50098379629</v>
      </c>
      <c r="X162" s="82" t="s">
        <v>868</v>
      </c>
      <c r="Y162" s="79"/>
      <c r="Z162" s="79"/>
      <c r="AA162" s="85" t="s">
        <v>1100</v>
      </c>
      <c r="AB162" s="85" t="s">
        <v>1158</v>
      </c>
      <c r="AC162" s="79" t="b">
        <v>0</v>
      </c>
      <c r="AD162" s="79">
        <v>0</v>
      </c>
      <c r="AE162" s="85" t="s">
        <v>1174</v>
      </c>
      <c r="AF162" s="79" t="b">
        <v>0</v>
      </c>
      <c r="AG162" s="79" t="s">
        <v>1177</v>
      </c>
      <c r="AH162" s="79"/>
      <c r="AI162" s="85" t="s">
        <v>1173</v>
      </c>
      <c r="AJ162" s="79" t="b">
        <v>0</v>
      </c>
      <c r="AK162" s="79">
        <v>0</v>
      </c>
      <c r="AL162" s="85" t="s">
        <v>1173</v>
      </c>
      <c r="AM162" s="79" t="s">
        <v>1183</v>
      </c>
      <c r="AN162" s="79" t="b">
        <v>0</v>
      </c>
      <c r="AO162" s="85" t="s">
        <v>1158</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1</v>
      </c>
      <c r="BC162" s="78" t="str">
        <f>REPLACE(INDEX(GroupVertices[Group],MATCH(Edges25[[#This Row],[Vertex 2]],GroupVertices[Vertex],0)),1,1,"")</f>
        <v>1</v>
      </c>
      <c r="BD162" s="48">
        <v>1</v>
      </c>
      <c r="BE162" s="49">
        <v>7.142857142857143</v>
      </c>
      <c r="BF162" s="48">
        <v>0</v>
      </c>
      <c r="BG162" s="49">
        <v>0</v>
      </c>
      <c r="BH162" s="48">
        <v>0</v>
      </c>
      <c r="BI162" s="49">
        <v>0</v>
      </c>
      <c r="BJ162" s="48">
        <v>13</v>
      </c>
      <c r="BK162" s="49">
        <v>92.85714285714286</v>
      </c>
      <c r="BL162" s="48">
        <v>14</v>
      </c>
    </row>
    <row r="163" spans="1:64" ht="15">
      <c r="A163" s="64" t="s">
        <v>276</v>
      </c>
      <c r="B163" s="64" t="s">
        <v>259</v>
      </c>
      <c r="C163" s="65"/>
      <c r="D163" s="66"/>
      <c r="E163" s="67"/>
      <c r="F163" s="68"/>
      <c r="G163" s="65"/>
      <c r="H163" s="69"/>
      <c r="I163" s="70"/>
      <c r="J163" s="70"/>
      <c r="K163" s="34" t="s">
        <v>66</v>
      </c>
      <c r="L163" s="77">
        <v>269</v>
      </c>
      <c r="M163" s="77"/>
      <c r="N163" s="72"/>
      <c r="O163" s="79" t="s">
        <v>329</v>
      </c>
      <c r="P163" s="81">
        <v>43749.511770833335</v>
      </c>
      <c r="Q163" s="79" t="s">
        <v>430</v>
      </c>
      <c r="R163" s="79"/>
      <c r="S163" s="79"/>
      <c r="T163" s="79"/>
      <c r="U163" s="79"/>
      <c r="V163" s="82" t="s">
        <v>701</v>
      </c>
      <c r="W163" s="81">
        <v>43749.511770833335</v>
      </c>
      <c r="X163" s="82" t="s">
        <v>869</v>
      </c>
      <c r="Y163" s="79"/>
      <c r="Z163" s="79"/>
      <c r="AA163" s="85" t="s">
        <v>1101</v>
      </c>
      <c r="AB163" s="85" t="s">
        <v>1158</v>
      </c>
      <c r="AC163" s="79" t="b">
        <v>0</v>
      </c>
      <c r="AD163" s="79">
        <v>0</v>
      </c>
      <c r="AE163" s="85" t="s">
        <v>1174</v>
      </c>
      <c r="AF163" s="79" t="b">
        <v>0</v>
      </c>
      <c r="AG163" s="79" t="s">
        <v>1177</v>
      </c>
      <c r="AH163" s="79"/>
      <c r="AI163" s="85" t="s">
        <v>1173</v>
      </c>
      <c r="AJ163" s="79" t="b">
        <v>0</v>
      </c>
      <c r="AK163" s="79">
        <v>0</v>
      </c>
      <c r="AL163" s="85" t="s">
        <v>1173</v>
      </c>
      <c r="AM163" s="79" t="s">
        <v>1183</v>
      </c>
      <c r="AN163" s="79" t="b">
        <v>0</v>
      </c>
      <c r="AO163" s="85" t="s">
        <v>1158</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1</v>
      </c>
      <c r="BC163" s="78" t="str">
        <f>REPLACE(INDEX(GroupVertices[Group],MATCH(Edges25[[#This Row],[Vertex 2]],GroupVertices[Vertex],0)),1,1,"")</f>
        <v>1</v>
      </c>
      <c r="BD163" s="48">
        <v>2</v>
      </c>
      <c r="BE163" s="49">
        <v>10</v>
      </c>
      <c r="BF163" s="48">
        <v>1</v>
      </c>
      <c r="BG163" s="49">
        <v>5</v>
      </c>
      <c r="BH163" s="48">
        <v>0</v>
      </c>
      <c r="BI163" s="49">
        <v>0</v>
      </c>
      <c r="BJ163" s="48">
        <v>17</v>
      </c>
      <c r="BK163" s="49">
        <v>85</v>
      </c>
      <c r="BL163" s="48">
        <v>20</v>
      </c>
    </row>
    <row r="164" spans="1:64" ht="15">
      <c r="A164" s="64" t="s">
        <v>259</v>
      </c>
      <c r="B164" s="64" t="s">
        <v>276</v>
      </c>
      <c r="C164" s="65"/>
      <c r="D164" s="66"/>
      <c r="E164" s="67"/>
      <c r="F164" s="68"/>
      <c r="G164" s="65"/>
      <c r="H164" s="69"/>
      <c r="I164" s="70"/>
      <c r="J164" s="70"/>
      <c r="K164" s="34" t="s">
        <v>66</v>
      </c>
      <c r="L164" s="77">
        <v>270</v>
      </c>
      <c r="M164" s="77"/>
      <c r="N164" s="72"/>
      <c r="O164" s="79" t="s">
        <v>329</v>
      </c>
      <c r="P164" s="81">
        <v>43749.5643287037</v>
      </c>
      <c r="Q164" s="79" t="s">
        <v>431</v>
      </c>
      <c r="R164" s="82" t="s">
        <v>505</v>
      </c>
      <c r="S164" s="79" t="s">
        <v>526</v>
      </c>
      <c r="T164" s="79"/>
      <c r="U164" s="79"/>
      <c r="V164" s="82" t="s">
        <v>685</v>
      </c>
      <c r="W164" s="81">
        <v>43749.5643287037</v>
      </c>
      <c r="X164" s="82" t="s">
        <v>870</v>
      </c>
      <c r="Y164" s="79"/>
      <c r="Z164" s="79"/>
      <c r="AA164" s="85" t="s">
        <v>1102</v>
      </c>
      <c r="AB164" s="85" t="s">
        <v>1101</v>
      </c>
      <c r="AC164" s="79" t="b">
        <v>0</v>
      </c>
      <c r="AD164" s="79">
        <v>0</v>
      </c>
      <c r="AE164" s="85" t="s">
        <v>1175</v>
      </c>
      <c r="AF164" s="79" t="b">
        <v>1</v>
      </c>
      <c r="AG164" s="79" t="s">
        <v>1177</v>
      </c>
      <c r="AH164" s="79"/>
      <c r="AI164" s="85" t="s">
        <v>1159</v>
      </c>
      <c r="AJ164" s="79" t="b">
        <v>0</v>
      </c>
      <c r="AK164" s="79">
        <v>0</v>
      </c>
      <c r="AL164" s="85" t="s">
        <v>1173</v>
      </c>
      <c r="AM164" s="79" t="s">
        <v>1184</v>
      </c>
      <c r="AN164" s="79" t="b">
        <v>0</v>
      </c>
      <c r="AO164" s="85" t="s">
        <v>1101</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1</v>
      </c>
      <c r="BC164" s="78" t="str">
        <f>REPLACE(INDEX(GroupVertices[Group],MATCH(Edges25[[#This Row],[Vertex 2]],GroupVertices[Vertex],0)),1,1,"")</f>
        <v>1</v>
      </c>
      <c r="BD164" s="48">
        <v>0</v>
      </c>
      <c r="BE164" s="49">
        <v>0</v>
      </c>
      <c r="BF164" s="48">
        <v>0</v>
      </c>
      <c r="BG164" s="49">
        <v>0</v>
      </c>
      <c r="BH164" s="48">
        <v>0</v>
      </c>
      <c r="BI164" s="49">
        <v>0</v>
      </c>
      <c r="BJ164" s="48">
        <v>9</v>
      </c>
      <c r="BK164" s="49">
        <v>100</v>
      </c>
      <c r="BL164" s="48">
        <v>9</v>
      </c>
    </row>
    <row r="165" spans="1:64" ht="15">
      <c r="A165" s="64" t="s">
        <v>277</v>
      </c>
      <c r="B165" s="64" t="s">
        <v>277</v>
      </c>
      <c r="C165" s="65"/>
      <c r="D165" s="66"/>
      <c r="E165" s="67"/>
      <c r="F165" s="68"/>
      <c r="G165" s="65"/>
      <c r="H165" s="69"/>
      <c r="I165" s="70"/>
      <c r="J165" s="70"/>
      <c r="K165" s="34" t="s">
        <v>65</v>
      </c>
      <c r="L165" s="77">
        <v>271</v>
      </c>
      <c r="M165" s="77"/>
      <c r="N165" s="72"/>
      <c r="O165" s="79" t="s">
        <v>176</v>
      </c>
      <c r="P165" s="81">
        <v>43748.352476851855</v>
      </c>
      <c r="Q165" s="79" t="s">
        <v>432</v>
      </c>
      <c r="R165" s="79"/>
      <c r="S165" s="79"/>
      <c r="T165" s="79" t="s">
        <v>587</v>
      </c>
      <c r="U165" s="82" t="s">
        <v>629</v>
      </c>
      <c r="V165" s="82" t="s">
        <v>629</v>
      </c>
      <c r="W165" s="81">
        <v>43748.352476851855</v>
      </c>
      <c r="X165" s="82" t="s">
        <v>871</v>
      </c>
      <c r="Y165" s="79"/>
      <c r="Z165" s="79"/>
      <c r="AA165" s="85" t="s">
        <v>1103</v>
      </c>
      <c r="AB165" s="79"/>
      <c r="AC165" s="79" t="b">
        <v>0</v>
      </c>
      <c r="AD165" s="79">
        <v>37</v>
      </c>
      <c r="AE165" s="85" t="s">
        <v>1173</v>
      </c>
      <c r="AF165" s="79" t="b">
        <v>0</v>
      </c>
      <c r="AG165" s="79" t="s">
        <v>1176</v>
      </c>
      <c r="AH165" s="79"/>
      <c r="AI165" s="85" t="s">
        <v>1173</v>
      </c>
      <c r="AJ165" s="79" t="b">
        <v>0</v>
      </c>
      <c r="AK165" s="79">
        <v>10</v>
      </c>
      <c r="AL165" s="85" t="s">
        <v>1173</v>
      </c>
      <c r="AM165" s="79" t="s">
        <v>1187</v>
      </c>
      <c r="AN165" s="79" t="b">
        <v>0</v>
      </c>
      <c r="AO165" s="85" t="s">
        <v>1103</v>
      </c>
      <c r="AP165" s="79" t="s">
        <v>1191</v>
      </c>
      <c r="AQ165" s="79">
        <v>0</v>
      </c>
      <c r="AR165" s="79">
        <v>0</v>
      </c>
      <c r="AS165" s="79"/>
      <c r="AT165" s="79"/>
      <c r="AU165" s="79"/>
      <c r="AV165" s="79"/>
      <c r="AW165" s="79"/>
      <c r="AX165" s="79"/>
      <c r="AY165" s="79"/>
      <c r="AZ165" s="79"/>
      <c r="BA165">
        <v>1</v>
      </c>
      <c r="BB165" s="78" t="str">
        <f>REPLACE(INDEX(GroupVertices[Group],MATCH(Edges25[[#This Row],[Vertex 1]],GroupVertices[Vertex],0)),1,1,"")</f>
        <v>1</v>
      </c>
      <c r="BC165" s="78" t="str">
        <f>REPLACE(INDEX(GroupVertices[Group],MATCH(Edges25[[#This Row],[Vertex 2]],GroupVertices[Vertex],0)),1,1,"")</f>
        <v>1</v>
      </c>
      <c r="BD165" s="48">
        <v>0</v>
      </c>
      <c r="BE165" s="49">
        <v>0</v>
      </c>
      <c r="BF165" s="48">
        <v>0</v>
      </c>
      <c r="BG165" s="49">
        <v>0</v>
      </c>
      <c r="BH165" s="48">
        <v>0</v>
      </c>
      <c r="BI165" s="49">
        <v>0</v>
      </c>
      <c r="BJ165" s="48">
        <v>31</v>
      </c>
      <c r="BK165" s="49">
        <v>100</v>
      </c>
      <c r="BL165" s="48">
        <v>31</v>
      </c>
    </row>
    <row r="166" spans="1:64" ht="15">
      <c r="A166" s="64" t="s">
        <v>259</v>
      </c>
      <c r="B166" s="64" t="s">
        <v>277</v>
      </c>
      <c r="C166" s="65"/>
      <c r="D166" s="66"/>
      <c r="E166" s="67"/>
      <c r="F166" s="68"/>
      <c r="G166" s="65"/>
      <c r="H166" s="69"/>
      <c r="I166" s="70"/>
      <c r="J166" s="70"/>
      <c r="K166" s="34" t="s">
        <v>65</v>
      </c>
      <c r="L166" s="77">
        <v>274</v>
      </c>
      <c r="M166" s="77"/>
      <c r="N166" s="72"/>
      <c r="O166" s="79" t="s">
        <v>328</v>
      </c>
      <c r="P166" s="81">
        <v>43749.61173611111</v>
      </c>
      <c r="Q166" s="79" t="s">
        <v>433</v>
      </c>
      <c r="R166" s="79"/>
      <c r="S166" s="79"/>
      <c r="T166" s="79"/>
      <c r="U166" s="79"/>
      <c r="V166" s="82" t="s">
        <v>685</v>
      </c>
      <c r="W166" s="81">
        <v>43749.61173611111</v>
      </c>
      <c r="X166" s="82" t="s">
        <v>872</v>
      </c>
      <c r="Y166" s="79"/>
      <c r="Z166" s="79"/>
      <c r="AA166" s="85" t="s">
        <v>1104</v>
      </c>
      <c r="AB166" s="79"/>
      <c r="AC166" s="79" t="b">
        <v>0</v>
      </c>
      <c r="AD166" s="79">
        <v>0</v>
      </c>
      <c r="AE166" s="85" t="s">
        <v>1173</v>
      </c>
      <c r="AF166" s="79" t="b">
        <v>0</v>
      </c>
      <c r="AG166" s="79" t="s">
        <v>1176</v>
      </c>
      <c r="AH166" s="79"/>
      <c r="AI166" s="85" t="s">
        <v>1173</v>
      </c>
      <c r="AJ166" s="79" t="b">
        <v>0</v>
      </c>
      <c r="AK166" s="79">
        <v>10</v>
      </c>
      <c r="AL166" s="85" t="s">
        <v>1103</v>
      </c>
      <c r="AM166" s="79" t="s">
        <v>1184</v>
      </c>
      <c r="AN166" s="79" t="b">
        <v>0</v>
      </c>
      <c r="AO166" s="85" t="s">
        <v>1103</v>
      </c>
      <c r="AP166" s="79" t="s">
        <v>176</v>
      </c>
      <c r="AQ166" s="79">
        <v>0</v>
      </c>
      <c r="AR166" s="79">
        <v>0</v>
      </c>
      <c r="AS166" s="79"/>
      <c r="AT166" s="79"/>
      <c r="AU166" s="79"/>
      <c r="AV166" s="79"/>
      <c r="AW166" s="79"/>
      <c r="AX166" s="79"/>
      <c r="AY166" s="79"/>
      <c r="AZ166" s="79"/>
      <c r="BA166">
        <v>3</v>
      </c>
      <c r="BB166" s="78" t="str">
        <f>REPLACE(INDEX(GroupVertices[Group],MATCH(Edges25[[#This Row],[Vertex 1]],GroupVertices[Vertex],0)),1,1,"")</f>
        <v>1</v>
      </c>
      <c r="BC166" s="78" t="str">
        <f>REPLACE(INDEX(GroupVertices[Group],MATCH(Edges25[[#This Row],[Vertex 2]],GroupVertices[Vertex],0)),1,1,"")</f>
        <v>1</v>
      </c>
      <c r="BD166" s="48">
        <v>0</v>
      </c>
      <c r="BE166" s="49">
        <v>0</v>
      </c>
      <c r="BF166" s="48">
        <v>0</v>
      </c>
      <c r="BG166" s="49">
        <v>0</v>
      </c>
      <c r="BH166" s="48">
        <v>0</v>
      </c>
      <c r="BI166" s="49">
        <v>0</v>
      </c>
      <c r="BJ166" s="48">
        <v>20</v>
      </c>
      <c r="BK166" s="49">
        <v>100</v>
      </c>
      <c r="BL166" s="48">
        <v>20</v>
      </c>
    </row>
    <row r="167" spans="1:64" ht="15">
      <c r="A167" s="64" t="s">
        <v>278</v>
      </c>
      <c r="B167" s="64" t="s">
        <v>281</v>
      </c>
      <c r="C167" s="65"/>
      <c r="D167" s="66"/>
      <c r="E167" s="67"/>
      <c r="F167" s="68"/>
      <c r="G167" s="65"/>
      <c r="H167" s="69"/>
      <c r="I167" s="70"/>
      <c r="J167" s="70"/>
      <c r="K167" s="34" t="s">
        <v>65</v>
      </c>
      <c r="L167" s="77">
        <v>275</v>
      </c>
      <c r="M167" s="77"/>
      <c r="N167" s="72"/>
      <c r="O167" s="79" t="s">
        <v>328</v>
      </c>
      <c r="P167" s="81">
        <v>43750.18372685185</v>
      </c>
      <c r="Q167" s="79" t="s">
        <v>434</v>
      </c>
      <c r="R167" s="79"/>
      <c r="S167" s="79"/>
      <c r="T167" s="79"/>
      <c r="U167" s="79"/>
      <c r="V167" s="82" t="s">
        <v>702</v>
      </c>
      <c r="W167" s="81">
        <v>43750.18372685185</v>
      </c>
      <c r="X167" s="82" t="s">
        <v>873</v>
      </c>
      <c r="Y167" s="79"/>
      <c r="Z167" s="79"/>
      <c r="AA167" s="85" t="s">
        <v>1105</v>
      </c>
      <c r="AB167" s="79"/>
      <c r="AC167" s="79" t="b">
        <v>0</v>
      </c>
      <c r="AD167" s="79">
        <v>0</v>
      </c>
      <c r="AE167" s="85" t="s">
        <v>1173</v>
      </c>
      <c r="AF167" s="79" t="b">
        <v>0</v>
      </c>
      <c r="AG167" s="79" t="s">
        <v>1177</v>
      </c>
      <c r="AH167" s="79"/>
      <c r="AI167" s="85" t="s">
        <v>1173</v>
      </c>
      <c r="AJ167" s="79" t="b">
        <v>0</v>
      </c>
      <c r="AK167" s="79">
        <v>3</v>
      </c>
      <c r="AL167" s="85" t="s">
        <v>1169</v>
      </c>
      <c r="AM167" s="79" t="s">
        <v>1182</v>
      </c>
      <c r="AN167" s="79" t="b">
        <v>0</v>
      </c>
      <c r="AO167" s="85" t="s">
        <v>1169</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3</v>
      </c>
      <c r="BC167" s="78" t="str">
        <f>REPLACE(INDEX(GroupVertices[Group],MATCH(Edges25[[#This Row],[Vertex 2]],GroupVertices[Vertex],0)),1,1,"")</f>
        <v>3</v>
      </c>
      <c r="BD167" s="48">
        <v>1</v>
      </c>
      <c r="BE167" s="49">
        <v>4.545454545454546</v>
      </c>
      <c r="BF167" s="48">
        <v>0</v>
      </c>
      <c r="BG167" s="49">
        <v>0</v>
      </c>
      <c r="BH167" s="48">
        <v>0</v>
      </c>
      <c r="BI167" s="49">
        <v>0</v>
      </c>
      <c r="BJ167" s="48">
        <v>21</v>
      </c>
      <c r="BK167" s="49">
        <v>95.45454545454545</v>
      </c>
      <c r="BL167" s="48">
        <v>22</v>
      </c>
    </row>
    <row r="168" spans="1:64" ht="15">
      <c r="A168" s="64" t="s">
        <v>279</v>
      </c>
      <c r="B168" s="64" t="s">
        <v>324</v>
      </c>
      <c r="C168" s="65"/>
      <c r="D168" s="66"/>
      <c r="E168" s="67"/>
      <c r="F168" s="68"/>
      <c r="G168" s="65"/>
      <c r="H168" s="69"/>
      <c r="I168" s="70"/>
      <c r="J168" s="70"/>
      <c r="K168" s="34" t="s">
        <v>65</v>
      </c>
      <c r="L168" s="77">
        <v>276</v>
      </c>
      <c r="M168" s="77"/>
      <c r="N168" s="72"/>
      <c r="O168" s="79" t="s">
        <v>328</v>
      </c>
      <c r="P168" s="81">
        <v>43741.6228125</v>
      </c>
      <c r="Q168" s="79" t="s">
        <v>435</v>
      </c>
      <c r="R168" s="79"/>
      <c r="S168" s="79"/>
      <c r="T168" s="79" t="s">
        <v>588</v>
      </c>
      <c r="U168" s="82" t="s">
        <v>630</v>
      </c>
      <c r="V168" s="82" t="s">
        <v>630</v>
      </c>
      <c r="W168" s="81">
        <v>43741.6228125</v>
      </c>
      <c r="X168" s="82" t="s">
        <v>874</v>
      </c>
      <c r="Y168" s="79"/>
      <c r="Z168" s="79"/>
      <c r="AA168" s="85" t="s">
        <v>1106</v>
      </c>
      <c r="AB168" s="79"/>
      <c r="AC168" s="79" t="b">
        <v>0</v>
      </c>
      <c r="AD168" s="79">
        <v>5</v>
      </c>
      <c r="AE168" s="85" t="s">
        <v>1173</v>
      </c>
      <c r="AF168" s="79" t="b">
        <v>0</v>
      </c>
      <c r="AG168" s="79" t="s">
        <v>1177</v>
      </c>
      <c r="AH168" s="79"/>
      <c r="AI168" s="85" t="s">
        <v>1173</v>
      </c>
      <c r="AJ168" s="79" t="b">
        <v>0</v>
      </c>
      <c r="AK168" s="79">
        <v>5</v>
      </c>
      <c r="AL168" s="85" t="s">
        <v>1173</v>
      </c>
      <c r="AM168" s="79" t="s">
        <v>1183</v>
      </c>
      <c r="AN168" s="79" t="b">
        <v>0</v>
      </c>
      <c r="AO168" s="85" t="s">
        <v>1106</v>
      </c>
      <c r="AP168" s="79" t="s">
        <v>1191</v>
      </c>
      <c r="AQ168" s="79">
        <v>0</v>
      </c>
      <c r="AR168" s="79">
        <v>0</v>
      </c>
      <c r="AS168" s="79"/>
      <c r="AT168" s="79"/>
      <c r="AU168" s="79"/>
      <c r="AV168" s="79"/>
      <c r="AW168" s="79"/>
      <c r="AX168" s="79"/>
      <c r="AY168" s="79"/>
      <c r="AZ168" s="79"/>
      <c r="BA168">
        <v>1</v>
      </c>
      <c r="BB168" s="78" t="str">
        <f>REPLACE(INDEX(GroupVertices[Group],MATCH(Edges25[[#This Row],[Vertex 1]],GroupVertices[Vertex],0)),1,1,"")</f>
        <v>5</v>
      </c>
      <c r="BC168" s="78" t="str">
        <f>REPLACE(INDEX(GroupVertices[Group],MATCH(Edges25[[#This Row],[Vertex 2]],GroupVertices[Vertex],0)),1,1,"")</f>
        <v>5</v>
      </c>
      <c r="BD168" s="48"/>
      <c r="BE168" s="49"/>
      <c r="BF168" s="48"/>
      <c r="BG168" s="49"/>
      <c r="BH168" s="48"/>
      <c r="BI168" s="49"/>
      <c r="BJ168" s="48"/>
      <c r="BK168" s="49"/>
      <c r="BL168" s="48"/>
    </row>
    <row r="169" spans="1:64" ht="15">
      <c r="A169" s="64" t="s">
        <v>279</v>
      </c>
      <c r="B169" s="64" t="s">
        <v>325</v>
      </c>
      <c r="C169" s="65"/>
      <c r="D169" s="66"/>
      <c r="E169" s="67"/>
      <c r="F169" s="68"/>
      <c r="G169" s="65"/>
      <c r="H169" s="69"/>
      <c r="I169" s="70"/>
      <c r="J169" s="70"/>
      <c r="K169" s="34" t="s">
        <v>65</v>
      </c>
      <c r="L169" s="77">
        <v>277</v>
      </c>
      <c r="M169" s="77"/>
      <c r="N169" s="72"/>
      <c r="O169" s="79" t="s">
        <v>328</v>
      </c>
      <c r="P169" s="81">
        <v>43745.25578703704</v>
      </c>
      <c r="Q169" s="79" t="s">
        <v>436</v>
      </c>
      <c r="R169" s="82" t="s">
        <v>506</v>
      </c>
      <c r="S169" s="79" t="s">
        <v>532</v>
      </c>
      <c r="T169" s="79" t="s">
        <v>589</v>
      </c>
      <c r="U169" s="82" t="s">
        <v>631</v>
      </c>
      <c r="V169" s="82" t="s">
        <v>631</v>
      </c>
      <c r="W169" s="81">
        <v>43745.25578703704</v>
      </c>
      <c r="X169" s="82" t="s">
        <v>875</v>
      </c>
      <c r="Y169" s="79"/>
      <c r="Z169" s="79"/>
      <c r="AA169" s="85" t="s">
        <v>1107</v>
      </c>
      <c r="AB169" s="79"/>
      <c r="AC169" s="79" t="b">
        <v>0</v>
      </c>
      <c r="AD169" s="79">
        <v>6</v>
      </c>
      <c r="AE169" s="85" t="s">
        <v>1173</v>
      </c>
      <c r="AF169" s="79" t="b">
        <v>0</v>
      </c>
      <c r="AG169" s="79" t="s">
        <v>1176</v>
      </c>
      <c r="AH169" s="79"/>
      <c r="AI169" s="85" t="s">
        <v>1173</v>
      </c>
      <c r="AJ169" s="79" t="b">
        <v>0</v>
      </c>
      <c r="AK169" s="79">
        <v>5</v>
      </c>
      <c r="AL169" s="85" t="s">
        <v>1173</v>
      </c>
      <c r="AM169" s="79" t="s">
        <v>1183</v>
      </c>
      <c r="AN169" s="79" t="b">
        <v>0</v>
      </c>
      <c r="AO169" s="85" t="s">
        <v>1107</v>
      </c>
      <c r="AP169" s="79" t="s">
        <v>1191</v>
      </c>
      <c r="AQ169" s="79">
        <v>0</v>
      </c>
      <c r="AR169" s="79">
        <v>0</v>
      </c>
      <c r="AS169" s="79"/>
      <c r="AT169" s="79"/>
      <c r="AU169" s="79"/>
      <c r="AV169" s="79"/>
      <c r="AW169" s="79"/>
      <c r="AX169" s="79"/>
      <c r="AY169" s="79"/>
      <c r="AZ169" s="79"/>
      <c r="BA169">
        <v>1</v>
      </c>
      <c r="BB169" s="78" t="str">
        <f>REPLACE(INDEX(GroupVertices[Group],MATCH(Edges25[[#This Row],[Vertex 1]],GroupVertices[Vertex],0)),1,1,"")</f>
        <v>5</v>
      </c>
      <c r="BC169" s="78" t="str">
        <f>REPLACE(INDEX(GroupVertices[Group],MATCH(Edges25[[#This Row],[Vertex 2]],GroupVertices[Vertex],0)),1,1,"")</f>
        <v>5</v>
      </c>
      <c r="BD169" s="48"/>
      <c r="BE169" s="49"/>
      <c r="BF169" s="48"/>
      <c r="BG169" s="49"/>
      <c r="BH169" s="48"/>
      <c r="BI169" s="49"/>
      <c r="BJ169" s="48"/>
      <c r="BK169" s="49"/>
      <c r="BL169" s="48"/>
    </row>
    <row r="170" spans="1:64" ht="15">
      <c r="A170" s="64" t="s">
        <v>259</v>
      </c>
      <c r="B170" s="64" t="s">
        <v>314</v>
      </c>
      <c r="C170" s="65"/>
      <c r="D170" s="66"/>
      <c r="E170" s="67"/>
      <c r="F170" s="68"/>
      <c r="G170" s="65"/>
      <c r="H170" s="69"/>
      <c r="I170" s="70"/>
      <c r="J170" s="70"/>
      <c r="K170" s="34" t="s">
        <v>65</v>
      </c>
      <c r="L170" s="77">
        <v>282</v>
      </c>
      <c r="M170" s="77"/>
      <c r="N170" s="72"/>
      <c r="O170" s="79" t="s">
        <v>328</v>
      </c>
      <c r="P170" s="81">
        <v>43745.261608796296</v>
      </c>
      <c r="Q170" s="79" t="s">
        <v>437</v>
      </c>
      <c r="R170" s="79"/>
      <c r="S170" s="79"/>
      <c r="T170" s="79"/>
      <c r="U170" s="79"/>
      <c r="V170" s="82" t="s">
        <v>685</v>
      </c>
      <c r="W170" s="81">
        <v>43745.261608796296</v>
      </c>
      <c r="X170" s="82" t="s">
        <v>876</v>
      </c>
      <c r="Y170" s="79"/>
      <c r="Z170" s="79"/>
      <c r="AA170" s="85" t="s">
        <v>1108</v>
      </c>
      <c r="AB170" s="79"/>
      <c r="AC170" s="79" t="b">
        <v>0</v>
      </c>
      <c r="AD170" s="79">
        <v>0</v>
      </c>
      <c r="AE170" s="85" t="s">
        <v>1173</v>
      </c>
      <c r="AF170" s="79" t="b">
        <v>0</v>
      </c>
      <c r="AG170" s="79" t="s">
        <v>1176</v>
      </c>
      <c r="AH170" s="79"/>
      <c r="AI170" s="85" t="s">
        <v>1173</v>
      </c>
      <c r="AJ170" s="79" t="b">
        <v>0</v>
      </c>
      <c r="AK170" s="79">
        <v>5</v>
      </c>
      <c r="AL170" s="85" t="s">
        <v>1107</v>
      </c>
      <c r="AM170" s="79" t="s">
        <v>1183</v>
      </c>
      <c r="AN170" s="79" t="b">
        <v>0</v>
      </c>
      <c r="AO170" s="85" t="s">
        <v>1107</v>
      </c>
      <c r="AP170" s="79" t="s">
        <v>176</v>
      </c>
      <c r="AQ170" s="79">
        <v>0</v>
      </c>
      <c r="AR170" s="79">
        <v>0</v>
      </c>
      <c r="AS170" s="79"/>
      <c r="AT170" s="79"/>
      <c r="AU170" s="79"/>
      <c r="AV170" s="79"/>
      <c r="AW170" s="79"/>
      <c r="AX170" s="79"/>
      <c r="AY170" s="79"/>
      <c r="AZ170" s="79"/>
      <c r="BA170">
        <v>3</v>
      </c>
      <c r="BB170" s="78" t="str">
        <f>REPLACE(INDEX(GroupVertices[Group],MATCH(Edges25[[#This Row],[Vertex 1]],GroupVertices[Vertex],0)),1,1,"")</f>
        <v>1</v>
      </c>
      <c r="BC170" s="78" t="str">
        <f>REPLACE(INDEX(GroupVertices[Group],MATCH(Edges25[[#This Row],[Vertex 2]],GroupVertices[Vertex],0)),1,1,"")</f>
        <v>5</v>
      </c>
      <c r="BD170" s="48"/>
      <c r="BE170" s="49"/>
      <c r="BF170" s="48"/>
      <c r="BG170" s="49"/>
      <c r="BH170" s="48"/>
      <c r="BI170" s="49"/>
      <c r="BJ170" s="48"/>
      <c r="BK170" s="49"/>
      <c r="BL170" s="48"/>
    </row>
    <row r="171" spans="1:64" ht="15">
      <c r="A171" s="64" t="s">
        <v>259</v>
      </c>
      <c r="B171" s="64" t="s">
        <v>314</v>
      </c>
      <c r="C171" s="65"/>
      <c r="D171" s="66"/>
      <c r="E171" s="67"/>
      <c r="F171" s="68"/>
      <c r="G171" s="65"/>
      <c r="H171" s="69"/>
      <c r="I171" s="70"/>
      <c r="J171" s="70"/>
      <c r="K171" s="34" t="s">
        <v>65</v>
      </c>
      <c r="L171" s="77">
        <v>283</v>
      </c>
      <c r="M171" s="77"/>
      <c r="N171" s="72"/>
      <c r="O171" s="79" t="s">
        <v>328</v>
      </c>
      <c r="P171" s="81">
        <v>43748.26516203704</v>
      </c>
      <c r="Q171" s="79" t="s">
        <v>438</v>
      </c>
      <c r="R171" s="79"/>
      <c r="S171" s="79"/>
      <c r="T171" s="79" t="s">
        <v>259</v>
      </c>
      <c r="U171" s="79"/>
      <c r="V171" s="82" t="s">
        <v>685</v>
      </c>
      <c r="W171" s="81">
        <v>43748.26516203704</v>
      </c>
      <c r="X171" s="82" t="s">
        <v>877</v>
      </c>
      <c r="Y171" s="79"/>
      <c r="Z171" s="79"/>
      <c r="AA171" s="85" t="s">
        <v>1109</v>
      </c>
      <c r="AB171" s="79"/>
      <c r="AC171" s="79" t="b">
        <v>0</v>
      </c>
      <c r="AD171" s="79">
        <v>2</v>
      </c>
      <c r="AE171" s="85" t="s">
        <v>1173</v>
      </c>
      <c r="AF171" s="79" t="b">
        <v>0</v>
      </c>
      <c r="AG171" s="79" t="s">
        <v>1177</v>
      </c>
      <c r="AH171" s="79"/>
      <c r="AI171" s="85" t="s">
        <v>1173</v>
      </c>
      <c r="AJ171" s="79" t="b">
        <v>0</v>
      </c>
      <c r="AK171" s="79">
        <v>0</v>
      </c>
      <c r="AL171" s="85" t="s">
        <v>1173</v>
      </c>
      <c r="AM171" s="79" t="s">
        <v>1181</v>
      </c>
      <c r="AN171" s="79" t="b">
        <v>0</v>
      </c>
      <c r="AO171" s="85" t="s">
        <v>1109</v>
      </c>
      <c r="AP171" s="79" t="s">
        <v>176</v>
      </c>
      <c r="AQ171" s="79">
        <v>0</v>
      </c>
      <c r="AR171" s="79">
        <v>0</v>
      </c>
      <c r="AS171" s="79"/>
      <c r="AT171" s="79"/>
      <c r="AU171" s="79"/>
      <c r="AV171" s="79"/>
      <c r="AW171" s="79"/>
      <c r="AX171" s="79"/>
      <c r="AY171" s="79"/>
      <c r="AZ171" s="79"/>
      <c r="BA171">
        <v>3</v>
      </c>
      <c r="BB171" s="78" t="str">
        <f>REPLACE(INDEX(GroupVertices[Group],MATCH(Edges25[[#This Row],[Vertex 1]],GroupVertices[Vertex],0)),1,1,"")</f>
        <v>1</v>
      </c>
      <c r="BC171" s="78" t="str">
        <f>REPLACE(INDEX(GroupVertices[Group],MATCH(Edges25[[#This Row],[Vertex 2]],GroupVertices[Vertex],0)),1,1,"")</f>
        <v>5</v>
      </c>
      <c r="BD171" s="48">
        <v>0</v>
      </c>
      <c r="BE171" s="49">
        <v>0</v>
      </c>
      <c r="BF171" s="48">
        <v>0</v>
      </c>
      <c r="BG171" s="49">
        <v>0</v>
      </c>
      <c r="BH171" s="48">
        <v>0</v>
      </c>
      <c r="BI171" s="49">
        <v>0</v>
      </c>
      <c r="BJ171" s="48">
        <v>34</v>
      </c>
      <c r="BK171" s="49">
        <v>100</v>
      </c>
      <c r="BL171" s="48">
        <v>34</v>
      </c>
    </row>
    <row r="172" spans="1:64" ht="15">
      <c r="A172" s="64" t="s">
        <v>259</v>
      </c>
      <c r="B172" s="64" t="s">
        <v>314</v>
      </c>
      <c r="C172" s="65"/>
      <c r="D172" s="66"/>
      <c r="E172" s="67"/>
      <c r="F172" s="68"/>
      <c r="G172" s="65"/>
      <c r="H172" s="69"/>
      <c r="I172" s="70"/>
      <c r="J172" s="70"/>
      <c r="K172" s="34" t="s">
        <v>65</v>
      </c>
      <c r="L172" s="77">
        <v>284</v>
      </c>
      <c r="M172" s="77"/>
      <c r="N172" s="72"/>
      <c r="O172" s="79" t="s">
        <v>328</v>
      </c>
      <c r="P172" s="81">
        <v>43748.27292824074</v>
      </c>
      <c r="Q172" s="79" t="s">
        <v>439</v>
      </c>
      <c r="R172" s="79"/>
      <c r="S172" s="79"/>
      <c r="T172" s="79" t="s">
        <v>585</v>
      </c>
      <c r="U172" s="82" t="s">
        <v>632</v>
      </c>
      <c r="V172" s="82" t="s">
        <v>632</v>
      </c>
      <c r="W172" s="81">
        <v>43748.27292824074</v>
      </c>
      <c r="X172" s="82" t="s">
        <v>878</v>
      </c>
      <c r="Y172" s="79"/>
      <c r="Z172" s="79"/>
      <c r="AA172" s="85" t="s">
        <v>1110</v>
      </c>
      <c r="AB172" s="79"/>
      <c r="AC172" s="79" t="b">
        <v>0</v>
      </c>
      <c r="AD172" s="79">
        <v>7</v>
      </c>
      <c r="AE172" s="85" t="s">
        <v>1173</v>
      </c>
      <c r="AF172" s="79" t="b">
        <v>0</v>
      </c>
      <c r="AG172" s="79" t="s">
        <v>1177</v>
      </c>
      <c r="AH172" s="79"/>
      <c r="AI172" s="85" t="s">
        <v>1173</v>
      </c>
      <c r="AJ172" s="79" t="b">
        <v>0</v>
      </c>
      <c r="AK172" s="79">
        <v>0</v>
      </c>
      <c r="AL172" s="85" t="s">
        <v>1173</v>
      </c>
      <c r="AM172" s="79" t="s">
        <v>1181</v>
      </c>
      <c r="AN172" s="79" t="b">
        <v>0</v>
      </c>
      <c r="AO172" s="85" t="s">
        <v>1110</v>
      </c>
      <c r="AP172" s="79" t="s">
        <v>176</v>
      </c>
      <c r="AQ172" s="79">
        <v>0</v>
      </c>
      <c r="AR172" s="79">
        <v>0</v>
      </c>
      <c r="AS172" s="79"/>
      <c r="AT172" s="79"/>
      <c r="AU172" s="79"/>
      <c r="AV172" s="79"/>
      <c r="AW172" s="79"/>
      <c r="AX172" s="79"/>
      <c r="AY172" s="79"/>
      <c r="AZ172" s="79"/>
      <c r="BA172">
        <v>3</v>
      </c>
      <c r="BB172" s="78" t="str">
        <f>REPLACE(INDEX(GroupVertices[Group],MATCH(Edges25[[#This Row],[Vertex 1]],GroupVertices[Vertex],0)),1,1,"")</f>
        <v>1</v>
      </c>
      <c r="BC172" s="78" t="str">
        <f>REPLACE(INDEX(GroupVertices[Group],MATCH(Edges25[[#This Row],[Vertex 2]],GroupVertices[Vertex],0)),1,1,"")</f>
        <v>5</v>
      </c>
      <c r="BD172" s="48">
        <v>0</v>
      </c>
      <c r="BE172" s="49">
        <v>0</v>
      </c>
      <c r="BF172" s="48">
        <v>0</v>
      </c>
      <c r="BG172" s="49">
        <v>0</v>
      </c>
      <c r="BH172" s="48">
        <v>0</v>
      </c>
      <c r="BI172" s="49">
        <v>0</v>
      </c>
      <c r="BJ172" s="48">
        <v>33</v>
      </c>
      <c r="BK172" s="49">
        <v>100</v>
      </c>
      <c r="BL172" s="48">
        <v>33</v>
      </c>
    </row>
    <row r="173" spans="1:64" ht="15">
      <c r="A173" s="64" t="s">
        <v>280</v>
      </c>
      <c r="B173" s="64" t="s">
        <v>280</v>
      </c>
      <c r="C173" s="65"/>
      <c r="D173" s="66"/>
      <c r="E173" s="67"/>
      <c r="F173" s="68"/>
      <c r="G173" s="65"/>
      <c r="H173" s="69"/>
      <c r="I173" s="70"/>
      <c r="J173" s="70"/>
      <c r="K173" s="34" t="s">
        <v>65</v>
      </c>
      <c r="L173" s="77">
        <v>286</v>
      </c>
      <c r="M173" s="77"/>
      <c r="N173" s="72"/>
      <c r="O173" s="79" t="s">
        <v>176</v>
      </c>
      <c r="P173" s="81">
        <v>43740.27523148148</v>
      </c>
      <c r="Q173" s="79" t="s">
        <v>440</v>
      </c>
      <c r="R173" s="82" t="s">
        <v>507</v>
      </c>
      <c r="S173" s="79" t="s">
        <v>526</v>
      </c>
      <c r="T173" s="79" t="s">
        <v>590</v>
      </c>
      <c r="U173" s="79"/>
      <c r="V173" s="82" t="s">
        <v>703</v>
      </c>
      <c r="W173" s="81">
        <v>43740.27523148148</v>
      </c>
      <c r="X173" s="82" t="s">
        <v>879</v>
      </c>
      <c r="Y173" s="79"/>
      <c r="Z173" s="79"/>
      <c r="AA173" s="85" t="s">
        <v>1111</v>
      </c>
      <c r="AB173" s="79"/>
      <c r="AC173" s="79" t="b">
        <v>0</v>
      </c>
      <c r="AD173" s="79">
        <v>5</v>
      </c>
      <c r="AE173" s="85" t="s">
        <v>1173</v>
      </c>
      <c r="AF173" s="79" t="b">
        <v>1</v>
      </c>
      <c r="AG173" s="79" t="s">
        <v>1177</v>
      </c>
      <c r="AH173" s="79"/>
      <c r="AI173" s="85" t="s">
        <v>1115</v>
      </c>
      <c r="AJ173" s="79" t="b">
        <v>0</v>
      </c>
      <c r="AK173" s="79">
        <v>0</v>
      </c>
      <c r="AL173" s="85" t="s">
        <v>1173</v>
      </c>
      <c r="AM173" s="79" t="s">
        <v>1181</v>
      </c>
      <c r="AN173" s="79" t="b">
        <v>0</v>
      </c>
      <c r="AO173" s="85" t="s">
        <v>1111</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3</v>
      </c>
      <c r="BC173" s="78" t="str">
        <f>REPLACE(INDEX(GroupVertices[Group],MATCH(Edges25[[#This Row],[Vertex 2]],GroupVertices[Vertex],0)),1,1,"")</f>
        <v>3</v>
      </c>
      <c r="BD173" s="48">
        <v>0</v>
      </c>
      <c r="BE173" s="49">
        <v>0</v>
      </c>
      <c r="BF173" s="48">
        <v>0</v>
      </c>
      <c r="BG173" s="49">
        <v>0</v>
      </c>
      <c r="BH173" s="48">
        <v>0</v>
      </c>
      <c r="BI173" s="49">
        <v>0</v>
      </c>
      <c r="BJ173" s="48">
        <v>15</v>
      </c>
      <c r="BK173" s="49">
        <v>100</v>
      </c>
      <c r="BL173" s="48">
        <v>15</v>
      </c>
    </row>
    <row r="174" spans="1:64" ht="15">
      <c r="A174" s="64" t="s">
        <v>280</v>
      </c>
      <c r="B174" s="64" t="s">
        <v>259</v>
      </c>
      <c r="C174" s="65"/>
      <c r="D174" s="66"/>
      <c r="E174" s="67"/>
      <c r="F174" s="68"/>
      <c r="G174" s="65"/>
      <c r="H174" s="69"/>
      <c r="I174" s="70"/>
      <c r="J174" s="70"/>
      <c r="K174" s="34" t="s">
        <v>66</v>
      </c>
      <c r="L174" s="77">
        <v>287</v>
      </c>
      <c r="M174" s="77"/>
      <c r="N174" s="72"/>
      <c r="O174" s="79" t="s">
        <v>328</v>
      </c>
      <c r="P174" s="81">
        <v>43742.494155092594</v>
      </c>
      <c r="Q174" s="79" t="s">
        <v>341</v>
      </c>
      <c r="R174" s="79"/>
      <c r="S174" s="79"/>
      <c r="T174" s="79"/>
      <c r="U174" s="79"/>
      <c r="V174" s="82" t="s">
        <v>703</v>
      </c>
      <c r="W174" s="81">
        <v>43742.494155092594</v>
      </c>
      <c r="X174" s="82" t="s">
        <v>880</v>
      </c>
      <c r="Y174" s="79"/>
      <c r="Z174" s="79"/>
      <c r="AA174" s="85" t="s">
        <v>1112</v>
      </c>
      <c r="AB174" s="79"/>
      <c r="AC174" s="79" t="b">
        <v>0</v>
      </c>
      <c r="AD174" s="79">
        <v>0</v>
      </c>
      <c r="AE174" s="85" t="s">
        <v>1173</v>
      </c>
      <c r="AF174" s="79" t="b">
        <v>0</v>
      </c>
      <c r="AG174" s="79" t="s">
        <v>1176</v>
      </c>
      <c r="AH174" s="79"/>
      <c r="AI174" s="85" t="s">
        <v>1173</v>
      </c>
      <c r="AJ174" s="79" t="b">
        <v>0</v>
      </c>
      <c r="AK174" s="79">
        <v>4</v>
      </c>
      <c r="AL174" s="85" t="s">
        <v>1043</v>
      </c>
      <c r="AM174" s="79" t="s">
        <v>1183</v>
      </c>
      <c r="AN174" s="79" t="b">
        <v>0</v>
      </c>
      <c r="AO174" s="85" t="s">
        <v>1043</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3</v>
      </c>
      <c r="BC174" s="78" t="str">
        <f>REPLACE(INDEX(GroupVertices[Group],MATCH(Edges25[[#This Row],[Vertex 2]],GroupVertices[Vertex],0)),1,1,"")</f>
        <v>1</v>
      </c>
      <c r="BD174" s="48">
        <v>0</v>
      </c>
      <c r="BE174" s="49">
        <v>0</v>
      </c>
      <c r="BF174" s="48">
        <v>0</v>
      </c>
      <c r="BG174" s="49">
        <v>0</v>
      </c>
      <c r="BH174" s="48">
        <v>0</v>
      </c>
      <c r="BI174" s="49">
        <v>0</v>
      </c>
      <c r="BJ174" s="48">
        <v>13</v>
      </c>
      <c r="BK174" s="49">
        <v>100</v>
      </c>
      <c r="BL174" s="48">
        <v>13</v>
      </c>
    </row>
    <row r="175" spans="1:64" ht="15">
      <c r="A175" s="64" t="s">
        <v>281</v>
      </c>
      <c r="B175" s="64" t="s">
        <v>280</v>
      </c>
      <c r="C175" s="65"/>
      <c r="D175" s="66"/>
      <c r="E175" s="67"/>
      <c r="F175" s="68"/>
      <c r="G175" s="65"/>
      <c r="H175" s="69"/>
      <c r="I175" s="70"/>
      <c r="J175" s="70"/>
      <c r="K175" s="34" t="s">
        <v>65</v>
      </c>
      <c r="L175" s="77">
        <v>288</v>
      </c>
      <c r="M175" s="77"/>
      <c r="N175" s="72"/>
      <c r="O175" s="79" t="s">
        <v>328</v>
      </c>
      <c r="P175" s="81">
        <v>43740.537523148145</v>
      </c>
      <c r="Q175" s="79" t="s">
        <v>441</v>
      </c>
      <c r="R175" s="79"/>
      <c r="S175" s="79"/>
      <c r="T175" s="79" t="s">
        <v>569</v>
      </c>
      <c r="U175" s="82" t="s">
        <v>633</v>
      </c>
      <c r="V175" s="82" t="s">
        <v>633</v>
      </c>
      <c r="W175" s="81">
        <v>43740.537523148145</v>
      </c>
      <c r="X175" s="82" t="s">
        <v>881</v>
      </c>
      <c r="Y175" s="79"/>
      <c r="Z175" s="79"/>
      <c r="AA175" s="85" t="s">
        <v>1113</v>
      </c>
      <c r="AB175" s="79"/>
      <c r="AC175" s="79" t="b">
        <v>0</v>
      </c>
      <c r="AD175" s="79">
        <v>2</v>
      </c>
      <c r="AE175" s="85" t="s">
        <v>1173</v>
      </c>
      <c r="AF175" s="79" t="b">
        <v>0</v>
      </c>
      <c r="AG175" s="79" t="s">
        <v>1177</v>
      </c>
      <c r="AH175" s="79"/>
      <c r="AI175" s="85" t="s">
        <v>1173</v>
      </c>
      <c r="AJ175" s="79" t="b">
        <v>0</v>
      </c>
      <c r="AK175" s="79">
        <v>2</v>
      </c>
      <c r="AL175" s="85" t="s">
        <v>1173</v>
      </c>
      <c r="AM175" s="79" t="s">
        <v>1181</v>
      </c>
      <c r="AN175" s="79" t="b">
        <v>0</v>
      </c>
      <c r="AO175" s="85" t="s">
        <v>1113</v>
      </c>
      <c r="AP175" s="79" t="s">
        <v>176</v>
      </c>
      <c r="AQ175" s="79">
        <v>0</v>
      </c>
      <c r="AR175" s="79">
        <v>0</v>
      </c>
      <c r="AS175" s="79" t="s">
        <v>1192</v>
      </c>
      <c r="AT175" s="79" t="s">
        <v>1196</v>
      </c>
      <c r="AU175" s="79" t="s">
        <v>1197</v>
      </c>
      <c r="AV175" s="79" t="s">
        <v>1198</v>
      </c>
      <c r="AW175" s="79" t="s">
        <v>1202</v>
      </c>
      <c r="AX175" s="79" t="s">
        <v>1206</v>
      </c>
      <c r="AY175" s="79" t="s">
        <v>1207</v>
      </c>
      <c r="AZ175" s="82" t="s">
        <v>1209</v>
      </c>
      <c r="BA175">
        <v>2</v>
      </c>
      <c r="BB175" s="78" t="str">
        <f>REPLACE(INDEX(GroupVertices[Group],MATCH(Edges25[[#This Row],[Vertex 1]],GroupVertices[Vertex],0)),1,1,"")</f>
        <v>3</v>
      </c>
      <c r="BC175" s="78" t="str">
        <f>REPLACE(INDEX(GroupVertices[Group],MATCH(Edges25[[#This Row],[Vertex 2]],GroupVertices[Vertex],0)),1,1,"")</f>
        <v>3</v>
      </c>
      <c r="BD175" s="48">
        <v>0</v>
      </c>
      <c r="BE175" s="49">
        <v>0</v>
      </c>
      <c r="BF175" s="48">
        <v>0</v>
      </c>
      <c r="BG175" s="49">
        <v>0</v>
      </c>
      <c r="BH175" s="48">
        <v>0</v>
      </c>
      <c r="BI175" s="49">
        <v>0</v>
      </c>
      <c r="BJ175" s="48">
        <v>17</v>
      </c>
      <c r="BK175" s="49">
        <v>100</v>
      </c>
      <c r="BL175" s="48">
        <v>17</v>
      </c>
    </row>
    <row r="176" spans="1:64" ht="15">
      <c r="A176" s="64" t="s">
        <v>281</v>
      </c>
      <c r="B176" s="64" t="s">
        <v>280</v>
      </c>
      <c r="C176" s="65"/>
      <c r="D176" s="66"/>
      <c r="E176" s="67"/>
      <c r="F176" s="68"/>
      <c r="G176" s="65"/>
      <c r="H176" s="69"/>
      <c r="I176" s="70"/>
      <c r="J176" s="70"/>
      <c r="K176" s="34" t="s">
        <v>65</v>
      </c>
      <c r="L176" s="77">
        <v>289</v>
      </c>
      <c r="M176" s="77"/>
      <c r="N176" s="72"/>
      <c r="O176" s="79" t="s">
        <v>328</v>
      </c>
      <c r="P176" s="81">
        <v>43746.53771990741</v>
      </c>
      <c r="Q176" s="79" t="s">
        <v>442</v>
      </c>
      <c r="R176" s="79"/>
      <c r="S176" s="79"/>
      <c r="T176" s="79" t="s">
        <v>591</v>
      </c>
      <c r="U176" s="82" t="s">
        <v>634</v>
      </c>
      <c r="V176" s="82" t="s">
        <v>634</v>
      </c>
      <c r="W176" s="81">
        <v>43746.53771990741</v>
      </c>
      <c r="X176" s="82" t="s">
        <v>882</v>
      </c>
      <c r="Y176" s="79"/>
      <c r="Z176" s="79"/>
      <c r="AA176" s="85" t="s">
        <v>1114</v>
      </c>
      <c r="AB176" s="79"/>
      <c r="AC176" s="79" t="b">
        <v>0</v>
      </c>
      <c r="AD176" s="79">
        <v>7</v>
      </c>
      <c r="AE176" s="85" t="s">
        <v>1173</v>
      </c>
      <c r="AF176" s="79" t="b">
        <v>0</v>
      </c>
      <c r="AG176" s="79" t="s">
        <v>1176</v>
      </c>
      <c r="AH176" s="79"/>
      <c r="AI176" s="85" t="s">
        <v>1173</v>
      </c>
      <c r="AJ176" s="79" t="b">
        <v>0</v>
      </c>
      <c r="AK176" s="79">
        <v>2</v>
      </c>
      <c r="AL176" s="85" t="s">
        <v>1173</v>
      </c>
      <c r="AM176" s="79" t="s">
        <v>1181</v>
      </c>
      <c r="AN176" s="79" t="b">
        <v>0</v>
      </c>
      <c r="AO176" s="85" t="s">
        <v>1114</v>
      </c>
      <c r="AP176" s="79" t="s">
        <v>176</v>
      </c>
      <c r="AQ176" s="79">
        <v>0</v>
      </c>
      <c r="AR176" s="79">
        <v>0</v>
      </c>
      <c r="AS176" s="79" t="s">
        <v>1194</v>
      </c>
      <c r="AT176" s="79" t="s">
        <v>1196</v>
      </c>
      <c r="AU176" s="79" t="s">
        <v>1197</v>
      </c>
      <c r="AV176" s="79" t="s">
        <v>1200</v>
      </c>
      <c r="AW176" s="79" t="s">
        <v>1204</v>
      </c>
      <c r="AX176" s="79" t="s">
        <v>1200</v>
      </c>
      <c r="AY176" s="79" t="s">
        <v>1208</v>
      </c>
      <c r="AZ176" s="82" t="s">
        <v>1211</v>
      </c>
      <c r="BA176">
        <v>2</v>
      </c>
      <c r="BB176" s="78" t="str">
        <f>REPLACE(INDEX(GroupVertices[Group],MATCH(Edges25[[#This Row],[Vertex 1]],GroupVertices[Vertex],0)),1,1,"")</f>
        <v>3</v>
      </c>
      <c r="BC176" s="78" t="str">
        <f>REPLACE(INDEX(GroupVertices[Group],MATCH(Edges25[[#This Row],[Vertex 2]],GroupVertices[Vertex],0)),1,1,"")</f>
        <v>3</v>
      </c>
      <c r="BD176" s="48">
        <v>0</v>
      </c>
      <c r="BE176" s="49">
        <v>0</v>
      </c>
      <c r="BF176" s="48">
        <v>0</v>
      </c>
      <c r="BG176" s="49">
        <v>0</v>
      </c>
      <c r="BH176" s="48">
        <v>0</v>
      </c>
      <c r="BI176" s="49">
        <v>0</v>
      </c>
      <c r="BJ176" s="48">
        <v>25</v>
      </c>
      <c r="BK176" s="49">
        <v>100</v>
      </c>
      <c r="BL176" s="48">
        <v>25</v>
      </c>
    </row>
    <row r="177" spans="1:64" ht="15">
      <c r="A177" s="64" t="s">
        <v>259</v>
      </c>
      <c r="B177" s="64" t="s">
        <v>280</v>
      </c>
      <c r="C177" s="65"/>
      <c r="D177" s="66"/>
      <c r="E177" s="67"/>
      <c r="F177" s="68"/>
      <c r="G177" s="65"/>
      <c r="H177" s="69"/>
      <c r="I177" s="70"/>
      <c r="J177" s="70"/>
      <c r="K177" s="34" t="s">
        <v>66</v>
      </c>
      <c r="L177" s="77">
        <v>290</v>
      </c>
      <c r="M177" s="77"/>
      <c r="N177" s="72"/>
      <c r="O177" s="79" t="s">
        <v>328</v>
      </c>
      <c r="P177" s="81">
        <v>43740.27142361111</v>
      </c>
      <c r="Q177" s="79" t="s">
        <v>443</v>
      </c>
      <c r="R177" s="79"/>
      <c r="S177" s="79"/>
      <c r="T177" s="79" t="s">
        <v>592</v>
      </c>
      <c r="U177" s="82" t="s">
        <v>635</v>
      </c>
      <c r="V177" s="82" t="s">
        <v>635</v>
      </c>
      <c r="W177" s="81">
        <v>43740.27142361111</v>
      </c>
      <c r="X177" s="82" t="s">
        <v>883</v>
      </c>
      <c r="Y177" s="79"/>
      <c r="Z177" s="79"/>
      <c r="AA177" s="85" t="s">
        <v>1115</v>
      </c>
      <c r="AB177" s="79"/>
      <c r="AC177" s="79" t="b">
        <v>0</v>
      </c>
      <c r="AD177" s="79">
        <v>3</v>
      </c>
      <c r="AE177" s="85" t="s">
        <v>1173</v>
      </c>
      <c r="AF177" s="79" t="b">
        <v>0</v>
      </c>
      <c r="AG177" s="79" t="s">
        <v>1177</v>
      </c>
      <c r="AH177" s="79"/>
      <c r="AI177" s="85" t="s">
        <v>1173</v>
      </c>
      <c r="AJ177" s="79" t="b">
        <v>0</v>
      </c>
      <c r="AK177" s="79">
        <v>0</v>
      </c>
      <c r="AL177" s="85" t="s">
        <v>1173</v>
      </c>
      <c r="AM177" s="79" t="s">
        <v>1184</v>
      </c>
      <c r="AN177" s="79" t="b">
        <v>0</v>
      </c>
      <c r="AO177" s="85" t="s">
        <v>1115</v>
      </c>
      <c r="AP177" s="79" t="s">
        <v>176</v>
      </c>
      <c r="AQ177" s="79">
        <v>0</v>
      </c>
      <c r="AR177" s="79">
        <v>0</v>
      </c>
      <c r="AS177" s="79"/>
      <c r="AT177" s="79"/>
      <c r="AU177" s="79"/>
      <c r="AV177" s="79"/>
      <c r="AW177" s="79"/>
      <c r="AX177" s="79"/>
      <c r="AY177" s="79"/>
      <c r="AZ177" s="79"/>
      <c r="BA177">
        <v>7</v>
      </c>
      <c r="BB177" s="78" t="str">
        <f>REPLACE(INDEX(GroupVertices[Group],MATCH(Edges25[[#This Row],[Vertex 1]],GroupVertices[Vertex],0)),1,1,"")</f>
        <v>1</v>
      </c>
      <c r="BC177" s="78" t="str">
        <f>REPLACE(INDEX(GroupVertices[Group],MATCH(Edges25[[#This Row],[Vertex 2]],GroupVertices[Vertex],0)),1,1,"")</f>
        <v>3</v>
      </c>
      <c r="BD177" s="48">
        <v>0</v>
      </c>
      <c r="BE177" s="49">
        <v>0</v>
      </c>
      <c r="BF177" s="48">
        <v>0</v>
      </c>
      <c r="BG177" s="49">
        <v>0</v>
      </c>
      <c r="BH177" s="48">
        <v>0</v>
      </c>
      <c r="BI177" s="49">
        <v>0</v>
      </c>
      <c r="BJ177" s="48">
        <v>13</v>
      </c>
      <c r="BK177" s="49">
        <v>100</v>
      </c>
      <c r="BL177" s="48">
        <v>13</v>
      </c>
    </row>
    <row r="178" spans="1:64" ht="15">
      <c r="A178" s="64" t="s">
        <v>259</v>
      </c>
      <c r="B178" s="64" t="s">
        <v>280</v>
      </c>
      <c r="C178" s="65"/>
      <c r="D178" s="66"/>
      <c r="E178" s="67"/>
      <c r="F178" s="68"/>
      <c r="G178" s="65"/>
      <c r="H178" s="69"/>
      <c r="I178" s="70"/>
      <c r="J178" s="70"/>
      <c r="K178" s="34" t="s">
        <v>66</v>
      </c>
      <c r="L178" s="77">
        <v>295</v>
      </c>
      <c r="M178" s="77"/>
      <c r="N178" s="72"/>
      <c r="O178" s="79" t="s">
        <v>328</v>
      </c>
      <c r="P178" s="81">
        <v>43746.386828703704</v>
      </c>
      <c r="Q178" s="79" t="s">
        <v>444</v>
      </c>
      <c r="R178" s="79"/>
      <c r="S178" s="79"/>
      <c r="T178" s="79" t="s">
        <v>593</v>
      </c>
      <c r="U178" s="82" t="s">
        <v>636</v>
      </c>
      <c r="V178" s="82" t="s">
        <v>636</v>
      </c>
      <c r="W178" s="81">
        <v>43746.386828703704</v>
      </c>
      <c r="X178" s="82" t="s">
        <v>884</v>
      </c>
      <c r="Y178" s="79"/>
      <c r="Z178" s="79"/>
      <c r="AA178" s="85" t="s">
        <v>1116</v>
      </c>
      <c r="AB178" s="79"/>
      <c r="AC178" s="79" t="b">
        <v>0</v>
      </c>
      <c r="AD178" s="79">
        <v>1</v>
      </c>
      <c r="AE178" s="85" t="s">
        <v>1173</v>
      </c>
      <c r="AF178" s="79" t="b">
        <v>0</v>
      </c>
      <c r="AG178" s="79" t="s">
        <v>1176</v>
      </c>
      <c r="AH178" s="79"/>
      <c r="AI178" s="85" t="s">
        <v>1173</v>
      </c>
      <c r="AJ178" s="79" t="b">
        <v>0</v>
      </c>
      <c r="AK178" s="79">
        <v>0</v>
      </c>
      <c r="AL178" s="85" t="s">
        <v>1173</v>
      </c>
      <c r="AM178" s="79" t="s">
        <v>1184</v>
      </c>
      <c r="AN178" s="79" t="b">
        <v>0</v>
      </c>
      <c r="AO178" s="85" t="s">
        <v>1116</v>
      </c>
      <c r="AP178" s="79" t="s">
        <v>176</v>
      </c>
      <c r="AQ178" s="79">
        <v>0</v>
      </c>
      <c r="AR178" s="79">
        <v>0</v>
      </c>
      <c r="AS178" s="79"/>
      <c r="AT178" s="79"/>
      <c r="AU178" s="79"/>
      <c r="AV178" s="79"/>
      <c r="AW178" s="79"/>
      <c r="AX178" s="79"/>
      <c r="AY178" s="79"/>
      <c r="AZ178" s="79"/>
      <c r="BA178">
        <v>7</v>
      </c>
      <c r="BB178" s="78" t="str">
        <f>REPLACE(INDEX(GroupVertices[Group],MATCH(Edges25[[#This Row],[Vertex 1]],GroupVertices[Vertex],0)),1,1,"")</f>
        <v>1</v>
      </c>
      <c r="BC178" s="78" t="str">
        <f>REPLACE(INDEX(GroupVertices[Group],MATCH(Edges25[[#This Row],[Vertex 2]],GroupVertices[Vertex],0)),1,1,"")</f>
        <v>3</v>
      </c>
      <c r="BD178" s="48">
        <v>1</v>
      </c>
      <c r="BE178" s="49">
        <v>6.666666666666667</v>
      </c>
      <c r="BF178" s="48">
        <v>0</v>
      </c>
      <c r="BG178" s="49">
        <v>0</v>
      </c>
      <c r="BH178" s="48">
        <v>0</v>
      </c>
      <c r="BI178" s="49">
        <v>0</v>
      </c>
      <c r="BJ178" s="48">
        <v>14</v>
      </c>
      <c r="BK178" s="49">
        <v>93.33333333333333</v>
      </c>
      <c r="BL178" s="48">
        <v>15</v>
      </c>
    </row>
    <row r="179" spans="1:64" ht="15">
      <c r="A179" s="64" t="s">
        <v>259</v>
      </c>
      <c r="B179" s="64" t="s">
        <v>280</v>
      </c>
      <c r="C179" s="65"/>
      <c r="D179" s="66"/>
      <c r="E179" s="67"/>
      <c r="F179" s="68"/>
      <c r="G179" s="65"/>
      <c r="H179" s="69"/>
      <c r="I179" s="70"/>
      <c r="J179" s="70"/>
      <c r="K179" s="34" t="s">
        <v>66</v>
      </c>
      <c r="L179" s="77">
        <v>296</v>
      </c>
      <c r="M179" s="77"/>
      <c r="N179" s="72"/>
      <c r="O179" s="79" t="s">
        <v>328</v>
      </c>
      <c r="P179" s="81">
        <v>43746.55200231481</v>
      </c>
      <c r="Q179" s="79" t="s">
        <v>355</v>
      </c>
      <c r="R179" s="79"/>
      <c r="S179" s="79"/>
      <c r="T179" s="79"/>
      <c r="U179" s="79"/>
      <c r="V179" s="82" t="s">
        <v>685</v>
      </c>
      <c r="W179" s="81">
        <v>43746.55200231481</v>
      </c>
      <c r="X179" s="82" t="s">
        <v>885</v>
      </c>
      <c r="Y179" s="79"/>
      <c r="Z179" s="79"/>
      <c r="AA179" s="85" t="s">
        <v>1117</v>
      </c>
      <c r="AB179" s="79"/>
      <c r="AC179" s="79" t="b">
        <v>0</v>
      </c>
      <c r="AD179" s="79">
        <v>0</v>
      </c>
      <c r="AE179" s="85" t="s">
        <v>1173</v>
      </c>
      <c r="AF179" s="79" t="b">
        <v>0</v>
      </c>
      <c r="AG179" s="79" t="s">
        <v>1176</v>
      </c>
      <c r="AH179" s="79"/>
      <c r="AI179" s="85" t="s">
        <v>1173</v>
      </c>
      <c r="AJ179" s="79" t="b">
        <v>0</v>
      </c>
      <c r="AK179" s="79">
        <v>2</v>
      </c>
      <c r="AL179" s="85" t="s">
        <v>1114</v>
      </c>
      <c r="AM179" s="79" t="s">
        <v>1184</v>
      </c>
      <c r="AN179" s="79" t="b">
        <v>0</v>
      </c>
      <c r="AO179" s="85" t="s">
        <v>1114</v>
      </c>
      <c r="AP179" s="79" t="s">
        <v>176</v>
      </c>
      <c r="AQ179" s="79">
        <v>0</v>
      </c>
      <c r="AR179" s="79">
        <v>0</v>
      </c>
      <c r="AS179" s="79"/>
      <c r="AT179" s="79"/>
      <c r="AU179" s="79"/>
      <c r="AV179" s="79"/>
      <c r="AW179" s="79"/>
      <c r="AX179" s="79"/>
      <c r="AY179" s="79"/>
      <c r="AZ179" s="79"/>
      <c r="BA179">
        <v>7</v>
      </c>
      <c r="BB179" s="78" t="str">
        <f>REPLACE(INDEX(GroupVertices[Group],MATCH(Edges25[[#This Row],[Vertex 1]],GroupVertices[Vertex],0)),1,1,"")</f>
        <v>1</v>
      </c>
      <c r="BC179" s="78" t="str">
        <f>REPLACE(INDEX(GroupVertices[Group],MATCH(Edges25[[#This Row],[Vertex 2]],GroupVertices[Vertex],0)),1,1,"")</f>
        <v>3</v>
      </c>
      <c r="BD179" s="48"/>
      <c r="BE179" s="49"/>
      <c r="BF179" s="48"/>
      <c r="BG179" s="49"/>
      <c r="BH179" s="48"/>
      <c r="BI179" s="49"/>
      <c r="BJ179" s="48"/>
      <c r="BK179" s="49"/>
      <c r="BL179" s="48"/>
    </row>
    <row r="180" spans="1:64" ht="15">
      <c r="A180" s="64" t="s">
        <v>279</v>
      </c>
      <c r="B180" s="64" t="s">
        <v>280</v>
      </c>
      <c r="C180" s="65"/>
      <c r="D180" s="66"/>
      <c r="E180" s="67"/>
      <c r="F180" s="68"/>
      <c r="G180" s="65"/>
      <c r="H180" s="69"/>
      <c r="I180" s="70"/>
      <c r="J180" s="70"/>
      <c r="K180" s="34" t="s">
        <v>65</v>
      </c>
      <c r="L180" s="77">
        <v>297</v>
      </c>
      <c r="M180" s="77"/>
      <c r="N180" s="72"/>
      <c r="O180" s="79" t="s">
        <v>328</v>
      </c>
      <c r="P180" s="81">
        <v>43742.505</v>
      </c>
      <c r="Q180" s="79" t="s">
        <v>341</v>
      </c>
      <c r="R180" s="79"/>
      <c r="S180" s="79"/>
      <c r="T180" s="79"/>
      <c r="U180" s="79"/>
      <c r="V180" s="82" t="s">
        <v>704</v>
      </c>
      <c r="W180" s="81">
        <v>43742.505</v>
      </c>
      <c r="X180" s="82" t="s">
        <v>886</v>
      </c>
      <c r="Y180" s="79"/>
      <c r="Z180" s="79"/>
      <c r="AA180" s="85" t="s">
        <v>1118</v>
      </c>
      <c r="AB180" s="79"/>
      <c r="AC180" s="79" t="b">
        <v>0</v>
      </c>
      <c r="AD180" s="79">
        <v>0</v>
      </c>
      <c r="AE180" s="85" t="s">
        <v>1173</v>
      </c>
      <c r="AF180" s="79" t="b">
        <v>0</v>
      </c>
      <c r="AG180" s="79" t="s">
        <v>1176</v>
      </c>
      <c r="AH180" s="79"/>
      <c r="AI180" s="85" t="s">
        <v>1173</v>
      </c>
      <c r="AJ180" s="79" t="b">
        <v>0</v>
      </c>
      <c r="AK180" s="79">
        <v>4</v>
      </c>
      <c r="AL180" s="85" t="s">
        <v>1043</v>
      </c>
      <c r="AM180" s="79" t="s">
        <v>1183</v>
      </c>
      <c r="AN180" s="79" t="b">
        <v>0</v>
      </c>
      <c r="AO180" s="85" t="s">
        <v>1043</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5</v>
      </c>
      <c r="BC180" s="78" t="str">
        <f>REPLACE(INDEX(GroupVertices[Group],MATCH(Edges25[[#This Row],[Vertex 2]],GroupVertices[Vertex],0)),1,1,"")</f>
        <v>3</v>
      </c>
      <c r="BD180" s="48"/>
      <c r="BE180" s="49"/>
      <c r="BF180" s="48"/>
      <c r="BG180" s="49"/>
      <c r="BH180" s="48"/>
      <c r="BI180" s="49"/>
      <c r="BJ180" s="48"/>
      <c r="BK180" s="49"/>
      <c r="BL180" s="48"/>
    </row>
    <row r="181" spans="1:64" ht="15">
      <c r="A181" s="64" t="s">
        <v>282</v>
      </c>
      <c r="B181" s="64" t="s">
        <v>281</v>
      </c>
      <c r="C181" s="65"/>
      <c r="D181" s="66"/>
      <c r="E181" s="67"/>
      <c r="F181" s="68"/>
      <c r="G181" s="65"/>
      <c r="H181" s="69"/>
      <c r="I181" s="70"/>
      <c r="J181" s="70"/>
      <c r="K181" s="34" t="s">
        <v>65</v>
      </c>
      <c r="L181" s="77">
        <v>298</v>
      </c>
      <c r="M181" s="77"/>
      <c r="N181" s="72"/>
      <c r="O181" s="79" t="s">
        <v>328</v>
      </c>
      <c r="P181" s="81">
        <v>43741.241064814814</v>
      </c>
      <c r="Q181" s="79" t="s">
        <v>336</v>
      </c>
      <c r="R181" s="79"/>
      <c r="S181" s="79"/>
      <c r="T181" s="79"/>
      <c r="U181" s="79"/>
      <c r="V181" s="82" t="s">
        <v>705</v>
      </c>
      <c r="W181" s="81">
        <v>43741.241064814814</v>
      </c>
      <c r="X181" s="82" t="s">
        <v>887</v>
      </c>
      <c r="Y181" s="79"/>
      <c r="Z181" s="79"/>
      <c r="AA181" s="85" t="s">
        <v>1119</v>
      </c>
      <c r="AB181" s="79"/>
      <c r="AC181" s="79" t="b">
        <v>0</v>
      </c>
      <c r="AD181" s="79">
        <v>0</v>
      </c>
      <c r="AE181" s="85" t="s">
        <v>1173</v>
      </c>
      <c r="AF181" s="79" t="b">
        <v>0</v>
      </c>
      <c r="AG181" s="79" t="s">
        <v>1176</v>
      </c>
      <c r="AH181" s="79"/>
      <c r="AI181" s="85" t="s">
        <v>1173</v>
      </c>
      <c r="AJ181" s="79" t="b">
        <v>0</v>
      </c>
      <c r="AK181" s="79">
        <v>5</v>
      </c>
      <c r="AL181" s="85" t="s">
        <v>1165</v>
      </c>
      <c r="AM181" s="79" t="s">
        <v>1182</v>
      </c>
      <c r="AN181" s="79" t="b">
        <v>0</v>
      </c>
      <c r="AO181" s="85" t="s">
        <v>1165</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5</v>
      </c>
      <c r="BC181" s="78" t="str">
        <f>REPLACE(INDEX(GroupVertices[Group],MATCH(Edges25[[#This Row],[Vertex 2]],GroupVertices[Vertex],0)),1,1,"")</f>
        <v>3</v>
      </c>
      <c r="BD181" s="48">
        <v>0</v>
      </c>
      <c r="BE181" s="49">
        <v>0</v>
      </c>
      <c r="BF181" s="48">
        <v>0</v>
      </c>
      <c r="BG181" s="49">
        <v>0</v>
      </c>
      <c r="BH181" s="48">
        <v>0</v>
      </c>
      <c r="BI181" s="49">
        <v>0</v>
      </c>
      <c r="BJ181" s="48">
        <v>15</v>
      </c>
      <c r="BK181" s="49">
        <v>100</v>
      </c>
      <c r="BL181" s="48">
        <v>15</v>
      </c>
    </row>
    <row r="182" spans="1:64" ht="15">
      <c r="A182" s="64" t="s">
        <v>282</v>
      </c>
      <c r="B182" s="64" t="s">
        <v>259</v>
      </c>
      <c r="C182" s="65"/>
      <c r="D182" s="66"/>
      <c r="E182" s="67"/>
      <c r="F182" s="68"/>
      <c r="G182" s="65"/>
      <c r="H182" s="69"/>
      <c r="I182" s="70"/>
      <c r="J182" s="70"/>
      <c r="K182" s="34" t="s">
        <v>65</v>
      </c>
      <c r="L182" s="77">
        <v>299</v>
      </c>
      <c r="M182" s="77"/>
      <c r="N182" s="72"/>
      <c r="O182" s="79" t="s">
        <v>328</v>
      </c>
      <c r="P182" s="81">
        <v>43749.062210648146</v>
      </c>
      <c r="Q182" s="79" t="s">
        <v>354</v>
      </c>
      <c r="R182" s="79"/>
      <c r="S182" s="79"/>
      <c r="T182" s="79"/>
      <c r="U182" s="79"/>
      <c r="V182" s="82" t="s">
        <v>705</v>
      </c>
      <c r="W182" s="81">
        <v>43749.062210648146</v>
      </c>
      <c r="X182" s="82" t="s">
        <v>888</v>
      </c>
      <c r="Y182" s="79"/>
      <c r="Z182" s="79"/>
      <c r="AA182" s="85" t="s">
        <v>1120</v>
      </c>
      <c r="AB182" s="79"/>
      <c r="AC182" s="79" t="b">
        <v>0</v>
      </c>
      <c r="AD182" s="79">
        <v>0</v>
      </c>
      <c r="AE182" s="85" t="s">
        <v>1173</v>
      </c>
      <c r="AF182" s="79" t="b">
        <v>0</v>
      </c>
      <c r="AG182" s="79" t="s">
        <v>1176</v>
      </c>
      <c r="AH182" s="79"/>
      <c r="AI182" s="85" t="s">
        <v>1173</v>
      </c>
      <c r="AJ182" s="79" t="b">
        <v>0</v>
      </c>
      <c r="AK182" s="79">
        <v>8</v>
      </c>
      <c r="AL182" s="85" t="s">
        <v>1071</v>
      </c>
      <c r="AM182" s="79" t="s">
        <v>1182</v>
      </c>
      <c r="AN182" s="79" t="b">
        <v>0</v>
      </c>
      <c r="AO182" s="85" t="s">
        <v>1071</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5</v>
      </c>
      <c r="BC182" s="78" t="str">
        <f>REPLACE(INDEX(GroupVertices[Group],MATCH(Edges25[[#This Row],[Vertex 2]],GroupVertices[Vertex],0)),1,1,"")</f>
        <v>1</v>
      </c>
      <c r="BD182" s="48">
        <v>1</v>
      </c>
      <c r="BE182" s="49">
        <v>5.555555555555555</v>
      </c>
      <c r="BF182" s="48">
        <v>0</v>
      </c>
      <c r="BG182" s="49">
        <v>0</v>
      </c>
      <c r="BH182" s="48">
        <v>0</v>
      </c>
      <c r="BI182" s="49">
        <v>0</v>
      </c>
      <c r="BJ182" s="48">
        <v>17</v>
      </c>
      <c r="BK182" s="49">
        <v>94.44444444444444</v>
      </c>
      <c r="BL182" s="48">
        <v>18</v>
      </c>
    </row>
    <row r="183" spans="1:64" ht="15">
      <c r="A183" s="64" t="s">
        <v>282</v>
      </c>
      <c r="B183" s="64" t="s">
        <v>282</v>
      </c>
      <c r="C183" s="65"/>
      <c r="D183" s="66"/>
      <c r="E183" s="67"/>
      <c r="F183" s="68"/>
      <c r="G183" s="65"/>
      <c r="H183" s="69"/>
      <c r="I183" s="70"/>
      <c r="J183" s="70"/>
      <c r="K183" s="34" t="s">
        <v>65</v>
      </c>
      <c r="L183" s="77">
        <v>300</v>
      </c>
      <c r="M183" s="77"/>
      <c r="N183" s="72"/>
      <c r="O183" s="79" t="s">
        <v>176</v>
      </c>
      <c r="P183" s="81">
        <v>43749.507060185184</v>
      </c>
      <c r="Q183" s="79" t="s">
        <v>445</v>
      </c>
      <c r="R183" s="82" t="s">
        <v>503</v>
      </c>
      <c r="S183" s="79" t="s">
        <v>527</v>
      </c>
      <c r="T183" s="79"/>
      <c r="U183" s="79"/>
      <c r="V183" s="82" t="s">
        <v>705</v>
      </c>
      <c r="W183" s="81">
        <v>43749.507060185184</v>
      </c>
      <c r="X183" s="82" t="s">
        <v>889</v>
      </c>
      <c r="Y183" s="79"/>
      <c r="Z183" s="79"/>
      <c r="AA183" s="85" t="s">
        <v>1121</v>
      </c>
      <c r="AB183" s="79"/>
      <c r="AC183" s="79" t="b">
        <v>0</v>
      </c>
      <c r="AD183" s="79">
        <v>0</v>
      </c>
      <c r="AE183" s="85" t="s">
        <v>1173</v>
      </c>
      <c r="AF183" s="79" t="b">
        <v>0</v>
      </c>
      <c r="AG183" s="79" t="s">
        <v>1176</v>
      </c>
      <c r="AH183" s="79"/>
      <c r="AI183" s="85" t="s">
        <v>1173</v>
      </c>
      <c r="AJ183" s="79" t="b">
        <v>0</v>
      </c>
      <c r="AK183" s="79">
        <v>1</v>
      </c>
      <c r="AL183" s="85" t="s">
        <v>1173</v>
      </c>
      <c r="AM183" s="79" t="s">
        <v>1186</v>
      </c>
      <c r="AN183" s="79" t="b">
        <v>0</v>
      </c>
      <c r="AO183" s="85" t="s">
        <v>1121</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5</v>
      </c>
      <c r="BC183" s="78" t="str">
        <f>REPLACE(INDEX(GroupVertices[Group],MATCH(Edges25[[#This Row],[Vertex 2]],GroupVertices[Vertex],0)),1,1,"")</f>
        <v>5</v>
      </c>
      <c r="BD183" s="48">
        <v>0</v>
      </c>
      <c r="BE183" s="49">
        <v>0</v>
      </c>
      <c r="BF183" s="48">
        <v>0</v>
      </c>
      <c r="BG183" s="49">
        <v>0</v>
      </c>
      <c r="BH183" s="48">
        <v>0</v>
      </c>
      <c r="BI183" s="49">
        <v>0</v>
      </c>
      <c r="BJ183" s="48">
        <v>7</v>
      </c>
      <c r="BK183" s="49">
        <v>100</v>
      </c>
      <c r="BL183" s="48">
        <v>7</v>
      </c>
    </row>
    <row r="184" spans="1:64" ht="15">
      <c r="A184" s="64" t="s">
        <v>279</v>
      </c>
      <c r="B184" s="64" t="s">
        <v>282</v>
      </c>
      <c r="C184" s="65"/>
      <c r="D184" s="66"/>
      <c r="E184" s="67"/>
      <c r="F184" s="68"/>
      <c r="G184" s="65"/>
      <c r="H184" s="69"/>
      <c r="I184" s="70"/>
      <c r="J184" s="70"/>
      <c r="K184" s="34" t="s">
        <v>65</v>
      </c>
      <c r="L184" s="77">
        <v>301</v>
      </c>
      <c r="M184" s="77"/>
      <c r="N184" s="72"/>
      <c r="O184" s="79" t="s">
        <v>328</v>
      </c>
      <c r="P184" s="81">
        <v>43749.524513888886</v>
      </c>
      <c r="Q184" s="79" t="s">
        <v>446</v>
      </c>
      <c r="R184" s="82" t="s">
        <v>503</v>
      </c>
      <c r="S184" s="79" t="s">
        <v>527</v>
      </c>
      <c r="T184" s="79"/>
      <c r="U184" s="79"/>
      <c r="V184" s="82" t="s">
        <v>704</v>
      </c>
      <c r="W184" s="81">
        <v>43749.524513888886</v>
      </c>
      <c r="X184" s="82" t="s">
        <v>890</v>
      </c>
      <c r="Y184" s="79"/>
      <c r="Z184" s="79"/>
      <c r="AA184" s="85" t="s">
        <v>1122</v>
      </c>
      <c r="AB184" s="79"/>
      <c r="AC184" s="79" t="b">
        <v>0</v>
      </c>
      <c r="AD184" s="79">
        <v>0</v>
      </c>
      <c r="AE184" s="85" t="s">
        <v>1173</v>
      </c>
      <c r="AF184" s="79" t="b">
        <v>0</v>
      </c>
      <c r="AG184" s="79" t="s">
        <v>1176</v>
      </c>
      <c r="AH184" s="79"/>
      <c r="AI184" s="85" t="s">
        <v>1173</v>
      </c>
      <c r="AJ184" s="79" t="b">
        <v>0</v>
      </c>
      <c r="AK184" s="79">
        <v>1</v>
      </c>
      <c r="AL184" s="85" t="s">
        <v>1121</v>
      </c>
      <c r="AM184" s="79" t="s">
        <v>1183</v>
      </c>
      <c r="AN184" s="79" t="b">
        <v>0</v>
      </c>
      <c r="AO184" s="85" t="s">
        <v>1121</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5</v>
      </c>
      <c r="BC184" s="78" t="str">
        <f>REPLACE(INDEX(GroupVertices[Group],MATCH(Edges25[[#This Row],[Vertex 2]],GroupVertices[Vertex],0)),1,1,"")</f>
        <v>5</v>
      </c>
      <c r="BD184" s="48">
        <v>0</v>
      </c>
      <c r="BE184" s="49">
        <v>0</v>
      </c>
      <c r="BF184" s="48">
        <v>0</v>
      </c>
      <c r="BG184" s="49">
        <v>0</v>
      </c>
      <c r="BH184" s="48">
        <v>0</v>
      </c>
      <c r="BI184" s="49">
        <v>0</v>
      </c>
      <c r="BJ184" s="48">
        <v>9</v>
      </c>
      <c r="BK184" s="49">
        <v>100</v>
      </c>
      <c r="BL184" s="48">
        <v>9</v>
      </c>
    </row>
    <row r="185" spans="1:64" ht="15">
      <c r="A185" s="64" t="s">
        <v>259</v>
      </c>
      <c r="B185" s="64" t="s">
        <v>279</v>
      </c>
      <c r="C185" s="65"/>
      <c r="D185" s="66"/>
      <c r="E185" s="67"/>
      <c r="F185" s="68"/>
      <c r="G185" s="65"/>
      <c r="H185" s="69"/>
      <c r="I185" s="70"/>
      <c r="J185" s="70"/>
      <c r="K185" s="34" t="s">
        <v>66</v>
      </c>
      <c r="L185" s="77">
        <v>302</v>
      </c>
      <c r="M185" s="77"/>
      <c r="N185" s="72"/>
      <c r="O185" s="79" t="s">
        <v>328</v>
      </c>
      <c r="P185" s="81">
        <v>43742.15064814815</v>
      </c>
      <c r="Q185" s="79" t="s">
        <v>447</v>
      </c>
      <c r="R185" s="79"/>
      <c r="S185" s="79"/>
      <c r="T185" s="79"/>
      <c r="U185" s="79"/>
      <c r="V185" s="82" t="s">
        <v>685</v>
      </c>
      <c r="W185" s="81">
        <v>43742.15064814815</v>
      </c>
      <c r="X185" s="82" t="s">
        <v>891</v>
      </c>
      <c r="Y185" s="79"/>
      <c r="Z185" s="79"/>
      <c r="AA185" s="85" t="s">
        <v>1123</v>
      </c>
      <c r="AB185" s="79"/>
      <c r="AC185" s="79" t="b">
        <v>0</v>
      </c>
      <c r="AD185" s="79">
        <v>0</v>
      </c>
      <c r="AE185" s="85" t="s">
        <v>1173</v>
      </c>
      <c r="AF185" s="79" t="b">
        <v>0</v>
      </c>
      <c r="AG185" s="79" t="s">
        <v>1177</v>
      </c>
      <c r="AH185" s="79"/>
      <c r="AI185" s="85" t="s">
        <v>1173</v>
      </c>
      <c r="AJ185" s="79" t="b">
        <v>0</v>
      </c>
      <c r="AK185" s="79">
        <v>5</v>
      </c>
      <c r="AL185" s="85" t="s">
        <v>1106</v>
      </c>
      <c r="AM185" s="79" t="s">
        <v>1184</v>
      </c>
      <c r="AN185" s="79" t="b">
        <v>0</v>
      </c>
      <c r="AO185" s="85" t="s">
        <v>1106</v>
      </c>
      <c r="AP185" s="79" t="s">
        <v>176</v>
      </c>
      <c r="AQ185" s="79">
        <v>0</v>
      </c>
      <c r="AR185" s="79">
        <v>0</v>
      </c>
      <c r="AS185" s="79"/>
      <c r="AT185" s="79"/>
      <c r="AU185" s="79"/>
      <c r="AV185" s="79"/>
      <c r="AW185" s="79"/>
      <c r="AX185" s="79"/>
      <c r="AY185" s="79"/>
      <c r="AZ185" s="79"/>
      <c r="BA185">
        <v>2</v>
      </c>
      <c r="BB185" s="78" t="str">
        <f>REPLACE(INDEX(GroupVertices[Group],MATCH(Edges25[[#This Row],[Vertex 1]],GroupVertices[Vertex],0)),1,1,"")</f>
        <v>1</v>
      </c>
      <c r="BC185" s="78" t="str">
        <f>REPLACE(INDEX(GroupVertices[Group],MATCH(Edges25[[#This Row],[Vertex 2]],GroupVertices[Vertex],0)),1,1,"")</f>
        <v>5</v>
      </c>
      <c r="BD185" s="48">
        <v>0</v>
      </c>
      <c r="BE185" s="49">
        <v>0</v>
      </c>
      <c r="BF185" s="48">
        <v>0</v>
      </c>
      <c r="BG185" s="49">
        <v>0</v>
      </c>
      <c r="BH185" s="48">
        <v>0</v>
      </c>
      <c r="BI185" s="49">
        <v>0</v>
      </c>
      <c r="BJ185" s="48">
        <v>23</v>
      </c>
      <c r="BK185" s="49">
        <v>100</v>
      </c>
      <c r="BL185" s="48">
        <v>23</v>
      </c>
    </row>
    <row r="186" spans="1:64" ht="15">
      <c r="A186" s="64" t="s">
        <v>279</v>
      </c>
      <c r="B186" s="64" t="s">
        <v>281</v>
      </c>
      <c r="C186" s="65"/>
      <c r="D186" s="66"/>
      <c r="E186" s="67"/>
      <c r="F186" s="68"/>
      <c r="G186" s="65"/>
      <c r="H186" s="69"/>
      <c r="I186" s="70"/>
      <c r="J186" s="70"/>
      <c r="K186" s="34" t="s">
        <v>65</v>
      </c>
      <c r="L186" s="77">
        <v>305</v>
      </c>
      <c r="M186" s="77"/>
      <c r="N186" s="72"/>
      <c r="O186" s="79" t="s">
        <v>328</v>
      </c>
      <c r="P186" s="81">
        <v>43749.50564814815</v>
      </c>
      <c r="Q186" s="79" t="s">
        <v>434</v>
      </c>
      <c r="R186" s="79"/>
      <c r="S186" s="79"/>
      <c r="T186" s="79"/>
      <c r="U186" s="79"/>
      <c r="V186" s="82" t="s">
        <v>704</v>
      </c>
      <c r="W186" s="81">
        <v>43749.50564814815</v>
      </c>
      <c r="X186" s="82" t="s">
        <v>892</v>
      </c>
      <c r="Y186" s="79"/>
      <c r="Z186" s="79"/>
      <c r="AA186" s="85" t="s">
        <v>1124</v>
      </c>
      <c r="AB186" s="79"/>
      <c r="AC186" s="79" t="b">
        <v>0</v>
      </c>
      <c r="AD186" s="79">
        <v>0</v>
      </c>
      <c r="AE186" s="85" t="s">
        <v>1173</v>
      </c>
      <c r="AF186" s="79" t="b">
        <v>0</v>
      </c>
      <c r="AG186" s="79" t="s">
        <v>1177</v>
      </c>
      <c r="AH186" s="79"/>
      <c r="AI186" s="85" t="s">
        <v>1173</v>
      </c>
      <c r="AJ186" s="79" t="b">
        <v>0</v>
      </c>
      <c r="AK186" s="79">
        <v>3</v>
      </c>
      <c r="AL186" s="85" t="s">
        <v>1169</v>
      </c>
      <c r="AM186" s="79" t="s">
        <v>1183</v>
      </c>
      <c r="AN186" s="79" t="b">
        <v>0</v>
      </c>
      <c r="AO186" s="85" t="s">
        <v>1169</v>
      </c>
      <c r="AP186" s="79" t="s">
        <v>176</v>
      </c>
      <c r="AQ186" s="79">
        <v>0</v>
      </c>
      <c r="AR186" s="79">
        <v>0</v>
      </c>
      <c r="AS186" s="79"/>
      <c r="AT186" s="79"/>
      <c r="AU186" s="79"/>
      <c r="AV186" s="79"/>
      <c r="AW186" s="79"/>
      <c r="AX186" s="79"/>
      <c r="AY186" s="79"/>
      <c r="AZ186" s="79"/>
      <c r="BA186">
        <v>2</v>
      </c>
      <c r="BB186" s="78" t="str">
        <f>REPLACE(INDEX(GroupVertices[Group],MATCH(Edges25[[#This Row],[Vertex 1]],GroupVertices[Vertex],0)),1,1,"")</f>
        <v>5</v>
      </c>
      <c r="BC186" s="78" t="str">
        <f>REPLACE(INDEX(GroupVertices[Group],MATCH(Edges25[[#This Row],[Vertex 2]],GroupVertices[Vertex],0)),1,1,"")</f>
        <v>3</v>
      </c>
      <c r="BD186" s="48">
        <v>1</v>
      </c>
      <c r="BE186" s="49">
        <v>4.545454545454546</v>
      </c>
      <c r="BF186" s="48">
        <v>0</v>
      </c>
      <c r="BG186" s="49">
        <v>0</v>
      </c>
      <c r="BH186" s="48">
        <v>0</v>
      </c>
      <c r="BI186" s="49">
        <v>0</v>
      </c>
      <c r="BJ186" s="48">
        <v>21</v>
      </c>
      <c r="BK186" s="49">
        <v>95.45454545454545</v>
      </c>
      <c r="BL186" s="48">
        <v>22</v>
      </c>
    </row>
    <row r="187" spans="1:64" ht="15">
      <c r="A187" s="64" t="s">
        <v>279</v>
      </c>
      <c r="B187" s="64" t="s">
        <v>281</v>
      </c>
      <c r="C187" s="65"/>
      <c r="D187" s="66"/>
      <c r="E187" s="67"/>
      <c r="F187" s="68"/>
      <c r="G187" s="65"/>
      <c r="H187" s="69"/>
      <c r="I187" s="70"/>
      <c r="J187" s="70"/>
      <c r="K187" s="34" t="s">
        <v>65</v>
      </c>
      <c r="L187" s="77">
        <v>306</v>
      </c>
      <c r="M187" s="77"/>
      <c r="N187" s="72"/>
      <c r="O187" s="79" t="s">
        <v>328</v>
      </c>
      <c r="P187" s="81">
        <v>43750.25486111111</v>
      </c>
      <c r="Q187" s="79" t="s">
        <v>448</v>
      </c>
      <c r="R187" s="79"/>
      <c r="S187" s="79"/>
      <c r="T187" s="79"/>
      <c r="U187" s="79"/>
      <c r="V187" s="82" t="s">
        <v>704</v>
      </c>
      <c r="W187" s="81">
        <v>43750.25486111111</v>
      </c>
      <c r="X187" s="82" t="s">
        <v>893</v>
      </c>
      <c r="Y187" s="79"/>
      <c r="Z187" s="79"/>
      <c r="AA187" s="85" t="s">
        <v>1125</v>
      </c>
      <c r="AB187" s="79"/>
      <c r="AC187" s="79" t="b">
        <v>0</v>
      </c>
      <c r="AD187" s="79">
        <v>0</v>
      </c>
      <c r="AE187" s="85" t="s">
        <v>1173</v>
      </c>
      <c r="AF187" s="79" t="b">
        <v>0</v>
      </c>
      <c r="AG187" s="79" t="s">
        <v>1176</v>
      </c>
      <c r="AH187" s="79"/>
      <c r="AI187" s="85" t="s">
        <v>1173</v>
      </c>
      <c r="AJ187" s="79" t="b">
        <v>0</v>
      </c>
      <c r="AK187" s="79">
        <v>3</v>
      </c>
      <c r="AL187" s="85" t="s">
        <v>1168</v>
      </c>
      <c r="AM187" s="79" t="s">
        <v>1183</v>
      </c>
      <c r="AN187" s="79" t="b">
        <v>0</v>
      </c>
      <c r="AO187" s="85" t="s">
        <v>1168</v>
      </c>
      <c r="AP187" s="79" t="s">
        <v>176</v>
      </c>
      <c r="AQ187" s="79">
        <v>0</v>
      </c>
      <c r="AR187" s="79">
        <v>0</v>
      </c>
      <c r="AS187" s="79"/>
      <c r="AT187" s="79"/>
      <c r="AU187" s="79"/>
      <c r="AV187" s="79"/>
      <c r="AW187" s="79"/>
      <c r="AX187" s="79"/>
      <c r="AY187" s="79"/>
      <c r="AZ187" s="79"/>
      <c r="BA187">
        <v>2</v>
      </c>
      <c r="BB187" s="78" t="str">
        <f>REPLACE(INDEX(GroupVertices[Group],MATCH(Edges25[[#This Row],[Vertex 1]],GroupVertices[Vertex],0)),1,1,"")</f>
        <v>5</v>
      </c>
      <c r="BC187" s="78" t="str">
        <f>REPLACE(INDEX(GroupVertices[Group],MATCH(Edges25[[#This Row],[Vertex 2]],GroupVertices[Vertex],0)),1,1,"")</f>
        <v>3</v>
      </c>
      <c r="BD187" s="48">
        <v>1</v>
      </c>
      <c r="BE187" s="49">
        <v>6.666666666666667</v>
      </c>
      <c r="BF187" s="48">
        <v>0</v>
      </c>
      <c r="BG187" s="49">
        <v>0</v>
      </c>
      <c r="BH187" s="48">
        <v>0</v>
      </c>
      <c r="BI187" s="49">
        <v>0</v>
      </c>
      <c r="BJ187" s="48">
        <v>14</v>
      </c>
      <c r="BK187" s="49">
        <v>93.33333333333333</v>
      </c>
      <c r="BL187" s="48">
        <v>15</v>
      </c>
    </row>
    <row r="188" spans="1:64" ht="15">
      <c r="A188" s="64" t="s">
        <v>283</v>
      </c>
      <c r="B188" s="64" t="s">
        <v>259</v>
      </c>
      <c r="C188" s="65"/>
      <c r="D188" s="66"/>
      <c r="E188" s="67"/>
      <c r="F188" s="68"/>
      <c r="G188" s="65"/>
      <c r="H188" s="69"/>
      <c r="I188" s="70"/>
      <c r="J188" s="70"/>
      <c r="K188" s="34" t="s">
        <v>65</v>
      </c>
      <c r="L188" s="77">
        <v>307</v>
      </c>
      <c r="M188" s="77"/>
      <c r="N188" s="72"/>
      <c r="O188" s="79" t="s">
        <v>328</v>
      </c>
      <c r="P188" s="81">
        <v>43738.82858796296</v>
      </c>
      <c r="Q188" s="79" t="s">
        <v>391</v>
      </c>
      <c r="R188" s="79"/>
      <c r="S188" s="79"/>
      <c r="T188" s="79" t="s">
        <v>568</v>
      </c>
      <c r="U188" s="79"/>
      <c r="V188" s="82" t="s">
        <v>706</v>
      </c>
      <c r="W188" s="81">
        <v>43738.82858796296</v>
      </c>
      <c r="X188" s="82" t="s">
        <v>894</v>
      </c>
      <c r="Y188" s="79"/>
      <c r="Z188" s="79"/>
      <c r="AA188" s="85" t="s">
        <v>1126</v>
      </c>
      <c r="AB188" s="79"/>
      <c r="AC188" s="79" t="b">
        <v>0</v>
      </c>
      <c r="AD188" s="79">
        <v>0</v>
      </c>
      <c r="AE188" s="85" t="s">
        <v>1173</v>
      </c>
      <c r="AF188" s="79" t="b">
        <v>0</v>
      </c>
      <c r="AG188" s="79" t="s">
        <v>1176</v>
      </c>
      <c r="AH188" s="79"/>
      <c r="AI188" s="85" t="s">
        <v>1173</v>
      </c>
      <c r="AJ188" s="79" t="b">
        <v>0</v>
      </c>
      <c r="AK188" s="79">
        <v>2</v>
      </c>
      <c r="AL188" s="85" t="s">
        <v>1042</v>
      </c>
      <c r="AM188" s="79" t="s">
        <v>1181</v>
      </c>
      <c r="AN188" s="79" t="b">
        <v>0</v>
      </c>
      <c r="AO188" s="85" t="s">
        <v>1042</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3</v>
      </c>
      <c r="BC188" s="78" t="str">
        <f>REPLACE(INDEX(GroupVertices[Group],MATCH(Edges25[[#This Row],[Vertex 2]],GroupVertices[Vertex],0)),1,1,"")</f>
        <v>1</v>
      </c>
      <c r="BD188" s="48">
        <v>0</v>
      </c>
      <c r="BE188" s="49">
        <v>0</v>
      </c>
      <c r="BF188" s="48">
        <v>0</v>
      </c>
      <c r="BG188" s="49">
        <v>0</v>
      </c>
      <c r="BH188" s="48">
        <v>0</v>
      </c>
      <c r="BI188" s="49">
        <v>0</v>
      </c>
      <c r="BJ188" s="48">
        <v>23</v>
      </c>
      <c r="BK188" s="49">
        <v>100</v>
      </c>
      <c r="BL188" s="48">
        <v>23</v>
      </c>
    </row>
    <row r="189" spans="1:64" ht="15">
      <c r="A189" s="64" t="s">
        <v>283</v>
      </c>
      <c r="B189" s="64" t="s">
        <v>281</v>
      </c>
      <c r="C189" s="65"/>
      <c r="D189" s="66"/>
      <c r="E189" s="67"/>
      <c r="F189" s="68"/>
      <c r="G189" s="65"/>
      <c r="H189" s="69"/>
      <c r="I189" s="70"/>
      <c r="J189" s="70"/>
      <c r="K189" s="34" t="s">
        <v>65</v>
      </c>
      <c r="L189" s="77">
        <v>308</v>
      </c>
      <c r="M189" s="77"/>
      <c r="N189" s="72"/>
      <c r="O189" s="79" t="s">
        <v>328</v>
      </c>
      <c r="P189" s="81">
        <v>43750.36383101852</v>
      </c>
      <c r="Q189" s="79" t="s">
        <v>339</v>
      </c>
      <c r="R189" s="79"/>
      <c r="S189" s="79"/>
      <c r="T189" s="79"/>
      <c r="U189" s="79"/>
      <c r="V189" s="82" t="s">
        <v>706</v>
      </c>
      <c r="W189" s="81">
        <v>43750.36383101852</v>
      </c>
      <c r="X189" s="82" t="s">
        <v>895</v>
      </c>
      <c r="Y189" s="79"/>
      <c r="Z189" s="79"/>
      <c r="AA189" s="85" t="s">
        <v>1127</v>
      </c>
      <c r="AB189" s="79"/>
      <c r="AC189" s="79" t="b">
        <v>0</v>
      </c>
      <c r="AD189" s="79">
        <v>0</v>
      </c>
      <c r="AE189" s="85" t="s">
        <v>1173</v>
      </c>
      <c r="AF189" s="79" t="b">
        <v>0</v>
      </c>
      <c r="AG189" s="79" t="s">
        <v>1176</v>
      </c>
      <c r="AH189" s="79"/>
      <c r="AI189" s="85" t="s">
        <v>1173</v>
      </c>
      <c r="AJ189" s="79" t="b">
        <v>0</v>
      </c>
      <c r="AK189" s="79">
        <v>8</v>
      </c>
      <c r="AL189" s="85" t="s">
        <v>1165</v>
      </c>
      <c r="AM189" s="79" t="s">
        <v>1181</v>
      </c>
      <c r="AN189" s="79" t="b">
        <v>0</v>
      </c>
      <c r="AO189" s="85" t="s">
        <v>1165</v>
      </c>
      <c r="AP189" s="79" t="s">
        <v>176</v>
      </c>
      <c r="AQ189" s="79">
        <v>0</v>
      </c>
      <c r="AR189" s="79">
        <v>0</v>
      </c>
      <c r="AS189" s="79"/>
      <c r="AT189" s="79"/>
      <c r="AU189" s="79"/>
      <c r="AV189" s="79"/>
      <c r="AW189" s="79"/>
      <c r="AX189" s="79"/>
      <c r="AY189" s="79"/>
      <c r="AZ189" s="79"/>
      <c r="BA189">
        <v>2</v>
      </c>
      <c r="BB189" s="78" t="str">
        <f>REPLACE(INDEX(GroupVertices[Group],MATCH(Edges25[[#This Row],[Vertex 1]],GroupVertices[Vertex],0)),1,1,"")</f>
        <v>3</v>
      </c>
      <c r="BC189" s="78" t="str">
        <f>REPLACE(INDEX(GroupVertices[Group],MATCH(Edges25[[#This Row],[Vertex 2]],GroupVertices[Vertex],0)),1,1,"")</f>
        <v>3</v>
      </c>
      <c r="BD189" s="48">
        <v>0</v>
      </c>
      <c r="BE189" s="49">
        <v>0</v>
      </c>
      <c r="BF189" s="48">
        <v>0</v>
      </c>
      <c r="BG189" s="49">
        <v>0</v>
      </c>
      <c r="BH189" s="48">
        <v>0</v>
      </c>
      <c r="BI189" s="49">
        <v>0</v>
      </c>
      <c r="BJ189" s="48">
        <v>15</v>
      </c>
      <c r="BK189" s="49">
        <v>100</v>
      </c>
      <c r="BL189" s="48">
        <v>15</v>
      </c>
    </row>
    <row r="190" spans="1:64" ht="15">
      <c r="A190" s="64" t="s">
        <v>283</v>
      </c>
      <c r="B190" s="64" t="s">
        <v>281</v>
      </c>
      <c r="C190" s="65"/>
      <c r="D190" s="66"/>
      <c r="E190" s="67"/>
      <c r="F190" s="68"/>
      <c r="G190" s="65"/>
      <c r="H190" s="69"/>
      <c r="I190" s="70"/>
      <c r="J190" s="70"/>
      <c r="K190" s="34" t="s">
        <v>65</v>
      </c>
      <c r="L190" s="77">
        <v>309</v>
      </c>
      <c r="M190" s="77"/>
      <c r="N190" s="72"/>
      <c r="O190" s="79" t="s">
        <v>328</v>
      </c>
      <c r="P190" s="81">
        <v>43750.36392361111</v>
      </c>
      <c r="Q190" s="79" t="s">
        <v>449</v>
      </c>
      <c r="R190" s="79"/>
      <c r="S190" s="79"/>
      <c r="T190" s="79" t="s">
        <v>569</v>
      </c>
      <c r="U190" s="79"/>
      <c r="V190" s="82" t="s">
        <v>706</v>
      </c>
      <c r="W190" s="81">
        <v>43750.36392361111</v>
      </c>
      <c r="X190" s="82" t="s">
        <v>896</v>
      </c>
      <c r="Y190" s="79"/>
      <c r="Z190" s="79"/>
      <c r="AA190" s="85" t="s">
        <v>1128</v>
      </c>
      <c r="AB190" s="79"/>
      <c r="AC190" s="79" t="b">
        <v>0</v>
      </c>
      <c r="AD190" s="79">
        <v>0</v>
      </c>
      <c r="AE190" s="85" t="s">
        <v>1173</v>
      </c>
      <c r="AF190" s="79" t="b">
        <v>0</v>
      </c>
      <c r="AG190" s="79" t="s">
        <v>1176</v>
      </c>
      <c r="AH190" s="79"/>
      <c r="AI190" s="85" t="s">
        <v>1173</v>
      </c>
      <c r="AJ190" s="79" t="b">
        <v>0</v>
      </c>
      <c r="AK190" s="79">
        <v>4</v>
      </c>
      <c r="AL190" s="85" t="s">
        <v>1164</v>
      </c>
      <c r="AM190" s="79" t="s">
        <v>1181</v>
      </c>
      <c r="AN190" s="79" t="b">
        <v>0</v>
      </c>
      <c r="AO190" s="85" t="s">
        <v>1164</v>
      </c>
      <c r="AP190" s="79" t="s">
        <v>176</v>
      </c>
      <c r="AQ190" s="79">
        <v>0</v>
      </c>
      <c r="AR190" s="79">
        <v>0</v>
      </c>
      <c r="AS190" s="79"/>
      <c r="AT190" s="79"/>
      <c r="AU190" s="79"/>
      <c r="AV190" s="79"/>
      <c r="AW190" s="79"/>
      <c r="AX190" s="79"/>
      <c r="AY190" s="79"/>
      <c r="AZ190" s="79"/>
      <c r="BA190">
        <v>2</v>
      </c>
      <c r="BB190" s="78" t="str">
        <f>REPLACE(INDEX(GroupVertices[Group],MATCH(Edges25[[#This Row],[Vertex 1]],GroupVertices[Vertex],0)),1,1,"")</f>
        <v>3</v>
      </c>
      <c r="BC190" s="78" t="str">
        <f>REPLACE(INDEX(GroupVertices[Group],MATCH(Edges25[[#This Row],[Vertex 2]],GroupVertices[Vertex],0)),1,1,"")</f>
        <v>3</v>
      </c>
      <c r="BD190" s="48">
        <v>0</v>
      </c>
      <c r="BE190" s="49">
        <v>0</v>
      </c>
      <c r="BF190" s="48">
        <v>0</v>
      </c>
      <c r="BG190" s="49">
        <v>0</v>
      </c>
      <c r="BH190" s="48">
        <v>0</v>
      </c>
      <c r="BI190" s="49">
        <v>0</v>
      </c>
      <c r="BJ190" s="48">
        <v>16</v>
      </c>
      <c r="BK190" s="49">
        <v>100</v>
      </c>
      <c r="BL190" s="48">
        <v>16</v>
      </c>
    </row>
    <row r="191" spans="1:64" ht="15">
      <c r="A191" s="64" t="s">
        <v>284</v>
      </c>
      <c r="B191" s="64" t="s">
        <v>287</v>
      </c>
      <c r="C191" s="65"/>
      <c r="D191" s="66"/>
      <c r="E191" s="67"/>
      <c r="F191" s="68"/>
      <c r="G191" s="65"/>
      <c r="H191" s="69"/>
      <c r="I191" s="70"/>
      <c r="J191" s="70"/>
      <c r="K191" s="34" t="s">
        <v>65</v>
      </c>
      <c r="L191" s="77">
        <v>311</v>
      </c>
      <c r="M191" s="77"/>
      <c r="N191" s="72"/>
      <c r="O191" s="79" t="s">
        <v>328</v>
      </c>
      <c r="P191" s="81">
        <v>43745.732199074075</v>
      </c>
      <c r="Q191" s="79" t="s">
        <v>344</v>
      </c>
      <c r="R191" s="79"/>
      <c r="S191" s="79"/>
      <c r="T191" s="79" t="s">
        <v>543</v>
      </c>
      <c r="U191" s="79"/>
      <c r="V191" s="82" t="s">
        <v>707</v>
      </c>
      <c r="W191" s="81">
        <v>43745.732199074075</v>
      </c>
      <c r="X191" s="82" t="s">
        <v>897</v>
      </c>
      <c r="Y191" s="79"/>
      <c r="Z191" s="79"/>
      <c r="AA191" s="85" t="s">
        <v>1129</v>
      </c>
      <c r="AB191" s="79"/>
      <c r="AC191" s="79" t="b">
        <v>0</v>
      </c>
      <c r="AD191" s="79">
        <v>0</v>
      </c>
      <c r="AE191" s="85" t="s">
        <v>1173</v>
      </c>
      <c r="AF191" s="79" t="b">
        <v>0</v>
      </c>
      <c r="AG191" s="79" t="s">
        <v>1177</v>
      </c>
      <c r="AH191" s="79"/>
      <c r="AI191" s="85" t="s">
        <v>1173</v>
      </c>
      <c r="AJ191" s="79" t="b">
        <v>0</v>
      </c>
      <c r="AK191" s="79">
        <v>5</v>
      </c>
      <c r="AL191" s="85" t="s">
        <v>1063</v>
      </c>
      <c r="AM191" s="79" t="s">
        <v>1181</v>
      </c>
      <c r="AN191" s="79" t="b">
        <v>0</v>
      </c>
      <c r="AO191" s="85" t="s">
        <v>1063</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1</v>
      </c>
      <c r="BC191" s="78" t="str">
        <f>REPLACE(INDEX(GroupVertices[Group],MATCH(Edges25[[#This Row],[Vertex 2]],GroupVertices[Vertex],0)),1,1,"")</f>
        <v>1</v>
      </c>
      <c r="BD191" s="48"/>
      <c r="BE191" s="49"/>
      <c r="BF191" s="48"/>
      <c r="BG191" s="49"/>
      <c r="BH191" s="48"/>
      <c r="BI191" s="49"/>
      <c r="BJ191" s="48"/>
      <c r="BK191" s="49"/>
      <c r="BL191" s="48"/>
    </row>
    <row r="192" spans="1:64" ht="15">
      <c r="A192" s="64" t="s">
        <v>259</v>
      </c>
      <c r="B192" s="64" t="s">
        <v>281</v>
      </c>
      <c r="C192" s="65"/>
      <c r="D192" s="66"/>
      <c r="E192" s="67"/>
      <c r="F192" s="68"/>
      <c r="G192" s="65"/>
      <c r="H192" s="69"/>
      <c r="I192" s="70"/>
      <c r="J192" s="70"/>
      <c r="K192" s="34" t="s">
        <v>65</v>
      </c>
      <c r="L192" s="77">
        <v>312</v>
      </c>
      <c r="M192" s="77"/>
      <c r="N192" s="72"/>
      <c r="O192" s="79" t="s">
        <v>328</v>
      </c>
      <c r="P192" s="81">
        <v>43738.322175925925</v>
      </c>
      <c r="Q192" s="79" t="s">
        <v>450</v>
      </c>
      <c r="R192" s="82" t="s">
        <v>508</v>
      </c>
      <c r="S192" s="79" t="s">
        <v>533</v>
      </c>
      <c r="T192" s="79" t="s">
        <v>594</v>
      </c>
      <c r="U192" s="82" t="s">
        <v>637</v>
      </c>
      <c r="V192" s="82" t="s">
        <v>637</v>
      </c>
      <c r="W192" s="81">
        <v>43738.322175925925</v>
      </c>
      <c r="X192" s="82" t="s">
        <v>898</v>
      </c>
      <c r="Y192" s="79"/>
      <c r="Z192" s="79"/>
      <c r="AA192" s="85" t="s">
        <v>1130</v>
      </c>
      <c r="AB192" s="79"/>
      <c r="AC192" s="79" t="b">
        <v>0</v>
      </c>
      <c r="AD192" s="79">
        <v>0</v>
      </c>
      <c r="AE192" s="85" t="s">
        <v>1173</v>
      </c>
      <c r="AF192" s="79" t="b">
        <v>0</v>
      </c>
      <c r="AG192" s="79" t="s">
        <v>1177</v>
      </c>
      <c r="AH192" s="79"/>
      <c r="AI192" s="85" t="s">
        <v>1173</v>
      </c>
      <c r="AJ192" s="79" t="b">
        <v>0</v>
      </c>
      <c r="AK192" s="79">
        <v>1</v>
      </c>
      <c r="AL192" s="85" t="s">
        <v>1162</v>
      </c>
      <c r="AM192" s="79" t="s">
        <v>1183</v>
      </c>
      <c r="AN192" s="79" t="b">
        <v>0</v>
      </c>
      <c r="AO192" s="85" t="s">
        <v>1162</v>
      </c>
      <c r="AP192" s="79" t="s">
        <v>176</v>
      </c>
      <c r="AQ192" s="79">
        <v>0</v>
      </c>
      <c r="AR192" s="79">
        <v>0</v>
      </c>
      <c r="AS192" s="79"/>
      <c r="AT192" s="79"/>
      <c r="AU192" s="79"/>
      <c r="AV192" s="79"/>
      <c r="AW192" s="79"/>
      <c r="AX192" s="79"/>
      <c r="AY192" s="79"/>
      <c r="AZ192" s="79"/>
      <c r="BA192">
        <v>7</v>
      </c>
      <c r="BB192" s="78" t="str">
        <f>REPLACE(INDEX(GroupVertices[Group],MATCH(Edges25[[#This Row],[Vertex 1]],GroupVertices[Vertex],0)),1,1,"")</f>
        <v>1</v>
      </c>
      <c r="BC192" s="78" t="str">
        <f>REPLACE(INDEX(GroupVertices[Group],MATCH(Edges25[[#This Row],[Vertex 2]],GroupVertices[Vertex],0)),1,1,"")</f>
        <v>3</v>
      </c>
      <c r="BD192" s="48">
        <v>1</v>
      </c>
      <c r="BE192" s="49">
        <v>8.333333333333334</v>
      </c>
      <c r="BF192" s="48">
        <v>0</v>
      </c>
      <c r="BG192" s="49">
        <v>0</v>
      </c>
      <c r="BH192" s="48">
        <v>0</v>
      </c>
      <c r="BI192" s="49">
        <v>0</v>
      </c>
      <c r="BJ192" s="48">
        <v>11</v>
      </c>
      <c r="BK192" s="49">
        <v>91.66666666666667</v>
      </c>
      <c r="BL192" s="48">
        <v>12</v>
      </c>
    </row>
    <row r="193" spans="1:64" ht="15">
      <c r="A193" s="64" t="s">
        <v>259</v>
      </c>
      <c r="B193" s="64" t="s">
        <v>259</v>
      </c>
      <c r="C193" s="65"/>
      <c r="D193" s="66"/>
      <c r="E193" s="67"/>
      <c r="F193" s="68"/>
      <c r="G193" s="65"/>
      <c r="H193" s="69"/>
      <c r="I193" s="70"/>
      <c r="J193" s="70"/>
      <c r="K193" s="34" t="s">
        <v>65</v>
      </c>
      <c r="L193" s="77">
        <v>313</v>
      </c>
      <c r="M193" s="77"/>
      <c r="N193" s="72"/>
      <c r="O193" s="79" t="s">
        <v>176</v>
      </c>
      <c r="P193" s="81">
        <v>43738.328356481485</v>
      </c>
      <c r="Q193" s="79" t="s">
        <v>451</v>
      </c>
      <c r="R193" s="82" t="s">
        <v>509</v>
      </c>
      <c r="S193" s="79" t="s">
        <v>534</v>
      </c>
      <c r="T193" s="79" t="s">
        <v>595</v>
      </c>
      <c r="U193" s="79"/>
      <c r="V193" s="82" t="s">
        <v>685</v>
      </c>
      <c r="W193" s="81">
        <v>43738.328356481485</v>
      </c>
      <c r="X193" s="82" t="s">
        <v>899</v>
      </c>
      <c r="Y193" s="79"/>
      <c r="Z193" s="79"/>
      <c r="AA193" s="85" t="s">
        <v>1131</v>
      </c>
      <c r="AB193" s="79"/>
      <c r="AC193" s="79" t="b">
        <v>0</v>
      </c>
      <c r="AD193" s="79">
        <v>0</v>
      </c>
      <c r="AE193" s="85" t="s">
        <v>1173</v>
      </c>
      <c r="AF193" s="79" t="b">
        <v>0</v>
      </c>
      <c r="AG193" s="79" t="s">
        <v>1176</v>
      </c>
      <c r="AH193" s="79"/>
      <c r="AI193" s="85" t="s">
        <v>1173</v>
      </c>
      <c r="AJ193" s="79" t="b">
        <v>0</v>
      </c>
      <c r="AK193" s="79">
        <v>0</v>
      </c>
      <c r="AL193" s="85" t="s">
        <v>1173</v>
      </c>
      <c r="AM193" s="79" t="s">
        <v>1183</v>
      </c>
      <c r="AN193" s="79" t="b">
        <v>0</v>
      </c>
      <c r="AO193" s="85" t="s">
        <v>1131</v>
      </c>
      <c r="AP193" s="79" t="s">
        <v>176</v>
      </c>
      <c r="AQ193" s="79">
        <v>0</v>
      </c>
      <c r="AR193" s="79">
        <v>0</v>
      </c>
      <c r="AS193" s="79"/>
      <c r="AT193" s="79"/>
      <c r="AU193" s="79"/>
      <c r="AV193" s="79"/>
      <c r="AW193" s="79"/>
      <c r="AX193" s="79"/>
      <c r="AY193" s="79"/>
      <c r="AZ193" s="79"/>
      <c r="BA193">
        <v>23</v>
      </c>
      <c r="BB193" s="78" t="str">
        <f>REPLACE(INDEX(GroupVertices[Group],MATCH(Edges25[[#This Row],[Vertex 1]],GroupVertices[Vertex],0)),1,1,"")</f>
        <v>1</v>
      </c>
      <c r="BC193" s="78" t="str">
        <f>REPLACE(INDEX(GroupVertices[Group],MATCH(Edges25[[#This Row],[Vertex 2]],GroupVertices[Vertex],0)),1,1,"")</f>
        <v>1</v>
      </c>
      <c r="BD193" s="48">
        <v>0</v>
      </c>
      <c r="BE193" s="49">
        <v>0</v>
      </c>
      <c r="BF193" s="48">
        <v>0</v>
      </c>
      <c r="BG193" s="49">
        <v>0</v>
      </c>
      <c r="BH193" s="48">
        <v>0</v>
      </c>
      <c r="BI193" s="49">
        <v>0</v>
      </c>
      <c r="BJ193" s="48">
        <v>15</v>
      </c>
      <c r="BK193" s="49">
        <v>100</v>
      </c>
      <c r="BL193" s="48">
        <v>15</v>
      </c>
    </row>
    <row r="194" spans="1:64" ht="15">
      <c r="A194" s="64" t="s">
        <v>259</v>
      </c>
      <c r="B194" s="64" t="s">
        <v>259</v>
      </c>
      <c r="C194" s="65"/>
      <c r="D194" s="66"/>
      <c r="E194" s="67"/>
      <c r="F194" s="68"/>
      <c r="G194" s="65"/>
      <c r="H194" s="69"/>
      <c r="I194" s="70"/>
      <c r="J194" s="70"/>
      <c r="K194" s="34" t="s">
        <v>65</v>
      </c>
      <c r="L194" s="77">
        <v>314</v>
      </c>
      <c r="M194" s="77"/>
      <c r="N194" s="72"/>
      <c r="O194" s="79" t="s">
        <v>176</v>
      </c>
      <c r="P194" s="81">
        <v>43738.435648148145</v>
      </c>
      <c r="Q194" s="79" t="s">
        <v>452</v>
      </c>
      <c r="R194" s="82" t="s">
        <v>500</v>
      </c>
      <c r="S194" s="79" t="s">
        <v>527</v>
      </c>
      <c r="T194" s="79" t="s">
        <v>596</v>
      </c>
      <c r="U194" s="79"/>
      <c r="V194" s="82" t="s">
        <v>685</v>
      </c>
      <c r="W194" s="81">
        <v>43738.435648148145</v>
      </c>
      <c r="X194" s="82" t="s">
        <v>900</v>
      </c>
      <c r="Y194" s="79"/>
      <c r="Z194" s="79"/>
      <c r="AA194" s="85" t="s">
        <v>1132</v>
      </c>
      <c r="AB194" s="79"/>
      <c r="AC194" s="79" t="b">
        <v>0</v>
      </c>
      <c r="AD194" s="79">
        <v>0</v>
      </c>
      <c r="AE194" s="85" t="s">
        <v>1173</v>
      </c>
      <c r="AF194" s="79" t="b">
        <v>0</v>
      </c>
      <c r="AG194" s="79" t="s">
        <v>1176</v>
      </c>
      <c r="AH194" s="79"/>
      <c r="AI194" s="85" t="s">
        <v>1173</v>
      </c>
      <c r="AJ194" s="79" t="b">
        <v>0</v>
      </c>
      <c r="AK194" s="79">
        <v>4</v>
      </c>
      <c r="AL194" s="85" t="s">
        <v>1173</v>
      </c>
      <c r="AM194" s="79" t="s">
        <v>1183</v>
      </c>
      <c r="AN194" s="79" t="b">
        <v>0</v>
      </c>
      <c r="AO194" s="85" t="s">
        <v>1132</v>
      </c>
      <c r="AP194" s="79" t="s">
        <v>176</v>
      </c>
      <c r="AQ194" s="79">
        <v>0</v>
      </c>
      <c r="AR194" s="79">
        <v>0</v>
      </c>
      <c r="AS194" s="79"/>
      <c r="AT194" s="79"/>
      <c r="AU194" s="79"/>
      <c r="AV194" s="79"/>
      <c r="AW194" s="79"/>
      <c r="AX194" s="79"/>
      <c r="AY194" s="79"/>
      <c r="AZ194" s="79"/>
      <c r="BA194">
        <v>23</v>
      </c>
      <c r="BB194" s="78" t="str">
        <f>REPLACE(INDEX(GroupVertices[Group],MATCH(Edges25[[#This Row],[Vertex 1]],GroupVertices[Vertex],0)),1,1,"")</f>
        <v>1</v>
      </c>
      <c r="BC194" s="78" t="str">
        <f>REPLACE(INDEX(GroupVertices[Group],MATCH(Edges25[[#This Row],[Vertex 2]],GroupVertices[Vertex],0)),1,1,"")</f>
        <v>1</v>
      </c>
      <c r="BD194" s="48">
        <v>0</v>
      </c>
      <c r="BE194" s="49">
        <v>0</v>
      </c>
      <c r="BF194" s="48">
        <v>0</v>
      </c>
      <c r="BG194" s="49">
        <v>0</v>
      </c>
      <c r="BH194" s="48">
        <v>0</v>
      </c>
      <c r="BI194" s="49">
        <v>0</v>
      </c>
      <c r="BJ194" s="48">
        <v>35</v>
      </c>
      <c r="BK194" s="49">
        <v>100</v>
      </c>
      <c r="BL194" s="48">
        <v>35</v>
      </c>
    </row>
    <row r="195" spans="1:64" ht="15">
      <c r="A195" s="64" t="s">
        <v>259</v>
      </c>
      <c r="B195" s="64" t="s">
        <v>259</v>
      </c>
      <c r="C195" s="65"/>
      <c r="D195" s="66"/>
      <c r="E195" s="67"/>
      <c r="F195" s="68"/>
      <c r="G195" s="65"/>
      <c r="H195" s="69"/>
      <c r="I195" s="70"/>
      <c r="J195" s="70"/>
      <c r="K195" s="34" t="s">
        <v>65</v>
      </c>
      <c r="L195" s="77">
        <v>315</v>
      </c>
      <c r="M195" s="77"/>
      <c r="N195" s="72"/>
      <c r="O195" s="79" t="s">
        <v>176</v>
      </c>
      <c r="P195" s="81">
        <v>43739.29607638889</v>
      </c>
      <c r="Q195" s="79" t="s">
        <v>453</v>
      </c>
      <c r="R195" s="82" t="s">
        <v>510</v>
      </c>
      <c r="S195" s="79" t="s">
        <v>527</v>
      </c>
      <c r="T195" s="79" t="s">
        <v>597</v>
      </c>
      <c r="U195" s="79"/>
      <c r="V195" s="82" t="s">
        <v>685</v>
      </c>
      <c r="W195" s="81">
        <v>43739.29607638889</v>
      </c>
      <c r="X195" s="82" t="s">
        <v>901</v>
      </c>
      <c r="Y195" s="79"/>
      <c r="Z195" s="79"/>
      <c r="AA195" s="85" t="s">
        <v>1133</v>
      </c>
      <c r="AB195" s="79"/>
      <c r="AC195" s="79" t="b">
        <v>0</v>
      </c>
      <c r="AD195" s="79">
        <v>3</v>
      </c>
      <c r="AE195" s="85" t="s">
        <v>1173</v>
      </c>
      <c r="AF195" s="79" t="b">
        <v>0</v>
      </c>
      <c r="AG195" s="79" t="s">
        <v>1176</v>
      </c>
      <c r="AH195" s="79"/>
      <c r="AI195" s="85" t="s">
        <v>1173</v>
      </c>
      <c r="AJ195" s="79" t="b">
        <v>0</v>
      </c>
      <c r="AK195" s="79">
        <v>1</v>
      </c>
      <c r="AL195" s="85" t="s">
        <v>1173</v>
      </c>
      <c r="AM195" s="79" t="s">
        <v>1183</v>
      </c>
      <c r="AN195" s="79" t="b">
        <v>0</v>
      </c>
      <c r="AO195" s="85" t="s">
        <v>1133</v>
      </c>
      <c r="AP195" s="79" t="s">
        <v>176</v>
      </c>
      <c r="AQ195" s="79">
        <v>0</v>
      </c>
      <c r="AR195" s="79">
        <v>0</v>
      </c>
      <c r="AS195" s="79"/>
      <c r="AT195" s="79"/>
      <c r="AU195" s="79"/>
      <c r="AV195" s="79"/>
      <c r="AW195" s="79"/>
      <c r="AX195" s="79"/>
      <c r="AY195" s="79"/>
      <c r="AZ195" s="79"/>
      <c r="BA195">
        <v>23</v>
      </c>
      <c r="BB195" s="78" t="str">
        <f>REPLACE(INDEX(GroupVertices[Group],MATCH(Edges25[[#This Row],[Vertex 1]],GroupVertices[Vertex],0)),1,1,"")</f>
        <v>1</v>
      </c>
      <c r="BC195" s="78" t="str">
        <f>REPLACE(INDEX(GroupVertices[Group],MATCH(Edges25[[#This Row],[Vertex 2]],GroupVertices[Vertex],0)),1,1,"")</f>
        <v>1</v>
      </c>
      <c r="BD195" s="48">
        <v>0</v>
      </c>
      <c r="BE195" s="49">
        <v>0</v>
      </c>
      <c r="BF195" s="48">
        <v>0</v>
      </c>
      <c r="BG195" s="49">
        <v>0</v>
      </c>
      <c r="BH195" s="48">
        <v>0</v>
      </c>
      <c r="BI195" s="49">
        <v>0</v>
      </c>
      <c r="BJ195" s="48">
        <v>25</v>
      </c>
      <c r="BK195" s="49">
        <v>100</v>
      </c>
      <c r="BL195" s="48">
        <v>25</v>
      </c>
    </row>
    <row r="196" spans="1:64" ht="15">
      <c r="A196" s="64" t="s">
        <v>259</v>
      </c>
      <c r="B196" s="64" t="s">
        <v>259</v>
      </c>
      <c r="C196" s="65"/>
      <c r="D196" s="66"/>
      <c r="E196" s="67"/>
      <c r="F196" s="68"/>
      <c r="G196" s="65"/>
      <c r="H196" s="69"/>
      <c r="I196" s="70"/>
      <c r="J196" s="70"/>
      <c r="K196" s="34" t="s">
        <v>65</v>
      </c>
      <c r="L196" s="77">
        <v>316</v>
      </c>
      <c r="M196" s="77"/>
      <c r="N196" s="72"/>
      <c r="O196" s="79" t="s">
        <v>176</v>
      </c>
      <c r="P196" s="81">
        <v>43740.2540625</v>
      </c>
      <c r="Q196" s="79" t="s">
        <v>454</v>
      </c>
      <c r="R196" s="82" t="s">
        <v>511</v>
      </c>
      <c r="S196" s="79" t="s">
        <v>534</v>
      </c>
      <c r="T196" s="79" t="s">
        <v>595</v>
      </c>
      <c r="U196" s="79"/>
      <c r="V196" s="82" t="s">
        <v>685</v>
      </c>
      <c r="W196" s="81">
        <v>43740.2540625</v>
      </c>
      <c r="X196" s="82" t="s">
        <v>902</v>
      </c>
      <c r="Y196" s="79"/>
      <c r="Z196" s="79"/>
      <c r="AA196" s="85" t="s">
        <v>1134</v>
      </c>
      <c r="AB196" s="79"/>
      <c r="AC196" s="79" t="b">
        <v>0</v>
      </c>
      <c r="AD196" s="79">
        <v>2</v>
      </c>
      <c r="AE196" s="85" t="s">
        <v>1173</v>
      </c>
      <c r="AF196" s="79" t="b">
        <v>0</v>
      </c>
      <c r="AG196" s="79" t="s">
        <v>1176</v>
      </c>
      <c r="AH196" s="79"/>
      <c r="AI196" s="85" t="s">
        <v>1173</v>
      </c>
      <c r="AJ196" s="79" t="b">
        <v>0</v>
      </c>
      <c r="AK196" s="79">
        <v>2</v>
      </c>
      <c r="AL196" s="85" t="s">
        <v>1173</v>
      </c>
      <c r="AM196" s="79" t="s">
        <v>1183</v>
      </c>
      <c r="AN196" s="79" t="b">
        <v>0</v>
      </c>
      <c r="AO196" s="85" t="s">
        <v>1134</v>
      </c>
      <c r="AP196" s="79" t="s">
        <v>176</v>
      </c>
      <c r="AQ196" s="79">
        <v>0</v>
      </c>
      <c r="AR196" s="79">
        <v>0</v>
      </c>
      <c r="AS196" s="79"/>
      <c r="AT196" s="79"/>
      <c r="AU196" s="79"/>
      <c r="AV196" s="79"/>
      <c r="AW196" s="79"/>
      <c r="AX196" s="79"/>
      <c r="AY196" s="79"/>
      <c r="AZ196" s="79"/>
      <c r="BA196">
        <v>23</v>
      </c>
      <c r="BB196" s="78" t="str">
        <f>REPLACE(INDEX(GroupVertices[Group],MATCH(Edges25[[#This Row],[Vertex 1]],GroupVertices[Vertex],0)),1,1,"")</f>
        <v>1</v>
      </c>
      <c r="BC196" s="78" t="str">
        <f>REPLACE(INDEX(GroupVertices[Group],MATCH(Edges25[[#This Row],[Vertex 2]],GroupVertices[Vertex],0)),1,1,"")</f>
        <v>1</v>
      </c>
      <c r="BD196" s="48">
        <v>0</v>
      </c>
      <c r="BE196" s="49">
        <v>0</v>
      </c>
      <c r="BF196" s="48">
        <v>0</v>
      </c>
      <c r="BG196" s="49">
        <v>0</v>
      </c>
      <c r="BH196" s="48">
        <v>0</v>
      </c>
      <c r="BI196" s="49">
        <v>0</v>
      </c>
      <c r="BJ196" s="48">
        <v>19</v>
      </c>
      <c r="BK196" s="49">
        <v>100</v>
      </c>
      <c r="BL196" s="48">
        <v>19</v>
      </c>
    </row>
    <row r="197" spans="1:64" ht="15">
      <c r="A197" s="64" t="s">
        <v>259</v>
      </c>
      <c r="B197" s="64" t="s">
        <v>281</v>
      </c>
      <c r="C197" s="65"/>
      <c r="D197" s="66"/>
      <c r="E197" s="67"/>
      <c r="F197" s="68"/>
      <c r="G197" s="65"/>
      <c r="H197" s="69"/>
      <c r="I197" s="70"/>
      <c r="J197" s="70"/>
      <c r="K197" s="34" t="s">
        <v>65</v>
      </c>
      <c r="L197" s="77">
        <v>317</v>
      </c>
      <c r="M197" s="77"/>
      <c r="N197" s="72"/>
      <c r="O197" s="79" t="s">
        <v>328</v>
      </c>
      <c r="P197" s="81">
        <v>43740.53680555556</v>
      </c>
      <c r="Q197" s="79" t="s">
        <v>392</v>
      </c>
      <c r="R197" s="79"/>
      <c r="S197" s="79"/>
      <c r="T197" s="79" t="s">
        <v>569</v>
      </c>
      <c r="U197" s="79"/>
      <c r="V197" s="82" t="s">
        <v>685</v>
      </c>
      <c r="W197" s="81">
        <v>43740.53680555556</v>
      </c>
      <c r="X197" s="82" t="s">
        <v>903</v>
      </c>
      <c r="Y197" s="79"/>
      <c r="Z197" s="79"/>
      <c r="AA197" s="85" t="s">
        <v>1135</v>
      </c>
      <c r="AB197" s="79"/>
      <c r="AC197" s="79" t="b">
        <v>0</v>
      </c>
      <c r="AD197" s="79">
        <v>0</v>
      </c>
      <c r="AE197" s="85" t="s">
        <v>1173</v>
      </c>
      <c r="AF197" s="79" t="b">
        <v>0</v>
      </c>
      <c r="AG197" s="79" t="s">
        <v>1176</v>
      </c>
      <c r="AH197" s="79"/>
      <c r="AI197" s="85" t="s">
        <v>1173</v>
      </c>
      <c r="AJ197" s="79" t="b">
        <v>0</v>
      </c>
      <c r="AK197" s="79">
        <v>3</v>
      </c>
      <c r="AL197" s="85" t="s">
        <v>1164</v>
      </c>
      <c r="AM197" s="79" t="s">
        <v>1184</v>
      </c>
      <c r="AN197" s="79" t="b">
        <v>0</v>
      </c>
      <c r="AO197" s="85" t="s">
        <v>1164</v>
      </c>
      <c r="AP197" s="79" t="s">
        <v>176</v>
      </c>
      <c r="AQ197" s="79">
        <v>0</v>
      </c>
      <c r="AR197" s="79">
        <v>0</v>
      </c>
      <c r="AS197" s="79"/>
      <c r="AT197" s="79"/>
      <c r="AU197" s="79"/>
      <c r="AV197" s="79"/>
      <c r="AW197" s="79"/>
      <c r="AX197" s="79"/>
      <c r="AY197" s="79"/>
      <c r="AZ197" s="79"/>
      <c r="BA197">
        <v>7</v>
      </c>
      <c r="BB197" s="78" t="str">
        <f>REPLACE(INDEX(GroupVertices[Group],MATCH(Edges25[[#This Row],[Vertex 1]],GroupVertices[Vertex],0)),1,1,"")</f>
        <v>1</v>
      </c>
      <c r="BC197" s="78" t="str">
        <f>REPLACE(INDEX(GroupVertices[Group],MATCH(Edges25[[#This Row],[Vertex 2]],GroupVertices[Vertex],0)),1,1,"")</f>
        <v>3</v>
      </c>
      <c r="BD197" s="48">
        <v>0</v>
      </c>
      <c r="BE197" s="49">
        <v>0</v>
      </c>
      <c r="BF197" s="48">
        <v>0</v>
      </c>
      <c r="BG197" s="49">
        <v>0</v>
      </c>
      <c r="BH197" s="48">
        <v>0</v>
      </c>
      <c r="BI197" s="49">
        <v>0</v>
      </c>
      <c r="BJ197" s="48">
        <v>16</v>
      </c>
      <c r="BK197" s="49">
        <v>100</v>
      </c>
      <c r="BL197" s="48">
        <v>16</v>
      </c>
    </row>
    <row r="198" spans="1:64" ht="15">
      <c r="A198" s="64" t="s">
        <v>259</v>
      </c>
      <c r="B198" s="64" t="s">
        <v>281</v>
      </c>
      <c r="C198" s="65"/>
      <c r="D198" s="66"/>
      <c r="E198" s="67"/>
      <c r="F198" s="68"/>
      <c r="G198" s="65"/>
      <c r="H198" s="69"/>
      <c r="I198" s="70"/>
      <c r="J198" s="70"/>
      <c r="K198" s="34" t="s">
        <v>65</v>
      </c>
      <c r="L198" s="77">
        <v>318</v>
      </c>
      <c r="M198" s="77"/>
      <c r="N198" s="72"/>
      <c r="O198" s="79" t="s">
        <v>328</v>
      </c>
      <c r="P198" s="81">
        <v>43740.536886574075</v>
      </c>
      <c r="Q198" s="79" t="s">
        <v>336</v>
      </c>
      <c r="R198" s="79"/>
      <c r="S198" s="79"/>
      <c r="T198" s="79"/>
      <c r="U198" s="79"/>
      <c r="V198" s="82" t="s">
        <v>685</v>
      </c>
      <c r="W198" s="81">
        <v>43740.536886574075</v>
      </c>
      <c r="X198" s="82" t="s">
        <v>904</v>
      </c>
      <c r="Y198" s="79"/>
      <c r="Z198" s="79"/>
      <c r="AA198" s="85" t="s">
        <v>1136</v>
      </c>
      <c r="AB198" s="79"/>
      <c r="AC198" s="79" t="b">
        <v>0</v>
      </c>
      <c r="AD198" s="79">
        <v>0</v>
      </c>
      <c r="AE198" s="85" t="s">
        <v>1173</v>
      </c>
      <c r="AF198" s="79" t="b">
        <v>0</v>
      </c>
      <c r="AG198" s="79" t="s">
        <v>1176</v>
      </c>
      <c r="AH198" s="79"/>
      <c r="AI198" s="85" t="s">
        <v>1173</v>
      </c>
      <c r="AJ198" s="79" t="b">
        <v>0</v>
      </c>
      <c r="AK198" s="79">
        <v>5</v>
      </c>
      <c r="AL198" s="85" t="s">
        <v>1165</v>
      </c>
      <c r="AM198" s="79" t="s">
        <v>1184</v>
      </c>
      <c r="AN198" s="79" t="b">
        <v>0</v>
      </c>
      <c r="AO198" s="85" t="s">
        <v>1165</v>
      </c>
      <c r="AP198" s="79" t="s">
        <v>176</v>
      </c>
      <c r="AQ198" s="79">
        <v>0</v>
      </c>
      <c r="AR198" s="79">
        <v>0</v>
      </c>
      <c r="AS198" s="79"/>
      <c r="AT198" s="79"/>
      <c r="AU198" s="79"/>
      <c r="AV198" s="79"/>
      <c r="AW198" s="79"/>
      <c r="AX198" s="79"/>
      <c r="AY198" s="79"/>
      <c r="AZ198" s="79"/>
      <c r="BA198">
        <v>7</v>
      </c>
      <c r="BB198" s="78" t="str">
        <f>REPLACE(INDEX(GroupVertices[Group],MATCH(Edges25[[#This Row],[Vertex 1]],GroupVertices[Vertex],0)),1,1,"")</f>
        <v>1</v>
      </c>
      <c r="BC198" s="78" t="str">
        <f>REPLACE(INDEX(GroupVertices[Group],MATCH(Edges25[[#This Row],[Vertex 2]],GroupVertices[Vertex],0)),1,1,"")</f>
        <v>3</v>
      </c>
      <c r="BD198" s="48">
        <v>0</v>
      </c>
      <c r="BE198" s="49">
        <v>0</v>
      </c>
      <c r="BF198" s="48">
        <v>0</v>
      </c>
      <c r="BG198" s="49">
        <v>0</v>
      </c>
      <c r="BH198" s="48">
        <v>0</v>
      </c>
      <c r="BI198" s="49">
        <v>0</v>
      </c>
      <c r="BJ198" s="48">
        <v>15</v>
      </c>
      <c r="BK198" s="49">
        <v>100</v>
      </c>
      <c r="BL198" s="48">
        <v>15</v>
      </c>
    </row>
    <row r="199" spans="1:64" ht="15">
      <c r="A199" s="64" t="s">
        <v>259</v>
      </c>
      <c r="B199" s="64" t="s">
        <v>259</v>
      </c>
      <c r="C199" s="65"/>
      <c r="D199" s="66"/>
      <c r="E199" s="67"/>
      <c r="F199" s="68"/>
      <c r="G199" s="65"/>
      <c r="H199" s="69"/>
      <c r="I199" s="70"/>
      <c r="J199" s="70"/>
      <c r="K199" s="34" t="s">
        <v>65</v>
      </c>
      <c r="L199" s="77">
        <v>319</v>
      </c>
      <c r="M199" s="77"/>
      <c r="N199" s="72"/>
      <c r="O199" s="79" t="s">
        <v>176</v>
      </c>
      <c r="P199" s="81">
        <v>43741.45875</v>
      </c>
      <c r="Q199" s="79" t="s">
        <v>455</v>
      </c>
      <c r="R199" s="82" t="s">
        <v>512</v>
      </c>
      <c r="S199" s="79" t="s">
        <v>527</v>
      </c>
      <c r="T199" s="79" t="s">
        <v>598</v>
      </c>
      <c r="U199" s="79"/>
      <c r="V199" s="82" t="s">
        <v>685</v>
      </c>
      <c r="W199" s="81">
        <v>43741.45875</v>
      </c>
      <c r="X199" s="82" t="s">
        <v>905</v>
      </c>
      <c r="Y199" s="79"/>
      <c r="Z199" s="79"/>
      <c r="AA199" s="85" t="s">
        <v>1137</v>
      </c>
      <c r="AB199" s="79"/>
      <c r="AC199" s="79" t="b">
        <v>0</v>
      </c>
      <c r="AD199" s="79">
        <v>2</v>
      </c>
      <c r="AE199" s="85" t="s">
        <v>1173</v>
      </c>
      <c r="AF199" s="79" t="b">
        <v>0</v>
      </c>
      <c r="AG199" s="79" t="s">
        <v>1177</v>
      </c>
      <c r="AH199" s="79"/>
      <c r="AI199" s="85" t="s">
        <v>1173</v>
      </c>
      <c r="AJ199" s="79" t="b">
        <v>0</v>
      </c>
      <c r="AK199" s="79">
        <v>0</v>
      </c>
      <c r="AL199" s="85" t="s">
        <v>1173</v>
      </c>
      <c r="AM199" s="79" t="s">
        <v>1183</v>
      </c>
      <c r="AN199" s="79" t="b">
        <v>0</v>
      </c>
      <c r="AO199" s="85" t="s">
        <v>1137</v>
      </c>
      <c r="AP199" s="79" t="s">
        <v>176</v>
      </c>
      <c r="AQ199" s="79">
        <v>0</v>
      </c>
      <c r="AR199" s="79">
        <v>0</v>
      </c>
      <c r="AS199" s="79"/>
      <c r="AT199" s="79"/>
      <c r="AU199" s="79"/>
      <c r="AV199" s="79"/>
      <c r="AW199" s="79"/>
      <c r="AX199" s="79"/>
      <c r="AY199" s="79"/>
      <c r="AZ199" s="79"/>
      <c r="BA199">
        <v>23</v>
      </c>
      <c r="BB199" s="78" t="str">
        <f>REPLACE(INDEX(GroupVertices[Group],MATCH(Edges25[[#This Row],[Vertex 1]],GroupVertices[Vertex],0)),1,1,"")</f>
        <v>1</v>
      </c>
      <c r="BC199" s="78" t="str">
        <f>REPLACE(INDEX(GroupVertices[Group],MATCH(Edges25[[#This Row],[Vertex 2]],GroupVertices[Vertex],0)),1,1,"")</f>
        <v>1</v>
      </c>
      <c r="BD199" s="48">
        <v>2</v>
      </c>
      <c r="BE199" s="49">
        <v>6.25</v>
      </c>
      <c r="BF199" s="48">
        <v>0</v>
      </c>
      <c r="BG199" s="49">
        <v>0</v>
      </c>
      <c r="BH199" s="48">
        <v>0</v>
      </c>
      <c r="BI199" s="49">
        <v>0</v>
      </c>
      <c r="BJ199" s="48">
        <v>30</v>
      </c>
      <c r="BK199" s="49">
        <v>93.75</v>
      </c>
      <c r="BL199" s="48">
        <v>32</v>
      </c>
    </row>
    <row r="200" spans="1:64" ht="15">
      <c r="A200" s="64" t="s">
        <v>259</v>
      </c>
      <c r="B200" s="64" t="s">
        <v>259</v>
      </c>
      <c r="C200" s="65"/>
      <c r="D200" s="66"/>
      <c r="E200" s="67"/>
      <c r="F200" s="68"/>
      <c r="G200" s="65"/>
      <c r="H200" s="69"/>
      <c r="I200" s="70"/>
      <c r="J200" s="70"/>
      <c r="K200" s="34" t="s">
        <v>65</v>
      </c>
      <c r="L200" s="77">
        <v>320</v>
      </c>
      <c r="M200" s="77"/>
      <c r="N200" s="72"/>
      <c r="O200" s="79" t="s">
        <v>176</v>
      </c>
      <c r="P200" s="81">
        <v>43742.26642361111</v>
      </c>
      <c r="Q200" s="79" t="s">
        <v>456</v>
      </c>
      <c r="R200" s="82" t="s">
        <v>513</v>
      </c>
      <c r="S200" s="79" t="s">
        <v>534</v>
      </c>
      <c r="T200" s="79" t="s">
        <v>595</v>
      </c>
      <c r="U200" s="79"/>
      <c r="V200" s="82" t="s">
        <v>685</v>
      </c>
      <c r="W200" s="81">
        <v>43742.26642361111</v>
      </c>
      <c r="X200" s="82" t="s">
        <v>906</v>
      </c>
      <c r="Y200" s="79"/>
      <c r="Z200" s="79"/>
      <c r="AA200" s="85" t="s">
        <v>1138</v>
      </c>
      <c r="AB200" s="79"/>
      <c r="AC200" s="79" t="b">
        <v>0</v>
      </c>
      <c r="AD200" s="79">
        <v>1</v>
      </c>
      <c r="AE200" s="85" t="s">
        <v>1173</v>
      </c>
      <c r="AF200" s="79" t="b">
        <v>0</v>
      </c>
      <c r="AG200" s="79" t="s">
        <v>1176</v>
      </c>
      <c r="AH200" s="79"/>
      <c r="AI200" s="85" t="s">
        <v>1173</v>
      </c>
      <c r="AJ200" s="79" t="b">
        <v>0</v>
      </c>
      <c r="AK200" s="79">
        <v>1</v>
      </c>
      <c r="AL200" s="85" t="s">
        <v>1173</v>
      </c>
      <c r="AM200" s="79" t="s">
        <v>1183</v>
      </c>
      <c r="AN200" s="79" t="b">
        <v>0</v>
      </c>
      <c r="AO200" s="85" t="s">
        <v>1138</v>
      </c>
      <c r="AP200" s="79" t="s">
        <v>176</v>
      </c>
      <c r="AQ200" s="79">
        <v>0</v>
      </c>
      <c r="AR200" s="79">
        <v>0</v>
      </c>
      <c r="AS200" s="79"/>
      <c r="AT200" s="79"/>
      <c r="AU200" s="79"/>
      <c r="AV200" s="79"/>
      <c r="AW200" s="79"/>
      <c r="AX200" s="79"/>
      <c r="AY200" s="79"/>
      <c r="AZ200" s="79"/>
      <c r="BA200">
        <v>23</v>
      </c>
      <c r="BB200" s="78" t="str">
        <f>REPLACE(INDEX(GroupVertices[Group],MATCH(Edges25[[#This Row],[Vertex 1]],GroupVertices[Vertex],0)),1,1,"")</f>
        <v>1</v>
      </c>
      <c r="BC200" s="78" t="str">
        <f>REPLACE(INDEX(GroupVertices[Group],MATCH(Edges25[[#This Row],[Vertex 2]],GroupVertices[Vertex],0)),1,1,"")</f>
        <v>1</v>
      </c>
      <c r="BD200" s="48">
        <v>0</v>
      </c>
      <c r="BE200" s="49">
        <v>0</v>
      </c>
      <c r="BF200" s="48">
        <v>0</v>
      </c>
      <c r="BG200" s="49">
        <v>0</v>
      </c>
      <c r="BH200" s="48">
        <v>0</v>
      </c>
      <c r="BI200" s="49">
        <v>0</v>
      </c>
      <c r="BJ200" s="48">
        <v>18</v>
      </c>
      <c r="BK200" s="49">
        <v>100</v>
      </c>
      <c r="BL200" s="48">
        <v>18</v>
      </c>
    </row>
    <row r="201" spans="1:64" ht="15">
      <c r="A201" s="64" t="s">
        <v>259</v>
      </c>
      <c r="B201" s="64" t="s">
        <v>272</v>
      </c>
      <c r="C201" s="65"/>
      <c r="D201" s="66"/>
      <c r="E201" s="67"/>
      <c r="F201" s="68"/>
      <c r="G201" s="65"/>
      <c r="H201" s="69"/>
      <c r="I201" s="70"/>
      <c r="J201" s="70"/>
      <c r="K201" s="34" t="s">
        <v>65</v>
      </c>
      <c r="L201" s="77">
        <v>321</v>
      </c>
      <c r="M201" s="77"/>
      <c r="N201" s="72"/>
      <c r="O201" s="79" t="s">
        <v>328</v>
      </c>
      <c r="P201" s="81">
        <v>43746.41069444444</v>
      </c>
      <c r="Q201" s="79" t="s">
        <v>395</v>
      </c>
      <c r="R201" s="79"/>
      <c r="S201" s="79"/>
      <c r="T201" s="79"/>
      <c r="U201" s="79"/>
      <c r="V201" s="82" t="s">
        <v>685</v>
      </c>
      <c r="W201" s="81">
        <v>43746.41069444444</v>
      </c>
      <c r="X201" s="82" t="s">
        <v>907</v>
      </c>
      <c r="Y201" s="79"/>
      <c r="Z201" s="79"/>
      <c r="AA201" s="85" t="s">
        <v>1139</v>
      </c>
      <c r="AB201" s="79"/>
      <c r="AC201" s="79" t="b">
        <v>0</v>
      </c>
      <c r="AD201" s="79">
        <v>0</v>
      </c>
      <c r="AE201" s="85" t="s">
        <v>1173</v>
      </c>
      <c r="AF201" s="79" t="b">
        <v>0</v>
      </c>
      <c r="AG201" s="79" t="s">
        <v>1176</v>
      </c>
      <c r="AH201" s="79"/>
      <c r="AI201" s="85" t="s">
        <v>1173</v>
      </c>
      <c r="AJ201" s="79" t="b">
        <v>0</v>
      </c>
      <c r="AK201" s="79">
        <v>1</v>
      </c>
      <c r="AL201" s="85" t="s">
        <v>1061</v>
      </c>
      <c r="AM201" s="79" t="s">
        <v>1183</v>
      </c>
      <c r="AN201" s="79" t="b">
        <v>0</v>
      </c>
      <c r="AO201" s="85" t="s">
        <v>1061</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1</v>
      </c>
      <c r="BC201" s="78" t="str">
        <f>REPLACE(INDEX(GroupVertices[Group],MATCH(Edges25[[#This Row],[Vertex 2]],GroupVertices[Vertex],0)),1,1,"")</f>
        <v>1</v>
      </c>
      <c r="BD201" s="48">
        <v>0</v>
      </c>
      <c r="BE201" s="49">
        <v>0</v>
      </c>
      <c r="BF201" s="48">
        <v>0</v>
      </c>
      <c r="BG201" s="49">
        <v>0</v>
      </c>
      <c r="BH201" s="48">
        <v>0</v>
      </c>
      <c r="BI201" s="49">
        <v>0</v>
      </c>
      <c r="BJ201" s="48">
        <v>16</v>
      </c>
      <c r="BK201" s="49">
        <v>100</v>
      </c>
      <c r="BL201" s="48">
        <v>16</v>
      </c>
    </row>
    <row r="202" spans="1:64" ht="15">
      <c r="A202" s="64" t="s">
        <v>259</v>
      </c>
      <c r="B202" s="64" t="s">
        <v>259</v>
      </c>
      <c r="C202" s="65"/>
      <c r="D202" s="66"/>
      <c r="E202" s="67"/>
      <c r="F202" s="68"/>
      <c r="G202" s="65"/>
      <c r="H202" s="69"/>
      <c r="I202" s="70"/>
      <c r="J202" s="70"/>
      <c r="K202" s="34" t="s">
        <v>65</v>
      </c>
      <c r="L202" s="77">
        <v>322</v>
      </c>
      <c r="M202" s="77"/>
      <c r="N202" s="72"/>
      <c r="O202" s="79" t="s">
        <v>176</v>
      </c>
      <c r="P202" s="81">
        <v>43746.46429398148</v>
      </c>
      <c r="Q202" s="79" t="s">
        <v>457</v>
      </c>
      <c r="R202" s="82" t="s">
        <v>514</v>
      </c>
      <c r="S202" s="79" t="s">
        <v>527</v>
      </c>
      <c r="T202" s="79" t="s">
        <v>599</v>
      </c>
      <c r="U202" s="79"/>
      <c r="V202" s="82" t="s">
        <v>685</v>
      </c>
      <c r="W202" s="81">
        <v>43746.46429398148</v>
      </c>
      <c r="X202" s="82" t="s">
        <v>908</v>
      </c>
      <c r="Y202" s="79"/>
      <c r="Z202" s="79"/>
      <c r="AA202" s="85" t="s">
        <v>1140</v>
      </c>
      <c r="AB202" s="79"/>
      <c r="AC202" s="79" t="b">
        <v>0</v>
      </c>
      <c r="AD202" s="79">
        <v>6</v>
      </c>
      <c r="AE202" s="85" t="s">
        <v>1173</v>
      </c>
      <c r="AF202" s="79" t="b">
        <v>0</v>
      </c>
      <c r="AG202" s="79" t="s">
        <v>1177</v>
      </c>
      <c r="AH202" s="79"/>
      <c r="AI202" s="85" t="s">
        <v>1173</v>
      </c>
      <c r="AJ202" s="79" t="b">
        <v>0</v>
      </c>
      <c r="AK202" s="79">
        <v>3</v>
      </c>
      <c r="AL202" s="85" t="s">
        <v>1173</v>
      </c>
      <c r="AM202" s="79" t="s">
        <v>1183</v>
      </c>
      <c r="AN202" s="79" t="b">
        <v>0</v>
      </c>
      <c r="AO202" s="85" t="s">
        <v>1140</v>
      </c>
      <c r="AP202" s="79" t="s">
        <v>176</v>
      </c>
      <c r="AQ202" s="79">
        <v>0</v>
      </c>
      <c r="AR202" s="79">
        <v>0</v>
      </c>
      <c r="AS202" s="79"/>
      <c r="AT202" s="79"/>
      <c r="AU202" s="79"/>
      <c r="AV202" s="79"/>
      <c r="AW202" s="79"/>
      <c r="AX202" s="79"/>
      <c r="AY202" s="79"/>
      <c r="AZ202" s="79"/>
      <c r="BA202">
        <v>23</v>
      </c>
      <c r="BB202" s="78" t="str">
        <f>REPLACE(INDEX(GroupVertices[Group],MATCH(Edges25[[#This Row],[Vertex 1]],GroupVertices[Vertex],0)),1,1,"")</f>
        <v>1</v>
      </c>
      <c r="BC202" s="78" t="str">
        <f>REPLACE(INDEX(GroupVertices[Group],MATCH(Edges25[[#This Row],[Vertex 2]],GroupVertices[Vertex],0)),1,1,"")</f>
        <v>1</v>
      </c>
      <c r="BD202" s="48">
        <v>1</v>
      </c>
      <c r="BE202" s="49">
        <v>2.5641025641025643</v>
      </c>
      <c r="BF202" s="48">
        <v>0</v>
      </c>
      <c r="BG202" s="49">
        <v>0</v>
      </c>
      <c r="BH202" s="48">
        <v>0</v>
      </c>
      <c r="BI202" s="49">
        <v>0</v>
      </c>
      <c r="BJ202" s="48">
        <v>38</v>
      </c>
      <c r="BK202" s="49">
        <v>97.43589743589743</v>
      </c>
      <c r="BL202" s="48">
        <v>39</v>
      </c>
    </row>
    <row r="203" spans="1:64" ht="15">
      <c r="A203" s="64" t="s">
        <v>259</v>
      </c>
      <c r="B203" s="64" t="s">
        <v>259</v>
      </c>
      <c r="C203" s="65"/>
      <c r="D203" s="66"/>
      <c r="E203" s="67"/>
      <c r="F203" s="68"/>
      <c r="G203" s="65"/>
      <c r="H203" s="69"/>
      <c r="I203" s="70"/>
      <c r="J203" s="70"/>
      <c r="K203" s="34" t="s">
        <v>65</v>
      </c>
      <c r="L203" s="77">
        <v>324</v>
      </c>
      <c r="M203" s="77"/>
      <c r="N203" s="72"/>
      <c r="O203" s="79" t="s">
        <v>176</v>
      </c>
      <c r="P203" s="81">
        <v>43747.27644675926</v>
      </c>
      <c r="Q203" s="79" t="s">
        <v>458</v>
      </c>
      <c r="R203" s="82" t="s">
        <v>515</v>
      </c>
      <c r="S203" s="79" t="s">
        <v>534</v>
      </c>
      <c r="T203" s="79" t="s">
        <v>595</v>
      </c>
      <c r="U203" s="79"/>
      <c r="V203" s="82" t="s">
        <v>685</v>
      </c>
      <c r="W203" s="81">
        <v>43747.27644675926</v>
      </c>
      <c r="X203" s="82" t="s">
        <v>909</v>
      </c>
      <c r="Y203" s="79"/>
      <c r="Z203" s="79"/>
      <c r="AA203" s="85" t="s">
        <v>1141</v>
      </c>
      <c r="AB203" s="79"/>
      <c r="AC203" s="79" t="b">
        <v>0</v>
      </c>
      <c r="AD203" s="79">
        <v>0</v>
      </c>
      <c r="AE203" s="85" t="s">
        <v>1173</v>
      </c>
      <c r="AF203" s="79" t="b">
        <v>0</v>
      </c>
      <c r="AG203" s="79" t="s">
        <v>1176</v>
      </c>
      <c r="AH203" s="79"/>
      <c r="AI203" s="85" t="s">
        <v>1173</v>
      </c>
      <c r="AJ203" s="79" t="b">
        <v>0</v>
      </c>
      <c r="AK203" s="79">
        <v>0</v>
      </c>
      <c r="AL203" s="85" t="s">
        <v>1173</v>
      </c>
      <c r="AM203" s="79" t="s">
        <v>1183</v>
      </c>
      <c r="AN203" s="79" t="b">
        <v>0</v>
      </c>
      <c r="AO203" s="85" t="s">
        <v>1141</v>
      </c>
      <c r="AP203" s="79" t="s">
        <v>176</v>
      </c>
      <c r="AQ203" s="79">
        <v>0</v>
      </c>
      <c r="AR203" s="79">
        <v>0</v>
      </c>
      <c r="AS203" s="79"/>
      <c r="AT203" s="79"/>
      <c r="AU203" s="79"/>
      <c r="AV203" s="79"/>
      <c r="AW203" s="79"/>
      <c r="AX203" s="79"/>
      <c r="AY203" s="79"/>
      <c r="AZ203" s="79"/>
      <c r="BA203">
        <v>23</v>
      </c>
      <c r="BB203" s="78" t="str">
        <f>REPLACE(INDEX(GroupVertices[Group],MATCH(Edges25[[#This Row],[Vertex 1]],GroupVertices[Vertex],0)),1,1,"")</f>
        <v>1</v>
      </c>
      <c r="BC203" s="78" t="str">
        <f>REPLACE(INDEX(GroupVertices[Group],MATCH(Edges25[[#This Row],[Vertex 2]],GroupVertices[Vertex],0)),1,1,"")</f>
        <v>1</v>
      </c>
      <c r="BD203" s="48">
        <v>0</v>
      </c>
      <c r="BE203" s="49">
        <v>0</v>
      </c>
      <c r="BF203" s="48">
        <v>0</v>
      </c>
      <c r="BG203" s="49">
        <v>0</v>
      </c>
      <c r="BH203" s="48">
        <v>0</v>
      </c>
      <c r="BI203" s="49">
        <v>0</v>
      </c>
      <c r="BJ203" s="48">
        <v>19</v>
      </c>
      <c r="BK203" s="49">
        <v>100</v>
      </c>
      <c r="BL203" s="48">
        <v>19</v>
      </c>
    </row>
    <row r="204" spans="1:64" ht="15">
      <c r="A204" s="64" t="s">
        <v>259</v>
      </c>
      <c r="B204" s="64" t="s">
        <v>259</v>
      </c>
      <c r="C204" s="65"/>
      <c r="D204" s="66"/>
      <c r="E204" s="67"/>
      <c r="F204" s="68"/>
      <c r="G204" s="65"/>
      <c r="H204" s="69"/>
      <c r="I204" s="70"/>
      <c r="J204" s="70"/>
      <c r="K204" s="34" t="s">
        <v>65</v>
      </c>
      <c r="L204" s="77">
        <v>325</v>
      </c>
      <c r="M204" s="77"/>
      <c r="N204" s="72"/>
      <c r="O204" s="79" t="s">
        <v>176</v>
      </c>
      <c r="P204" s="81">
        <v>43747.478900462964</v>
      </c>
      <c r="Q204" s="79" t="s">
        <v>459</v>
      </c>
      <c r="R204" s="79"/>
      <c r="S204" s="79"/>
      <c r="T204" s="79" t="s">
        <v>259</v>
      </c>
      <c r="U204" s="79"/>
      <c r="V204" s="82" t="s">
        <v>685</v>
      </c>
      <c r="W204" s="81">
        <v>43747.478900462964</v>
      </c>
      <c r="X204" s="82" t="s">
        <v>910</v>
      </c>
      <c r="Y204" s="79"/>
      <c r="Z204" s="79"/>
      <c r="AA204" s="85" t="s">
        <v>1142</v>
      </c>
      <c r="AB204" s="85" t="s">
        <v>1087</v>
      </c>
      <c r="AC204" s="79" t="b">
        <v>0</v>
      </c>
      <c r="AD204" s="79">
        <v>1</v>
      </c>
      <c r="AE204" s="85" t="s">
        <v>1174</v>
      </c>
      <c r="AF204" s="79" t="b">
        <v>0</v>
      </c>
      <c r="AG204" s="79" t="s">
        <v>1177</v>
      </c>
      <c r="AH204" s="79"/>
      <c r="AI204" s="85" t="s">
        <v>1173</v>
      </c>
      <c r="AJ204" s="79" t="b">
        <v>0</v>
      </c>
      <c r="AK204" s="79">
        <v>0</v>
      </c>
      <c r="AL204" s="85" t="s">
        <v>1173</v>
      </c>
      <c r="AM204" s="79" t="s">
        <v>1181</v>
      </c>
      <c r="AN204" s="79" t="b">
        <v>0</v>
      </c>
      <c r="AO204" s="85" t="s">
        <v>1087</v>
      </c>
      <c r="AP204" s="79" t="s">
        <v>176</v>
      </c>
      <c r="AQ204" s="79">
        <v>0</v>
      </c>
      <c r="AR204" s="79">
        <v>0</v>
      </c>
      <c r="AS204" s="79"/>
      <c r="AT204" s="79"/>
      <c r="AU204" s="79"/>
      <c r="AV204" s="79"/>
      <c r="AW204" s="79"/>
      <c r="AX204" s="79"/>
      <c r="AY204" s="79"/>
      <c r="AZ204" s="79"/>
      <c r="BA204">
        <v>23</v>
      </c>
      <c r="BB204" s="78" t="str">
        <f>REPLACE(INDEX(GroupVertices[Group],MATCH(Edges25[[#This Row],[Vertex 1]],GroupVertices[Vertex],0)),1,1,"")</f>
        <v>1</v>
      </c>
      <c r="BC204" s="78" t="str">
        <f>REPLACE(INDEX(GroupVertices[Group],MATCH(Edges25[[#This Row],[Vertex 2]],GroupVertices[Vertex],0)),1,1,"")</f>
        <v>1</v>
      </c>
      <c r="BD204" s="48">
        <v>0</v>
      </c>
      <c r="BE204" s="49">
        <v>0</v>
      </c>
      <c r="BF204" s="48">
        <v>1</v>
      </c>
      <c r="BG204" s="49">
        <v>3.125</v>
      </c>
      <c r="BH204" s="48">
        <v>0</v>
      </c>
      <c r="BI204" s="49">
        <v>0</v>
      </c>
      <c r="BJ204" s="48">
        <v>31</v>
      </c>
      <c r="BK204" s="49">
        <v>96.875</v>
      </c>
      <c r="BL204" s="48">
        <v>32</v>
      </c>
    </row>
    <row r="205" spans="1:64" ht="15">
      <c r="A205" s="64" t="s">
        <v>259</v>
      </c>
      <c r="B205" s="64" t="s">
        <v>259</v>
      </c>
      <c r="C205" s="65"/>
      <c r="D205" s="66"/>
      <c r="E205" s="67"/>
      <c r="F205" s="68"/>
      <c r="G205" s="65"/>
      <c r="H205" s="69"/>
      <c r="I205" s="70"/>
      <c r="J205" s="70"/>
      <c r="K205" s="34" t="s">
        <v>65</v>
      </c>
      <c r="L205" s="77">
        <v>326</v>
      </c>
      <c r="M205" s="77"/>
      <c r="N205" s="72"/>
      <c r="O205" s="79" t="s">
        <v>176</v>
      </c>
      <c r="P205" s="81">
        <v>43747.481886574074</v>
      </c>
      <c r="Q205" s="79" t="s">
        <v>460</v>
      </c>
      <c r="R205" s="79"/>
      <c r="S205" s="79"/>
      <c r="T205" s="79" t="s">
        <v>259</v>
      </c>
      <c r="U205" s="79"/>
      <c r="V205" s="82" t="s">
        <v>685</v>
      </c>
      <c r="W205" s="81">
        <v>43747.481886574074</v>
      </c>
      <c r="X205" s="82" t="s">
        <v>911</v>
      </c>
      <c r="Y205" s="79"/>
      <c r="Z205" s="79"/>
      <c r="AA205" s="85" t="s">
        <v>1143</v>
      </c>
      <c r="AB205" s="79"/>
      <c r="AC205" s="79" t="b">
        <v>0</v>
      </c>
      <c r="AD205" s="79">
        <v>3</v>
      </c>
      <c r="AE205" s="85" t="s">
        <v>1173</v>
      </c>
      <c r="AF205" s="79" t="b">
        <v>0</v>
      </c>
      <c r="AG205" s="79" t="s">
        <v>1177</v>
      </c>
      <c r="AH205" s="79"/>
      <c r="AI205" s="85" t="s">
        <v>1173</v>
      </c>
      <c r="AJ205" s="79" t="b">
        <v>0</v>
      </c>
      <c r="AK205" s="79">
        <v>1</v>
      </c>
      <c r="AL205" s="85" t="s">
        <v>1173</v>
      </c>
      <c r="AM205" s="79" t="s">
        <v>1181</v>
      </c>
      <c r="AN205" s="79" t="b">
        <v>0</v>
      </c>
      <c r="AO205" s="85" t="s">
        <v>1143</v>
      </c>
      <c r="AP205" s="79" t="s">
        <v>176</v>
      </c>
      <c r="AQ205" s="79">
        <v>0</v>
      </c>
      <c r="AR205" s="79">
        <v>0</v>
      </c>
      <c r="AS205" s="79"/>
      <c r="AT205" s="79"/>
      <c r="AU205" s="79"/>
      <c r="AV205" s="79"/>
      <c r="AW205" s="79"/>
      <c r="AX205" s="79"/>
      <c r="AY205" s="79"/>
      <c r="AZ205" s="79"/>
      <c r="BA205">
        <v>23</v>
      </c>
      <c r="BB205" s="78" t="str">
        <f>REPLACE(INDEX(GroupVertices[Group],MATCH(Edges25[[#This Row],[Vertex 1]],GroupVertices[Vertex],0)),1,1,"")</f>
        <v>1</v>
      </c>
      <c r="BC205" s="78" t="str">
        <f>REPLACE(INDEX(GroupVertices[Group],MATCH(Edges25[[#This Row],[Vertex 2]],GroupVertices[Vertex],0)),1,1,"")</f>
        <v>1</v>
      </c>
      <c r="BD205" s="48">
        <v>3</v>
      </c>
      <c r="BE205" s="49">
        <v>10.344827586206897</v>
      </c>
      <c r="BF205" s="48">
        <v>0</v>
      </c>
      <c r="BG205" s="49">
        <v>0</v>
      </c>
      <c r="BH205" s="48">
        <v>0</v>
      </c>
      <c r="BI205" s="49">
        <v>0</v>
      </c>
      <c r="BJ205" s="48">
        <v>26</v>
      </c>
      <c r="BK205" s="49">
        <v>89.65517241379311</v>
      </c>
      <c r="BL205" s="48">
        <v>29</v>
      </c>
    </row>
    <row r="206" spans="1:64" ht="15">
      <c r="A206" s="64" t="s">
        <v>259</v>
      </c>
      <c r="B206" s="64" t="s">
        <v>259</v>
      </c>
      <c r="C206" s="65"/>
      <c r="D206" s="66"/>
      <c r="E206" s="67"/>
      <c r="F206" s="68"/>
      <c r="G206" s="65"/>
      <c r="H206" s="69"/>
      <c r="I206" s="70"/>
      <c r="J206" s="70"/>
      <c r="K206" s="34" t="s">
        <v>65</v>
      </c>
      <c r="L206" s="77">
        <v>327</v>
      </c>
      <c r="M206" s="77"/>
      <c r="N206" s="72"/>
      <c r="O206" s="79" t="s">
        <v>176</v>
      </c>
      <c r="P206" s="81">
        <v>43747.4969212963</v>
      </c>
      <c r="Q206" s="79" t="s">
        <v>461</v>
      </c>
      <c r="R206" s="79"/>
      <c r="S206" s="79"/>
      <c r="T206" s="79" t="s">
        <v>600</v>
      </c>
      <c r="U206" s="79"/>
      <c r="V206" s="82" t="s">
        <v>685</v>
      </c>
      <c r="W206" s="81">
        <v>43747.4969212963</v>
      </c>
      <c r="X206" s="82" t="s">
        <v>912</v>
      </c>
      <c r="Y206" s="79"/>
      <c r="Z206" s="79"/>
      <c r="AA206" s="85" t="s">
        <v>1144</v>
      </c>
      <c r="AB206" s="79"/>
      <c r="AC206" s="79" t="b">
        <v>0</v>
      </c>
      <c r="AD206" s="79">
        <v>3</v>
      </c>
      <c r="AE206" s="85" t="s">
        <v>1173</v>
      </c>
      <c r="AF206" s="79" t="b">
        <v>0</v>
      </c>
      <c r="AG206" s="79" t="s">
        <v>1177</v>
      </c>
      <c r="AH206" s="79"/>
      <c r="AI206" s="85" t="s">
        <v>1173</v>
      </c>
      <c r="AJ206" s="79" t="b">
        <v>0</v>
      </c>
      <c r="AK206" s="79">
        <v>2</v>
      </c>
      <c r="AL206" s="85" t="s">
        <v>1173</v>
      </c>
      <c r="AM206" s="79" t="s">
        <v>1181</v>
      </c>
      <c r="AN206" s="79" t="b">
        <v>0</v>
      </c>
      <c r="AO206" s="85" t="s">
        <v>1144</v>
      </c>
      <c r="AP206" s="79" t="s">
        <v>176</v>
      </c>
      <c r="AQ206" s="79">
        <v>0</v>
      </c>
      <c r="AR206" s="79">
        <v>0</v>
      </c>
      <c r="AS206" s="79"/>
      <c r="AT206" s="79"/>
      <c r="AU206" s="79"/>
      <c r="AV206" s="79"/>
      <c r="AW206" s="79"/>
      <c r="AX206" s="79"/>
      <c r="AY206" s="79"/>
      <c r="AZ206" s="79"/>
      <c r="BA206">
        <v>23</v>
      </c>
      <c r="BB206" s="78" t="str">
        <f>REPLACE(INDEX(GroupVertices[Group],MATCH(Edges25[[#This Row],[Vertex 1]],GroupVertices[Vertex],0)),1,1,"")</f>
        <v>1</v>
      </c>
      <c r="BC206" s="78" t="str">
        <f>REPLACE(INDEX(GroupVertices[Group],MATCH(Edges25[[#This Row],[Vertex 2]],GroupVertices[Vertex],0)),1,1,"")</f>
        <v>1</v>
      </c>
      <c r="BD206" s="48">
        <v>3</v>
      </c>
      <c r="BE206" s="49">
        <v>12</v>
      </c>
      <c r="BF206" s="48">
        <v>0</v>
      </c>
      <c r="BG206" s="49">
        <v>0</v>
      </c>
      <c r="BH206" s="48">
        <v>0</v>
      </c>
      <c r="BI206" s="49">
        <v>0</v>
      </c>
      <c r="BJ206" s="48">
        <v>22</v>
      </c>
      <c r="BK206" s="49">
        <v>88</v>
      </c>
      <c r="BL206" s="48">
        <v>25</v>
      </c>
    </row>
    <row r="207" spans="1:64" ht="15">
      <c r="A207" s="64" t="s">
        <v>259</v>
      </c>
      <c r="B207" s="64" t="s">
        <v>259</v>
      </c>
      <c r="C207" s="65"/>
      <c r="D207" s="66"/>
      <c r="E207" s="67"/>
      <c r="F207" s="68"/>
      <c r="G207" s="65"/>
      <c r="H207" s="69"/>
      <c r="I207" s="70"/>
      <c r="J207" s="70"/>
      <c r="K207" s="34" t="s">
        <v>65</v>
      </c>
      <c r="L207" s="77">
        <v>328</v>
      </c>
      <c r="M207" s="77"/>
      <c r="N207" s="72"/>
      <c r="O207" s="79" t="s">
        <v>176</v>
      </c>
      <c r="P207" s="81">
        <v>43748.274351851855</v>
      </c>
      <c r="Q207" s="79" t="s">
        <v>462</v>
      </c>
      <c r="R207" s="79"/>
      <c r="S207" s="79"/>
      <c r="T207" s="79" t="s">
        <v>259</v>
      </c>
      <c r="U207" s="79"/>
      <c r="V207" s="82" t="s">
        <v>685</v>
      </c>
      <c r="W207" s="81">
        <v>43748.274351851855</v>
      </c>
      <c r="X207" s="82" t="s">
        <v>913</v>
      </c>
      <c r="Y207" s="79"/>
      <c r="Z207" s="79"/>
      <c r="AA207" s="85" t="s">
        <v>1145</v>
      </c>
      <c r="AB207" s="85" t="s">
        <v>1110</v>
      </c>
      <c r="AC207" s="79" t="b">
        <v>0</v>
      </c>
      <c r="AD207" s="79">
        <v>2</v>
      </c>
      <c r="AE207" s="85" t="s">
        <v>1174</v>
      </c>
      <c r="AF207" s="79" t="b">
        <v>0</v>
      </c>
      <c r="AG207" s="79" t="s">
        <v>1177</v>
      </c>
      <c r="AH207" s="79"/>
      <c r="AI207" s="85" t="s">
        <v>1173</v>
      </c>
      <c r="AJ207" s="79" t="b">
        <v>0</v>
      </c>
      <c r="AK207" s="79">
        <v>0</v>
      </c>
      <c r="AL207" s="85" t="s">
        <v>1173</v>
      </c>
      <c r="AM207" s="79" t="s">
        <v>1181</v>
      </c>
      <c r="AN207" s="79" t="b">
        <v>0</v>
      </c>
      <c r="AO207" s="85" t="s">
        <v>1110</v>
      </c>
      <c r="AP207" s="79" t="s">
        <v>176</v>
      </c>
      <c r="AQ207" s="79">
        <v>0</v>
      </c>
      <c r="AR207" s="79">
        <v>0</v>
      </c>
      <c r="AS207" s="79"/>
      <c r="AT207" s="79"/>
      <c r="AU207" s="79"/>
      <c r="AV207" s="79"/>
      <c r="AW207" s="79"/>
      <c r="AX207" s="79"/>
      <c r="AY207" s="79"/>
      <c r="AZ207" s="79"/>
      <c r="BA207">
        <v>23</v>
      </c>
      <c r="BB207" s="78" t="str">
        <f>REPLACE(INDEX(GroupVertices[Group],MATCH(Edges25[[#This Row],[Vertex 1]],GroupVertices[Vertex],0)),1,1,"")</f>
        <v>1</v>
      </c>
      <c r="BC207" s="78" t="str">
        <f>REPLACE(INDEX(GroupVertices[Group],MATCH(Edges25[[#This Row],[Vertex 2]],GroupVertices[Vertex],0)),1,1,"")</f>
        <v>1</v>
      </c>
      <c r="BD207" s="48">
        <v>2</v>
      </c>
      <c r="BE207" s="49">
        <v>9.523809523809524</v>
      </c>
      <c r="BF207" s="48">
        <v>0</v>
      </c>
      <c r="BG207" s="49">
        <v>0</v>
      </c>
      <c r="BH207" s="48">
        <v>0</v>
      </c>
      <c r="BI207" s="49">
        <v>0</v>
      </c>
      <c r="BJ207" s="48">
        <v>19</v>
      </c>
      <c r="BK207" s="49">
        <v>90.47619047619048</v>
      </c>
      <c r="BL207" s="48">
        <v>21</v>
      </c>
    </row>
    <row r="208" spans="1:64" ht="15">
      <c r="A208" s="64" t="s">
        <v>259</v>
      </c>
      <c r="B208" s="64" t="s">
        <v>259</v>
      </c>
      <c r="C208" s="65"/>
      <c r="D208" s="66"/>
      <c r="E208" s="67"/>
      <c r="F208" s="68"/>
      <c r="G208" s="65"/>
      <c r="H208" s="69"/>
      <c r="I208" s="70"/>
      <c r="J208" s="70"/>
      <c r="K208" s="34" t="s">
        <v>65</v>
      </c>
      <c r="L208" s="77">
        <v>329</v>
      </c>
      <c r="M208" s="77"/>
      <c r="N208" s="72"/>
      <c r="O208" s="79" t="s">
        <v>176</v>
      </c>
      <c r="P208" s="81">
        <v>43748.34515046296</v>
      </c>
      <c r="Q208" s="79" t="s">
        <v>463</v>
      </c>
      <c r="R208" s="79"/>
      <c r="S208" s="79"/>
      <c r="T208" s="79" t="s">
        <v>585</v>
      </c>
      <c r="U208" s="79"/>
      <c r="V208" s="82" t="s">
        <v>685</v>
      </c>
      <c r="W208" s="81">
        <v>43748.34515046296</v>
      </c>
      <c r="X208" s="82" t="s">
        <v>914</v>
      </c>
      <c r="Y208" s="79"/>
      <c r="Z208" s="79"/>
      <c r="AA208" s="85" t="s">
        <v>1146</v>
      </c>
      <c r="AB208" s="79"/>
      <c r="AC208" s="79" t="b">
        <v>0</v>
      </c>
      <c r="AD208" s="79">
        <v>2</v>
      </c>
      <c r="AE208" s="85" t="s">
        <v>1173</v>
      </c>
      <c r="AF208" s="79" t="b">
        <v>0</v>
      </c>
      <c r="AG208" s="79" t="s">
        <v>1177</v>
      </c>
      <c r="AH208" s="79"/>
      <c r="AI208" s="85" t="s">
        <v>1173</v>
      </c>
      <c r="AJ208" s="79" t="b">
        <v>0</v>
      </c>
      <c r="AK208" s="79">
        <v>0</v>
      </c>
      <c r="AL208" s="85" t="s">
        <v>1173</v>
      </c>
      <c r="AM208" s="79" t="s">
        <v>1181</v>
      </c>
      <c r="AN208" s="79" t="b">
        <v>0</v>
      </c>
      <c r="AO208" s="85" t="s">
        <v>1146</v>
      </c>
      <c r="AP208" s="79" t="s">
        <v>176</v>
      </c>
      <c r="AQ208" s="79">
        <v>0</v>
      </c>
      <c r="AR208" s="79">
        <v>0</v>
      </c>
      <c r="AS208" s="79"/>
      <c r="AT208" s="79"/>
      <c r="AU208" s="79"/>
      <c r="AV208" s="79"/>
      <c r="AW208" s="79"/>
      <c r="AX208" s="79"/>
      <c r="AY208" s="79"/>
      <c r="AZ208" s="79"/>
      <c r="BA208">
        <v>23</v>
      </c>
      <c r="BB208" s="78" t="str">
        <f>REPLACE(INDEX(GroupVertices[Group],MATCH(Edges25[[#This Row],[Vertex 1]],GroupVertices[Vertex],0)),1,1,"")</f>
        <v>1</v>
      </c>
      <c r="BC208" s="78" t="str">
        <f>REPLACE(INDEX(GroupVertices[Group],MATCH(Edges25[[#This Row],[Vertex 2]],GroupVertices[Vertex],0)),1,1,"")</f>
        <v>1</v>
      </c>
      <c r="BD208" s="48">
        <v>0</v>
      </c>
      <c r="BE208" s="49">
        <v>0</v>
      </c>
      <c r="BF208" s="48">
        <v>0</v>
      </c>
      <c r="BG208" s="49">
        <v>0</v>
      </c>
      <c r="BH208" s="48">
        <v>0</v>
      </c>
      <c r="BI208" s="49">
        <v>0</v>
      </c>
      <c r="BJ208" s="48">
        <v>22</v>
      </c>
      <c r="BK208" s="49">
        <v>100</v>
      </c>
      <c r="BL208" s="48">
        <v>22</v>
      </c>
    </row>
    <row r="209" spans="1:64" ht="15">
      <c r="A209" s="64" t="s">
        <v>259</v>
      </c>
      <c r="B209" s="64" t="s">
        <v>259</v>
      </c>
      <c r="C209" s="65"/>
      <c r="D209" s="66"/>
      <c r="E209" s="67"/>
      <c r="F209" s="68"/>
      <c r="G209" s="65"/>
      <c r="H209" s="69"/>
      <c r="I209" s="70"/>
      <c r="J209" s="70"/>
      <c r="K209" s="34" t="s">
        <v>65</v>
      </c>
      <c r="L209" s="77">
        <v>330</v>
      </c>
      <c r="M209" s="77"/>
      <c r="N209" s="72"/>
      <c r="O209" s="79" t="s">
        <v>176</v>
      </c>
      <c r="P209" s="81">
        <v>43748.35083333333</v>
      </c>
      <c r="Q209" s="79" t="s">
        <v>464</v>
      </c>
      <c r="R209" s="79"/>
      <c r="S209" s="79"/>
      <c r="T209" s="79" t="s">
        <v>585</v>
      </c>
      <c r="U209" s="79"/>
      <c r="V209" s="82" t="s">
        <v>685</v>
      </c>
      <c r="W209" s="81">
        <v>43748.35083333333</v>
      </c>
      <c r="X209" s="82" t="s">
        <v>915</v>
      </c>
      <c r="Y209" s="79"/>
      <c r="Z209" s="79"/>
      <c r="AA209" s="85" t="s">
        <v>1147</v>
      </c>
      <c r="AB209" s="79"/>
      <c r="AC209" s="79" t="b">
        <v>0</v>
      </c>
      <c r="AD209" s="79">
        <v>3</v>
      </c>
      <c r="AE209" s="85" t="s">
        <v>1173</v>
      </c>
      <c r="AF209" s="79" t="b">
        <v>0</v>
      </c>
      <c r="AG209" s="79" t="s">
        <v>1177</v>
      </c>
      <c r="AH209" s="79"/>
      <c r="AI209" s="85" t="s">
        <v>1173</v>
      </c>
      <c r="AJ209" s="79" t="b">
        <v>0</v>
      </c>
      <c r="AK209" s="79">
        <v>2</v>
      </c>
      <c r="AL209" s="85" t="s">
        <v>1173</v>
      </c>
      <c r="AM209" s="79" t="s">
        <v>1181</v>
      </c>
      <c r="AN209" s="79" t="b">
        <v>0</v>
      </c>
      <c r="AO209" s="85" t="s">
        <v>1147</v>
      </c>
      <c r="AP209" s="79" t="s">
        <v>176</v>
      </c>
      <c r="AQ209" s="79">
        <v>0</v>
      </c>
      <c r="AR209" s="79">
        <v>0</v>
      </c>
      <c r="AS209" s="79"/>
      <c r="AT209" s="79"/>
      <c r="AU209" s="79"/>
      <c r="AV209" s="79"/>
      <c r="AW209" s="79"/>
      <c r="AX209" s="79"/>
      <c r="AY209" s="79"/>
      <c r="AZ209" s="79"/>
      <c r="BA209">
        <v>23</v>
      </c>
      <c r="BB209" s="78" t="str">
        <f>REPLACE(INDEX(GroupVertices[Group],MATCH(Edges25[[#This Row],[Vertex 1]],GroupVertices[Vertex],0)),1,1,"")</f>
        <v>1</v>
      </c>
      <c r="BC209" s="78" t="str">
        <f>REPLACE(INDEX(GroupVertices[Group],MATCH(Edges25[[#This Row],[Vertex 2]],GroupVertices[Vertex],0)),1,1,"")</f>
        <v>1</v>
      </c>
      <c r="BD209" s="48">
        <v>4</v>
      </c>
      <c r="BE209" s="49">
        <v>13.793103448275861</v>
      </c>
      <c r="BF209" s="48">
        <v>0</v>
      </c>
      <c r="BG209" s="49">
        <v>0</v>
      </c>
      <c r="BH209" s="48">
        <v>0</v>
      </c>
      <c r="BI209" s="49">
        <v>0</v>
      </c>
      <c r="BJ209" s="48">
        <v>25</v>
      </c>
      <c r="BK209" s="49">
        <v>86.20689655172414</v>
      </c>
      <c r="BL209" s="48">
        <v>29</v>
      </c>
    </row>
    <row r="210" spans="1:64" ht="15">
      <c r="A210" s="64" t="s">
        <v>259</v>
      </c>
      <c r="B210" s="64" t="s">
        <v>259</v>
      </c>
      <c r="C210" s="65"/>
      <c r="D210" s="66"/>
      <c r="E210" s="67"/>
      <c r="F210" s="68"/>
      <c r="G210" s="65"/>
      <c r="H210" s="69"/>
      <c r="I210" s="70"/>
      <c r="J210" s="70"/>
      <c r="K210" s="34" t="s">
        <v>65</v>
      </c>
      <c r="L210" s="77">
        <v>331</v>
      </c>
      <c r="M210" s="77"/>
      <c r="N210" s="72"/>
      <c r="O210" s="79" t="s">
        <v>176</v>
      </c>
      <c r="P210" s="81">
        <v>43748.35827546296</v>
      </c>
      <c r="Q210" s="79" t="s">
        <v>465</v>
      </c>
      <c r="R210" s="79"/>
      <c r="S210" s="79"/>
      <c r="T210" s="79" t="s">
        <v>601</v>
      </c>
      <c r="U210" s="82" t="s">
        <v>638</v>
      </c>
      <c r="V210" s="82" t="s">
        <v>638</v>
      </c>
      <c r="W210" s="81">
        <v>43748.35827546296</v>
      </c>
      <c r="X210" s="82" t="s">
        <v>916</v>
      </c>
      <c r="Y210" s="79"/>
      <c r="Z210" s="79"/>
      <c r="AA210" s="85" t="s">
        <v>1148</v>
      </c>
      <c r="AB210" s="79"/>
      <c r="AC210" s="79" t="b">
        <v>0</v>
      </c>
      <c r="AD210" s="79">
        <v>3</v>
      </c>
      <c r="AE210" s="85" t="s">
        <v>1173</v>
      </c>
      <c r="AF210" s="79" t="b">
        <v>0</v>
      </c>
      <c r="AG210" s="79" t="s">
        <v>1177</v>
      </c>
      <c r="AH210" s="79"/>
      <c r="AI210" s="85" t="s">
        <v>1173</v>
      </c>
      <c r="AJ210" s="79" t="b">
        <v>0</v>
      </c>
      <c r="AK210" s="79">
        <v>0</v>
      </c>
      <c r="AL210" s="85" t="s">
        <v>1173</v>
      </c>
      <c r="AM210" s="79" t="s">
        <v>1181</v>
      </c>
      <c r="AN210" s="79" t="b">
        <v>0</v>
      </c>
      <c r="AO210" s="85" t="s">
        <v>1148</v>
      </c>
      <c r="AP210" s="79" t="s">
        <v>176</v>
      </c>
      <c r="AQ210" s="79">
        <v>0</v>
      </c>
      <c r="AR210" s="79">
        <v>0</v>
      </c>
      <c r="AS210" s="79"/>
      <c r="AT210" s="79"/>
      <c r="AU210" s="79"/>
      <c r="AV210" s="79"/>
      <c r="AW210" s="79"/>
      <c r="AX210" s="79"/>
      <c r="AY210" s="79"/>
      <c r="AZ210" s="79"/>
      <c r="BA210">
        <v>23</v>
      </c>
      <c r="BB210" s="78" t="str">
        <f>REPLACE(INDEX(GroupVertices[Group],MATCH(Edges25[[#This Row],[Vertex 1]],GroupVertices[Vertex],0)),1,1,"")</f>
        <v>1</v>
      </c>
      <c r="BC210" s="78" t="str">
        <f>REPLACE(INDEX(GroupVertices[Group],MATCH(Edges25[[#This Row],[Vertex 2]],GroupVertices[Vertex],0)),1,1,"")</f>
        <v>1</v>
      </c>
      <c r="BD210" s="48">
        <v>2</v>
      </c>
      <c r="BE210" s="49">
        <v>6.896551724137931</v>
      </c>
      <c r="BF210" s="48">
        <v>0</v>
      </c>
      <c r="BG210" s="49">
        <v>0</v>
      </c>
      <c r="BH210" s="48">
        <v>0</v>
      </c>
      <c r="BI210" s="49">
        <v>0</v>
      </c>
      <c r="BJ210" s="48">
        <v>27</v>
      </c>
      <c r="BK210" s="49">
        <v>93.10344827586206</v>
      </c>
      <c r="BL210" s="48">
        <v>29</v>
      </c>
    </row>
    <row r="211" spans="1:64" ht="15">
      <c r="A211" s="64" t="s">
        <v>259</v>
      </c>
      <c r="B211" s="64" t="s">
        <v>259</v>
      </c>
      <c r="C211" s="65"/>
      <c r="D211" s="66"/>
      <c r="E211" s="67"/>
      <c r="F211" s="68"/>
      <c r="G211" s="65"/>
      <c r="H211" s="69"/>
      <c r="I211" s="70"/>
      <c r="J211" s="70"/>
      <c r="K211" s="34" t="s">
        <v>65</v>
      </c>
      <c r="L211" s="77">
        <v>332</v>
      </c>
      <c r="M211" s="77"/>
      <c r="N211" s="72"/>
      <c r="O211" s="79" t="s">
        <v>176</v>
      </c>
      <c r="P211" s="81">
        <v>43748.373715277776</v>
      </c>
      <c r="Q211" s="79" t="s">
        <v>466</v>
      </c>
      <c r="R211" s="79"/>
      <c r="S211" s="79"/>
      <c r="T211" s="79" t="s">
        <v>602</v>
      </c>
      <c r="U211" s="82" t="s">
        <v>639</v>
      </c>
      <c r="V211" s="82" t="s">
        <v>639</v>
      </c>
      <c r="W211" s="81">
        <v>43748.373715277776</v>
      </c>
      <c r="X211" s="82" t="s">
        <v>917</v>
      </c>
      <c r="Y211" s="79"/>
      <c r="Z211" s="79"/>
      <c r="AA211" s="85" t="s">
        <v>1149</v>
      </c>
      <c r="AB211" s="85" t="s">
        <v>1147</v>
      </c>
      <c r="AC211" s="79" t="b">
        <v>0</v>
      </c>
      <c r="AD211" s="79">
        <v>2</v>
      </c>
      <c r="AE211" s="85" t="s">
        <v>1174</v>
      </c>
      <c r="AF211" s="79" t="b">
        <v>0</v>
      </c>
      <c r="AG211" s="79" t="s">
        <v>1177</v>
      </c>
      <c r="AH211" s="79"/>
      <c r="AI211" s="85" t="s">
        <v>1173</v>
      </c>
      <c r="AJ211" s="79" t="b">
        <v>0</v>
      </c>
      <c r="AK211" s="79">
        <v>0</v>
      </c>
      <c r="AL211" s="85" t="s">
        <v>1173</v>
      </c>
      <c r="AM211" s="79" t="s">
        <v>1181</v>
      </c>
      <c r="AN211" s="79" t="b">
        <v>0</v>
      </c>
      <c r="AO211" s="85" t="s">
        <v>1147</v>
      </c>
      <c r="AP211" s="79" t="s">
        <v>176</v>
      </c>
      <c r="AQ211" s="79">
        <v>0</v>
      </c>
      <c r="AR211" s="79">
        <v>0</v>
      </c>
      <c r="AS211" s="79"/>
      <c r="AT211" s="79"/>
      <c r="AU211" s="79"/>
      <c r="AV211" s="79"/>
      <c r="AW211" s="79"/>
      <c r="AX211" s="79"/>
      <c r="AY211" s="79"/>
      <c r="AZ211" s="79"/>
      <c r="BA211">
        <v>23</v>
      </c>
      <c r="BB211" s="78" t="str">
        <f>REPLACE(INDEX(GroupVertices[Group],MATCH(Edges25[[#This Row],[Vertex 1]],GroupVertices[Vertex],0)),1,1,"")</f>
        <v>1</v>
      </c>
      <c r="BC211" s="78" t="str">
        <f>REPLACE(INDEX(GroupVertices[Group],MATCH(Edges25[[#This Row],[Vertex 2]],GroupVertices[Vertex],0)),1,1,"")</f>
        <v>1</v>
      </c>
      <c r="BD211" s="48">
        <v>4</v>
      </c>
      <c r="BE211" s="49">
        <v>10.526315789473685</v>
      </c>
      <c r="BF211" s="48">
        <v>1</v>
      </c>
      <c r="BG211" s="49">
        <v>2.6315789473684212</v>
      </c>
      <c r="BH211" s="48">
        <v>0</v>
      </c>
      <c r="BI211" s="49">
        <v>0</v>
      </c>
      <c r="BJ211" s="48">
        <v>33</v>
      </c>
      <c r="BK211" s="49">
        <v>86.84210526315789</v>
      </c>
      <c r="BL211" s="48">
        <v>38</v>
      </c>
    </row>
    <row r="212" spans="1:64" ht="15">
      <c r="A212" s="64" t="s">
        <v>259</v>
      </c>
      <c r="B212" s="64" t="s">
        <v>259</v>
      </c>
      <c r="C212" s="65"/>
      <c r="D212" s="66"/>
      <c r="E212" s="67"/>
      <c r="F212" s="68"/>
      <c r="G212" s="65"/>
      <c r="H212" s="69"/>
      <c r="I212" s="70"/>
      <c r="J212" s="70"/>
      <c r="K212" s="34" t="s">
        <v>65</v>
      </c>
      <c r="L212" s="77">
        <v>333</v>
      </c>
      <c r="M212" s="77"/>
      <c r="N212" s="72"/>
      <c r="O212" s="79" t="s">
        <v>176</v>
      </c>
      <c r="P212" s="81">
        <v>43748.52127314815</v>
      </c>
      <c r="Q212" s="79" t="s">
        <v>467</v>
      </c>
      <c r="R212" s="79"/>
      <c r="S212" s="79"/>
      <c r="T212" s="79" t="s">
        <v>585</v>
      </c>
      <c r="U212" s="79"/>
      <c r="V212" s="82" t="s">
        <v>685</v>
      </c>
      <c r="W212" s="81">
        <v>43748.52127314815</v>
      </c>
      <c r="X212" s="82" t="s">
        <v>918</v>
      </c>
      <c r="Y212" s="79"/>
      <c r="Z212" s="79"/>
      <c r="AA212" s="85" t="s">
        <v>1150</v>
      </c>
      <c r="AB212" s="79"/>
      <c r="AC212" s="79" t="b">
        <v>0</v>
      </c>
      <c r="AD212" s="79">
        <v>0</v>
      </c>
      <c r="AE212" s="85" t="s">
        <v>1173</v>
      </c>
      <c r="AF212" s="79" t="b">
        <v>0</v>
      </c>
      <c r="AG212" s="79" t="s">
        <v>1177</v>
      </c>
      <c r="AH212" s="79"/>
      <c r="AI212" s="85" t="s">
        <v>1173</v>
      </c>
      <c r="AJ212" s="79" t="b">
        <v>0</v>
      </c>
      <c r="AK212" s="79">
        <v>0</v>
      </c>
      <c r="AL212" s="85" t="s">
        <v>1173</v>
      </c>
      <c r="AM212" s="79" t="s">
        <v>1181</v>
      </c>
      <c r="AN212" s="79" t="b">
        <v>0</v>
      </c>
      <c r="AO212" s="85" t="s">
        <v>1150</v>
      </c>
      <c r="AP212" s="79" t="s">
        <v>176</v>
      </c>
      <c r="AQ212" s="79">
        <v>0</v>
      </c>
      <c r="AR212" s="79">
        <v>0</v>
      </c>
      <c r="AS212" s="79"/>
      <c r="AT212" s="79"/>
      <c r="AU212" s="79"/>
      <c r="AV212" s="79"/>
      <c r="AW212" s="79"/>
      <c r="AX212" s="79"/>
      <c r="AY212" s="79"/>
      <c r="AZ212" s="79"/>
      <c r="BA212">
        <v>23</v>
      </c>
      <c r="BB212" s="78" t="str">
        <f>REPLACE(INDEX(GroupVertices[Group],MATCH(Edges25[[#This Row],[Vertex 1]],GroupVertices[Vertex],0)),1,1,"")</f>
        <v>1</v>
      </c>
      <c r="BC212" s="78" t="str">
        <f>REPLACE(INDEX(GroupVertices[Group],MATCH(Edges25[[#This Row],[Vertex 2]],GroupVertices[Vertex],0)),1,1,"")</f>
        <v>1</v>
      </c>
      <c r="BD212" s="48">
        <v>0</v>
      </c>
      <c r="BE212" s="49">
        <v>0</v>
      </c>
      <c r="BF212" s="48">
        <v>2</v>
      </c>
      <c r="BG212" s="49">
        <v>6.25</v>
      </c>
      <c r="BH212" s="48">
        <v>0</v>
      </c>
      <c r="BI212" s="49">
        <v>0</v>
      </c>
      <c r="BJ212" s="48">
        <v>30</v>
      </c>
      <c r="BK212" s="49">
        <v>93.75</v>
      </c>
      <c r="BL212" s="48">
        <v>32</v>
      </c>
    </row>
    <row r="213" spans="1:64" ht="15">
      <c r="A213" s="64" t="s">
        <v>259</v>
      </c>
      <c r="B213" s="64" t="s">
        <v>259</v>
      </c>
      <c r="C213" s="65"/>
      <c r="D213" s="66"/>
      <c r="E213" s="67"/>
      <c r="F213" s="68"/>
      <c r="G213" s="65"/>
      <c r="H213" s="69"/>
      <c r="I213" s="70"/>
      <c r="J213" s="70"/>
      <c r="K213" s="34" t="s">
        <v>65</v>
      </c>
      <c r="L213" s="77">
        <v>334</v>
      </c>
      <c r="M213" s="77"/>
      <c r="N213" s="72"/>
      <c r="O213" s="79" t="s">
        <v>176</v>
      </c>
      <c r="P213" s="81">
        <v>43748.52947916667</v>
      </c>
      <c r="Q213" s="79" t="s">
        <v>468</v>
      </c>
      <c r="R213" s="79"/>
      <c r="S213" s="79"/>
      <c r="T213" s="79" t="s">
        <v>585</v>
      </c>
      <c r="U213" s="79"/>
      <c r="V213" s="82" t="s">
        <v>685</v>
      </c>
      <c r="W213" s="81">
        <v>43748.52947916667</v>
      </c>
      <c r="X213" s="82" t="s">
        <v>919</v>
      </c>
      <c r="Y213" s="79"/>
      <c r="Z213" s="79"/>
      <c r="AA213" s="85" t="s">
        <v>1151</v>
      </c>
      <c r="AB213" s="79"/>
      <c r="AC213" s="79" t="b">
        <v>0</v>
      </c>
      <c r="AD213" s="79">
        <v>2</v>
      </c>
      <c r="AE213" s="85" t="s">
        <v>1173</v>
      </c>
      <c r="AF213" s="79" t="b">
        <v>0</v>
      </c>
      <c r="AG213" s="79" t="s">
        <v>1177</v>
      </c>
      <c r="AH213" s="79"/>
      <c r="AI213" s="85" t="s">
        <v>1173</v>
      </c>
      <c r="AJ213" s="79" t="b">
        <v>0</v>
      </c>
      <c r="AK213" s="79">
        <v>0</v>
      </c>
      <c r="AL213" s="85" t="s">
        <v>1173</v>
      </c>
      <c r="AM213" s="79" t="s">
        <v>1181</v>
      </c>
      <c r="AN213" s="79" t="b">
        <v>0</v>
      </c>
      <c r="AO213" s="85" t="s">
        <v>1151</v>
      </c>
      <c r="AP213" s="79" t="s">
        <v>176</v>
      </c>
      <c r="AQ213" s="79">
        <v>0</v>
      </c>
      <c r="AR213" s="79">
        <v>0</v>
      </c>
      <c r="AS213" s="79"/>
      <c r="AT213" s="79"/>
      <c r="AU213" s="79"/>
      <c r="AV213" s="79"/>
      <c r="AW213" s="79"/>
      <c r="AX213" s="79"/>
      <c r="AY213" s="79"/>
      <c r="AZ213" s="79"/>
      <c r="BA213">
        <v>23</v>
      </c>
      <c r="BB213" s="78" t="str">
        <f>REPLACE(INDEX(GroupVertices[Group],MATCH(Edges25[[#This Row],[Vertex 1]],GroupVertices[Vertex],0)),1,1,"")</f>
        <v>1</v>
      </c>
      <c r="BC213" s="78" t="str">
        <f>REPLACE(INDEX(GroupVertices[Group],MATCH(Edges25[[#This Row],[Vertex 2]],GroupVertices[Vertex],0)),1,1,"")</f>
        <v>1</v>
      </c>
      <c r="BD213" s="48">
        <v>2</v>
      </c>
      <c r="BE213" s="49">
        <v>5.555555555555555</v>
      </c>
      <c r="BF213" s="48">
        <v>1</v>
      </c>
      <c r="BG213" s="49">
        <v>2.7777777777777777</v>
      </c>
      <c r="BH213" s="48">
        <v>0</v>
      </c>
      <c r="BI213" s="49">
        <v>0</v>
      </c>
      <c r="BJ213" s="48">
        <v>33</v>
      </c>
      <c r="BK213" s="49">
        <v>91.66666666666667</v>
      </c>
      <c r="BL213" s="48">
        <v>36</v>
      </c>
    </row>
    <row r="214" spans="1:64" ht="15">
      <c r="A214" s="64" t="s">
        <v>259</v>
      </c>
      <c r="B214" s="64" t="s">
        <v>259</v>
      </c>
      <c r="C214" s="65"/>
      <c r="D214" s="66"/>
      <c r="E214" s="67"/>
      <c r="F214" s="68"/>
      <c r="G214" s="65"/>
      <c r="H214" s="69"/>
      <c r="I214" s="70"/>
      <c r="J214" s="70"/>
      <c r="K214" s="34" t="s">
        <v>65</v>
      </c>
      <c r="L214" s="77">
        <v>335</v>
      </c>
      <c r="M214" s="77"/>
      <c r="N214" s="72"/>
      <c r="O214" s="79" t="s">
        <v>176</v>
      </c>
      <c r="P214" s="81">
        <v>43748.566203703704</v>
      </c>
      <c r="Q214" s="79" t="s">
        <v>469</v>
      </c>
      <c r="R214" s="79"/>
      <c r="S214" s="79"/>
      <c r="T214" s="79" t="s">
        <v>603</v>
      </c>
      <c r="U214" s="79"/>
      <c r="V214" s="82" t="s">
        <v>685</v>
      </c>
      <c r="W214" s="81">
        <v>43748.566203703704</v>
      </c>
      <c r="X214" s="82" t="s">
        <v>920</v>
      </c>
      <c r="Y214" s="79"/>
      <c r="Z214" s="79"/>
      <c r="AA214" s="85" t="s">
        <v>1152</v>
      </c>
      <c r="AB214" s="79"/>
      <c r="AC214" s="79" t="b">
        <v>0</v>
      </c>
      <c r="AD214" s="79">
        <v>1</v>
      </c>
      <c r="AE214" s="85" t="s">
        <v>1173</v>
      </c>
      <c r="AF214" s="79" t="b">
        <v>0</v>
      </c>
      <c r="AG214" s="79" t="s">
        <v>1177</v>
      </c>
      <c r="AH214" s="79"/>
      <c r="AI214" s="85" t="s">
        <v>1173</v>
      </c>
      <c r="AJ214" s="79" t="b">
        <v>0</v>
      </c>
      <c r="AK214" s="79">
        <v>0</v>
      </c>
      <c r="AL214" s="85" t="s">
        <v>1173</v>
      </c>
      <c r="AM214" s="79" t="s">
        <v>1181</v>
      </c>
      <c r="AN214" s="79" t="b">
        <v>0</v>
      </c>
      <c r="AO214" s="85" t="s">
        <v>1152</v>
      </c>
      <c r="AP214" s="79" t="s">
        <v>176</v>
      </c>
      <c r="AQ214" s="79">
        <v>0</v>
      </c>
      <c r="AR214" s="79">
        <v>0</v>
      </c>
      <c r="AS214" s="79"/>
      <c r="AT214" s="79"/>
      <c r="AU214" s="79"/>
      <c r="AV214" s="79"/>
      <c r="AW214" s="79"/>
      <c r="AX214" s="79"/>
      <c r="AY214" s="79"/>
      <c r="AZ214" s="79"/>
      <c r="BA214">
        <v>23</v>
      </c>
      <c r="BB214" s="78" t="str">
        <f>REPLACE(INDEX(GroupVertices[Group],MATCH(Edges25[[#This Row],[Vertex 1]],GroupVertices[Vertex],0)),1,1,"")</f>
        <v>1</v>
      </c>
      <c r="BC214" s="78" t="str">
        <f>REPLACE(INDEX(GroupVertices[Group],MATCH(Edges25[[#This Row],[Vertex 2]],GroupVertices[Vertex],0)),1,1,"")</f>
        <v>1</v>
      </c>
      <c r="BD214" s="48">
        <v>1</v>
      </c>
      <c r="BE214" s="49">
        <v>3.0303030303030303</v>
      </c>
      <c r="BF214" s="48">
        <v>0</v>
      </c>
      <c r="BG214" s="49">
        <v>0</v>
      </c>
      <c r="BH214" s="48">
        <v>0</v>
      </c>
      <c r="BI214" s="49">
        <v>0</v>
      </c>
      <c r="BJ214" s="48">
        <v>32</v>
      </c>
      <c r="BK214" s="49">
        <v>96.96969696969697</v>
      </c>
      <c r="BL214" s="48">
        <v>33</v>
      </c>
    </row>
    <row r="215" spans="1:64" ht="15">
      <c r="A215" s="64" t="s">
        <v>259</v>
      </c>
      <c r="B215" s="64" t="s">
        <v>259</v>
      </c>
      <c r="C215" s="65"/>
      <c r="D215" s="66"/>
      <c r="E215" s="67"/>
      <c r="F215" s="68"/>
      <c r="G215" s="65"/>
      <c r="H215" s="69"/>
      <c r="I215" s="70"/>
      <c r="J215" s="70"/>
      <c r="K215" s="34" t="s">
        <v>65</v>
      </c>
      <c r="L215" s="77">
        <v>336</v>
      </c>
      <c r="M215" s="77"/>
      <c r="N215" s="72"/>
      <c r="O215" s="79" t="s">
        <v>176</v>
      </c>
      <c r="P215" s="81">
        <v>43749.26521990741</v>
      </c>
      <c r="Q215" s="79" t="s">
        <v>470</v>
      </c>
      <c r="R215" s="82" t="s">
        <v>516</v>
      </c>
      <c r="S215" s="79" t="s">
        <v>534</v>
      </c>
      <c r="T215" s="79" t="s">
        <v>595</v>
      </c>
      <c r="U215" s="79"/>
      <c r="V215" s="82" t="s">
        <v>685</v>
      </c>
      <c r="W215" s="81">
        <v>43749.26521990741</v>
      </c>
      <c r="X215" s="82" t="s">
        <v>921</v>
      </c>
      <c r="Y215" s="79"/>
      <c r="Z215" s="79"/>
      <c r="AA215" s="85" t="s">
        <v>1153</v>
      </c>
      <c r="AB215" s="79"/>
      <c r="AC215" s="79" t="b">
        <v>0</v>
      </c>
      <c r="AD215" s="79">
        <v>0</v>
      </c>
      <c r="AE215" s="85" t="s">
        <v>1173</v>
      </c>
      <c r="AF215" s="79" t="b">
        <v>0</v>
      </c>
      <c r="AG215" s="79" t="s">
        <v>1176</v>
      </c>
      <c r="AH215" s="79"/>
      <c r="AI215" s="85" t="s">
        <v>1173</v>
      </c>
      <c r="AJ215" s="79" t="b">
        <v>0</v>
      </c>
      <c r="AK215" s="79">
        <v>1</v>
      </c>
      <c r="AL215" s="85" t="s">
        <v>1173</v>
      </c>
      <c r="AM215" s="79" t="s">
        <v>1183</v>
      </c>
      <c r="AN215" s="79" t="b">
        <v>0</v>
      </c>
      <c r="AO215" s="85" t="s">
        <v>1153</v>
      </c>
      <c r="AP215" s="79" t="s">
        <v>176</v>
      </c>
      <c r="AQ215" s="79">
        <v>0</v>
      </c>
      <c r="AR215" s="79">
        <v>0</v>
      </c>
      <c r="AS215" s="79"/>
      <c r="AT215" s="79"/>
      <c r="AU215" s="79"/>
      <c r="AV215" s="79"/>
      <c r="AW215" s="79"/>
      <c r="AX215" s="79"/>
      <c r="AY215" s="79"/>
      <c r="AZ215" s="79"/>
      <c r="BA215">
        <v>23</v>
      </c>
      <c r="BB215" s="78" t="str">
        <f>REPLACE(INDEX(GroupVertices[Group],MATCH(Edges25[[#This Row],[Vertex 1]],GroupVertices[Vertex],0)),1,1,"")</f>
        <v>1</v>
      </c>
      <c r="BC215" s="78" t="str">
        <f>REPLACE(INDEX(GroupVertices[Group],MATCH(Edges25[[#This Row],[Vertex 2]],GroupVertices[Vertex],0)),1,1,"")</f>
        <v>1</v>
      </c>
      <c r="BD215" s="48">
        <v>0</v>
      </c>
      <c r="BE215" s="49">
        <v>0</v>
      </c>
      <c r="BF215" s="48">
        <v>0</v>
      </c>
      <c r="BG215" s="49">
        <v>0</v>
      </c>
      <c r="BH215" s="48">
        <v>0</v>
      </c>
      <c r="BI215" s="49">
        <v>0</v>
      </c>
      <c r="BJ215" s="48">
        <v>12</v>
      </c>
      <c r="BK215" s="49">
        <v>100</v>
      </c>
      <c r="BL215" s="48">
        <v>12</v>
      </c>
    </row>
    <row r="216" spans="1:64" ht="15">
      <c r="A216" s="64" t="s">
        <v>259</v>
      </c>
      <c r="B216" s="64" t="s">
        <v>281</v>
      </c>
      <c r="C216" s="65"/>
      <c r="D216" s="66"/>
      <c r="E216" s="67"/>
      <c r="F216" s="68"/>
      <c r="G216" s="65"/>
      <c r="H216" s="69"/>
      <c r="I216" s="70"/>
      <c r="J216" s="70"/>
      <c r="K216" s="34" t="s">
        <v>65</v>
      </c>
      <c r="L216" s="77">
        <v>337</v>
      </c>
      <c r="M216" s="77"/>
      <c r="N216" s="72"/>
      <c r="O216" s="79" t="s">
        <v>328</v>
      </c>
      <c r="P216" s="81">
        <v>43749.481354166666</v>
      </c>
      <c r="Q216" s="79" t="s">
        <v>434</v>
      </c>
      <c r="R216" s="79"/>
      <c r="S216" s="79"/>
      <c r="T216" s="79"/>
      <c r="U216" s="79"/>
      <c r="V216" s="82" t="s">
        <v>685</v>
      </c>
      <c r="W216" s="81">
        <v>43749.481354166666</v>
      </c>
      <c r="X216" s="82" t="s">
        <v>922</v>
      </c>
      <c r="Y216" s="79"/>
      <c r="Z216" s="79"/>
      <c r="AA216" s="85" t="s">
        <v>1154</v>
      </c>
      <c r="AB216" s="79"/>
      <c r="AC216" s="79" t="b">
        <v>0</v>
      </c>
      <c r="AD216" s="79">
        <v>0</v>
      </c>
      <c r="AE216" s="85" t="s">
        <v>1173</v>
      </c>
      <c r="AF216" s="79" t="b">
        <v>0</v>
      </c>
      <c r="AG216" s="79" t="s">
        <v>1177</v>
      </c>
      <c r="AH216" s="79"/>
      <c r="AI216" s="85" t="s">
        <v>1173</v>
      </c>
      <c r="AJ216" s="79" t="b">
        <v>0</v>
      </c>
      <c r="AK216" s="79">
        <v>3</v>
      </c>
      <c r="AL216" s="85" t="s">
        <v>1169</v>
      </c>
      <c r="AM216" s="79" t="s">
        <v>1183</v>
      </c>
      <c r="AN216" s="79" t="b">
        <v>0</v>
      </c>
      <c r="AO216" s="85" t="s">
        <v>1169</v>
      </c>
      <c r="AP216" s="79" t="s">
        <v>176</v>
      </c>
      <c r="AQ216" s="79">
        <v>0</v>
      </c>
      <c r="AR216" s="79">
        <v>0</v>
      </c>
      <c r="AS216" s="79"/>
      <c r="AT216" s="79"/>
      <c r="AU216" s="79"/>
      <c r="AV216" s="79"/>
      <c r="AW216" s="79"/>
      <c r="AX216" s="79"/>
      <c r="AY216" s="79"/>
      <c r="AZ216" s="79"/>
      <c r="BA216">
        <v>7</v>
      </c>
      <c r="BB216" s="78" t="str">
        <f>REPLACE(INDEX(GroupVertices[Group],MATCH(Edges25[[#This Row],[Vertex 1]],GroupVertices[Vertex],0)),1,1,"")</f>
        <v>1</v>
      </c>
      <c r="BC216" s="78" t="str">
        <f>REPLACE(INDEX(GroupVertices[Group],MATCH(Edges25[[#This Row],[Vertex 2]],GroupVertices[Vertex],0)),1,1,"")</f>
        <v>3</v>
      </c>
      <c r="BD216" s="48">
        <v>1</v>
      </c>
      <c r="BE216" s="49">
        <v>4.545454545454546</v>
      </c>
      <c r="BF216" s="48">
        <v>0</v>
      </c>
      <c r="BG216" s="49">
        <v>0</v>
      </c>
      <c r="BH216" s="48">
        <v>0</v>
      </c>
      <c r="BI216" s="49">
        <v>0</v>
      </c>
      <c r="BJ216" s="48">
        <v>21</v>
      </c>
      <c r="BK216" s="49">
        <v>95.45454545454545</v>
      </c>
      <c r="BL216" s="48">
        <v>22</v>
      </c>
    </row>
    <row r="217" spans="1:64" ht="15">
      <c r="A217" s="64" t="s">
        <v>259</v>
      </c>
      <c r="B217" s="64" t="s">
        <v>281</v>
      </c>
      <c r="C217" s="65"/>
      <c r="D217" s="66"/>
      <c r="E217" s="67"/>
      <c r="F217" s="68"/>
      <c r="G217" s="65"/>
      <c r="H217" s="69"/>
      <c r="I217" s="70"/>
      <c r="J217" s="70"/>
      <c r="K217" s="34" t="s">
        <v>65</v>
      </c>
      <c r="L217" s="77">
        <v>338</v>
      </c>
      <c r="M217" s="77"/>
      <c r="N217" s="72"/>
      <c r="O217" s="79" t="s">
        <v>328</v>
      </c>
      <c r="P217" s="81">
        <v>43749.48149305556</v>
      </c>
      <c r="Q217" s="79" t="s">
        <v>471</v>
      </c>
      <c r="R217" s="79"/>
      <c r="S217" s="79"/>
      <c r="T217" s="79" t="s">
        <v>259</v>
      </c>
      <c r="U217" s="79"/>
      <c r="V217" s="82" t="s">
        <v>685</v>
      </c>
      <c r="W217" s="81">
        <v>43749.48149305556</v>
      </c>
      <c r="X217" s="82" t="s">
        <v>923</v>
      </c>
      <c r="Y217" s="79"/>
      <c r="Z217" s="79"/>
      <c r="AA217" s="85" t="s">
        <v>1155</v>
      </c>
      <c r="AB217" s="79"/>
      <c r="AC217" s="79" t="b">
        <v>0</v>
      </c>
      <c r="AD217" s="79">
        <v>0</v>
      </c>
      <c r="AE217" s="85" t="s">
        <v>1173</v>
      </c>
      <c r="AF217" s="79" t="b">
        <v>0</v>
      </c>
      <c r="AG217" s="79" t="s">
        <v>1176</v>
      </c>
      <c r="AH217" s="79"/>
      <c r="AI217" s="85" t="s">
        <v>1173</v>
      </c>
      <c r="AJ217" s="79" t="b">
        <v>0</v>
      </c>
      <c r="AK217" s="79">
        <v>1</v>
      </c>
      <c r="AL217" s="85" t="s">
        <v>1167</v>
      </c>
      <c r="AM217" s="79" t="s">
        <v>1183</v>
      </c>
      <c r="AN217" s="79" t="b">
        <v>0</v>
      </c>
      <c r="AO217" s="85" t="s">
        <v>1167</v>
      </c>
      <c r="AP217" s="79" t="s">
        <v>176</v>
      </c>
      <c r="AQ217" s="79">
        <v>0</v>
      </c>
      <c r="AR217" s="79">
        <v>0</v>
      </c>
      <c r="AS217" s="79"/>
      <c r="AT217" s="79"/>
      <c r="AU217" s="79"/>
      <c r="AV217" s="79"/>
      <c r="AW217" s="79"/>
      <c r="AX217" s="79"/>
      <c r="AY217" s="79"/>
      <c r="AZ217" s="79"/>
      <c r="BA217">
        <v>7</v>
      </c>
      <c r="BB217" s="78" t="str">
        <f>REPLACE(INDEX(GroupVertices[Group],MATCH(Edges25[[#This Row],[Vertex 1]],GroupVertices[Vertex],0)),1,1,"")</f>
        <v>1</v>
      </c>
      <c r="BC217" s="78" t="str">
        <f>REPLACE(INDEX(GroupVertices[Group],MATCH(Edges25[[#This Row],[Vertex 2]],GroupVertices[Vertex],0)),1,1,"")</f>
        <v>3</v>
      </c>
      <c r="BD217" s="48">
        <v>0</v>
      </c>
      <c r="BE217" s="49">
        <v>0</v>
      </c>
      <c r="BF217" s="48">
        <v>0</v>
      </c>
      <c r="BG217" s="49">
        <v>0</v>
      </c>
      <c r="BH217" s="48">
        <v>0</v>
      </c>
      <c r="BI217" s="49">
        <v>0</v>
      </c>
      <c r="BJ217" s="48">
        <v>19</v>
      </c>
      <c r="BK217" s="49">
        <v>100</v>
      </c>
      <c r="BL217" s="48">
        <v>19</v>
      </c>
    </row>
    <row r="218" spans="1:64" ht="15">
      <c r="A218" s="64" t="s">
        <v>259</v>
      </c>
      <c r="B218" s="64" t="s">
        <v>281</v>
      </c>
      <c r="C218" s="65"/>
      <c r="D218" s="66"/>
      <c r="E218" s="67"/>
      <c r="F218" s="68"/>
      <c r="G218" s="65"/>
      <c r="H218" s="69"/>
      <c r="I218" s="70"/>
      <c r="J218" s="70"/>
      <c r="K218" s="34" t="s">
        <v>65</v>
      </c>
      <c r="L218" s="77">
        <v>339</v>
      </c>
      <c r="M218" s="77"/>
      <c r="N218" s="72"/>
      <c r="O218" s="79" t="s">
        <v>328</v>
      </c>
      <c r="P218" s="81">
        <v>43749.481574074074</v>
      </c>
      <c r="Q218" s="79" t="s">
        <v>448</v>
      </c>
      <c r="R218" s="79"/>
      <c r="S218" s="79"/>
      <c r="T218" s="79"/>
      <c r="U218" s="79"/>
      <c r="V218" s="82" t="s">
        <v>685</v>
      </c>
      <c r="W218" s="81">
        <v>43749.481574074074</v>
      </c>
      <c r="X218" s="82" t="s">
        <v>924</v>
      </c>
      <c r="Y218" s="79"/>
      <c r="Z218" s="79"/>
      <c r="AA218" s="85" t="s">
        <v>1156</v>
      </c>
      <c r="AB218" s="79"/>
      <c r="AC218" s="79" t="b">
        <v>0</v>
      </c>
      <c r="AD218" s="79">
        <v>0</v>
      </c>
      <c r="AE218" s="85" t="s">
        <v>1173</v>
      </c>
      <c r="AF218" s="79" t="b">
        <v>0</v>
      </c>
      <c r="AG218" s="79" t="s">
        <v>1176</v>
      </c>
      <c r="AH218" s="79"/>
      <c r="AI218" s="85" t="s">
        <v>1173</v>
      </c>
      <c r="AJ218" s="79" t="b">
        <v>0</v>
      </c>
      <c r="AK218" s="79">
        <v>3</v>
      </c>
      <c r="AL218" s="85" t="s">
        <v>1168</v>
      </c>
      <c r="AM218" s="79" t="s">
        <v>1183</v>
      </c>
      <c r="AN218" s="79" t="b">
        <v>0</v>
      </c>
      <c r="AO218" s="85" t="s">
        <v>1168</v>
      </c>
      <c r="AP218" s="79" t="s">
        <v>176</v>
      </c>
      <c r="AQ218" s="79">
        <v>0</v>
      </c>
      <c r="AR218" s="79">
        <v>0</v>
      </c>
      <c r="AS218" s="79"/>
      <c r="AT218" s="79"/>
      <c r="AU218" s="79"/>
      <c r="AV218" s="79"/>
      <c r="AW218" s="79"/>
      <c r="AX218" s="79"/>
      <c r="AY218" s="79"/>
      <c r="AZ218" s="79"/>
      <c r="BA218">
        <v>7</v>
      </c>
      <c r="BB218" s="78" t="str">
        <f>REPLACE(INDEX(GroupVertices[Group],MATCH(Edges25[[#This Row],[Vertex 1]],GroupVertices[Vertex],0)),1,1,"")</f>
        <v>1</v>
      </c>
      <c r="BC218" s="78" t="str">
        <f>REPLACE(INDEX(GroupVertices[Group],MATCH(Edges25[[#This Row],[Vertex 2]],GroupVertices[Vertex],0)),1,1,"")</f>
        <v>3</v>
      </c>
      <c r="BD218" s="48">
        <v>1</v>
      </c>
      <c r="BE218" s="49">
        <v>6.666666666666667</v>
      </c>
      <c r="BF218" s="48">
        <v>0</v>
      </c>
      <c r="BG218" s="49">
        <v>0</v>
      </c>
      <c r="BH218" s="48">
        <v>0</v>
      </c>
      <c r="BI218" s="49">
        <v>0</v>
      </c>
      <c r="BJ218" s="48">
        <v>14</v>
      </c>
      <c r="BK218" s="49">
        <v>93.33333333333333</v>
      </c>
      <c r="BL218" s="48">
        <v>15</v>
      </c>
    </row>
    <row r="219" spans="1:64" ht="15">
      <c r="A219" s="64" t="s">
        <v>259</v>
      </c>
      <c r="B219" s="64" t="s">
        <v>259</v>
      </c>
      <c r="C219" s="65"/>
      <c r="D219" s="66"/>
      <c r="E219" s="67"/>
      <c r="F219" s="68"/>
      <c r="G219" s="65"/>
      <c r="H219" s="69"/>
      <c r="I219" s="70"/>
      <c r="J219" s="70"/>
      <c r="K219" s="34" t="s">
        <v>65</v>
      </c>
      <c r="L219" s="77">
        <v>340</v>
      </c>
      <c r="M219" s="77"/>
      <c r="N219" s="72"/>
      <c r="O219" s="79" t="s">
        <v>176</v>
      </c>
      <c r="P219" s="81">
        <v>43749.486655092594</v>
      </c>
      <c r="Q219" s="79" t="s">
        <v>472</v>
      </c>
      <c r="R219" s="82" t="s">
        <v>517</v>
      </c>
      <c r="S219" s="79" t="s">
        <v>527</v>
      </c>
      <c r="T219" s="79" t="s">
        <v>604</v>
      </c>
      <c r="U219" s="79"/>
      <c r="V219" s="82" t="s">
        <v>685</v>
      </c>
      <c r="W219" s="81">
        <v>43749.486655092594</v>
      </c>
      <c r="X219" s="82" t="s">
        <v>925</v>
      </c>
      <c r="Y219" s="79"/>
      <c r="Z219" s="79"/>
      <c r="AA219" s="85" t="s">
        <v>1157</v>
      </c>
      <c r="AB219" s="79"/>
      <c r="AC219" s="79" t="b">
        <v>0</v>
      </c>
      <c r="AD219" s="79">
        <v>0</v>
      </c>
      <c r="AE219" s="85" t="s">
        <v>1173</v>
      </c>
      <c r="AF219" s="79" t="b">
        <v>0</v>
      </c>
      <c r="AG219" s="79" t="s">
        <v>1176</v>
      </c>
      <c r="AH219" s="79"/>
      <c r="AI219" s="85" t="s">
        <v>1173</v>
      </c>
      <c r="AJ219" s="79" t="b">
        <v>0</v>
      </c>
      <c r="AK219" s="79">
        <v>1</v>
      </c>
      <c r="AL219" s="85" t="s">
        <v>1173</v>
      </c>
      <c r="AM219" s="79" t="s">
        <v>1183</v>
      </c>
      <c r="AN219" s="79" t="b">
        <v>0</v>
      </c>
      <c r="AO219" s="85" t="s">
        <v>1157</v>
      </c>
      <c r="AP219" s="79" t="s">
        <v>176</v>
      </c>
      <c r="AQ219" s="79">
        <v>0</v>
      </c>
      <c r="AR219" s="79">
        <v>0</v>
      </c>
      <c r="AS219" s="79"/>
      <c r="AT219" s="79"/>
      <c r="AU219" s="79"/>
      <c r="AV219" s="79"/>
      <c r="AW219" s="79"/>
      <c r="AX219" s="79"/>
      <c r="AY219" s="79"/>
      <c r="AZ219" s="79"/>
      <c r="BA219">
        <v>23</v>
      </c>
      <c r="BB219" s="78" t="str">
        <f>REPLACE(INDEX(GroupVertices[Group],MATCH(Edges25[[#This Row],[Vertex 1]],GroupVertices[Vertex],0)),1,1,"")</f>
        <v>1</v>
      </c>
      <c r="BC219" s="78" t="str">
        <f>REPLACE(INDEX(GroupVertices[Group],MATCH(Edges25[[#This Row],[Vertex 2]],GroupVertices[Vertex],0)),1,1,"")</f>
        <v>1</v>
      </c>
      <c r="BD219" s="48">
        <v>0</v>
      </c>
      <c r="BE219" s="49">
        <v>0</v>
      </c>
      <c r="BF219" s="48">
        <v>0</v>
      </c>
      <c r="BG219" s="49">
        <v>0</v>
      </c>
      <c r="BH219" s="48">
        <v>0</v>
      </c>
      <c r="BI219" s="49">
        <v>0</v>
      </c>
      <c r="BJ219" s="48">
        <v>26</v>
      </c>
      <c r="BK219" s="49">
        <v>100</v>
      </c>
      <c r="BL219" s="48">
        <v>26</v>
      </c>
    </row>
    <row r="220" spans="1:64" ht="15">
      <c r="A220" s="64" t="s">
        <v>259</v>
      </c>
      <c r="B220" s="64" t="s">
        <v>259</v>
      </c>
      <c r="C220" s="65"/>
      <c r="D220" s="66"/>
      <c r="E220" s="67"/>
      <c r="F220" s="68"/>
      <c r="G220" s="65"/>
      <c r="H220" s="69"/>
      <c r="I220" s="70"/>
      <c r="J220" s="70"/>
      <c r="K220" s="34" t="s">
        <v>65</v>
      </c>
      <c r="L220" s="77">
        <v>341</v>
      </c>
      <c r="M220" s="77"/>
      <c r="N220" s="72"/>
      <c r="O220" s="79" t="s">
        <v>176</v>
      </c>
      <c r="P220" s="81">
        <v>43749.495891203704</v>
      </c>
      <c r="Q220" s="79" t="s">
        <v>473</v>
      </c>
      <c r="R220" s="82" t="s">
        <v>518</v>
      </c>
      <c r="S220" s="79" t="s">
        <v>527</v>
      </c>
      <c r="T220" s="79" t="s">
        <v>605</v>
      </c>
      <c r="U220" s="79"/>
      <c r="V220" s="82" t="s">
        <v>685</v>
      </c>
      <c r="W220" s="81">
        <v>43749.495891203704</v>
      </c>
      <c r="X220" s="82" t="s">
        <v>926</v>
      </c>
      <c r="Y220" s="79"/>
      <c r="Z220" s="79"/>
      <c r="AA220" s="85" t="s">
        <v>1158</v>
      </c>
      <c r="AB220" s="79"/>
      <c r="AC220" s="79" t="b">
        <v>0</v>
      </c>
      <c r="AD220" s="79">
        <v>3</v>
      </c>
      <c r="AE220" s="85" t="s">
        <v>1173</v>
      </c>
      <c r="AF220" s="79" t="b">
        <v>0</v>
      </c>
      <c r="AG220" s="79" t="s">
        <v>1176</v>
      </c>
      <c r="AH220" s="79"/>
      <c r="AI220" s="85" t="s">
        <v>1173</v>
      </c>
      <c r="AJ220" s="79" t="b">
        <v>0</v>
      </c>
      <c r="AK220" s="79">
        <v>0</v>
      </c>
      <c r="AL220" s="85" t="s">
        <v>1173</v>
      </c>
      <c r="AM220" s="79" t="s">
        <v>1183</v>
      </c>
      <c r="AN220" s="79" t="b">
        <v>0</v>
      </c>
      <c r="AO220" s="85" t="s">
        <v>1158</v>
      </c>
      <c r="AP220" s="79" t="s">
        <v>176</v>
      </c>
      <c r="AQ220" s="79">
        <v>0</v>
      </c>
      <c r="AR220" s="79">
        <v>0</v>
      </c>
      <c r="AS220" s="79"/>
      <c r="AT220" s="79"/>
      <c r="AU220" s="79"/>
      <c r="AV220" s="79"/>
      <c r="AW220" s="79"/>
      <c r="AX220" s="79"/>
      <c r="AY220" s="79"/>
      <c r="AZ220" s="79"/>
      <c r="BA220">
        <v>23</v>
      </c>
      <c r="BB220" s="78" t="str">
        <f>REPLACE(INDEX(GroupVertices[Group],MATCH(Edges25[[#This Row],[Vertex 1]],GroupVertices[Vertex],0)),1,1,"")</f>
        <v>1</v>
      </c>
      <c r="BC220" s="78" t="str">
        <f>REPLACE(INDEX(GroupVertices[Group],MATCH(Edges25[[#This Row],[Vertex 2]],GroupVertices[Vertex],0)),1,1,"")</f>
        <v>1</v>
      </c>
      <c r="BD220" s="48">
        <v>0</v>
      </c>
      <c r="BE220" s="49">
        <v>0</v>
      </c>
      <c r="BF220" s="48">
        <v>0</v>
      </c>
      <c r="BG220" s="49">
        <v>0</v>
      </c>
      <c r="BH220" s="48">
        <v>0</v>
      </c>
      <c r="BI220" s="49">
        <v>0</v>
      </c>
      <c r="BJ220" s="48">
        <v>24</v>
      </c>
      <c r="BK220" s="49">
        <v>100</v>
      </c>
      <c r="BL220" s="48">
        <v>24</v>
      </c>
    </row>
    <row r="221" spans="1:64" ht="15">
      <c r="A221" s="64" t="s">
        <v>259</v>
      </c>
      <c r="B221" s="64" t="s">
        <v>259</v>
      </c>
      <c r="C221" s="65"/>
      <c r="D221" s="66"/>
      <c r="E221" s="67"/>
      <c r="F221" s="68"/>
      <c r="G221" s="65"/>
      <c r="H221" s="69"/>
      <c r="I221" s="70"/>
      <c r="J221" s="70"/>
      <c r="K221" s="34" t="s">
        <v>65</v>
      </c>
      <c r="L221" s="77">
        <v>342</v>
      </c>
      <c r="M221" s="77"/>
      <c r="N221" s="72"/>
      <c r="O221" s="79" t="s">
        <v>176</v>
      </c>
      <c r="P221" s="81">
        <v>43749.497719907406</v>
      </c>
      <c r="Q221" s="79" t="s">
        <v>474</v>
      </c>
      <c r="R221" s="82" t="s">
        <v>519</v>
      </c>
      <c r="S221" s="79" t="s">
        <v>527</v>
      </c>
      <c r="T221" s="79" t="s">
        <v>606</v>
      </c>
      <c r="U221" s="79"/>
      <c r="V221" s="82" t="s">
        <v>685</v>
      </c>
      <c r="W221" s="81">
        <v>43749.497719907406</v>
      </c>
      <c r="X221" s="82" t="s">
        <v>927</v>
      </c>
      <c r="Y221" s="79"/>
      <c r="Z221" s="79"/>
      <c r="AA221" s="85" t="s">
        <v>1159</v>
      </c>
      <c r="AB221" s="79"/>
      <c r="AC221" s="79" t="b">
        <v>0</v>
      </c>
      <c r="AD221" s="79">
        <v>4</v>
      </c>
      <c r="AE221" s="85" t="s">
        <v>1173</v>
      </c>
      <c r="AF221" s="79" t="b">
        <v>0</v>
      </c>
      <c r="AG221" s="79" t="s">
        <v>1177</v>
      </c>
      <c r="AH221" s="79"/>
      <c r="AI221" s="85" t="s">
        <v>1173</v>
      </c>
      <c r="AJ221" s="79" t="b">
        <v>0</v>
      </c>
      <c r="AK221" s="79">
        <v>0</v>
      </c>
      <c r="AL221" s="85" t="s">
        <v>1173</v>
      </c>
      <c r="AM221" s="79" t="s">
        <v>1183</v>
      </c>
      <c r="AN221" s="79" t="b">
        <v>0</v>
      </c>
      <c r="AO221" s="85" t="s">
        <v>1159</v>
      </c>
      <c r="AP221" s="79" t="s">
        <v>176</v>
      </c>
      <c r="AQ221" s="79">
        <v>0</v>
      </c>
      <c r="AR221" s="79">
        <v>0</v>
      </c>
      <c r="AS221" s="79"/>
      <c r="AT221" s="79"/>
      <c r="AU221" s="79"/>
      <c r="AV221" s="79"/>
      <c r="AW221" s="79"/>
      <c r="AX221" s="79"/>
      <c r="AY221" s="79"/>
      <c r="AZ221" s="79"/>
      <c r="BA221">
        <v>23</v>
      </c>
      <c r="BB221" s="78" t="str">
        <f>REPLACE(INDEX(GroupVertices[Group],MATCH(Edges25[[#This Row],[Vertex 1]],GroupVertices[Vertex],0)),1,1,"")</f>
        <v>1</v>
      </c>
      <c r="BC221" s="78" t="str">
        <f>REPLACE(INDEX(GroupVertices[Group],MATCH(Edges25[[#This Row],[Vertex 2]],GroupVertices[Vertex],0)),1,1,"")</f>
        <v>1</v>
      </c>
      <c r="BD221" s="48">
        <v>0</v>
      </c>
      <c r="BE221" s="49">
        <v>0</v>
      </c>
      <c r="BF221" s="48">
        <v>0</v>
      </c>
      <c r="BG221" s="49">
        <v>0</v>
      </c>
      <c r="BH221" s="48">
        <v>0</v>
      </c>
      <c r="BI221" s="49">
        <v>0</v>
      </c>
      <c r="BJ221" s="48">
        <v>28</v>
      </c>
      <c r="BK221" s="49">
        <v>100</v>
      </c>
      <c r="BL221" s="48">
        <v>28</v>
      </c>
    </row>
    <row r="222" spans="1:64" ht="15">
      <c r="A222" s="64" t="s">
        <v>284</v>
      </c>
      <c r="B222" s="64" t="s">
        <v>259</v>
      </c>
      <c r="C222" s="65"/>
      <c r="D222" s="66"/>
      <c r="E222" s="67"/>
      <c r="F222" s="68"/>
      <c r="G222" s="65"/>
      <c r="H222" s="69"/>
      <c r="I222" s="70"/>
      <c r="J222" s="70"/>
      <c r="K222" s="34" t="s">
        <v>65</v>
      </c>
      <c r="L222" s="77">
        <v>343</v>
      </c>
      <c r="M222" s="77"/>
      <c r="N222" s="72"/>
      <c r="O222" s="79" t="s">
        <v>328</v>
      </c>
      <c r="P222" s="81">
        <v>43738.441458333335</v>
      </c>
      <c r="Q222" s="79" t="s">
        <v>330</v>
      </c>
      <c r="R222" s="79"/>
      <c r="S222" s="79"/>
      <c r="T222" s="79"/>
      <c r="U222" s="79"/>
      <c r="V222" s="82" t="s">
        <v>707</v>
      </c>
      <c r="W222" s="81">
        <v>43738.441458333335</v>
      </c>
      <c r="X222" s="82" t="s">
        <v>928</v>
      </c>
      <c r="Y222" s="79"/>
      <c r="Z222" s="79"/>
      <c r="AA222" s="85" t="s">
        <v>1160</v>
      </c>
      <c r="AB222" s="79"/>
      <c r="AC222" s="79" t="b">
        <v>0</v>
      </c>
      <c r="AD222" s="79">
        <v>0</v>
      </c>
      <c r="AE222" s="85" t="s">
        <v>1173</v>
      </c>
      <c r="AF222" s="79" t="b">
        <v>0</v>
      </c>
      <c r="AG222" s="79" t="s">
        <v>1176</v>
      </c>
      <c r="AH222" s="79"/>
      <c r="AI222" s="85" t="s">
        <v>1173</v>
      </c>
      <c r="AJ222" s="79" t="b">
        <v>0</v>
      </c>
      <c r="AK222" s="79">
        <v>4</v>
      </c>
      <c r="AL222" s="85" t="s">
        <v>1132</v>
      </c>
      <c r="AM222" s="79" t="s">
        <v>1181</v>
      </c>
      <c r="AN222" s="79" t="b">
        <v>0</v>
      </c>
      <c r="AO222" s="85" t="s">
        <v>1132</v>
      </c>
      <c r="AP222" s="79" t="s">
        <v>176</v>
      </c>
      <c r="AQ222" s="79">
        <v>0</v>
      </c>
      <c r="AR222" s="79">
        <v>0</v>
      </c>
      <c r="AS222" s="79"/>
      <c r="AT222" s="79"/>
      <c r="AU222" s="79"/>
      <c r="AV222" s="79"/>
      <c r="AW222" s="79"/>
      <c r="AX222" s="79"/>
      <c r="AY222" s="79"/>
      <c r="AZ222" s="79"/>
      <c r="BA222">
        <v>2</v>
      </c>
      <c r="BB222" s="78" t="str">
        <f>REPLACE(INDEX(GroupVertices[Group],MATCH(Edges25[[#This Row],[Vertex 1]],GroupVertices[Vertex],0)),1,1,"")</f>
        <v>1</v>
      </c>
      <c r="BC222" s="78" t="str">
        <f>REPLACE(INDEX(GroupVertices[Group],MATCH(Edges25[[#This Row],[Vertex 2]],GroupVertices[Vertex],0)),1,1,"")</f>
        <v>1</v>
      </c>
      <c r="BD222" s="48">
        <v>0</v>
      </c>
      <c r="BE222" s="49">
        <v>0</v>
      </c>
      <c r="BF222" s="48">
        <v>0</v>
      </c>
      <c r="BG222" s="49">
        <v>0</v>
      </c>
      <c r="BH222" s="48">
        <v>0</v>
      </c>
      <c r="BI222" s="49">
        <v>0</v>
      </c>
      <c r="BJ222" s="48">
        <v>20</v>
      </c>
      <c r="BK222" s="49">
        <v>100</v>
      </c>
      <c r="BL222" s="48">
        <v>20</v>
      </c>
    </row>
    <row r="223" spans="1:64" ht="15">
      <c r="A223" s="64" t="s">
        <v>284</v>
      </c>
      <c r="B223" s="64" t="s">
        <v>272</v>
      </c>
      <c r="C223" s="65"/>
      <c r="D223" s="66"/>
      <c r="E223" s="67"/>
      <c r="F223" s="68"/>
      <c r="G223" s="65"/>
      <c r="H223" s="69"/>
      <c r="I223" s="70"/>
      <c r="J223" s="70"/>
      <c r="K223" s="34" t="s">
        <v>65</v>
      </c>
      <c r="L223" s="77">
        <v>345</v>
      </c>
      <c r="M223" s="77"/>
      <c r="N223" s="72"/>
      <c r="O223" s="79" t="s">
        <v>328</v>
      </c>
      <c r="P223" s="81">
        <v>43747.36592592593</v>
      </c>
      <c r="Q223" s="79" t="s">
        <v>395</v>
      </c>
      <c r="R223" s="79"/>
      <c r="S223" s="79"/>
      <c r="T223" s="79"/>
      <c r="U223" s="79"/>
      <c r="V223" s="82" t="s">
        <v>707</v>
      </c>
      <c r="W223" s="81">
        <v>43747.36592592593</v>
      </c>
      <c r="X223" s="82" t="s">
        <v>929</v>
      </c>
      <c r="Y223" s="79"/>
      <c r="Z223" s="79"/>
      <c r="AA223" s="85" t="s">
        <v>1161</v>
      </c>
      <c r="AB223" s="79"/>
      <c r="AC223" s="79" t="b">
        <v>0</v>
      </c>
      <c r="AD223" s="79">
        <v>0</v>
      </c>
      <c r="AE223" s="85" t="s">
        <v>1173</v>
      </c>
      <c r="AF223" s="79" t="b">
        <v>0</v>
      </c>
      <c r="AG223" s="79" t="s">
        <v>1176</v>
      </c>
      <c r="AH223" s="79"/>
      <c r="AI223" s="85" t="s">
        <v>1173</v>
      </c>
      <c r="AJ223" s="79" t="b">
        <v>0</v>
      </c>
      <c r="AK223" s="79">
        <v>3</v>
      </c>
      <c r="AL223" s="85" t="s">
        <v>1061</v>
      </c>
      <c r="AM223" s="79" t="s">
        <v>1181</v>
      </c>
      <c r="AN223" s="79" t="b">
        <v>0</v>
      </c>
      <c r="AO223" s="85" t="s">
        <v>1061</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1</v>
      </c>
      <c r="BC223" s="78" t="str">
        <f>REPLACE(INDEX(GroupVertices[Group],MATCH(Edges25[[#This Row],[Vertex 2]],GroupVertices[Vertex],0)),1,1,"")</f>
        <v>1</v>
      </c>
      <c r="BD223" s="48">
        <v>0</v>
      </c>
      <c r="BE223" s="49">
        <v>0</v>
      </c>
      <c r="BF223" s="48">
        <v>0</v>
      </c>
      <c r="BG223" s="49">
        <v>0</v>
      </c>
      <c r="BH223" s="48">
        <v>0</v>
      </c>
      <c r="BI223" s="49">
        <v>0</v>
      </c>
      <c r="BJ223" s="48">
        <v>16</v>
      </c>
      <c r="BK223" s="49">
        <v>100</v>
      </c>
      <c r="BL223" s="48">
        <v>16</v>
      </c>
    </row>
    <row r="224" spans="1:64" ht="15">
      <c r="A224" s="64" t="s">
        <v>281</v>
      </c>
      <c r="B224" s="64" t="s">
        <v>281</v>
      </c>
      <c r="C224" s="65"/>
      <c r="D224" s="66"/>
      <c r="E224" s="67"/>
      <c r="F224" s="68"/>
      <c r="G224" s="65"/>
      <c r="H224" s="69"/>
      <c r="I224" s="70"/>
      <c r="J224" s="70"/>
      <c r="K224" s="34" t="s">
        <v>65</v>
      </c>
      <c r="L224" s="77">
        <v>346</v>
      </c>
      <c r="M224" s="77"/>
      <c r="N224" s="72"/>
      <c r="O224" s="79" t="s">
        <v>176</v>
      </c>
      <c r="P224" s="81">
        <v>43738.310219907406</v>
      </c>
      <c r="Q224" s="79" t="s">
        <v>475</v>
      </c>
      <c r="R224" s="82" t="s">
        <v>508</v>
      </c>
      <c r="S224" s="79" t="s">
        <v>533</v>
      </c>
      <c r="T224" s="79" t="s">
        <v>594</v>
      </c>
      <c r="U224" s="82" t="s">
        <v>637</v>
      </c>
      <c r="V224" s="82" t="s">
        <v>637</v>
      </c>
      <c r="W224" s="81">
        <v>43738.310219907406</v>
      </c>
      <c r="X224" s="82" t="s">
        <v>930</v>
      </c>
      <c r="Y224" s="79"/>
      <c r="Z224" s="79"/>
      <c r="AA224" s="85" t="s">
        <v>1162</v>
      </c>
      <c r="AB224" s="79"/>
      <c r="AC224" s="79" t="b">
        <v>0</v>
      </c>
      <c r="AD224" s="79">
        <v>0</v>
      </c>
      <c r="AE224" s="85" t="s">
        <v>1173</v>
      </c>
      <c r="AF224" s="79" t="b">
        <v>0</v>
      </c>
      <c r="AG224" s="79" t="s">
        <v>1177</v>
      </c>
      <c r="AH224" s="79"/>
      <c r="AI224" s="85" t="s">
        <v>1173</v>
      </c>
      <c r="AJ224" s="79" t="b">
        <v>0</v>
      </c>
      <c r="AK224" s="79">
        <v>1</v>
      </c>
      <c r="AL224" s="85" t="s">
        <v>1173</v>
      </c>
      <c r="AM224" s="79" t="s">
        <v>1187</v>
      </c>
      <c r="AN224" s="79" t="b">
        <v>0</v>
      </c>
      <c r="AO224" s="85" t="s">
        <v>1162</v>
      </c>
      <c r="AP224" s="79" t="s">
        <v>1191</v>
      </c>
      <c r="AQ224" s="79">
        <v>0</v>
      </c>
      <c r="AR224" s="79">
        <v>0</v>
      </c>
      <c r="AS224" s="79"/>
      <c r="AT224" s="79"/>
      <c r="AU224" s="79"/>
      <c r="AV224" s="79"/>
      <c r="AW224" s="79"/>
      <c r="AX224" s="79"/>
      <c r="AY224" s="79"/>
      <c r="AZ224" s="79"/>
      <c r="BA224">
        <v>8</v>
      </c>
      <c r="BB224" s="78" t="str">
        <f>REPLACE(INDEX(GroupVertices[Group],MATCH(Edges25[[#This Row],[Vertex 1]],GroupVertices[Vertex],0)),1,1,"")</f>
        <v>3</v>
      </c>
      <c r="BC224" s="78" t="str">
        <f>REPLACE(INDEX(GroupVertices[Group],MATCH(Edges25[[#This Row],[Vertex 2]],GroupVertices[Vertex],0)),1,1,"")</f>
        <v>3</v>
      </c>
      <c r="BD224" s="48">
        <v>1</v>
      </c>
      <c r="BE224" s="49">
        <v>10</v>
      </c>
      <c r="BF224" s="48">
        <v>0</v>
      </c>
      <c r="BG224" s="49">
        <v>0</v>
      </c>
      <c r="BH224" s="48">
        <v>0</v>
      </c>
      <c r="BI224" s="49">
        <v>0</v>
      </c>
      <c r="BJ224" s="48">
        <v>9</v>
      </c>
      <c r="BK224" s="49">
        <v>90</v>
      </c>
      <c r="BL224" s="48">
        <v>10</v>
      </c>
    </row>
    <row r="225" spans="1:64" ht="15">
      <c r="A225" s="64" t="s">
        <v>281</v>
      </c>
      <c r="B225" s="64" t="s">
        <v>281</v>
      </c>
      <c r="C225" s="65"/>
      <c r="D225" s="66"/>
      <c r="E225" s="67"/>
      <c r="F225" s="68"/>
      <c r="G225" s="65"/>
      <c r="H225" s="69"/>
      <c r="I225" s="70"/>
      <c r="J225" s="70"/>
      <c r="K225" s="34" t="s">
        <v>65</v>
      </c>
      <c r="L225" s="77">
        <v>347</v>
      </c>
      <c r="M225" s="77"/>
      <c r="N225" s="72"/>
      <c r="O225" s="79" t="s">
        <v>176</v>
      </c>
      <c r="P225" s="81">
        <v>43740.277592592596</v>
      </c>
      <c r="Q225" s="79" t="s">
        <v>476</v>
      </c>
      <c r="R225" s="79"/>
      <c r="S225" s="79"/>
      <c r="T225" s="79" t="s">
        <v>607</v>
      </c>
      <c r="U225" s="82" t="s">
        <v>640</v>
      </c>
      <c r="V225" s="82" t="s">
        <v>640</v>
      </c>
      <c r="W225" s="81">
        <v>43740.277592592596</v>
      </c>
      <c r="X225" s="82" t="s">
        <v>931</v>
      </c>
      <c r="Y225" s="79"/>
      <c r="Z225" s="79"/>
      <c r="AA225" s="85" t="s">
        <v>1163</v>
      </c>
      <c r="AB225" s="79"/>
      <c r="AC225" s="79" t="b">
        <v>0</v>
      </c>
      <c r="AD225" s="79">
        <v>4</v>
      </c>
      <c r="AE225" s="85" t="s">
        <v>1173</v>
      </c>
      <c r="AF225" s="79" t="b">
        <v>0</v>
      </c>
      <c r="AG225" s="79" t="s">
        <v>1176</v>
      </c>
      <c r="AH225" s="79"/>
      <c r="AI225" s="85" t="s">
        <v>1173</v>
      </c>
      <c r="AJ225" s="79" t="b">
        <v>0</v>
      </c>
      <c r="AK225" s="79">
        <v>0</v>
      </c>
      <c r="AL225" s="85" t="s">
        <v>1173</v>
      </c>
      <c r="AM225" s="79" t="s">
        <v>1181</v>
      </c>
      <c r="AN225" s="79" t="b">
        <v>0</v>
      </c>
      <c r="AO225" s="85" t="s">
        <v>1163</v>
      </c>
      <c r="AP225" s="79" t="s">
        <v>176</v>
      </c>
      <c r="AQ225" s="79">
        <v>0</v>
      </c>
      <c r="AR225" s="79">
        <v>0</v>
      </c>
      <c r="AS225" s="79" t="s">
        <v>1193</v>
      </c>
      <c r="AT225" s="79" t="s">
        <v>1196</v>
      </c>
      <c r="AU225" s="79" t="s">
        <v>1197</v>
      </c>
      <c r="AV225" s="79" t="s">
        <v>1199</v>
      </c>
      <c r="AW225" s="79" t="s">
        <v>1203</v>
      </c>
      <c r="AX225" s="79" t="s">
        <v>1199</v>
      </c>
      <c r="AY225" s="79" t="s">
        <v>1208</v>
      </c>
      <c r="AZ225" s="82" t="s">
        <v>1210</v>
      </c>
      <c r="BA225">
        <v>8</v>
      </c>
      <c r="BB225" s="78" t="str">
        <f>REPLACE(INDEX(GroupVertices[Group],MATCH(Edges25[[#This Row],[Vertex 1]],GroupVertices[Vertex],0)),1,1,"")</f>
        <v>3</v>
      </c>
      <c r="BC225" s="78" t="str">
        <f>REPLACE(INDEX(GroupVertices[Group],MATCH(Edges25[[#This Row],[Vertex 2]],GroupVertices[Vertex],0)),1,1,"")</f>
        <v>3</v>
      </c>
      <c r="BD225" s="48">
        <v>0</v>
      </c>
      <c r="BE225" s="49">
        <v>0</v>
      </c>
      <c r="BF225" s="48">
        <v>0</v>
      </c>
      <c r="BG225" s="49">
        <v>0</v>
      </c>
      <c r="BH225" s="48">
        <v>0</v>
      </c>
      <c r="BI225" s="49">
        <v>0</v>
      </c>
      <c r="BJ225" s="48">
        <v>20</v>
      </c>
      <c r="BK225" s="49">
        <v>100</v>
      </c>
      <c r="BL225" s="48">
        <v>20</v>
      </c>
    </row>
    <row r="226" spans="1:64" ht="15">
      <c r="A226" s="64" t="s">
        <v>281</v>
      </c>
      <c r="B226" s="64" t="s">
        <v>281</v>
      </c>
      <c r="C226" s="65"/>
      <c r="D226" s="66"/>
      <c r="E226" s="67"/>
      <c r="F226" s="68"/>
      <c r="G226" s="65"/>
      <c r="H226" s="69"/>
      <c r="I226" s="70"/>
      <c r="J226" s="70"/>
      <c r="K226" s="34" t="s">
        <v>65</v>
      </c>
      <c r="L226" s="77">
        <v>348</v>
      </c>
      <c r="M226" s="77"/>
      <c r="N226" s="72"/>
      <c r="O226" s="79" t="s">
        <v>176</v>
      </c>
      <c r="P226" s="81">
        <v>43740.442766203705</v>
      </c>
      <c r="Q226" s="79" t="s">
        <v>477</v>
      </c>
      <c r="R226" s="79"/>
      <c r="S226" s="79"/>
      <c r="T226" s="79" t="s">
        <v>569</v>
      </c>
      <c r="U226" s="82" t="s">
        <v>641</v>
      </c>
      <c r="V226" s="82" t="s">
        <v>641</v>
      </c>
      <c r="W226" s="81">
        <v>43740.442766203705</v>
      </c>
      <c r="X226" s="82" t="s">
        <v>932</v>
      </c>
      <c r="Y226" s="79"/>
      <c r="Z226" s="79"/>
      <c r="AA226" s="85" t="s">
        <v>1164</v>
      </c>
      <c r="AB226" s="79"/>
      <c r="AC226" s="79" t="b">
        <v>0</v>
      </c>
      <c r="AD226" s="79">
        <v>4</v>
      </c>
      <c r="AE226" s="85" t="s">
        <v>1173</v>
      </c>
      <c r="AF226" s="79" t="b">
        <v>0</v>
      </c>
      <c r="AG226" s="79" t="s">
        <v>1176</v>
      </c>
      <c r="AH226" s="79"/>
      <c r="AI226" s="85" t="s">
        <v>1173</v>
      </c>
      <c r="AJ226" s="79" t="b">
        <v>0</v>
      </c>
      <c r="AK226" s="79">
        <v>3</v>
      </c>
      <c r="AL226" s="85" t="s">
        <v>1173</v>
      </c>
      <c r="AM226" s="79" t="s">
        <v>1181</v>
      </c>
      <c r="AN226" s="79" t="b">
        <v>0</v>
      </c>
      <c r="AO226" s="85" t="s">
        <v>1164</v>
      </c>
      <c r="AP226" s="79" t="s">
        <v>176</v>
      </c>
      <c r="AQ226" s="79">
        <v>0</v>
      </c>
      <c r="AR226" s="79">
        <v>0</v>
      </c>
      <c r="AS226" s="79" t="s">
        <v>1193</v>
      </c>
      <c r="AT226" s="79" t="s">
        <v>1196</v>
      </c>
      <c r="AU226" s="79" t="s">
        <v>1197</v>
      </c>
      <c r="AV226" s="79" t="s">
        <v>1199</v>
      </c>
      <c r="AW226" s="79" t="s">
        <v>1203</v>
      </c>
      <c r="AX226" s="79" t="s">
        <v>1199</v>
      </c>
      <c r="AY226" s="79" t="s">
        <v>1208</v>
      </c>
      <c r="AZ226" s="82" t="s">
        <v>1210</v>
      </c>
      <c r="BA226">
        <v>8</v>
      </c>
      <c r="BB226" s="78" t="str">
        <f>REPLACE(INDEX(GroupVertices[Group],MATCH(Edges25[[#This Row],[Vertex 1]],GroupVertices[Vertex],0)),1,1,"")</f>
        <v>3</v>
      </c>
      <c r="BC226" s="78" t="str">
        <f>REPLACE(INDEX(GroupVertices[Group],MATCH(Edges25[[#This Row],[Vertex 2]],GroupVertices[Vertex],0)),1,1,"")</f>
        <v>3</v>
      </c>
      <c r="BD226" s="48">
        <v>0</v>
      </c>
      <c r="BE226" s="49">
        <v>0</v>
      </c>
      <c r="BF226" s="48">
        <v>0</v>
      </c>
      <c r="BG226" s="49">
        <v>0</v>
      </c>
      <c r="BH226" s="48">
        <v>0</v>
      </c>
      <c r="BI226" s="49">
        <v>0</v>
      </c>
      <c r="BJ226" s="48">
        <v>14</v>
      </c>
      <c r="BK226" s="49">
        <v>100</v>
      </c>
      <c r="BL226" s="48">
        <v>14</v>
      </c>
    </row>
    <row r="227" spans="1:64" ht="15">
      <c r="A227" s="64" t="s">
        <v>281</v>
      </c>
      <c r="B227" s="64" t="s">
        <v>281</v>
      </c>
      <c r="C227" s="65"/>
      <c r="D227" s="66"/>
      <c r="E227" s="67"/>
      <c r="F227" s="68"/>
      <c r="G227" s="65"/>
      <c r="H227" s="69"/>
      <c r="I227" s="70"/>
      <c r="J227" s="70"/>
      <c r="K227" s="34" t="s">
        <v>65</v>
      </c>
      <c r="L227" s="77">
        <v>349</v>
      </c>
      <c r="M227" s="77"/>
      <c r="N227" s="72"/>
      <c r="O227" s="79" t="s">
        <v>176</v>
      </c>
      <c r="P227" s="81">
        <v>43740.44349537037</v>
      </c>
      <c r="Q227" s="79" t="s">
        <v>478</v>
      </c>
      <c r="R227" s="79"/>
      <c r="S227" s="79"/>
      <c r="T227" s="79" t="s">
        <v>608</v>
      </c>
      <c r="U227" s="82" t="s">
        <v>642</v>
      </c>
      <c r="V227" s="82" t="s">
        <v>642</v>
      </c>
      <c r="W227" s="81">
        <v>43740.44349537037</v>
      </c>
      <c r="X227" s="82" t="s">
        <v>933</v>
      </c>
      <c r="Y227" s="79"/>
      <c r="Z227" s="79"/>
      <c r="AA227" s="85" t="s">
        <v>1165</v>
      </c>
      <c r="AB227" s="79"/>
      <c r="AC227" s="79" t="b">
        <v>0</v>
      </c>
      <c r="AD227" s="79">
        <v>6</v>
      </c>
      <c r="AE227" s="85" t="s">
        <v>1173</v>
      </c>
      <c r="AF227" s="79" t="b">
        <v>0</v>
      </c>
      <c r="AG227" s="79" t="s">
        <v>1176</v>
      </c>
      <c r="AH227" s="79"/>
      <c r="AI227" s="85" t="s">
        <v>1173</v>
      </c>
      <c r="AJ227" s="79" t="b">
        <v>0</v>
      </c>
      <c r="AK227" s="79">
        <v>5</v>
      </c>
      <c r="AL227" s="85" t="s">
        <v>1173</v>
      </c>
      <c r="AM227" s="79" t="s">
        <v>1181</v>
      </c>
      <c r="AN227" s="79" t="b">
        <v>0</v>
      </c>
      <c r="AO227" s="85" t="s">
        <v>1165</v>
      </c>
      <c r="AP227" s="79" t="s">
        <v>176</v>
      </c>
      <c r="AQ227" s="79">
        <v>0</v>
      </c>
      <c r="AR227" s="79">
        <v>0</v>
      </c>
      <c r="AS227" s="79" t="s">
        <v>1193</v>
      </c>
      <c r="AT227" s="79" t="s">
        <v>1196</v>
      </c>
      <c r="AU227" s="79" t="s">
        <v>1197</v>
      </c>
      <c r="AV227" s="79" t="s">
        <v>1199</v>
      </c>
      <c r="AW227" s="79" t="s">
        <v>1203</v>
      </c>
      <c r="AX227" s="79" t="s">
        <v>1199</v>
      </c>
      <c r="AY227" s="79" t="s">
        <v>1208</v>
      </c>
      <c r="AZ227" s="82" t="s">
        <v>1210</v>
      </c>
      <c r="BA227">
        <v>8</v>
      </c>
      <c r="BB227" s="78" t="str">
        <f>REPLACE(INDEX(GroupVertices[Group],MATCH(Edges25[[#This Row],[Vertex 1]],GroupVertices[Vertex],0)),1,1,"")</f>
        <v>3</v>
      </c>
      <c r="BC227" s="78" t="str">
        <f>REPLACE(INDEX(GroupVertices[Group],MATCH(Edges25[[#This Row],[Vertex 2]],GroupVertices[Vertex],0)),1,1,"")</f>
        <v>3</v>
      </c>
      <c r="BD227" s="48">
        <v>0</v>
      </c>
      <c r="BE227" s="49">
        <v>0</v>
      </c>
      <c r="BF227" s="48">
        <v>0</v>
      </c>
      <c r="BG227" s="49">
        <v>0</v>
      </c>
      <c r="BH227" s="48">
        <v>0</v>
      </c>
      <c r="BI227" s="49">
        <v>0</v>
      </c>
      <c r="BJ227" s="48">
        <v>27</v>
      </c>
      <c r="BK227" s="49">
        <v>100</v>
      </c>
      <c r="BL227" s="48">
        <v>27</v>
      </c>
    </row>
    <row r="228" spans="1:64" ht="15">
      <c r="A228" s="64" t="s">
        <v>281</v>
      </c>
      <c r="B228" s="64" t="s">
        <v>281</v>
      </c>
      <c r="C228" s="65"/>
      <c r="D228" s="66"/>
      <c r="E228" s="67"/>
      <c r="F228" s="68"/>
      <c r="G228" s="65"/>
      <c r="H228" s="69"/>
      <c r="I228" s="70"/>
      <c r="J228" s="70"/>
      <c r="K228" s="34" t="s">
        <v>65</v>
      </c>
      <c r="L228" s="77">
        <v>350</v>
      </c>
      <c r="M228" s="77"/>
      <c r="N228" s="72"/>
      <c r="O228" s="79" t="s">
        <v>176</v>
      </c>
      <c r="P228" s="81">
        <v>43747.78563657407</v>
      </c>
      <c r="Q228" s="79" t="s">
        <v>479</v>
      </c>
      <c r="R228" s="82" t="s">
        <v>520</v>
      </c>
      <c r="S228" s="79" t="s">
        <v>526</v>
      </c>
      <c r="T228" s="79" t="s">
        <v>574</v>
      </c>
      <c r="U228" s="79"/>
      <c r="V228" s="82" t="s">
        <v>708</v>
      </c>
      <c r="W228" s="81">
        <v>43747.78563657407</v>
      </c>
      <c r="X228" s="82" t="s">
        <v>934</v>
      </c>
      <c r="Y228" s="79"/>
      <c r="Z228" s="79"/>
      <c r="AA228" s="85" t="s">
        <v>1166</v>
      </c>
      <c r="AB228" s="79"/>
      <c r="AC228" s="79" t="b">
        <v>0</v>
      </c>
      <c r="AD228" s="79">
        <v>5</v>
      </c>
      <c r="AE228" s="85" t="s">
        <v>1173</v>
      </c>
      <c r="AF228" s="79" t="b">
        <v>1</v>
      </c>
      <c r="AG228" s="79" t="s">
        <v>1177</v>
      </c>
      <c r="AH228" s="79"/>
      <c r="AI228" s="85" t="s">
        <v>1180</v>
      </c>
      <c r="AJ228" s="79" t="b">
        <v>0</v>
      </c>
      <c r="AK228" s="79">
        <v>0</v>
      </c>
      <c r="AL228" s="85" t="s">
        <v>1173</v>
      </c>
      <c r="AM228" s="79" t="s">
        <v>1181</v>
      </c>
      <c r="AN228" s="79" t="b">
        <v>0</v>
      </c>
      <c r="AO228" s="85" t="s">
        <v>1166</v>
      </c>
      <c r="AP228" s="79" t="s">
        <v>176</v>
      </c>
      <c r="AQ228" s="79">
        <v>0</v>
      </c>
      <c r="AR228" s="79">
        <v>0</v>
      </c>
      <c r="AS228" s="79" t="s">
        <v>1192</v>
      </c>
      <c r="AT228" s="79" t="s">
        <v>1196</v>
      </c>
      <c r="AU228" s="79" t="s">
        <v>1197</v>
      </c>
      <c r="AV228" s="79" t="s">
        <v>1198</v>
      </c>
      <c r="AW228" s="79" t="s">
        <v>1202</v>
      </c>
      <c r="AX228" s="79" t="s">
        <v>1206</v>
      </c>
      <c r="AY228" s="79" t="s">
        <v>1207</v>
      </c>
      <c r="AZ228" s="82" t="s">
        <v>1209</v>
      </c>
      <c r="BA228">
        <v>8</v>
      </c>
      <c r="BB228" s="78" t="str">
        <f>REPLACE(INDEX(GroupVertices[Group],MATCH(Edges25[[#This Row],[Vertex 1]],GroupVertices[Vertex],0)),1,1,"")</f>
        <v>3</v>
      </c>
      <c r="BC228" s="78" t="str">
        <f>REPLACE(INDEX(GroupVertices[Group],MATCH(Edges25[[#This Row],[Vertex 2]],GroupVertices[Vertex],0)),1,1,"")</f>
        <v>3</v>
      </c>
      <c r="BD228" s="48">
        <v>0</v>
      </c>
      <c r="BE228" s="49">
        <v>0</v>
      </c>
      <c r="BF228" s="48">
        <v>0</v>
      </c>
      <c r="BG228" s="49">
        <v>0</v>
      </c>
      <c r="BH228" s="48">
        <v>0</v>
      </c>
      <c r="BI228" s="49">
        <v>0</v>
      </c>
      <c r="BJ228" s="48">
        <v>15</v>
      </c>
      <c r="BK228" s="49">
        <v>100</v>
      </c>
      <c r="BL228" s="48">
        <v>15</v>
      </c>
    </row>
    <row r="229" spans="1:64" ht="15">
      <c r="A229" s="64" t="s">
        <v>281</v>
      </c>
      <c r="B229" s="64" t="s">
        <v>281</v>
      </c>
      <c r="C229" s="65"/>
      <c r="D229" s="66"/>
      <c r="E229" s="67"/>
      <c r="F229" s="68"/>
      <c r="G229" s="65"/>
      <c r="H229" s="69"/>
      <c r="I229" s="70"/>
      <c r="J229" s="70"/>
      <c r="K229" s="34" t="s">
        <v>65</v>
      </c>
      <c r="L229" s="77">
        <v>351</v>
      </c>
      <c r="M229" s="77"/>
      <c r="N229" s="72"/>
      <c r="O229" s="79" t="s">
        <v>176</v>
      </c>
      <c r="P229" s="81">
        <v>43749.369375</v>
      </c>
      <c r="Q229" s="79" t="s">
        <v>480</v>
      </c>
      <c r="R229" s="79"/>
      <c r="S229" s="79"/>
      <c r="T229" s="79" t="s">
        <v>574</v>
      </c>
      <c r="U229" s="82" t="s">
        <v>643</v>
      </c>
      <c r="V229" s="82" t="s">
        <v>643</v>
      </c>
      <c r="W229" s="81">
        <v>43749.369375</v>
      </c>
      <c r="X229" s="82" t="s">
        <v>935</v>
      </c>
      <c r="Y229" s="79"/>
      <c r="Z229" s="79"/>
      <c r="AA229" s="85" t="s">
        <v>1167</v>
      </c>
      <c r="AB229" s="79"/>
      <c r="AC229" s="79" t="b">
        <v>0</v>
      </c>
      <c r="AD229" s="79">
        <v>0</v>
      </c>
      <c r="AE229" s="85" t="s">
        <v>1173</v>
      </c>
      <c r="AF229" s="79" t="b">
        <v>0</v>
      </c>
      <c r="AG229" s="79" t="s">
        <v>1176</v>
      </c>
      <c r="AH229" s="79"/>
      <c r="AI229" s="85" t="s">
        <v>1173</v>
      </c>
      <c r="AJ229" s="79" t="b">
        <v>0</v>
      </c>
      <c r="AK229" s="79">
        <v>0</v>
      </c>
      <c r="AL229" s="85" t="s">
        <v>1173</v>
      </c>
      <c r="AM229" s="79" t="s">
        <v>1181</v>
      </c>
      <c r="AN229" s="79" t="b">
        <v>0</v>
      </c>
      <c r="AO229" s="85" t="s">
        <v>1167</v>
      </c>
      <c r="AP229" s="79" t="s">
        <v>176</v>
      </c>
      <c r="AQ229" s="79">
        <v>0</v>
      </c>
      <c r="AR229" s="79">
        <v>0</v>
      </c>
      <c r="AS229" s="79" t="s">
        <v>1195</v>
      </c>
      <c r="AT229" s="79" t="s">
        <v>1196</v>
      </c>
      <c r="AU229" s="79" t="s">
        <v>1197</v>
      </c>
      <c r="AV229" s="79" t="s">
        <v>1201</v>
      </c>
      <c r="AW229" s="79" t="s">
        <v>1205</v>
      </c>
      <c r="AX229" s="79" t="s">
        <v>1201</v>
      </c>
      <c r="AY229" s="79" t="s">
        <v>1208</v>
      </c>
      <c r="AZ229" s="82" t="s">
        <v>1212</v>
      </c>
      <c r="BA229">
        <v>8</v>
      </c>
      <c r="BB229" s="78" t="str">
        <f>REPLACE(INDEX(GroupVertices[Group],MATCH(Edges25[[#This Row],[Vertex 1]],GroupVertices[Vertex],0)),1,1,"")</f>
        <v>3</v>
      </c>
      <c r="BC229" s="78" t="str">
        <f>REPLACE(INDEX(GroupVertices[Group],MATCH(Edges25[[#This Row],[Vertex 2]],GroupVertices[Vertex],0)),1,1,"")</f>
        <v>3</v>
      </c>
      <c r="BD229" s="48">
        <v>0</v>
      </c>
      <c r="BE229" s="49">
        <v>0</v>
      </c>
      <c r="BF229" s="48">
        <v>0</v>
      </c>
      <c r="BG229" s="49">
        <v>0</v>
      </c>
      <c r="BH229" s="48">
        <v>0</v>
      </c>
      <c r="BI229" s="49">
        <v>0</v>
      </c>
      <c r="BJ229" s="48">
        <v>18</v>
      </c>
      <c r="BK229" s="49">
        <v>100</v>
      </c>
      <c r="BL229" s="48">
        <v>18</v>
      </c>
    </row>
    <row r="230" spans="1:64" ht="15">
      <c r="A230" s="64" t="s">
        <v>281</v>
      </c>
      <c r="B230" s="64" t="s">
        <v>281</v>
      </c>
      <c r="C230" s="65"/>
      <c r="D230" s="66"/>
      <c r="E230" s="67"/>
      <c r="F230" s="68"/>
      <c r="G230" s="65"/>
      <c r="H230" s="69"/>
      <c r="I230" s="70"/>
      <c r="J230" s="70"/>
      <c r="K230" s="34" t="s">
        <v>65</v>
      </c>
      <c r="L230" s="77">
        <v>352</v>
      </c>
      <c r="M230" s="77"/>
      <c r="N230" s="72"/>
      <c r="O230" s="79" t="s">
        <v>176</v>
      </c>
      <c r="P230" s="81">
        <v>43749.42859953704</v>
      </c>
      <c r="Q230" s="79" t="s">
        <v>481</v>
      </c>
      <c r="R230" s="82" t="s">
        <v>521</v>
      </c>
      <c r="S230" s="79" t="s">
        <v>535</v>
      </c>
      <c r="T230" s="79" t="s">
        <v>574</v>
      </c>
      <c r="U230" s="79"/>
      <c r="V230" s="82" t="s">
        <v>708</v>
      </c>
      <c r="W230" s="81">
        <v>43749.42859953704</v>
      </c>
      <c r="X230" s="82" t="s">
        <v>936</v>
      </c>
      <c r="Y230" s="79"/>
      <c r="Z230" s="79"/>
      <c r="AA230" s="85" t="s">
        <v>1168</v>
      </c>
      <c r="AB230" s="79"/>
      <c r="AC230" s="79" t="b">
        <v>0</v>
      </c>
      <c r="AD230" s="79">
        <v>0</v>
      </c>
      <c r="AE230" s="85" t="s">
        <v>1173</v>
      </c>
      <c r="AF230" s="79" t="b">
        <v>0</v>
      </c>
      <c r="AG230" s="79" t="s">
        <v>1176</v>
      </c>
      <c r="AH230" s="79"/>
      <c r="AI230" s="85" t="s">
        <v>1173</v>
      </c>
      <c r="AJ230" s="79" t="b">
        <v>0</v>
      </c>
      <c r="AK230" s="79">
        <v>0</v>
      </c>
      <c r="AL230" s="85" t="s">
        <v>1173</v>
      </c>
      <c r="AM230" s="79" t="s">
        <v>1181</v>
      </c>
      <c r="AN230" s="79" t="b">
        <v>0</v>
      </c>
      <c r="AO230" s="85" t="s">
        <v>1168</v>
      </c>
      <c r="AP230" s="79" t="s">
        <v>176</v>
      </c>
      <c r="AQ230" s="79">
        <v>0</v>
      </c>
      <c r="AR230" s="79">
        <v>0</v>
      </c>
      <c r="AS230" s="79" t="s">
        <v>1192</v>
      </c>
      <c r="AT230" s="79" t="s">
        <v>1196</v>
      </c>
      <c r="AU230" s="79" t="s">
        <v>1197</v>
      </c>
      <c r="AV230" s="79" t="s">
        <v>1198</v>
      </c>
      <c r="AW230" s="79" t="s">
        <v>1202</v>
      </c>
      <c r="AX230" s="79" t="s">
        <v>1206</v>
      </c>
      <c r="AY230" s="79" t="s">
        <v>1207</v>
      </c>
      <c r="AZ230" s="82" t="s">
        <v>1209</v>
      </c>
      <c r="BA230">
        <v>8</v>
      </c>
      <c r="BB230" s="78" t="str">
        <f>REPLACE(INDEX(GroupVertices[Group],MATCH(Edges25[[#This Row],[Vertex 1]],GroupVertices[Vertex],0)),1,1,"")</f>
        <v>3</v>
      </c>
      <c r="BC230" s="78" t="str">
        <f>REPLACE(INDEX(GroupVertices[Group],MATCH(Edges25[[#This Row],[Vertex 2]],GroupVertices[Vertex],0)),1,1,"")</f>
        <v>3</v>
      </c>
      <c r="BD230" s="48">
        <v>1</v>
      </c>
      <c r="BE230" s="49">
        <v>5.2631578947368425</v>
      </c>
      <c r="BF230" s="48">
        <v>0</v>
      </c>
      <c r="BG230" s="49">
        <v>0</v>
      </c>
      <c r="BH230" s="48">
        <v>0</v>
      </c>
      <c r="BI230" s="49">
        <v>0</v>
      </c>
      <c r="BJ230" s="48">
        <v>18</v>
      </c>
      <c r="BK230" s="49">
        <v>94.73684210526316</v>
      </c>
      <c r="BL230" s="48">
        <v>19</v>
      </c>
    </row>
    <row r="231" spans="1:64" ht="15">
      <c r="A231" s="64" t="s">
        <v>281</v>
      </c>
      <c r="B231" s="64" t="s">
        <v>281</v>
      </c>
      <c r="C231" s="65"/>
      <c r="D231" s="66"/>
      <c r="E231" s="67"/>
      <c r="F231" s="68"/>
      <c r="G231" s="65"/>
      <c r="H231" s="69"/>
      <c r="I231" s="70"/>
      <c r="J231" s="70"/>
      <c r="K231" s="34" t="s">
        <v>65</v>
      </c>
      <c r="L231" s="77">
        <v>353</v>
      </c>
      <c r="M231" s="77"/>
      <c r="N231" s="72"/>
      <c r="O231" s="79" t="s">
        <v>176</v>
      </c>
      <c r="P231" s="81">
        <v>43749.442928240744</v>
      </c>
      <c r="Q231" s="79" t="s">
        <v>482</v>
      </c>
      <c r="R231" s="82" t="s">
        <v>508</v>
      </c>
      <c r="S231" s="79" t="s">
        <v>533</v>
      </c>
      <c r="T231" s="79" t="s">
        <v>574</v>
      </c>
      <c r="U231" s="79"/>
      <c r="V231" s="82" t="s">
        <v>708</v>
      </c>
      <c r="W231" s="81">
        <v>43749.442928240744</v>
      </c>
      <c r="X231" s="82" t="s">
        <v>937</v>
      </c>
      <c r="Y231" s="79"/>
      <c r="Z231" s="79"/>
      <c r="AA231" s="85" t="s">
        <v>1169</v>
      </c>
      <c r="AB231" s="79"/>
      <c r="AC231" s="79" t="b">
        <v>0</v>
      </c>
      <c r="AD231" s="79">
        <v>0</v>
      </c>
      <c r="AE231" s="85" t="s">
        <v>1173</v>
      </c>
      <c r="AF231" s="79" t="b">
        <v>0</v>
      </c>
      <c r="AG231" s="79" t="s">
        <v>1177</v>
      </c>
      <c r="AH231" s="79"/>
      <c r="AI231" s="85" t="s">
        <v>1173</v>
      </c>
      <c r="AJ231" s="79" t="b">
        <v>0</v>
      </c>
      <c r="AK231" s="79">
        <v>0</v>
      </c>
      <c r="AL231" s="85" t="s">
        <v>1173</v>
      </c>
      <c r="AM231" s="79" t="s">
        <v>1181</v>
      </c>
      <c r="AN231" s="79" t="b">
        <v>0</v>
      </c>
      <c r="AO231" s="85" t="s">
        <v>1169</v>
      </c>
      <c r="AP231" s="79" t="s">
        <v>176</v>
      </c>
      <c r="AQ231" s="79">
        <v>0</v>
      </c>
      <c r="AR231" s="79">
        <v>0</v>
      </c>
      <c r="AS231" s="79" t="s">
        <v>1192</v>
      </c>
      <c r="AT231" s="79" t="s">
        <v>1196</v>
      </c>
      <c r="AU231" s="79" t="s">
        <v>1197</v>
      </c>
      <c r="AV231" s="79" t="s">
        <v>1198</v>
      </c>
      <c r="AW231" s="79" t="s">
        <v>1202</v>
      </c>
      <c r="AX231" s="79" t="s">
        <v>1206</v>
      </c>
      <c r="AY231" s="79" t="s">
        <v>1207</v>
      </c>
      <c r="AZ231" s="82" t="s">
        <v>1209</v>
      </c>
      <c r="BA231">
        <v>8</v>
      </c>
      <c r="BB231" s="78" t="str">
        <f>REPLACE(INDEX(GroupVertices[Group],MATCH(Edges25[[#This Row],[Vertex 1]],GroupVertices[Vertex],0)),1,1,"")</f>
        <v>3</v>
      </c>
      <c r="BC231" s="78" t="str">
        <f>REPLACE(INDEX(GroupVertices[Group],MATCH(Edges25[[#This Row],[Vertex 2]],GroupVertices[Vertex],0)),1,1,"")</f>
        <v>3</v>
      </c>
      <c r="BD231" s="48">
        <v>1</v>
      </c>
      <c r="BE231" s="49">
        <v>3.5714285714285716</v>
      </c>
      <c r="BF231" s="48">
        <v>0</v>
      </c>
      <c r="BG231" s="49">
        <v>0</v>
      </c>
      <c r="BH231" s="48">
        <v>0</v>
      </c>
      <c r="BI231" s="49">
        <v>0</v>
      </c>
      <c r="BJ231" s="48">
        <v>27</v>
      </c>
      <c r="BK231" s="49">
        <v>96.42857142857143</v>
      </c>
      <c r="BL231" s="48">
        <v>28</v>
      </c>
    </row>
    <row r="232" spans="1:64" ht="15">
      <c r="A232" s="64" t="s">
        <v>284</v>
      </c>
      <c r="B232" s="64" t="s">
        <v>281</v>
      </c>
      <c r="C232" s="65"/>
      <c r="D232" s="66"/>
      <c r="E232" s="67"/>
      <c r="F232" s="68"/>
      <c r="G232" s="65"/>
      <c r="H232" s="69"/>
      <c r="I232" s="70"/>
      <c r="J232" s="70"/>
      <c r="K232" s="34" t="s">
        <v>65</v>
      </c>
      <c r="L232" s="77">
        <v>354</v>
      </c>
      <c r="M232" s="77"/>
      <c r="N232" s="72"/>
      <c r="O232" s="79" t="s">
        <v>328</v>
      </c>
      <c r="P232" s="81">
        <v>43740.52364583333</v>
      </c>
      <c r="Q232" s="79" t="s">
        <v>392</v>
      </c>
      <c r="R232" s="79"/>
      <c r="S232" s="79"/>
      <c r="T232" s="79" t="s">
        <v>569</v>
      </c>
      <c r="U232" s="79"/>
      <c r="V232" s="82" t="s">
        <v>707</v>
      </c>
      <c r="W232" s="81">
        <v>43740.52364583333</v>
      </c>
      <c r="X232" s="82" t="s">
        <v>938</v>
      </c>
      <c r="Y232" s="79"/>
      <c r="Z232" s="79"/>
      <c r="AA232" s="85" t="s">
        <v>1170</v>
      </c>
      <c r="AB232" s="79"/>
      <c r="AC232" s="79" t="b">
        <v>0</v>
      </c>
      <c r="AD232" s="79">
        <v>0</v>
      </c>
      <c r="AE232" s="85" t="s">
        <v>1173</v>
      </c>
      <c r="AF232" s="79" t="b">
        <v>0</v>
      </c>
      <c r="AG232" s="79" t="s">
        <v>1176</v>
      </c>
      <c r="AH232" s="79"/>
      <c r="AI232" s="85" t="s">
        <v>1173</v>
      </c>
      <c r="AJ232" s="79" t="b">
        <v>0</v>
      </c>
      <c r="AK232" s="79">
        <v>3</v>
      </c>
      <c r="AL232" s="85" t="s">
        <v>1164</v>
      </c>
      <c r="AM232" s="79" t="s">
        <v>1181</v>
      </c>
      <c r="AN232" s="79" t="b">
        <v>0</v>
      </c>
      <c r="AO232" s="85" t="s">
        <v>1164</v>
      </c>
      <c r="AP232" s="79" t="s">
        <v>176</v>
      </c>
      <c r="AQ232" s="79">
        <v>0</v>
      </c>
      <c r="AR232" s="79">
        <v>0</v>
      </c>
      <c r="AS232" s="79"/>
      <c r="AT232" s="79"/>
      <c r="AU232" s="79"/>
      <c r="AV232" s="79"/>
      <c r="AW232" s="79"/>
      <c r="AX232" s="79"/>
      <c r="AY232" s="79"/>
      <c r="AZ232" s="79"/>
      <c r="BA232">
        <v>3</v>
      </c>
      <c r="BB232" s="78" t="str">
        <f>REPLACE(INDEX(GroupVertices[Group],MATCH(Edges25[[#This Row],[Vertex 1]],GroupVertices[Vertex],0)),1,1,"")</f>
        <v>1</v>
      </c>
      <c r="BC232" s="78" t="str">
        <f>REPLACE(INDEX(GroupVertices[Group],MATCH(Edges25[[#This Row],[Vertex 2]],GroupVertices[Vertex],0)),1,1,"")</f>
        <v>3</v>
      </c>
      <c r="BD232" s="48">
        <v>0</v>
      </c>
      <c r="BE232" s="49">
        <v>0</v>
      </c>
      <c r="BF232" s="48">
        <v>0</v>
      </c>
      <c r="BG232" s="49">
        <v>0</v>
      </c>
      <c r="BH232" s="48">
        <v>0</v>
      </c>
      <c r="BI232" s="49">
        <v>0</v>
      </c>
      <c r="BJ232" s="48">
        <v>16</v>
      </c>
      <c r="BK232" s="49">
        <v>100</v>
      </c>
      <c r="BL232" s="48">
        <v>16</v>
      </c>
    </row>
    <row r="233" spans="1:64" ht="15">
      <c r="A233" s="64" t="s">
        <v>284</v>
      </c>
      <c r="B233" s="64" t="s">
        <v>281</v>
      </c>
      <c r="C233" s="65"/>
      <c r="D233" s="66"/>
      <c r="E233" s="67"/>
      <c r="F233" s="68"/>
      <c r="G233" s="65"/>
      <c r="H233" s="69"/>
      <c r="I233" s="70"/>
      <c r="J233" s="70"/>
      <c r="K233" s="34" t="s">
        <v>65</v>
      </c>
      <c r="L233" s="77">
        <v>355</v>
      </c>
      <c r="M233" s="77"/>
      <c r="N233" s="72"/>
      <c r="O233" s="79" t="s">
        <v>328</v>
      </c>
      <c r="P233" s="81">
        <v>43741.16743055556</v>
      </c>
      <c r="Q233" s="79" t="s">
        <v>336</v>
      </c>
      <c r="R233" s="79"/>
      <c r="S233" s="79"/>
      <c r="T233" s="79"/>
      <c r="U233" s="79"/>
      <c r="V233" s="82" t="s">
        <v>707</v>
      </c>
      <c r="W233" s="81">
        <v>43741.16743055556</v>
      </c>
      <c r="X233" s="82" t="s">
        <v>939</v>
      </c>
      <c r="Y233" s="79"/>
      <c r="Z233" s="79"/>
      <c r="AA233" s="85" t="s">
        <v>1171</v>
      </c>
      <c r="AB233" s="79"/>
      <c r="AC233" s="79" t="b">
        <v>0</v>
      </c>
      <c r="AD233" s="79">
        <v>0</v>
      </c>
      <c r="AE233" s="85" t="s">
        <v>1173</v>
      </c>
      <c r="AF233" s="79" t="b">
        <v>0</v>
      </c>
      <c r="AG233" s="79" t="s">
        <v>1176</v>
      </c>
      <c r="AH233" s="79"/>
      <c r="AI233" s="85" t="s">
        <v>1173</v>
      </c>
      <c r="AJ233" s="79" t="b">
        <v>0</v>
      </c>
      <c r="AK233" s="79">
        <v>5</v>
      </c>
      <c r="AL233" s="85" t="s">
        <v>1165</v>
      </c>
      <c r="AM233" s="79" t="s">
        <v>1181</v>
      </c>
      <c r="AN233" s="79" t="b">
        <v>0</v>
      </c>
      <c r="AO233" s="85" t="s">
        <v>1165</v>
      </c>
      <c r="AP233" s="79" t="s">
        <v>176</v>
      </c>
      <c r="AQ233" s="79">
        <v>0</v>
      </c>
      <c r="AR233" s="79">
        <v>0</v>
      </c>
      <c r="AS233" s="79"/>
      <c r="AT233" s="79"/>
      <c r="AU233" s="79"/>
      <c r="AV233" s="79"/>
      <c r="AW233" s="79"/>
      <c r="AX233" s="79"/>
      <c r="AY233" s="79"/>
      <c r="AZ233" s="79"/>
      <c r="BA233">
        <v>3</v>
      </c>
      <c r="BB233" s="78" t="str">
        <f>REPLACE(INDEX(GroupVertices[Group],MATCH(Edges25[[#This Row],[Vertex 1]],GroupVertices[Vertex],0)),1,1,"")</f>
        <v>1</v>
      </c>
      <c r="BC233" s="78" t="str">
        <f>REPLACE(INDEX(GroupVertices[Group],MATCH(Edges25[[#This Row],[Vertex 2]],GroupVertices[Vertex],0)),1,1,"")</f>
        <v>3</v>
      </c>
      <c r="BD233" s="48">
        <v>0</v>
      </c>
      <c r="BE233" s="49">
        <v>0</v>
      </c>
      <c r="BF233" s="48">
        <v>0</v>
      </c>
      <c r="BG233" s="49">
        <v>0</v>
      </c>
      <c r="BH233" s="48">
        <v>0</v>
      </c>
      <c r="BI233" s="49">
        <v>0</v>
      </c>
      <c r="BJ233" s="48">
        <v>15</v>
      </c>
      <c r="BK233" s="49">
        <v>100</v>
      </c>
      <c r="BL233" s="48">
        <v>15</v>
      </c>
    </row>
    <row r="234" spans="1:64" ht="15">
      <c r="A234" s="64" t="s">
        <v>284</v>
      </c>
      <c r="B234" s="64" t="s">
        <v>281</v>
      </c>
      <c r="C234" s="65"/>
      <c r="D234" s="66"/>
      <c r="E234" s="67"/>
      <c r="F234" s="68"/>
      <c r="G234" s="65"/>
      <c r="H234" s="69"/>
      <c r="I234" s="70"/>
      <c r="J234" s="70"/>
      <c r="K234" s="34" t="s">
        <v>65</v>
      </c>
      <c r="L234" s="77">
        <v>356</v>
      </c>
      <c r="M234" s="77"/>
      <c r="N234" s="72"/>
      <c r="O234" s="79" t="s">
        <v>328</v>
      </c>
      <c r="P234" s="81">
        <v>43750.53016203704</v>
      </c>
      <c r="Q234" s="79" t="s">
        <v>434</v>
      </c>
      <c r="R234" s="79"/>
      <c r="S234" s="79"/>
      <c r="T234" s="79"/>
      <c r="U234" s="79"/>
      <c r="V234" s="82" t="s">
        <v>707</v>
      </c>
      <c r="W234" s="81">
        <v>43750.53016203704</v>
      </c>
      <c r="X234" s="82" t="s">
        <v>940</v>
      </c>
      <c r="Y234" s="79"/>
      <c r="Z234" s="79"/>
      <c r="AA234" s="85" t="s">
        <v>1172</v>
      </c>
      <c r="AB234" s="79"/>
      <c r="AC234" s="79" t="b">
        <v>0</v>
      </c>
      <c r="AD234" s="79">
        <v>0</v>
      </c>
      <c r="AE234" s="85" t="s">
        <v>1173</v>
      </c>
      <c r="AF234" s="79" t="b">
        <v>0</v>
      </c>
      <c r="AG234" s="79" t="s">
        <v>1177</v>
      </c>
      <c r="AH234" s="79"/>
      <c r="AI234" s="85" t="s">
        <v>1173</v>
      </c>
      <c r="AJ234" s="79" t="b">
        <v>0</v>
      </c>
      <c r="AK234" s="79">
        <v>7</v>
      </c>
      <c r="AL234" s="85" t="s">
        <v>1169</v>
      </c>
      <c r="AM234" s="79" t="s">
        <v>1181</v>
      </c>
      <c r="AN234" s="79" t="b">
        <v>0</v>
      </c>
      <c r="AO234" s="85" t="s">
        <v>1169</v>
      </c>
      <c r="AP234" s="79" t="s">
        <v>176</v>
      </c>
      <c r="AQ234" s="79">
        <v>0</v>
      </c>
      <c r="AR234" s="79">
        <v>0</v>
      </c>
      <c r="AS234" s="79"/>
      <c r="AT234" s="79"/>
      <c r="AU234" s="79"/>
      <c r="AV234" s="79"/>
      <c r="AW234" s="79"/>
      <c r="AX234" s="79"/>
      <c r="AY234" s="79"/>
      <c r="AZ234" s="79"/>
      <c r="BA234">
        <v>3</v>
      </c>
      <c r="BB234" s="78" t="str">
        <f>REPLACE(INDEX(GroupVertices[Group],MATCH(Edges25[[#This Row],[Vertex 1]],GroupVertices[Vertex],0)),1,1,"")</f>
        <v>1</v>
      </c>
      <c r="BC234" s="78" t="str">
        <f>REPLACE(INDEX(GroupVertices[Group],MATCH(Edges25[[#This Row],[Vertex 2]],GroupVertices[Vertex],0)),1,1,"")</f>
        <v>3</v>
      </c>
      <c r="BD234" s="48">
        <v>1</v>
      </c>
      <c r="BE234" s="49">
        <v>4.545454545454546</v>
      </c>
      <c r="BF234" s="48">
        <v>0</v>
      </c>
      <c r="BG234" s="49">
        <v>0</v>
      </c>
      <c r="BH234" s="48">
        <v>0</v>
      </c>
      <c r="BI234" s="49">
        <v>0</v>
      </c>
      <c r="BJ234" s="48">
        <v>21</v>
      </c>
      <c r="BK234" s="49">
        <v>95.45454545454545</v>
      </c>
      <c r="BL234" s="48">
        <v>22</v>
      </c>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4"/>
    <dataValidation allowBlank="1" showInputMessage="1" showErrorMessage="1" promptTitle="Vertex 2 Name" prompt="Enter the name of the edge's second vertex." sqref="B3:B234"/>
    <dataValidation allowBlank="1" showInputMessage="1" showErrorMessage="1" promptTitle="Vertex 1 Name" prompt="Enter the name of the edge's first vertex." sqref="A3:A2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4"/>
    <dataValidation allowBlank="1" showInputMessage="1" promptTitle="Edge Width" prompt="Enter an optional edge width between 1 and 10." errorTitle="Invalid Edge Width" error="The optional edge width must be a whole number between 1 and 10." sqref="D3:D234"/>
    <dataValidation allowBlank="1" showInputMessage="1" promptTitle="Edge Color" prompt="To select an optional edge color, right-click and select Select Color on the right-click menu." sqref="C3:C2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4"/>
    <dataValidation allowBlank="1" showErrorMessage="1" sqref="N2:N2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4"/>
  </dataValidations>
  <hyperlinks>
    <hyperlink ref="R16" r:id="rId1" display="https://paper.li/f-1439148590?edition_id=e88a4620-e8ed-11e9-8c91-0cc47a0d164b"/>
    <hyperlink ref="R17" r:id="rId2" display="https://ec.europa.eu/inea/en/news-events/events/horizon-2020-transport-info-day-0"/>
    <hyperlink ref="R27" r:id="rId3" display="https://www.vertical.vc/rapidtampere"/>
    <hyperlink ref="R34" r:id="rId4" display="https://www.healthhub.fi/article/439"/>
    <hyperlink ref="R41" r:id="rId5" display="https://ec.europa.eu/inea/en/news-events/events/horizon-2020-transport-info-day-0"/>
    <hyperlink ref="R42" r:id="rId6" display="https://ec.europa.eu/inea/en/news-events/events/horizon-2020-transport-info-day-0"/>
    <hyperlink ref="R44" r:id="rId7" display="https://ec.europa.eu/inea/en/news-events/events/horizon-2020-transport-info-day-0"/>
    <hyperlink ref="R50" r:id="rId8" display="https://ec.europa.eu/inea/en/news-events/events/horizon-2020-transport-info-day-0"/>
    <hyperlink ref="R51" r:id="rId9" display="https://ec.europa.eu/inea/en/news-events/events/horizon-2020-transport-info-day-0"/>
    <hyperlink ref="R56" r:id="rId10" display="https://twitter.com/SmartTampere/status/1182275196817948673"/>
    <hyperlink ref="R66" r:id="rId11" display="https://twitter.com/SmartTampere/status/1179276286101016578"/>
    <hyperlink ref="R75" r:id="rId12" display="https://smarttampere.fi/en/safety-and-security-greetings-home-and-abroad/"/>
    <hyperlink ref="R77" r:id="rId13" display="http://www.valkeakoski.fi/portal/suomi/yrityspalvelut/tapahtumat+ja+koulutukset/?bid=14566&amp;area=5468"/>
    <hyperlink ref="R81" r:id="rId14" display="https://www.linkedin.com/slink?code=g_TvMDS"/>
    <hyperlink ref="R83" r:id="rId15" display="https://www.linkedin.com/slink?code=gVRSzNU"/>
    <hyperlink ref="R94" r:id="rId16" display="https://twitter.com/tiinakorhone/status/1179790927994462211"/>
    <hyperlink ref="R104" r:id="rId17" display="https://smarttampere.fi/monesti-palkittu-layette-aitiyssovellus-tavoittelee-japanin-ja-kiinan-markkinoita/"/>
    <hyperlink ref="R105" r:id="rId18" display="https://smarttampere.fi/kehita/datalla-tampere-kestavaksi/"/>
    <hyperlink ref="R107" r:id="rId19" display="https://smarttampere.fi/en/multi-award-winning-layette-maternity-app-pursues-the-japanese-and-chinese-markets/"/>
    <hyperlink ref="R108" r:id="rId20" display="https://smarttampere.fi/health-tuesday-valotti-testbed-ympariston-tilannetta-kaupin-kampuksella/"/>
    <hyperlink ref="R109" r:id="rId21" display="https://smarttampere.fi/tietopyynto-ikaihmisten-lihasvoiman-yllapitaminen-ja-harjoitteiden-mittaaminen/"/>
    <hyperlink ref="R118" r:id="rId22" display="https://smarttampere.fi/kaupin-alueen-kehittaminen-kaksi-kilpailutusta-auki-11-10-saakka/"/>
    <hyperlink ref="R121" r:id="rId23" display="https://twitter.com/AVilhula/status/1179736257548767238"/>
    <hyperlink ref="R125" r:id="rId24" display="https://smarttampere.fi/en/startup-weekend-generated-seven-sustainable-business-ideas/"/>
    <hyperlink ref="R128" r:id="rId25" display="https://ec.europa.eu/inea/en/news-events/events/horizon-2020-transport-info-day-0"/>
    <hyperlink ref="R133" r:id="rId26" display="https://smarttampere.fi/ehdokashaku-teknisen-luovuuden-palkinnon-saajaksi-kaynnistyi/"/>
    <hyperlink ref="R135" r:id="rId27" display="https://www.tampere.fi/tampereen-kaupunki/ajankohtaista/tiedotteet/2019/09/17092019_3.html"/>
    <hyperlink ref="R164" r:id="rId28" display="https://twitter.com/SmartTampere/status/1182626076884897794?s=19"/>
    <hyperlink ref="R169" r:id="rId29" display="https://www.eventbrite.com/e/ai-hub-tampere-workshop-on-applied-ai-registration-73395859993"/>
    <hyperlink ref="R173" r:id="rId30" display="https://twitter.com/smarttampere/status/1179282580140630016"/>
    <hyperlink ref="R183" r:id="rId31" display="https://smarttampere.fi/ehdokashaku-teknisen-luovuuden-palkinnon-saajaksi-kaynnistyi/"/>
    <hyperlink ref="R184" r:id="rId32" display="https://smarttampere.fi/ehdokashaku-teknisen-luovuuden-palkinnon-saajaksi-kaynnistyi/"/>
    <hyperlink ref="R192" r:id="rId33" display="https://www.aiaamu.fi/"/>
    <hyperlink ref="R193" r:id="rId34" display="https://www.youtube.com/watch?v=Me8cdyZxcD0"/>
    <hyperlink ref="R194" r:id="rId35" display="https://smarttampere.fi/kaupin-alueen-kehittaminen-kaksi-kilpailutusta-auki-11-10-saakka/"/>
    <hyperlink ref="R195" r:id="rId36" display="https://smarttampere.fi/terveisia-turvallisuudesta-mita-seuraavaksi/"/>
    <hyperlink ref="R196" r:id="rId37" display="https://www.youtube.com/watch?v=hfR-9bvqMSk"/>
    <hyperlink ref="R199" r:id="rId38" display="https://smarttampere.fi/en/safety-and-security-greetings-what-is-new-in-the-field/"/>
    <hyperlink ref="R200" r:id="rId39" display="https://www.youtube.com/watch?v=Q9VSv8Io7vU"/>
    <hyperlink ref="R202" r:id="rId40" display="https://smarttampere.fi/en/safety-and-security-greetings-what-will-happen-next/"/>
    <hyperlink ref="R203" r:id="rId41" display="https://www.youtube.com/watch?v=oug4ZGqg7LI"/>
    <hyperlink ref="R215" r:id="rId42" display="https://www.youtube.com/watch?v=irmrv9oStKY"/>
    <hyperlink ref="R219" r:id="rId43" display="https://smarttampere.fi/tampereen-seudun-tekoalykartoitus-kerro-yrityksesi-tekoalykehityksen-tilasta-ja-toiveista/"/>
    <hyperlink ref="R220" r:id="rId44" display="https://smarttampere.fi/tampereen-viinikanlahden-kansainvaliseen-ideakilpailuun-57-ehdotusta/"/>
    <hyperlink ref="R221" r:id="rId45" display="https://smarttampere.fi/en/a-total-of-57-entries-submitted-to-the-viinikanlahti-international-urban-ideas-competition-in-tampere/"/>
    <hyperlink ref="R224" r:id="rId46" display="https://www.aiaamu.fi/"/>
    <hyperlink ref="R228" r:id="rId47" display="https://twitter.com/ai_hub_tampere/status/1181962621030948864"/>
    <hyperlink ref="R230" r:id="rId48" display="https://www.lyyti.fi/questions/3f7613653f"/>
    <hyperlink ref="R231" r:id="rId49" display="https://www.aiaamu.fi/"/>
    <hyperlink ref="U20" r:id="rId50" display="https://pbs.twimg.com/media/EGTGIGBUYAAglbR.jpg"/>
    <hyperlink ref="U27" r:id="rId51" display="https://pbs.twimg.com/media/EF9JCgeXYAAbl-Y.jpg"/>
    <hyperlink ref="U28" r:id="rId52" display="https://pbs.twimg.com/media/EGalSYVWsAg0Lwn.jpg"/>
    <hyperlink ref="U30" r:id="rId53" display="https://pbs.twimg.com/media/EGalSYVWsAg0Lwn.jpg"/>
    <hyperlink ref="U31" r:id="rId54" display="https://pbs.twimg.com/media/EGalSYVWsAg0Lwn.jpg"/>
    <hyperlink ref="U34" r:id="rId55" display="https://pbs.twimg.com/media/EFytP5_XkAUHnWM.jpg"/>
    <hyperlink ref="U42" r:id="rId56" display="https://pbs.twimg.com/media/EGQ2S2AW4AA9RPv.jpg"/>
    <hyperlink ref="U44" r:id="rId57" display="https://pbs.twimg.com/media/EGQkDcvX0AAAlnD.jpg"/>
    <hyperlink ref="U45" r:id="rId58" display="https://pbs.twimg.com/media/EGWHrTVWkAA1EAZ.jpg"/>
    <hyperlink ref="U47" r:id="rId59" display="https://pbs.twimg.com/media/EGXTaCGX0AE5DAY.jpg"/>
    <hyperlink ref="U48" r:id="rId60" display="https://pbs.twimg.com/media/EGgpYWfXUAIDLlp.jpg"/>
    <hyperlink ref="U60" r:id="rId61" display="https://pbs.twimg.com/media/EGalSYVWsAg0Lwn.jpg"/>
    <hyperlink ref="U62" r:id="rId62" display="https://pbs.twimg.com/media/EGalSYVWsAg0Lwn.jpg"/>
    <hyperlink ref="U85" r:id="rId63" display="https://pbs.twimg.com/media/EF2ti3uUcAA4jed.jpg"/>
    <hyperlink ref="U90" r:id="rId64" display="https://pbs.twimg.com/media/EF2uYBvUwAI566L.jpg"/>
    <hyperlink ref="U91" r:id="rId65" display="https://pbs.twimg.com/media/EF3SyP7X0AEl-rM.jpg"/>
    <hyperlink ref="U111" r:id="rId66" display="https://pbs.twimg.com/media/EGTL2QmUcAEiQrX.jpg"/>
    <hyperlink ref="U119" r:id="rId67" display="https://pbs.twimg.com/media/EGWKuNoWwAESGmF.jpg"/>
    <hyperlink ref="U120" r:id="rId68" display="https://pbs.twimg.com/media/EGWtyMCXUAAsuyg.jpg"/>
    <hyperlink ref="U123" r:id="rId69" display="https://pbs.twimg.com/media/EGWNpkqXYAA_hgA.jpg"/>
    <hyperlink ref="U130" r:id="rId70" display="https://pbs.twimg.com/media/EGalSYVWsAg0Lwn.jpg"/>
    <hyperlink ref="U131" r:id="rId71" display="https://pbs.twimg.com/media/EGalSYVWsAg0Lwn.jpg"/>
    <hyperlink ref="U134" r:id="rId72" display="https://pbs.twimg.com/media/EGBvYm9WsAAN5hd.jpg"/>
    <hyperlink ref="U150" r:id="rId73" display="https://pbs.twimg.com/media/EF70zyEXkAADIXK.jpg"/>
    <hyperlink ref="U153" r:id="rId74" display="https://pbs.twimg.com/media/EGf-gHwW4AARJUM.jpg"/>
    <hyperlink ref="U158" r:id="rId75" display="https://pbs.twimg.com/media/EF70zyEXkAADIXK.jpg"/>
    <hyperlink ref="U159" r:id="rId76" display="https://pbs.twimg.com/media/EGgB8x_WoAABDze.jpg"/>
    <hyperlink ref="U160" r:id="rId77" display="https://pbs.twimg.com/media/EF70zyEXkAADIXK.jpg"/>
    <hyperlink ref="U165" r:id="rId78" display="https://pbs.twimg.com/media/EGgKR3RXUAA_lSX.png"/>
    <hyperlink ref="U168" r:id="rId79" display="https://pbs.twimg.com/media/EF9kpzOWoAIkZ_v.jpg"/>
    <hyperlink ref="U169" r:id="rId80" display="https://pbs.twimg.com/media/EGQSC9fXoAAoQDt.jpg"/>
    <hyperlink ref="U172" r:id="rId81" display="https://pbs.twimg.com/media/EGf0d3RWkAAfhWz.jpg"/>
    <hyperlink ref="U175" r:id="rId82" display="https://pbs.twimg.com/media/EF3-9QIXUAIgtEI.jpg"/>
    <hyperlink ref="U176" r:id="rId83" display="https://pbs.twimg.com/media/EGW4j3EWwAAQpIJ.jpg"/>
    <hyperlink ref="U177" r:id="rId84" display="https://pbs.twimg.com/media/EF2nPiuU8AAxDZX.jpg"/>
    <hyperlink ref="U178" r:id="rId85" display="https://pbs.twimg.com/media/EGWG00wXUAAkz0T.jpg"/>
    <hyperlink ref="U192" r:id="rId86" display="https://pbs.twimg.com/media/EFsghqwWwAAAVhW.jpg"/>
    <hyperlink ref="U210" r:id="rId87" display="https://pbs.twimg.com/media/EGgQmFOWoAUtr0l.jpg"/>
    <hyperlink ref="U211" r:id="rId88" display="https://pbs.twimg.com/media/EGgVruOWsAUJfi5.jpg"/>
    <hyperlink ref="U224" r:id="rId89" display="https://pbs.twimg.com/media/EFsghqwWwAAAVhW.jpg"/>
    <hyperlink ref="U225" r:id="rId90" display="https://pbs.twimg.com/media/EF2pR-8UcAAY25N.jpg"/>
    <hyperlink ref="U226" r:id="rId91" display="https://pbs.twimg.com/media/EF3fugFW4AAqfZz.jpg"/>
    <hyperlink ref="U227" r:id="rId92" display="https://pbs.twimg.com/media/EF3Z5fxWkAMPT1-.jpg"/>
    <hyperlink ref="U229" r:id="rId93" display="https://pbs.twimg.com/media/EGld1-6WkAcDf4E.jpg"/>
    <hyperlink ref="V3" r:id="rId94" display="http://pbs.twimg.com/profile_images/1054767711153254402/kFY6qF_2_normal.jpg"/>
    <hyperlink ref="V4" r:id="rId95" display="http://pbs.twimg.com/profile_images/1109733367472418816/rRMu9iP7_normal.png"/>
    <hyperlink ref="V5" r:id="rId96" display="http://pbs.twimg.com/profile_images/902795260191014912/3xmRoym1_normal.jpg"/>
    <hyperlink ref="V6" r:id="rId97" display="http://pbs.twimg.com/profile_images/1126524647896436741/yM_NG9zi_normal.png"/>
    <hyperlink ref="V7" r:id="rId98" display="http://pbs.twimg.com/profile_images/1148207561935642624/miOtbHhs_normal.jpg"/>
    <hyperlink ref="V8" r:id="rId99" display="http://pbs.twimg.com/profile_images/785474788840108032/Qi7kraQI_normal.jpg"/>
    <hyperlink ref="V9" r:id="rId100" display="http://pbs.twimg.com/profile_images/1177273061105635329/OrfLVVkD_normal.jpg"/>
    <hyperlink ref="V10" r:id="rId101" display="http://pbs.twimg.com/profile_images/1068523340669739008/Pzbgm2RH_normal.jpg"/>
    <hyperlink ref="V11" r:id="rId102" display="http://pbs.twimg.com/profile_images/1125063982417575937/B6exl8fX_normal.jpg"/>
    <hyperlink ref="V12" r:id="rId103" display="http://pbs.twimg.com/profile_images/439029562408960000/Ys-ROgiX_normal.jpeg"/>
    <hyperlink ref="V13" r:id="rId104" display="http://pbs.twimg.com/profile_images/1034723246028021760/oLg6flFI_normal.jpg"/>
    <hyperlink ref="V14" r:id="rId105" display="http://pbs.twimg.com/profile_images/1034859225284001792/OK69Qjqu_normal.jpg"/>
    <hyperlink ref="V15" r:id="rId106" display="http://pbs.twimg.com/profile_images/1151870047738060801/GkrTkp6t_normal.jpg"/>
    <hyperlink ref="V16" r:id="rId107" display="http://pbs.twimg.com/profile_images/1106220056155963394/9dg29sJh_normal.png"/>
    <hyperlink ref="V17" r:id="rId108" display="http://pbs.twimg.com/profile_images/575942507483156481/mMopJXiq_normal.jpeg"/>
    <hyperlink ref="V18" r:id="rId109" display="http://pbs.twimg.com/profile_images/901792816032096256/XBybCLG4_normal.jpg"/>
    <hyperlink ref="V19" r:id="rId110" display="http://pbs.twimg.com/profile_images/991318868969906176/jIwg6opN_normal.jpg"/>
    <hyperlink ref="V20" r:id="rId111" display="https://pbs.twimg.com/media/EGTGIGBUYAAglbR.jpg"/>
    <hyperlink ref="V21" r:id="rId112" display="http://pbs.twimg.com/profile_images/870178663416967168/AWT4sq36_normal.jpg"/>
    <hyperlink ref="V22" r:id="rId113" display="http://pbs.twimg.com/profile_images/1017137792613339136/gpQYKFNm_normal.jpg"/>
    <hyperlink ref="V23" r:id="rId114" display="http://pbs.twimg.com/profile_images/956529006807011329/Y8Oz9W_o_normal.jpg"/>
    <hyperlink ref="V24" r:id="rId115" display="http://pbs.twimg.com/profile_images/1074078490016788480/h0L2SXoK_normal.jpg"/>
    <hyperlink ref="V25" r:id="rId116" display="http://pbs.twimg.com/profile_images/1035470436115652609/5DRKPuKF_normal.jpg"/>
    <hyperlink ref="V26" r:id="rId117" display="http://pbs.twimg.com/profile_images/786518171071242240/1BDnXJYo_normal.jpg"/>
    <hyperlink ref="V27" r:id="rId118" display="https://pbs.twimg.com/media/EF9JCgeXYAAbl-Y.jpg"/>
    <hyperlink ref="V28" r:id="rId119" display="https://pbs.twimg.com/media/EGalSYVWsAg0Lwn.jpg"/>
    <hyperlink ref="V29" r:id="rId120" display="http://pbs.twimg.com/profile_images/454520039996014592/EktH4iIs_normal.png"/>
    <hyperlink ref="V30" r:id="rId121" display="https://pbs.twimg.com/media/EGalSYVWsAg0Lwn.jpg"/>
    <hyperlink ref="V31" r:id="rId122" display="https://pbs.twimg.com/media/EGalSYVWsAg0Lwn.jpg"/>
    <hyperlink ref="V32" r:id="rId123" display="http://pbs.twimg.com/profile_images/998256335979298816/Xe-66om0_normal.jpg"/>
    <hyperlink ref="V33" r:id="rId124" display="http://pbs.twimg.com/profile_images/998256335979298816/Xe-66om0_normal.jpg"/>
    <hyperlink ref="V34" r:id="rId125" display="https://pbs.twimg.com/media/EFytP5_XkAUHnWM.jpg"/>
    <hyperlink ref="V35" r:id="rId126" display="http://pbs.twimg.com/profile_images/3315096334/d3c7af890e71d404eb165ecd6f831395_normal.png"/>
    <hyperlink ref="V36" r:id="rId127" display="http://pbs.twimg.com/profile_images/3315096334/d3c7af890e71d404eb165ecd6f831395_normal.png"/>
    <hyperlink ref="V37" r:id="rId128" display="http://pbs.twimg.com/profile_images/3315096334/d3c7af890e71d404eb165ecd6f831395_normal.png"/>
    <hyperlink ref="V38" r:id="rId129" display="http://pbs.twimg.com/profile_images/3315096334/d3c7af890e71d404eb165ecd6f831395_normal.png"/>
    <hyperlink ref="V39" r:id="rId130" display="http://pbs.twimg.com/profile_images/1149611032123305985/QQY3kBDQ_normal.jpg"/>
    <hyperlink ref="V40" r:id="rId131" display="http://pbs.twimg.com/profile_images/986472210465460225/5n4x-Rg5_normal.jpg"/>
    <hyperlink ref="V41" r:id="rId132" display="http://pbs.twimg.com/profile_images/829738333500801024/Fp9smXZD_normal.jpg"/>
    <hyperlink ref="V42" r:id="rId133" display="https://pbs.twimg.com/media/EGQ2S2AW4AA9RPv.jpg"/>
    <hyperlink ref="V43" r:id="rId134" display="http://pbs.twimg.com/profile_images/2658014084/63bb3fb4c968a711760cba6ef66030ca_normal.jpeg"/>
    <hyperlink ref="V44" r:id="rId135" display="https://pbs.twimg.com/media/EGQkDcvX0AAAlnD.jpg"/>
    <hyperlink ref="V45" r:id="rId136" display="https://pbs.twimg.com/media/EGWHrTVWkAA1EAZ.jpg"/>
    <hyperlink ref="V46" r:id="rId137" display="http://pbs.twimg.com/profile_images/1075991476478337024/0pJp-4-f_normal.jpg"/>
    <hyperlink ref="V47" r:id="rId138" display="https://pbs.twimg.com/media/EGXTaCGX0AE5DAY.jpg"/>
    <hyperlink ref="V48" r:id="rId139" display="https://pbs.twimg.com/media/EGgpYWfXUAIDLlp.jpg"/>
    <hyperlink ref="V49" r:id="rId140" display="http://pbs.twimg.com/profile_images/937271677574090752/V-uTxC51_normal.jpg"/>
    <hyperlink ref="V50" r:id="rId141" display="http://pbs.twimg.com/profile_images/937271677574090752/V-uTxC51_normal.jpg"/>
    <hyperlink ref="V51" r:id="rId142" display="http://pbs.twimg.com/profile_images/937271677574090752/V-uTxC51_normal.jpg"/>
    <hyperlink ref="V52" r:id="rId143" display="http://pbs.twimg.com/profile_images/937271677574090752/V-uTxC51_normal.jpg"/>
    <hyperlink ref="V53" r:id="rId144" display="http://pbs.twimg.com/profile_images/937271677574090752/V-uTxC51_normal.jpg"/>
    <hyperlink ref="V54" r:id="rId145" display="http://pbs.twimg.com/profile_images/937271677574090752/V-uTxC51_normal.jpg"/>
    <hyperlink ref="V55" r:id="rId146" display="http://pbs.twimg.com/profile_images/445572149902733313/HXpiBYDt_normal.png"/>
    <hyperlink ref="V56" r:id="rId147" display="http://pbs.twimg.com/profile_images/590464319294341120/9XBac5P1_normal.jpg"/>
    <hyperlink ref="V57" r:id="rId148" display="http://pbs.twimg.com/profile_images/378800000659672729/5a50ce6b13c9043a42345b9cfebff086_normal.jpeg"/>
    <hyperlink ref="V58" r:id="rId149" display="http://pbs.twimg.com/profile_images/378800000659672729/5a50ce6b13c9043a42345b9cfebff086_normal.jpeg"/>
    <hyperlink ref="V59" r:id="rId150" display="http://pbs.twimg.com/profile_images/852548985671778306/IatE_hNY_normal.jpg"/>
    <hyperlink ref="V60" r:id="rId151" display="https://pbs.twimg.com/media/EGalSYVWsAg0Lwn.jpg"/>
    <hyperlink ref="V61" r:id="rId152" display="http://pbs.twimg.com/profile_images/1138145668390895616/63ZCK3rE_normal.jpg"/>
    <hyperlink ref="V62" r:id="rId153" display="https://pbs.twimg.com/media/EGalSYVWsAg0Lwn.jpg"/>
    <hyperlink ref="V63" r:id="rId154" display="http://pbs.twimg.com/profile_images/378800000777968331/02c43097f60da619f646a7681d47e6f4_normal.jpeg"/>
    <hyperlink ref="V64" r:id="rId155" display="http://pbs.twimg.com/profile_images/378800000777968331/02c43097f60da619f646a7681d47e6f4_normal.jpeg"/>
    <hyperlink ref="V65" r:id="rId156" display="http://pbs.twimg.com/profile_images/378800000777968331/02c43097f60da619f646a7681d47e6f4_normal.jpeg"/>
    <hyperlink ref="V66" r:id="rId157" display="http://pbs.twimg.com/profile_images/971282302293757953/6udVXeTF_normal.jpg"/>
    <hyperlink ref="V67" r:id="rId158" display="http://pbs.twimg.com/profile_images/466889974835458048/HXMIfTx8_normal.jpeg"/>
    <hyperlink ref="V68" r:id="rId159" display="http://pbs.twimg.com/profile_images/952984338781663232/hGHhNFWw_normal.jpg"/>
    <hyperlink ref="V69" r:id="rId160" display="http://pbs.twimg.com/profile_images/952984338781663232/hGHhNFWw_normal.jpg"/>
    <hyperlink ref="V70" r:id="rId161" display="http://pbs.twimg.com/profile_images/952984338781663232/hGHhNFWw_normal.jpg"/>
    <hyperlink ref="V71" r:id="rId162" display="http://pbs.twimg.com/profile_images/952984338781663232/hGHhNFWw_normal.jpg"/>
    <hyperlink ref="V72" r:id="rId163" display="http://pbs.twimg.com/profile_images/952984338781663232/hGHhNFWw_normal.jpg"/>
    <hyperlink ref="V73" r:id="rId164" display="http://pbs.twimg.com/profile_images/952984338781663232/hGHhNFWw_normal.jpg"/>
    <hyperlink ref="V74" r:id="rId165" display="http://pbs.twimg.com/profile_images/952984338781663232/hGHhNFWw_normal.jpg"/>
    <hyperlink ref="V75" r:id="rId166" display="http://pbs.twimg.com/profile_images/787336839954894848/h90UjdE8_normal.jpg"/>
    <hyperlink ref="V76" r:id="rId167" display="http://pbs.twimg.com/profile_images/765116328701206528/qHg3tHBi_normal.jpg"/>
    <hyperlink ref="V77" r:id="rId168" display="http://pbs.twimg.com/profile_images/787336839954894848/h90UjdE8_normal.jpg"/>
    <hyperlink ref="V78" r:id="rId169" display="http://pbs.twimg.com/profile_images/641938161552093186/cjrUbAo9_normal.jpg"/>
    <hyperlink ref="V79" r:id="rId170" display="http://pbs.twimg.com/profile_images/787336839954894848/h90UjdE8_normal.jpg"/>
    <hyperlink ref="V80" r:id="rId171" display="http://pbs.twimg.com/profile_images/1117753276169060352/kKngxHV0_normal.png"/>
    <hyperlink ref="V81" r:id="rId172" display="http://pbs.twimg.com/profile_images/565139369640476672/z9Dhq41q_normal.jpeg"/>
    <hyperlink ref="V82" r:id="rId173" display="http://pbs.twimg.com/profile_images/565139369640476672/z9Dhq41q_normal.jpeg"/>
    <hyperlink ref="V83" r:id="rId174" display="http://pbs.twimg.com/profile_images/565139369640476672/z9Dhq41q_normal.jpeg"/>
    <hyperlink ref="V84" r:id="rId175" display="http://pbs.twimg.com/profile_images/787336839954894848/h90UjdE8_normal.jpg"/>
    <hyperlink ref="V85" r:id="rId176" display="https://pbs.twimg.com/media/EF2ti3uUcAA4jed.jpg"/>
    <hyperlink ref="V86" r:id="rId177" display="http://pbs.twimg.com/profile_images/881857022316208128/5K7IXf7__normal.jpg"/>
    <hyperlink ref="V87" r:id="rId178" display="http://pbs.twimg.com/profile_images/1125709590304313350/CX5B0JVT_normal.jpg"/>
    <hyperlink ref="V88" r:id="rId179" display="http://pbs.twimg.com/profile_images/956788508940750848/eJ5zJK4P_normal.jpg"/>
    <hyperlink ref="V89" r:id="rId180" display="http://pbs.twimg.com/profile_images/1125709590304313350/CX5B0JVT_normal.jpg"/>
    <hyperlink ref="V90" r:id="rId181" display="https://pbs.twimg.com/media/EF2uYBvUwAI566L.jpg"/>
    <hyperlink ref="V91" r:id="rId182" display="https://pbs.twimg.com/media/EF3SyP7X0AEl-rM.jpg"/>
    <hyperlink ref="V92" r:id="rId183" display="http://pbs.twimg.com/profile_images/930925447013175296/8Bw_QSpx_normal.jpg"/>
    <hyperlink ref="V93" r:id="rId184" display="http://pbs.twimg.com/profile_images/787336839954894848/h90UjdE8_normal.jpg"/>
    <hyperlink ref="V94" r:id="rId185" display="http://pbs.twimg.com/profile_images/1049351275278733313/0N-FU4Ev_normal.jpg"/>
    <hyperlink ref="V95" r:id="rId186" display="http://pbs.twimg.com/profile_images/787336839954894848/h90UjdE8_normal.jpg"/>
    <hyperlink ref="V96" r:id="rId187" display="http://pbs.twimg.com/profile_images/1117752969842315264/CCI6mgfT_normal.png"/>
    <hyperlink ref="V97" r:id="rId188" display="http://pbs.twimg.com/profile_images/1117752969842315264/CCI6mgfT_normal.png"/>
    <hyperlink ref="V98" r:id="rId189" display="http://pbs.twimg.com/profile_images/1117752969842315264/CCI6mgfT_normal.png"/>
    <hyperlink ref="V99" r:id="rId190" display="http://pbs.twimg.com/profile_images/1117752969842315264/CCI6mgfT_normal.png"/>
    <hyperlink ref="V100" r:id="rId191" display="http://pbs.twimg.com/profile_images/1117752969842315264/CCI6mgfT_normal.png"/>
    <hyperlink ref="V101" r:id="rId192" display="http://pbs.twimg.com/profile_images/1117752969842315264/CCI6mgfT_normal.png"/>
    <hyperlink ref="V102" r:id="rId193" display="http://pbs.twimg.com/profile_images/1117752969842315264/CCI6mgfT_normal.png"/>
    <hyperlink ref="V103" r:id="rId194" display="http://pbs.twimg.com/profile_images/1117752969842315264/CCI6mgfT_normal.png"/>
    <hyperlink ref="V104" r:id="rId195" display="http://pbs.twimg.com/profile_images/787336839954894848/h90UjdE8_normal.jpg"/>
    <hyperlink ref="V105" r:id="rId196" display="http://pbs.twimg.com/profile_images/787336839954894848/h90UjdE8_normal.jpg"/>
    <hyperlink ref="V106" r:id="rId197" display="http://pbs.twimg.com/profile_images/466889974835458048/HXMIfTx8_normal.jpeg"/>
    <hyperlink ref="V107" r:id="rId198" display="http://pbs.twimg.com/profile_images/787336839954894848/h90UjdE8_normal.jpg"/>
    <hyperlink ref="V108" r:id="rId199" display="http://pbs.twimg.com/profile_images/787336839954894848/h90UjdE8_normal.jpg"/>
    <hyperlink ref="V109" r:id="rId200" display="http://pbs.twimg.com/profile_images/787336839954894848/h90UjdE8_normal.jpg"/>
    <hyperlink ref="V110" r:id="rId201" display="http://pbs.twimg.com/profile_images/787336839954894848/h90UjdE8_normal.jpg"/>
    <hyperlink ref="V111" r:id="rId202" display="https://pbs.twimg.com/media/EGTL2QmUcAEiQrX.jpg"/>
    <hyperlink ref="V112" r:id="rId203" display="http://pbs.twimg.com/profile_images/1171588169311182849/I8v84ooZ_normal.jpg"/>
    <hyperlink ref="V113" r:id="rId204" display="http://pbs.twimg.com/profile_images/539878366711918592/9iFsQfP4_normal.jpeg"/>
    <hyperlink ref="V114" r:id="rId205" display="http://pbs.twimg.com/profile_images/787336839954894848/h90UjdE8_normal.jpg"/>
    <hyperlink ref="V115" r:id="rId206" display="http://pbs.twimg.com/profile_images/1171588169311182849/I8v84ooZ_normal.jpg"/>
    <hyperlink ref="V116" r:id="rId207" display="http://pbs.twimg.com/profile_images/787336839954894848/h90UjdE8_normal.jpg"/>
    <hyperlink ref="V117" r:id="rId208" display="http://pbs.twimg.com/profile_images/445572149902733313/HXpiBYDt_normal.png"/>
    <hyperlink ref="V118" r:id="rId209" display="http://pbs.twimg.com/profile_images/787336839954894848/h90UjdE8_normal.jpg"/>
    <hyperlink ref="V119" r:id="rId210" display="https://pbs.twimg.com/media/EGWKuNoWwAESGmF.jpg"/>
    <hyperlink ref="V120" r:id="rId211" display="https://pbs.twimg.com/media/EGWtyMCXUAAsuyg.jpg"/>
    <hyperlink ref="V121" r:id="rId212" display="http://pbs.twimg.com/profile_images/935141845516128257/Pgbc9qvQ_normal.jpg"/>
    <hyperlink ref="V122" r:id="rId213" display="http://pbs.twimg.com/profile_images/787336839954894848/h90UjdE8_normal.jpg"/>
    <hyperlink ref="V123" r:id="rId214" display="https://pbs.twimg.com/media/EGWNpkqXYAA_hgA.jpg"/>
    <hyperlink ref="V124" r:id="rId215" display="http://pbs.twimg.com/profile_images/935141845516128257/Pgbc9qvQ_normal.jpg"/>
    <hyperlink ref="V125" r:id="rId216" display="http://pbs.twimg.com/profile_images/787336839954894848/h90UjdE8_normal.jpg"/>
    <hyperlink ref="V126" r:id="rId217" display="http://pbs.twimg.com/profile_images/466889974835458048/HXMIfTx8_normal.jpeg"/>
    <hyperlink ref="V127" r:id="rId218" display="http://pbs.twimg.com/profile_images/787336839954894848/h90UjdE8_normal.jpg"/>
    <hyperlink ref="V128" r:id="rId219" display="http://pbs.twimg.com/profile_images/787336839954894848/h90UjdE8_normal.jpg"/>
    <hyperlink ref="V129" r:id="rId220" display="http://pbs.twimg.com/profile_images/787336839954894848/h90UjdE8_normal.jpg"/>
    <hyperlink ref="V130" r:id="rId221" display="https://pbs.twimg.com/media/EGalSYVWsAg0Lwn.jpg"/>
    <hyperlink ref="V131" r:id="rId222" display="https://pbs.twimg.com/media/EGalSYVWsAg0Lwn.jpg"/>
    <hyperlink ref="V132" r:id="rId223" display="http://pbs.twimg.com/profile_images/1045338036727361537/nNvTKVV7_normal.jpg"/>
    <hyperlink ref="V133" r:id="rId224" display="http://pbs.twimg.com/profile_images/787336839954894848/h90UjdE8_normal.jpg"/>
    <hyperlink ref="V134" r:id="rId225" display="https://pbs.twimg.com/media/EGBvYm9WsAAN5hd.jpg"/>
    <hyperlink ref="V135" r:id="rId226" display="http://pbs.twimg.com/profile_images/466889974835458048/HXMIfTx8_normal.jpeg"/>
    <hyperlink ref="V136" r:id="rId227" display="http://pbs.twimg.com/profile_images/466889974835458048/HXMIfTx8_normal.jpeg"/>
    <hyperlink ref="V137" r:id="rId228" display="http://pbs.twimg.com/profile_images/466889974835458048/HXMIfTx8_normal.jpeg"/>
    <hyperlink ref="V138" r:id="rId229" display="http://pbs.twimg.com/profile_images/466889974835458048/HXMIfTx8_normal.jpeg"/>
    <hyperlink ref="V139" r:id="rId230" display="http://pbs.twimg.com/profile_images/466889974835458048/HXMIfTx8_normal.jpeg"/>
    <hyperlink ref="V140" r:id="rId231" display="http://pbs.twimg.com/profile_images/466889974835458048/HXMIfTx8_normal.jpeg"/>
    <hyperlink ref="V141" r:id="rId232" display="http://pbs.twimg.com/profile_images/466889974835458048/HXMIfTx8_normal.jpeg"/>
    <hyperlink ref="V142" r:id="rId233" display="http://pbs.twimg.com/profile_images/466889974835458048/HXMIfTx8_normal.jpeg"/>
    <hyperlink ref="V143" r:id="rId234" display="http://pbs.twimg.com/profile_images/466889974835458048/HXMIfTx8_normal.jpeg"/>
    <hyperlink ref="V144" r:id="rId235" display="http://pbs.twimg.com/profile_images/466889974835458048/HXMIfTx8_normal.jpeg"/>
    <hyperlink ref="V145" r:id="rId236" display="http://pbs.twimg.com/profile_images/466889974835458048/HXMIfTx8_normal.jpeg"/>
    <hyperlink ref="V146" r:id="rId237" display="http://pbs.twimg.com/profile_images/787336839954894848/h90UjdE8_normal.jpg"/>
    <hyperlink ref="V147" r:id="rId238" display="http://pbs.twimg.com/profile_images/787336839954894848/h90UjdE8_normal.jpg"/>
    <hyperlink ref="V148" r:id="rId239" display="http://pbs.twimg.com/profile_images/1127921077135597572/TaSi9TYs_normal.jpg"/>
    <hyperlink ref="V149" r:id="rId240" display="http://pbs.twimg.com/profile_images/787336839954894848/h90UjdE8_normal.jpg"/>
    <hyperlink ref="V150" r:id="rId241" display="https://pbs.twimg.com/media/EF70zyEXkAADIXK.jpg"/>
    <hyperlink ref="V151" r:id="rId242" display="http://pbs.twimg.com/profile_images/1117753276169060352/kKngxHV0_normal.png"/>
    <hyperlink ref="V152" r:id="rId243" display="http://pbs.twimg.com/profile_images/787336839954894848/h90UjdE8_normal.jpg"/>
    <hyperlink ref="V153" r:id="rId244" display="https://pbs.twimg.com/media/EGf-gHwW4AARJUM.jpg"/>
    <hyperlink ref="V154" r:id="rId245" display="http://pbs.twimg.com/profile_images/787336839954894848/h90UjdE8_normal.jpg"/>
    <hyperlink ref="V155" r:id="rId246" display="http://pbs.twimg.com/profile_images/1125709590304313350/CX5B0JVT_normal.jpg"/>
    <hyperlink ref="V156" r:id="rId247" display="http://pbs.twimg.com/profile_images/1125709590304313350/CX5B0JVT_normal.jpg"/>
    <hyperlink ref="V157" r:id="rId248" display="http://pbs.twimg.com/profile_images/1125709590304313350/CX5B0JVT_normal.jpg"/>
    <hyperlink ref="V158" r:id="rId249" display="https://pbs.twimg.com/media/EF70zyEXkAADIXK.jpg"/>
    <hyperlink ref="V159" r:id="rId250" display="https://pbs.twimg.com/media/EGgB8x_WoAABDze.jpg"/>
    <hyperlink ref="V160" r:id="rId251" display="https://pbs.twimg.com/media/EF70zyEXkAADIXK.jpg"/>
    <hyperlink ref="V161" r:id="rId252" display="http://pbs.twimg.com/profile_images/787336839954894848/h90UjdE8_normal.jpg"/>
    <hyperlink ref="V162" r:id="rId253" display="http://pbs.twimg.com/profile_images/1157934743348011008/KdPFYuD6_normal.jpg"/>
    <hyperlink ref="V163" r:id="rId254" display="http://pbs.twimg.com/profile_images/1157934743348011008/KdPFYuD6_normal.jpg"/>
    <hyperlink ref="V164" r:id="rId255" display="http://pbs.twimg.com/profile_images/787336839954894848/h90UjdE8_normal.jpg"/>
    <hyperlink ref="V165" r:id="rId256" display="https://pbs.twimg.com/media/EGgKR3RXUAA_lSX.png"/>
    <hyperlink ref="V166" r:id="rId257" display="http://pbs.twimg.com/profile_images/787336839954894848/h90UjdE8_normal.jpg"/>
    <hyperlink ref="V167" r:id="rId258" display="http://pbs.twimg.com/profile_images/1026079729676439552/zh2Rsfug_normal.jpg"/>
    <hyperlink ref="V168" r:id="rId259" display="https://pbs.twimg.com/media/EF9kpzOWoAIkZ_v.jpg"/>
    <hyperlink ref="V169" r:id="rId260" display="https://pbs.twimg.com/media/EGQSC9fXoAAoQDt.jpg"/>
    <hyperlink ref="V170" r:id="rId261" display="http://pbs.twimg.com/profile_images/787336839954894848/h90UjdE8_normal.jpg"/>
    <hyperlink ref="V171" r:id="rId262" display="http://pbs.twimg.com/profile_images/787336839954894848/h90UjdE8_normal.jpg"/>
    <hyperlink ref="V172" r:id="rId263" display="https://pbs.twimg.com/media/EGf0d3RWkAAfhWz.jpg"/>
    <hyperlink ref="V173" r:id="rId264" display="http://pbs.twimg.com/profile_images/912974075420725250/WyLm9JeJ_normal.jpg"/>
    <hyperlink ref="V174" r:id="rId265" display="http://pbs.twimg.com/profile_images/912974075420725250/WyLm9JeJ_normal.jpg"/>
    <hyperlink ref="V175" r:id="rId266" display="https://pbs.twimg.com/media/EF3-9QIXUAIgtEI.jpg"/>
    <hyperlink ref="V176" r:id="rId267" display="https://pbs.twimg.com/media/EGW4j3EWwAAQpIJ.jpg"/>
    <hyperlink ref="V177" r:id="rId268" display="https://pbs.twimg.com/media/EF2nPiuU8AAxDZX.jpg"/>
    <hyperlink ref="V178" r:id="rId269" display="https://pbs.twimg.com/media/EGWG00wXUAAkz0T.jpg"/>
    <hyperlink ref="V179" r:id="rId270" display="http://pbs.twimg.com/profile_images/787336839954894848/h90UjdE8_normal.jpg"/>
    <hyperlink ref="V180" r:id="rId271" display="http://pbs.twimg.com/profile_images/1070985650072100864/t4OyiyIv_normal.jpg"/>
    <hyperlink ref="V181" r:id="rId272" display="http://pbs.twimg.com/profile_images/853397942308417536/0lGBElWU_normal.jpg"/>
    <hyperlink ref="V182" r:id="rId273" display="http://pbs.twimg.com/profile_images/853397942308417536/0lGBElWU_normal.jpg"/>
    <hyperlink ref="V183" r:id="rId274" display="http://pbs.twimg.com/profile_images/853397942308417536/0lGBElWU_normal.jpg"/>
    <hyperlink ref="V184" r:id="rId275" display="http://pbs.twimg.com/profile_images/1070985650072100864/t4OyiyIv_normal.jpg"/>
    <hyperlink ref="V185" r:id="rId276" display="http://pbs.twimg.com/profile_images/787336839954894848/h90UjdE8_normal.jpg"/>
    <hyperlink ref="V186" r:id="rId277" display="http://pbs.twimg.com/profile_images/1070985650072100864/t4OyiyIv_normal.jpg"/>
    <hyperlink ref="V187" r:id="rId278" display="http://pbs.twimg.com/profile_images/1070985650072100864/t4OyiyIv_normal.jpg"/>
    <hyperlink ref="V188" r:id="rId279" display="http://pbs.twimg.com/profile_images/429230119686004736/NWClRegA_normal.jpeg"/>
    <hyperlink ref="V189" r:id="rId280" display="http://pbs.twimg.com/profile_images/429230119686004736/NWClRegA_normal.jpeg"/>
    <hyperlink ref="V190" r:id="rId281" display="http://pbs.twimg.com/profile_images/429230119686004736/NWClRegA_normal.jpeg"/>
    <hyperlink ref="V191" r:id="rId282" display="http://pbs.twimg.com/profile_images/1169558033342619648/LPF3gkIV_normal.jpg"/>
    <hyperlink ref="V192" r:id="rId283" display="https://pbs.twimg.com/media/EFsghqwWwAAAVhW.jpg"/>
    <hyperlink ref="V193" r:id="rId284" display="http://pbs.twimg.com/profile_images/787336839954894848/h90UjdE8_normal.jpg"/>
    <hyperlink ref="V194" r:id="rId285" display="http://pbs.twimg.com/profile_images/787336839954894848/h90UjdE8_normal.jpg"/>
    <hyperlink ref="V195" r:id="rId286" display="http://pbs.twimg.com/profile_images/787336839954894848/h90UjdE8_normal.jpg"/>
    <hyperlink ref="V196" r:id="rId287" display="http://pbs.twimg.com/profile_images/787336839954894848/h90UjdE8_normal.jpg"/>
    <hyperlink ref="V197" r:id="rId288" display="http://pbs.twimg.com/profile_images/787336839954894848/h90UjdE8_normal.jpg"/>
    <hyperlink ref="V198" r:id="rId289" display="http://pbs.twimg.com/profile_images/787336839954894848/h90UjdE8_normal.jpg"/>
    <hyperlink ref="V199" r:id="rId290" display="http://pbs.twimg.com/profile_images/787336839954894848/h90UjdE8_normal.jpg"/>
    <hyperlink ref="V200" r:id="rId291" display="http://pbs.twimg.com/profile_images/787336839954894848/h90UjdE8_normal.jpg"/>
    <hyperlink ref="V201" r:id="rId292" display="http://pbs.twimg.com/profile_images/787336839954894848/h90UjdE8_normal.jpg"/>
    <hyperlink ref="V202" r:id="rId293" display="http://pbs.twimg.com/profile_images/787336839954894848/h90UjdE8_normal.jpg"/>
    <hyperlink ref="V203" r:id="rId294" display="http://pbs.twimg.com/profile_images/787336839954894848/h90UjdE8_normal.jpg"/>
    <hyperlink ref="V204" r:id="rId295" display="http://pbs.twimg.com/profile_images/787336839954894848/h90UjdE8_normal.jpg"/>
    <hyperlink ref="V205" r:id="rId296" display="http://pbs.twimg.com/profile_images/787336839954894848/h90UjdE8_normal.jpg"/>
    <hyperlink ref="V206" r:id="rId297" display="http://pbs.twimg.com/profile_images/787336839954894848/h90UjdE8_normal.jpg"/>
    <hyperlink ref="V207" r:id="rId298" display="http://pbs.twimg.com/profile_images/787336839954894848/h90UjdE8_normal.jpg"/>
    <hyperlink ref="V208" r:id="rId299" display="http://pbs.twimg.com/profile_images/787336839954894848/h90UjdE8_normal.jpg"/>
    <hyperlink ref="V209" r:id="rId300" display="http://pbs.twimg.com/profile_images/787336839954894848/h90UjdE8_normal.jpg"/>
    <hyperlink ref="V210" r:id="rId301" display="https://pbs.twimg.com/media/EGgQmFOWoAUtr0l.jpg"/>
    <hyperlink ref="V211" r:id="rId302" display="https://pbs.twimg.com/media/EGgVruOWsAUJfi5.jpg"/>
    <hyperlink ref="V212" r:id="rId303" display="http://pbs.twimg.com/profile_images/787336839954894848/h90UjdE8_normal.jpg"/>
    <hyperlink ref="V213" r:id="rId304" display="http://pbs.twimg.com/profile_images/787336839954894848/h90UjdE8_normal.jpg"/>
    <hyperlink ref="V214" r:id="rId305" display="http://pbs.twimg.com/profile_images/787336839954894848/h90UjdE8_normal.jpg"/>
    <hyperlink ref="V215" r:id="rId306" display="http://pbs.twimg.com/profile_images/787336839954894848/h90UjdE8_normal.jpg"/>
    <hyperlink ref="V216" r:id="rId307" display="http://pbs.twimg.com/profile_images/787336839954894848/h90UjdE8_normal.jpg"/>
    <hyperlink ref="V217" r:id="rId308" display="http://pbs.twimg.com/profile_images/787336839954894848/h90UjdE8_normal.jpg"/>
    <hyperlink ref="V218" r:id="rId309" display="http://pbs.twimg.com/profile_images/787336839954894848/h90UjdE8_normal.jpg"/>
    <hyperlink ref="V219" r:id="rId310" display="http://pbs.twimg.com/profile_images/787336839954894848/h90UjdE8_normal.jpg"/>
    <hyperlink ref="V220" r:id="rId311" display="http://pbs.twimg.com/profile_images/787336839954894848/h90UjdE8_normal.jpg"/>
    <hyperlink ref="V221" r:id="rId312" display="http://pbs.twimg.com/profile_images/787336839954894848/h90UjdE8_normal.jpg"/>
    <hyperlink ref="V222" r:id="rId313" display="http://pbs.twimg.com/profile_images/1169558033342619648/LPF3gkIV_normal.jpg"/>
    <hyperlink ref="V223" r:id="rId314" display="http://pbs.twimg.com/profile_images/1169558033342619648/LPF3gkIV_normal.jpg"/>
    <hyperlink ref="V224" r:id="rId315" display="https://pbs.twimg.com/media/EFsghqwWwAAAVhW.jpg"/>
    <hyperlink ref="V225" r:id="rId316" display="https://pbs.twimg.com/media/EF2pR-8UcAAY25N.jpg"/>
    <hyperlink ref="V226" r:id="rId317" display="https://pbs.twimg.com/media/EF3fugFW4AAqfZz.jpg"/>
    <hyperlink ref="V227" r:id="rId318" display="https://pbs.twimg.com/media/EF3Z5fxWkAMPT1-.jpg"/>
    <hyperlink ref="V228" r:id="rId319" display="http://pbs.twimg.com/profile_images/378800000820049974/bb7bd8fdb4671e53ef9ba6f522e27333_normal.jpeg"/>
    <hyperlink ref="V229" r:id="rId320" display="https://pbs.twimg.com/media/EGld1-6WkAcDf4E.jpg"/>
    <hyperlink ref="V230" r:id="rId321" display="http://pbs.twimg.com/profile_images/378800000820049974/bb7bd8fdb4671e53ef9ba6f522e27333_normal.jpeg"/>
    <hyperlink ref="V231" r:id="rId322" display="http://pbs.twimg.com/profile_images/378800000820049974/bb7bd8fdb4671e53ef9ba6f522e27333_normal.jpeg"/>
    <hyperlink ref="V232" r:id="rId323" display="http://pbs.twimg.com/profile_images/1169558033342619648/LPF3gkIV_normal.jpg"/>
    <hyperlink ref="V233" r:id="rId324" display="http://pbs.twimg.com/profile_images/1169558033342619648/LPF3gkIV_normal.jpg"/>
    <hyperlink ref="V234" r:id="rId325" display="http://pbs.twimg.com/profile_images/1169558033342619648/LPF3gkIV_normal.jpg"/>
    <hyperlink ref="X3" r:id="rId326" display="https://twitter.com/#!/citysdk_hanna/status/1178618239762518021"/>
    <hyperlink ref="X4" r:id="rId327" display="https://twitter.com/#!/maja_66/status/1179254616267079681"/>
    <hyperlink ref="X5" r:id="rId328" display="https://twitter.com/#!/mahkupirkanmaa/status/1179350114458054658"/>
    <hyperlink ref="X6" r:id="rId329" display="https://twitter.com/#!/anukinnunen/status/1179472050538401792"/>
    <hyperlink ref="X7" r:id="rId330" display="https://twitter.com/#!/jkangaso/status/1179487961504784385"/>
    <hyperlink ref="X8" r:id="rId331" display="https://twitter.com/#!/aleksijantti/status/1179609040147636224"/>
    <hyperlink ref="X9" r:id="rId332" display="https://twitter.com/#!/heini_kangas/status/1179629373588160513"/>
    <hyperlink ref="X10" r:id="rId333" display="https://twitter.com/#!/paivinurmi/status/1179352671234527233"/>
    <hyperlink ref="X11" r:id="rId334" display="https://twitter.com/#!/fioribgaming/status/1179780581988679680"/>
    <hyperlink ref="X12" r:id="rId335" display="https://twitter.com/#!/iperantanen/status/1179814516785324032"/>
    <hyperlink ref="X13" r:id="rId336" display="https://twitter.com/#!/villeairo/status/1179998526756933632"/>
    <hyperlink ref="X14" r:id="rId337" display="https://twitter.com/#!/johannaontwfin/status/1180049657235492864"/>
    <hyperlink ref="X15" r:id="rId338" display="https://twitter.com/#!/mirkalahti/status/1180208908142600197"/>
    <hyperlink ref="X16" r:id="rId339" display="https://twitter.com/#!/carlgould/status/1181155602426466308"/>
    <hyperlink ref="X17" r:id="rId340" display="https://twitter.com/#!/eutifi/status/1181242149230252034"/>
    <hyperlink ref="X18" r:id="rId341" display="https://twitter.com/#!/maaritvehvilai1/status/1181260309870370816"/>
    <hyperlink ref="X19" r:id="rId342" display="https://twitter.com/#!/iot_events/status/1181287027444043776"/>
    <hyperlink ref="X20" r:id="rId343" display="https://twitter.com/#!/psdintelligence/status/1181286846661156865"/>
    <hyperlink ref="X21" r:id="rId344" display="https://twitter.com/#!/crea_squads/status/1181419432268193792"/>
    <hyperlink ref="X22" r:id="rId345" display="https://twitter.com/#!/majidemoney/status/1181521711151435778"/>
    <hyperlink ref="X23" r:id="rId346" display="https://twitter.com/#!/tampereenseutu/status/1181552023214477313"/>
    <hyperlink ref="X24" r:id="rId347" display="https://twitter.com/#!/jeeosch/status/1181553345544278017"/>
    <hyperlink ref="X25" r:id="rId348" display="https://twitter.com/#!/renovateeurope/status/1181583728323301376"/>
    <hyperlink ref="X26" r:id="rId349" display="https://twitter.com/#!/tiinasurakka/status/1181606783183413250"/>
    <hyperlink ref="X27" r:id="rId350" display="https://twitter.com/#!/businesstampere/status/1179741996895866881"/>
    <hyperlink ref="X28" r:id="rId351" display="https://twitter.com/#!/andreassonari/status/1181814265730260992"/>
    <hyperlink ref="X29" r:id="rId352" display="https://twitter.com/#!/pitky_ry/status/1181819663686217728"/>
    <hyperlink ref="X30" r:id="rId353" display="https://twitter.com/#!/k2tre/status/1181821242875301888"/>
    <hyperlink ref="X31" r:id="rId354" display="https://twitter.com/#!/minnahelynen/status/1181854572765208579"/>
    <hyperlink ref="X32" r:id="rId355" display="https://twitter.com/#!/ictfinland/status/1179486882121617408"/>
    <hyperlink ref="X33" r:id="rId356" display="https://twitter.com/#!/ictfinland/status/1181998821901000709"/>
    <hyperlink ref="X34" r:id="rId357" display="https://twitter.com/#!/mc_roth/status/1179019305004011520"/>
    <hyperlink ref="X35" r:id="rId358" display="https://twitter.com/#!/smartecocity/status/1179723018525917185"/>
    <hyperlink ref="X36" r:id="rId359" display="https://twitter.com/#!/smartecocity/status/1181553162869727232"/>
    <hyperlink ref="X37" r:id="rId360" display="https://twitter.com/#!/smartecocity/status/1181901121910128640"/>
    <hyperlink ref="X38" r:id="rId361" display="https://twitter.com/#!/smartecocity/status/1182210540992651266"/>
    <hyperlink ref="X39" r:id="rId362" display="https://twitter.com/#!/kaya_brandt/status/1182214769543135232"/>
    <hyperlink ref="X40" r:id="rId363" display="https://twitter.com/#!/ilverkokk/status/1182228243128229893"/>
    <hyperlink ref="X41" r:id="rId364" display="https://twitter.com/#!/eutampere/status/1180048393063800833"/>
    <hyperlink ref="X42" r:id="rId365" display="https://twitter.com/#!/eutampere/status/1181128713750159360"/>
    <hyperlink ref="X43" r:id="rId366" display="https://twitter.com/#!/pirkanmaan_liit/status/1180055423124148224"/>
    <hyperlink ref="X44" r:id="rId367" display="https://twitter.com/#!/eutampere/status/1181108650607304704"/>
    <hyperlink ref="X45" r:id="rId368" display="https://twitter.com/#!/eutampere/status/1181499667932160000"/>
    <hyperlink ref="X46" r:id="rId369" display="https://twitter.com/#!/itc_tampereuni/status/1181818958145564672"/>
    <hyperlink ref="X47" r:id="rId370" display="https://twitter.com/#!/eutampere/status/1181583256057200640"/>
    <hyperlink ref="X48" r:id="rId371" display="https://twitter.com/#!/eutampere/status/1182240437093982208"/>
    <hyperlink ref="X49" r:id="rId372" display="https://twitter.com/#!/hanneraikkonen/status/1179287189190070272"/>
    <hyperlink ref="X50" r:id="rId373" display="https://twitter.com/#!/hanneraikkonen/status/1181148710065070080"/>
    <hyperlink ref="X51" r:id="rId374" display="https://twitter.com/#!/hanneraikkonen/status/1181149355878834177"/>
    <hyperlink ref="X52" r:id="rId375" display="https://twitter.com/#!/hanneraikkonen/status/1181500067154448384"/>
    <hyperlink ref="X53" r:id="rId376" display="https://twitter.com/#!/hanneraikkonen/status/1181584513861861376"/>
    <hyperlink ref="X54" r:id="rId377" display="https://twitter.com/#!/hanneraikkonen/status/1182242451337236480"/>
    <hyperlink ref="X55" r:id="rId378" display="https://twitter.com/#!/kuutosaika/status/1182247395507220480"/>
    <hyperlink ref="X56" r:id="rId379" display="https://twitter.com/#!/vtt_amheikkila/status/1182282435003899904"/>
    <hyperlink ref="X57" r:id="rId380" display="https://twitter.com/#!/sirpavirta/status/1181615334081597440"/>
    <hyperlink ref="X58" r:id="rId381" display="https://twitter.com/#!/sirpavirta/status/1182304588835237891"/>
    <hyperlink ref="X59" r:id="rId382" display="https://twitter.com/#!/amin30704649/status/1182339654479167488"/>
    <hyperlink ref="X60" r:id="rId383" display="https://twitter.com/#!/jarkko_moilanen/status/1182532815700840448"/>
    <hyperlink ref="X61" r:id="rId384" display="https://twitter.com/#!/jarkko_moilanen/status/1182532870075834368"/>
    <hyperlink ref="X62" r:id="rId385" display="https://twitter.com/#!/paulivalimaki/status/1182532761296486400"/>
    <hyperlink ref="X63" r:id="rId386" display="https://twitter.com/#!/paulivalimaki/status/1182532836496236544"/>
    <hyperlink ref="X64" r:id="rId387" display="https://twitter.com/#!/paulivalimaki/status/1182532857719382017"/>
    <hyperlink ref="X65" r:id="rId388" display="https://twitter.com/#!/paulivalimaki/status/1182532934672228352"/>
    <hyperlink ref="X66" r:id="rId389" display="https://twitter.com/#!/treyleiskaava/status/1179345150444740608"/>
    <hyperlink ref="X67" r:id="rId390" display="https://twitter.com/#!/tamperekaupunki/status/1179388158422765570"/>
    <hyperlink ref="X68" r:id="rId391" display="https://twitter.com/#!/caritaisomaki/status/1178564354473680897"/>
    <hyperlink ref="X69" r:id="rId392" display="https://twitter.com/#!/caritaisomaki/status/1178623625336954881"/>
    <hyperlink ref="X70" r:id="rId393" display="https://twitter.com/#!/caritaisomaki/status/1179649482771841025"/>
    <hyperlink ref="X71" r:id="rId394" display="https://twitter.com/#!/caritaisomaki/status/1181818780156084224"/>
    <hyperlink ref="X72" r:id="rId395" display="https://twitter.com/#!/caritaisomaki/status/1181899371622928384"/>
    <hyperlink ref="X73" r:id="rId396" display="https://twitter.com/#!/caritaisomaki/status/1181901904802127872"/>
    <hyperlink ref="X74" r:id="rId397" display="https://twitter.com/#!/caritaisomaki/status/1182622320667566085"/>
    <hyperlink ref="X75" r:id="rId398" display="https://twitter.com/#!/smarttampere/status/1178936019397304327"/>
    <hyperlink ref="X76" r:id="rId399" display="https://twitter.com/#!/dimecc_fi/status/1178972568050704384"/>
    <hyperlink ref="X77" r:id="rId400" display="https://twitter.com/#!/smarttampere/status/1178962795066482688"/>
    <hyperlink ref="X78" r:id="rId401" display="https://twitter.com/#!/mc_roth/status/1182026037129072641"/>
    <hyperlink ref="X79" r:id="rId402" display="https://twitter.com/#!/smarttampere/status/1179021385471057920"/>
    <hyperlink ref="X80" r:id="rId403" display="https://twitter.com/#!/businesstampere/status/1179722717894991872"/>
    <hyperlink ref="X81" r:id="rId404" display="https://twitter.com/#!/petrinykanen/status/1176465780184977408"/>
    <hyperlink ref="X82" r:id="rId405" display="https://twitter.com/#!/petrinykanen/status/1178971878691500037"/>
    <hyperlink ref="X83" r:id="rId406" display="https://twitter.com/#!/petrinykanen/status/1182179076930301953"/>
    <hyperlink ref="X84" r:id="rId407" display="https://twitter.com/#!/smarttampere/status/1179254448016809984"/>
    <hyperlink ref="X85" r:id="rId408" display="https://twitter.com/#!/smarttampere/status/1179289506354212865"/>
    <hyperlink ref="X86" r:id="rId409" display="https://twitter.com/#!/bitwiseoy/status/1179291217810640898"/>
    <hyperlink ref="X87" r:id="rId410" display="https://twitter.com/#!/schulzekatri/status/1179302707443712000"/>
    <hyperlink ref="X88" r:id="rId411" display="https://twitter.com/#!/swecofinland/status/1179295077044236289"/>
    <hyperlink ref="X89" r:id="rId412" display="https://twitter.com/#!/schulzekatri/status/1179302228835930112"/>
    <hyperlink ref="X90" r:id="rId413" display="https://twitter.com/#!/smarttampere/status/1179290428283195392"/>
    <hyperlink ref="X91" r:id="rId414" display="https://twitter.com/#!/jukkahammar/status/1179330447102431232"/>
    <hyperlink ref="X92" r:id="rId415" display="https://twitter.com/#!/markkuniemi_/status/1180340139157020673"/>
    <hyperlink ref="X93" r:id="rId416" display="https://twitter.com/#!/smarttampere/status/1179331446223323136"/>
    <hyperlink ref="X94" r:id="rId417" display="https://twitter.com/#!/juhakokkone/status/1179811475327799298"/>
    <hyperlink ref="X95" r:id="rId418" display="https://twitter.com/#!/smarttampere/status/1179963474631368704"/>
    <hyperlink ref="X96" r:id="rId419" display="https://twitter.com/#!/businesstre_fi/status/1178746215208497156"/>
    <hyperlink ref="X97" r:id="rId420" display="https://twitter.com/#!/businesstre_fi/status/1179366576929292289"/>
    <hyperlink ref="X98" r:id="rId421" display="https://twitter.com/#!/businesstre_fi/status/1179366762099482624"/>
    <hyperlink ref="X99" r:id="rId422" display="https://twitter.com/#!/businesstre_fi/status/1179366858241257478"/>
    <hyperlink ref="X100" r:id="rId423" display="https://twitter.com/#!/businesstre_fi/status/1179690520064475136"/>
    <hyperlink ref="X101" r:id="rId424" display="https://twitter.com/#!/businesstre_fi/status/1181810830255558656"/>
    <hyperlink ref="X102" r:id="rId425" display="https://twitter.com/#!/businesstre_fi/status/1181810851411644416"/>
    <hyperlink ref="X103" r:id="rId426" display="https://twitter.com/#!/businesstre_fi/status/1182171308253175808"/>
    <hyperlink ref="X104" r:id="rId427" display="https://twitter.com/#!/smarttampere/status/1178563783750508546"/>
    <hyperlink ref="X105" r:id="rId428" display="https://twitter.com/#!/smarttampere/status/1180087686603902977"/>
    <hyperlink ref="X106" r:id="rId429" display="https://twitter.com/#!/tamperekaupunki/status/1181484413022068737"/>
    <hyperlink ref="X107" r:id="rId430" display="https://twitter.com/#!/smarttampere/status/1178563945239650304"/>
    <hyperlink ref="X108" r:id="rId431" display="https://twitter.com/#!/smarttampere/status/1179351019534372864"/>
    <hyperlink ref="X109" r:id="rId432" display="https://twitter.com/#!/smarttampere/status/1179646059838132225"/>
    <hyperlink ref="X110" r:id="rId433" display="https://twitter.com/#!/smarttampere/status/1181175159102812160"/>
    <hyperlink ref="X111" r:id="rId434" display="https://twitter.com/#!/psdintelligence/status/1181293137031057408"/>
    <hyperlink ref="X112" r:id="rId435" display="https://twitter.com/#!/tylerhsutton/status/1181302347860975616"/>
    <hyperlink ref="X113" r:id="rId436" display="https://twitter.com/#!/teppo_rantanen/status/1181305176348614657"/>
    <hyperlink ref="X114" r:id="rId437" display="https://twitter.com/#!/smarttampere/status/1181413341497090048"/>
    <hyperlink ref="X115" r:id="rId438" display="https://twitter.com/#!/tylerhsutton/status/1181287136705822723"/>
    <hyperlink ref="X116" r:id="rId439" display="https://twitter.com/#!/smarttampere/status/1181413449827586048"/>
    <hyperlink ref="X117" r:id="rId440" display="https://twitter.com/#!/kuutosaika/status/1180092482266288128"/>
    <hyperlink ref="X118" r:id="rId441" display="https://twitter.com/#!/smarttampere/status/1181469895885824001"/>
    <hyperlink ref="X119" r:id="rId442" display="https://twitter.com/#!/smarttampere/status/1181503014554804224"/>
    <hyperlink ref="X120" r:id="rId443" display="https://twitter.com/#!/smarttampere/status/1181541568324476928"/>
    <hyperlink ref="X121" r:id="rId444" display="https://twitter.com/#!/stardusth2020/status/1181553008645152774"/>
    <hyperlink ref="X122" r:id="rId445" display="https://twitter.com/#!/smarttampere/status/1181555342670475264"/>
    <hyperlink ref="X123" r:id="rId446" display="https://twitter.com/#!/jari_ikonen/status/1181506231770505218"/>
    <hyperlink ref="X124" r:id="rId447" display="https://twitter.com/#!/stardusth2020/status/1181554391452721153"/>
    <hyperlink ref="X125" r:id="rId448" display="https://twitter.com/#!/smarttampere/status/1181109313806446592"/>
    <hyperlink ref="X126" r:id="rId449" display="https://twitter.com/#!/tamperekaupunki/status/1181838623332818944"/>
    <hyperlink ref="X127" r:id="rId450" display="https://twitter.com/#!/smarttampere/status/1180052878393782272"/>
    <hyperlink ref="X128" r:id="rId451" display="https://twitter.com/#!/smarttampere/status/1181109479523393536"/>
    <hyperlink ref="X129" r:id="rId452" display="https://twitter.com/#!/smarttampere/status/1181584552533413890"/>
    <hyperlink ref="X130" r:id="rId453" display="https://twitter.com/#!/jarkkooksala/status/1181813695577505792"/>
    <hyperlink ref="X131" r:id="rId454" display="https://twitter.com/#!/smarttampere/status/1181817480089657344"/>
    <hyperlink ref="X132" r:id="rId455" display="https://twitter.com/#!/tribetampere/status/1181130869920190465"/>
    <hyperlink ref="X133" r:id="rId456" display="https://twitter.com/#!/smarttampere/status/1181818218115211265"/>
    <hyperlink ref="X134" r:id="rId457" display="https://twitter.com/#!/businesstampere/status/1180065959878578176"/>
    <hyperlink ref="X135" r:id="rId458" display="https://twitter.com/#!/tamperekaupunki/status/1179749004218896385"/>
    <hyperlink ref="X136" r:id="rId459" display="https://twitter.com/#!/tamperekaupunki/status/1178656871642779648"/>
    <hyperlink ref="X137" r:id="rId460" display="https://twitter.com/#!/tamperekaupunki/status/1178935039712747520"/>
    <hyperlink ref="X138" r:id="rId461" display="https://twitter.com/#!/tamperekaupunki/status/1179327363437469701"/>
    <hyperlink ref="X139" r:id="rId462" display="https://twitter.com/#!/tamperekaupunki/status/1179716489693290501"/>
    <hyperlink ref="X140" r:id="rId463" display="https://twitter.com/#!/tamperekaupunki/status/1180073479812595712"/>
    <hyperlink ref="X141" r:id="rId464" display="https://twitter.com/#!/tamperekaupunki/status/1181127288349442048"/>
    <hyperlink ref="X142" r:id="rId465" display="https://twitter.com/#!/tamperekaupunki/status/1181556794235195392"/>
    <hyperlink ref="X143" r:id="rId466" display="https://twitter.com/#!/tamperekaupunki/status/1181837836842131456"/>
    <hyperlink ref="X144" r:id="rId467" display="https://twitter.com/#!/tamperekaupunki/status/1182567416137687045"/>
    <hyperlink ref="X145" r:id="rId468" display="https://twitter.com/#!/tamperekaupunki/status/1182567782694699008"/>
    <hyperlink ref="X146" r:id="rId469" display="https://twitter.com/#!/smarttampere/status/1180068932667006976"/>
    <hyperlink ref="X147" r:id="rId470" display="https://twitter.com/#!/smarttampere/status/1181821624942768128"/>
    <hyperlink ref="X148" r:id="rId471" display="https://twitter.com/#!/xenomatix/status/1182012117387563009"/>
    <hyperlink ref="X149" r:id="rId472" display="https://twitter.com/#!/smarttampere/status/1181893013410373632"/>
    <hyperlink ref="X150" r:id="rId473" display="https://twitter.com/#!/businesstampere/status/1179722460008271872"/>
    <hyperlink ref="X151" r:id="rId474" display="https://twitter.com/#!/businesstampere/status/1181811255906099200"/>
    <hyperlink ref="X152" r:id="rId475" display="https://twitter.com/#!/smarttampere/status/1180069224011718657"/>
    <hyperlink ref="X153" r:id="rId476" display="https://twitter.com/#!/smarttampere/status/1182193261764628481"/>
    <hyperlink ref="X154" r:id="rId477" display="https://twitter.com/#!/smarttampere/status/1182196846732685313"/>
    <hyperlink ref="X155" r:id="rId478" display="https://twitter.com/#!/schulzekatri/status/1179303417040257024"/>
    <hyperlink ref="X156" r:id="rId479" display="https://twitter.com/#!/schulzekatri/status/1179304316991090688"/>
    <hyperlink ref="X157" r:id="rId480" display="https://twitter.com/#!/schulzekatri/status/1179425533475602432"/>
    <hyperlink ref="X158" r:id="rId481" display="https://twitter.com/#!/schulzekatri/status/1179649329029623808"/>
    <hyperlink ref="X159" r:id="rId482" display="https://twitter.com/#!/schulzekatri/status/1182197120637558784"/>
    <hyperlink ref="X160" r:id="rId483" display="https://twitter.com/#!/smarttampere/status/1179676333779103745"/>
    <hyperlink ref="X161" r:id="rId484" display="https://twitter.com/#!/smarttampere/status/1182205300625018882"/>
    <hyperlink ref="X162" r:id="rId485" display="https://twitter.com/#!/braggetommi/status/1182627259846479873"/>
    <hyperlink ref="X163" r:id="rId486" display="https://twitter.com/#!/braggetommi/status/1182631167335550976"/>
    <hyperlink ref="X164" r:id="rId487" display="https://twitter.com/#!/smarttampere/status/1182650214156513280"/>
    <hyperlink ref="X165" r:id="rId488" display="https://twitter.com/#!/tays_sairaala/status/1182211055927398401"/>
    <hyperlink ref="X166" r:id="rId489" display="https://twitter.com/#!/smarttampere/status/1182667393048424450"/>
    <hyperlink ref="X167" r:id="rId490" display="https://twitter.com/#!/lailabrocker/status/1182874676189650945"/>
    <hyperlink ref="X168" r:id="rId491" display="https://twitter.com/#!/ai_hub_tampere/status/1179772307419619333"/>
    <hyperlink ref="X169" r:id="rId492" display="https://twitter.com/#!/ai_hub_tampere/status/1181088852167004160"/>
    <hyperlink ref="X170" r:id="rId493" display="https://twitter.com/#!/smarttampere/status/1181090959637004288"/>
    <hyperlink ref="X171" r:id="rId494" display="https://twitter.com/#!/smarttampere/status/1182179411002642432"/>
    <hyperlink ref="X172" r:id="rId495" display="https://twitter.com/#!/smarttampere/status/1182182228530470912"/>
    <hyperlink ref="X173" r:id="rId496" display="https://twitter.com/#!/kampusklubi/status/1179283960842670085"/>
    <hyperlink ref="X174" r:id="rId497" display="https://twitter.com/#!/kampusklubi/status/1180088069610987520"/>
    <hyperlink ref="X175" r:id="rId498" display="https://twitter.com/#!/minna_kinnunen/status/1179379010897399808"/>
    <hyperlink ref="X176" r:id="rId499" display="https://twitter.com/#!/minna_kinnunen/status/1181553408655925248"/>
    <hyperlink ref="X177" r:id="rId500" display="https://twitter.com/#!/smarttampere/status/1179282580140630016"/>
    <hyperlink ref="X178" r:id="rId501" display="https://twitter.com/#!/smarttampere/status/1181498729230192640"/>
    <hyperlink ref="X179" r:id="rId502" display="https://twitter.com/#!/smarttampere/status/1181558586574544898"/>
    <hyperlink ref="X180" r:id="rId503" display="https://twitter.com/#!/ai_hub_tampere/status/1180091998323318784"/>
    <hyperlink ref="X181" r:id="rId504" display="https://twitter.com/#!/timorainio/status/1179633965151469568"/>
    <hyperlink ref="X182" r:id="rId505" display="https://twitter.com/#!/timorainio/status/1182468252867407874"/>
    <hyperlink ref="X183" r:id="rId506" display="https://twitter.com/#!/timorainio/status/1182629460853563393"/>
    <hyperlink ref="X184" r:id="rId507" display="https://twitter.com/#!/ai_hub_tampere/status/1182635787273330688"/>
    <hyperlink ref="X185" r:id="rId508" display="https://twitter.com/#!/smarttampere/status/1179963585289691136"/>
    <hyperlink ref="X186" r:id="rId509" display="https://twitter.com/#!/ai_hub_tampere/status/1182628947902775296"/>
    <hyperlink ref="X187" r:id="rId510" display="https://twitter.com/#!/ai_hub_tampere/status/1182900456089100294"/>
    <hyperlink ref="X188" r:id="rId511" display="https://twitter.com/#!/huhtelin/status/1178759713774821383"/>
    <hyperlink ref="X189" r:id="rId512" display="https://twitter.com/#!/huhtelin/status/1182939946191118336"/>
    <hyperlink ref="X190" r:id="rId513" display="https://twitter.com/#!/huhtelin/status/1182939978013253632"/>
    <hyperlink ref="X191" r:id="rId514" display="https://twitter.com/#!/niinaimmonen/status/1181261498087329792"/>
    <hyperlink ref="X192" r:id="rId515" display="https://twitter.com/#!/smarttampere/status/1178576195597803520"/>
    <hyperlink ref="X193" r:id="rId516" display="https://twitter.com/#!/smarttampere/status/1178578436090159104"/>
    <hyperlink ref="X194" r:id="rId517" display="https://twitter.com/#!/smarttampere/status/1178617315618951169"/>
    <hyperlink ref="X195" r:id="rId518" display="https://twitter.com/#!/smarttampere/status/1178929126675292161"/>
    <hyperlink ref="X196" r:id="rId519" display="https://twitter.com/#!/smarttampere/status/1179276286101016578"/>
    <hyperlink ref="X197" r:id="rId520" display="https://twitter.com/#!/smarttampere/status/1179378752205312000"/>
    <hyperlink ref="X198" r:id="rId521" display="https://twitter.com/#!/smarttampere/status/1179378779250139138"/>
    <hyperlink ref="X199" r:id="rId522" display="https://twitter.com/#!/smarttampere/status/1179712853722501121"/>
    <hyperlink ref="X200" r:id="rId523" display="https://twitter.com/#!/smarttampere/status/1180005544632995840"/>
    <hyperlink ref="X201" r:id="rId524" display="https://twitter.com/#!/smarttampere/status/1181507375532040193"/>
    <hyperlink ref="X202" r:id="rId525" display="https://twitter.com/#!/smarttampere/status/1181526800414969856"/>
    <hyperlink ref="X203" r:id="rId526" display="https://twitter.com/#!/smarttampere/status/1181821112327561217"/>
    <hyperlink ref="X204" r:id="rId527" display="https://twitter.com/#!/smarttampere/status/1181894482939252736"/>
    <hyperlink ref="X205" r:id="rId528" display="https://twitter.com/#!/smarttampere/status/1181895565019402240"/>
    <hyperlink ref="X206" r:id="rId529" display="https://twitter.com/#!/smarttampere/status/1181901012229120005"/>
    <hyperlink ref="X207" r:id="rId530" display="https://twitter.com/#!/smarttampere/status/1182182745017073664"/>
    <hyperlink ref="X208" r:id="rId531" display="https://twitter.com/#!/smarttampere/status/1182208399070629888"/>
    <hyperlink ref="X209" r:id="rId532" display="https://twitter.com/#!/smarttampere/status/1182210458197135360"/>
    <hyperlink ref="X210" r:id="rId533" display="https://twitter.com/#!/smarttampere/status/1182213156212559873"/>
    <hyperlink ref="X211" r:id="rId534" display="https://twitter.com/#!/smarttampere/status/1182218750348713984"/>
    <hyperlink ref="X212" r:id="rId535" display="https://twitter.com/#!/smarttampere/status/1182272224989986817"/>
    <hyperlink ref="X213" r:id="rId536" display="https://twitter.com/#!/smarttampere/status/1182275196817948673"/>
    <hyperlink ref="X214" r:id="rId537" display="https://twitter.com/#!/smarttampere/status/1182288505185153029"/>
    <hyperlink ref="X215" r:id="rId538" display="https://twitter.com/#!/smarttampere/status/1182541821039255553"/>
    <hyperlink ref="X216" r:id="rId539" display="https://twitter.com/#!/smarttampere/status/1182620147858771969"/>
    <hyperlink ref="X217" r:id="rId540" display="https://twitter.com/#!/smarttampere/status/1182620198265872385"/>
    <hyperlink ref="X218" r:id="rId541" display="https://twitter.com/#!/smarttampere/status/1182620226011222016"/>
    <hyperlink ref="X219" r:id="rId542" display="https://twitter.com/#!/smarttampere/status/1182622066316599296"/>
    <hyperlink ref="X220" r:id="rId543" display="https://twitter.com/#!/smarttampere/status/1182625412746113024"/>
    <hyperlink ref="X221" r:id="rId544" display="https://twitter.com/#!/smarttampere/status/1182626076884897794"/>
    <hyperlink ref="X222" r:id="rId545" display="https://twitter.com/#!/niinaimmonen/status/1178619420626829313"/>
    <hyperlink ref="X223" r:id="rId546" display="https://twitter.com/#!/niinaimmonen/status/1181853541436203009"/>
    <hyperlink ref="X224" r:id="rId547" display="https://twitter.com/#!/minna_kinnunen/status/1178571860721782784"/>
    <hyperlink ref="X225" r:id="rId548" display="https://twitter.com/#!/minna_kinnunen/status/1179284813385277440"/>
    <hyperlink ref="X226" r:id="rId549" display="https://twitter.com/#!/minna_kinnunen/status/1179344672830959618"/>
    <hyperlink ref="X227" r:id="rId550" display="https://twitter.com/#!/minna_kinnunen/status/1179344936778555393"/>
    <hyperlink ref="X228" r:id="rId551" display="https://twitter.com/#!/minna_kinnunen/status/1182005636562853888"/>
    <hyperlink ref="X229" r:id="rId552" display="https://twitter.com/#!/minna_kinnunen/status/1182579566684098560"/>
    <hyperlink ref="X230" r:id="rId553" display="https://twitter.com/#!/minna_kinnunen/status/1182601026391724032"/>
    <hyperlink ref="X231" r:id="rId554" display="https://twitter.com/#!/minna_kinnunen/status/1182606219036545024"/>
    <hyperlink ref="X232" r:id="rId555" display="https://twitter.com/#!/niinaimmonen/status/1179373981188710400"/>
    <hyperlink ref="X233" r:id="rId556" display="https://twitter.com/#!/niinaimmonen/status/1179607281270439940"/>
    <hyperlink ref="X234" r:id="rId557" display="https://twitter.com/#!/niinaimmonen/status/1183000220612861952"/>
    <hyperlink ref="AZ34" r:id="rId558" display="https://api.twitter.com/1.1/geo/id/e3ba9e096a0fc232.json"/>
    <hyperlink ref="AZ91" r:id="rId559" display="https://api.twitter.com/1.1/geo/id/0caa8c7fd414f000.json"/>
    <hyperlink ref="AZ123" r:id="rId560" display="https://api.twitter.com/1.1/geo/id/0fc28b29ecd5b002.json"/>
    <hyperlink ref="AZ175" r:id="rId561" display="https://api.twitter.com/1.1/geo/id/e3ba9e096a0fc232.json"/>
    <hyperlink ref="AZ176" r:id="rId562" display="https://api.twitter.com/1.1/geo/id/0fc28b29ecd5b002.json"/>
    <hyperlink ref="AZ225" r:id="rId563" display="https://api.twitter.com/1.1/geo/id/0caa8c7fd414f000.json"/>
    <hyperlink ref="AZ226" r:id="rId564" display="https://api.twitter.com/1.1/geo/id/0caa8c7fd414f000.json"/>
    <hyperlink ref="AZ227" r:id="rId565" display="https://api.twitter.com/1.1/geo/id/0caa8c7fd414f000.json"/>
    <hyperlink ref="AZ228" r:id="rId566" display="https://api.twitter.com/1.1/geo/id/e3ba9e096a0fc232.json"/>
    <hyperlink ref="AZ229" r:id="rId567" display="https://api.twitter.com/1.1/geo/id/07d9d26906482002.json"/>
    <hyperlink ref="AZ230" r:id="rId568" display="https://api.twitter.com/1.1/geo/id/e3ba9e096a0fc232.json"/>
    <hyperlink ref="AZ231" r:id="rId569" display="https://api.twitter.com/1.1/geo/id/e3ba9e096a0fc232.json"/>
  </hyperlinks>
  <printOptions/>
  <pageMargins left="0.7" right="0.7" top="0.75" bottom="0.75" header="0.3" footer="0.3"/>
  <pageSetup horizontalDpi="600" verticalDpi="600" orientation="portrait" r:id="rId573"/>
  <legacyDrawing r:id="rId571"/>
  <tableParts>
    <tablePart r:id="rId57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3111</v>
      </c>
      <c r="B1" s="13" t="s">
        <v>34</v>
      </c>
    </row>
    <row r="2" spans="1:2" ht="15">
      <c r="A2" s="114" t="s">
        <v>259</v>
      </c>
      <c r="B2" s="78">
        <v>10305.2</v>
      </c>
    </row>
    <row r="3" spans="1:2" ht="15">
      <c r="A3" s="114" t="s">
        <v>246</v>
      </c>
      <c r="B3" s="78">
        <v>3966.366667</v>
      </c>
    </row>
    <row r="4" spans="1:2" ht="15">
      <c r="A4" s="114" t="s">
        <v>281</v>
      </c>
      <c r="B4" s="78">
        <v>998.933333</v>
      </c>
    </row>
    <row r="5" spans="1:2" ht="15">
      <c r="A5" s="114" t="s">
        <v>279</v>
      </c>
      <c r="B5" s="78">
        <v>885.466667</v>
      </c>
    </row>
    <row r="6" spans="1:2" ht="15">
      <c r="A6" s="114" t="s">
        <v>229</v>
      </c>
      <c r="B6" s="78">
        <v>767</v>
      </c>
    </row>
    <row r="7" spans="1:2" ht="15">
      <c r="A7" s="114" t="s">
        <v>273</v>
      </c>
      <c r="B7" s="78">
        <v>708.266667</v>
      </c>
    </row>
    <row r="8" spans="1:2" ht="15">
      <c r="A8" s="114" t="s">
        <v>257</v>
      </c>
      <c r="B8" s="78">
        <v>608.5</v>
      </c>
    </row>
    <row r="9" spans="1:2" ht="15">
      <c r="A9" s="114" t="s">
        <v>236</v>
      </c>
      <c r="B9" s="78">
        <v>474</v>
      </c>
    </row>
    <row r="10" spans="1:2" ht="15">
      <c r="A10" s="114" t="s">
        <v>225</v>
      </c>
      <c r="B10" s="78">
        <v>442</v>
      </c>
    </row>
    <row r="11" spans="1:2" ht="15">
      <c r="A11" s="114" t="s">
        <v>242</v>
      </c>
      <c r="B11" s="78">
        <v>442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3113</v>
      </c>
      <c r="B25" t="s">
        <v>3112</v>
      </c>
    </row>
    <row r="26" spans="1:2" ht="15">
      <c r="A26" s="125" t="s">
        <v>2562</v>
      </c>
      <c r="B26" s="3"/>
    </row>
    <row r="27" spans="1:2" ht="15">
      <c r="A27" s="126" t="s">
        <v>3115</v>
      </c>
      <c r="B27" s="3"/>
    </row>
    <row r="28" spans="1:2" ht="15">
      <c r="A28" s="127" t="s">
        <v>3116</v>
      </c>
      <c r="B28" s="3"/>
    </row>
    <row r="29" spans="1:2" ht="15">
      <c r="A29" s="128" t="s">
        <v>3117</v>
      </c>
      <c r="B29" s="3">
        <v>1</v>
      </c>
    </row>
    <row r="30" spans="1:2" ht="15">
      <c r="A30" s="127" t="s">
        <v>3118</v>
      </c>
      <c r="B30" s="3"/>
    </row>
    <row r="31" spans="1:2" ht="15">
      <c r="A31" s="128" t="s">
        <v>3119</v>
      </c>
      <c r="B31" s="3">
        <v>3</v>
      </c>
    </row>
    <row r="32" spans="1:2" ht="15">
      <c r="A32" s="128" t="s">
        <v>3120</v>
      </c>
      <c r="B32" s="3">
        <v>3</v>
      </c>
    </row>
    <row r="33" spans="1:2" ht="15">
      <c r="A33" s="128" t="s">
        <v>3121</v>
      </c>
      <c r="B33" s="3">
        <v>4</v>
      </c>
    </row>
    <row r="34" spans="1:2" ht="15">
      <c r="A34" s="128" t="s">
        <v>3122</v>
      </c>
      <c r="B34" s="3">
        <v>1</v>
      </c>
    </row>
    <row r="35" spans="1:2" ht="15">
      <c r="A35" s="128" t="s">
        <v>3123</v>
      </c>
      <c r="B35" s="3">
        <v>1</v>
      </c>
    </row>
    <row r="36" spans="1:2" ht="15">
      <c r="A36" s="128" t="s">
        <v>3124</v>
      </c>
      <c r="B36" s="3">
        <v>1</v>
      </c>
    </row>
    <row r="37" spans="1:2" ht="15">
      <c r="A37" s="126" t="s">
        <v>3125</v>
      </c>
      <c r="B37" s="3"/>
    </row>
    <row r="38" spans="1:2" ht="15">
      <c r="A38" s="127" t="s">
        <v>3126</v>
      </c>
      <c r="B38" s="3"/>
    </row>
    <row r="39" spans="1:2" ht="15">
      <c r="A39" s="128" t="s">
        <v>3120</v>
      </c>
      <c r="B39" s="3">
        <v>3</v>
      </c>
    </row>
    <row r="40" spans="1:2" ht="15">
      <c r="A40" s="128" t="s">
        <v>3127</v>
      </c>
      <c r="B40" s="3">
        <v>3</v>
      </c>
    </row>
    <row r="41" spans="1:2" ht="15">
      <c r="A41" s="128" t="s">
        <v>3122</v>
      </c>
      <c r="B41" s="3">
        <v>2</v>
      </c>
    </row>
    <row r="42" spans="1:2" ht="15">
      <c r="A42" s="127" t="s">
        <v>3128</v>
      </c>
      <c r="B42" s="3"/>
    </row>
    <row r="43" spans="1:2" ht="15">
      <c r="A43" s="128" t="s">
        <v>3129</v>
      </c>
      <c r="B43" s="3">
        <v>2</v>
      </c>
    </row>
    <row r="44" spans="1:2" ht="15">
      <c r="A44" s="128" t="s">
        <v>3119</v>
      </c>
      <c r="B44" s="3">
        <v>6</v>
      </c>
    </row>
    <row r="45" spans="1:2" ht="15">
      <c r="A45" s="128" t="s">
        <v>3120</v>
      </c>
      <c r="B45" s="3">
        <v>7</v>
      </c>
    </row>
    <row r="46" spans="1:2" ht="15">
      <c r="A46" s="128" t="s">
        <v>3127</v>
      </c>
      <c r="B46" s="3">
        <v>3</v>
      </c>
    </row>
    <row r="47" spans="1:2" ht="15">
      <c r="A47" s="128" t="s">
        <v>3121</v>
      </c>
      <c r="B47" s="3">
        <v>4</v>
      </c>
    </row>
    <row r="48" spans="1:2" ht="15">
      <c r="A48" s="128" t="s">
        <v>3117</v>
      </c>
      <c r="B48" s="3">
        <v>2</v>
      </c>
    </row>
    <row r="49" spans="1:2" ht="15">
      <c r="A49" s="128" t="s">
        <v>3130</v>
      </c>
      <c r="B49" s="3">
        <v>7</v>
      </c>
    </row>
    <row r="50" spans="1:2" ht="15">
      <c r="A50" s="128" t="s">
        <v>3122</v>
      </c>
      <c r="B50" s="3">
        <v>1</v>
      </c>
    </row>
    <row r="51" spans="1:2" ht="15">
      <c r="A51" s="128" t="s">
        <v>3131</v>
      </c>
      <c r="B51" s="3">
        <v>1</v>
      </c>
    </row>
    <row r="52" spans="1:2" ht="15">
      <c r="A52" s="128" t="s">
        <v>3124</v>
      </c>
      <c r="B52" s="3">
        <v>1</v>
      </c>
    </row>
    <row r="53" spans="1:2" ht="15">
      <c r="A53" s="128" t="s">
        <v>3132</v>
      </c>
      <c r="B53" s="3">
        <v>2</v>
      </c>
    </row>
    <row r="54" spans="1:2" ht="15">
      <c r="A54" s="127" t="s">
        <v>3133</v>
      </c>
      <c r="B54" s="3"/>
    </row>
    <row r="55" spans="1:2" ht="15">
      <c r="A55" s="128" t="s">
        <v>3129</v>
      </c>
      <c r="B55" s="3">
        <v>2</v>
      </c>
    </row>
    <row r="56" spans="1:2" ht="15">
      <c r="A56" s="128" t="s">
        <v>3134</v>
      </c>
      <c r="B56" s="3">
        <v>2</v>
      </c>
    </row>
    <row r="57" spans="1:2" ht="15">
      <c r="A57" s="128" t="s">
        <v>3119</v>
      </c>
      <c r="B57" s="3">
        <v>3</v>
      </c>
    </row>
    <row r="58" spans="1:2" ht="15">
      <c r="A58" s="128" t="s">
        <v>3135</v>
      </c>
      <c r="B58" s="3">
        <v>1</v>
      </c>
    </row>
    <row r="59" spans="1:2" ht="15">
      <c r="A59" s="128" t="s">
        <v>3127</v>
      </c>
      <c r="B59" s="3">
        <v>1</v>
      </c>
    </row>
    <row r="60" spans="1:2" ht="15">
      <c r="A60" s="128" t="s">
        <v>3117</v>
      </c>
      <c r="B60" s="3">
        <v>5</v>
      </c>
    </row>
    <row r="61" spans="1:2" ht="15">
      <c r="A61" s="128" t="s">
        <v>3130</v>
      </c>
      <c r="B61" s="3">
        <v>1</v>
      </c>
    </row>
    <row r="62" spans="1:2" ht="15">
      <c r="A62" s="128" t="s">
        <v>3122</v>
      </c>
      <c r="B62" s="3">
        <v>1</v>
      </c>
    </row>
    <row r="63" spans="1:2" ht="15">
      <c r="A63" s="128" t="s">
        <v>3136</v>
      </c>
      <c r="B63" s="3">
        <v>1</v>
      </c>
    </row>
    <row r="64" spans="1:2" ht="15">
      <c r="A64" s="128" t="s">
        <v>3131</v>
      </c>
      <c r="B64" s="3">
        <v>1</v>
      </c>
    </row>
    <row r="65" spans="1:2" ht="15">
      <c r="A65" s="128" t="s">
        <v>3137</v>
      </c>
      <c r="B65" s="3">
        <v>2</v>
      </c>
    </row>
    <row r="66" spans="1:2" ht="15">
      <c r="A66" s="127" t="s">
        <v>3138</v>
      </c>
      <c r="B66" s="3"/>
    </row>
    <row r="67" spans="1:2" ht="15">
      <c r="A67" s="128" t="s">
        <v>3139</v>
      </c>
      <c r="B67" s="3">
        <v>2</v>
      </c>
    </row>
    <row r="68" spans="1:2" ht="15">
      <c r="A68" s="128" t="s">
        <v>3134</v>
      </c>
      <c r="B68" s="3">
        <v>1</v>
      </c>
    </row>
    <row r="69" spans="1:2" ht="15">
      <c r="A69" s="128" t="s">
        <v>3119</v>
      </c>
      <c r="B69" s="3">
        <v>1</v>
      </c>
    </row>
    <row r="70" spans="1:2" ht="15">
      <c r="A70" s="128" t="s">
        <v>3127</v>
      </c>
      <c r="B70" s="3">
        <v>4</v>
      </c>
    </row>
    <row r="71" spans="1:2" ht="15">
      <c r="A71" s="128" t="s">
        <v>3121</v>
      </c>
      <c r="B71" s="3">
        <v>4</v>
      </c>
    </row>
    <row r="72" spans="1:2" ht="15">
      <c r="A72" s="128" t="s">
        <v>3117</v>
      </c>
      <c r="B72" s="3">
        <v>2</v>
      </c>
    </row>
    <row r="73" spans="1:2" ht="15">
      <c r="A73" s="128" t="s">
        <v>3130</v>
      </c>
      <c r="B73" s="3">
        <v>2</v>
      </c>
    </row>
    <row r="74" spans="1:2" ht="15">
      <c r="A74" s="128" t="s">
        <v>3124</v>
      </c>
      <c r="B74" s="3">
        <v>1</v>
      </c>
    </row>
    <row r="75" spans="1:2" ht="15">
      <c r="A75" s="127" t="s">
        <v>3140</v>
      </c>
      <c r="B75" s="3"/>
    </row>
    <row r="76" spans="1:2" ht="15">
      <c r="A76" s="128" t="s">
        <v>3129</v>
      </c>
      <c r="B76" s="3">
        <v>1</v>
      </c>
    </row>
    <row r="77" spans="1:2" ht="15">
      <c r="A77" s="127" t="s">
        <v>3141</v>
      </c>
      <c r="B77" s="3"/>
    </row>
    <row r="78" spans="1:2" ht="15">
      <c r="A78" s="128" t="s">
        <v>3119</v>
      </c>
      <c r="B78" s="3">
        <v>2</v>
      </c>
    </row>
    <row r="79" spans="1:2" ht="15">
      <c r="A79" s="128" t="s">
        <v>3120</v>
      </c>
      <c r="B79" s="3">
        <v>3</v>
      </c>
    </row>
    <row r="80" spans="1:2" ht="15">
      <c r="A80" s="128" t="s">
        <v>3135</v>
      </c>
      <c r="B80" s="3">
        <v>3</v>
      </c>
    </row>
    <row r="81" spans="1:2" ht="15">
      <c r="A81" s="128" t="s">
        <v>3121</v>
      </c>
      <c r="B81" s="3">
        <v>3</v>
      </c>
    </row>
    <row r="82" spans="1:2" ht="15">
      <c r="A82" s="128" t="s">
        <v>3117</v>
      </c>
      <c r="B82" s="3">
        <v>1</v>
      </c>
    </row>
    <row r="83" spans="1:2" ht="15">
      <c r="A83" s="128" t="s">
        <v>3142</v>
      </c>
      <c r="B83" s="3">
        <v>1</v>
      </c>
    </row>
    <row r="84" spans="1:2" ht="15">
      <c r="A84" s="128" t="s">
        <v>3137</v>
      </c>
      <c r="B84" s="3">
        <v>2</v>
      </c>
    </row>
    <row r="85" spans="1:2" ht="15">
      <c r="A85" s="128" t="s">
        <v>3124</v>
      </c>
      <c r="B85" s="3">
        <v>4</v>
      </c>
    </row>
    <row r="86" spans="1:2" ht="15">
      <c r="A86" s="128" t="s">
        <v>3132</v>
      </c>
      <c r="B86" s="3">
        <v>2</v>
      </c>
    </row>
    <row r="87" spans="1:2" ht="15">
      <c r="A87" s="127" t="s">
        <v>3143</v>
      </c>
      <c r="B87" s="3"/>
    </row>
    <row r="88" spans="1:2" ht="15">
      <c r="A88" s="128" t="s">
        <v>3139</v>
      </c>
      <c r="B88" s="3">
        <v>2</v>
      </c>
    </row>
    <row r="89" spans="1:2" ht="15">
      <c r="A89" s="128" t="s">
        <v>3129</v>
      </c>
      <c r="B89" s="3">
        <v>1</v>
      </c>
    </row>
    <row r="90" spans="1:2" ht="15">
      <c r="A90" s="128" t="s">
        <v>3120</v>
      </c>
      <c r="B90" s="3">
        <v>1</v>
      </c>
    </row>
    <row r="91" spans="1:2" ht="15">
      <c r="A91" s="128" t="s">
        <v>3135</v>
      </c>
      <c r="B91" s="3">
        <v>1</v>
      </c>
    </row>
    <row r="92" spans="1:2" ht="15">
      <c r="A92" s="128" t="s">
        <v>3127</v>
      </c>
      <c r="B92" s="3">
        <v>6</v>
      </c>
    </row>
    <row r="93" spans="1:2" ht="15">
      <c r="A93" s="128" t="s">
        <v>3121</v>
      </c>
      <c r="B93" s="3">
        <v>1</v>
      </c>
    </row>
    <row r="94" spans="1:2" ht="15">
      <c r="A94" s="128" t="s">
        <v>3117</v>
      </c>
      <c r="B94" s="3">
        <v>1</v>
      </c>
    </row>
    <row r="95" spans="1:2" ht="15">
      <c r="A95" s="128" t="s">
        <v>3130</v>
      </c>
      <c r="B95" s="3">
        <v>7</v>
      </c>
    </row>
    <row r="96" spans="1:2" ht="15">
      <c r="A96" s="128" t="s">
        <v>3122</v>
      </c>
      <c r="B96" s="3">
        <v>3</v>
      </c>
    </row>
    <row r="97" spans="1:2" ht="15">
      <c r="A97" s="128" t="s">
        <v>3136</v>
      </c>
      <c r="B97" s="3">
        <v>4</v>
      </c>
    </row>
    <row r="98" spans="1:2" ht="15">
      <c r="A98" s="128" t="s">
        <v>3142</v>
      </c>
      <c r="B98" s="3">
        <v>1</v>
      </c>
    </row>
    <row r="99" spans="1:2" ht="15">
      <c r="A99" s="128" t="s">
        <v>3137</v>
      </c>
      <c r="B99" s="3">
        <v>1</v>
      </c>
    </row>
    <row r="100" spans="1:2" ht="15">
      <c r="A100" s="127" t="s">
        <v>3144</v>
      </c>
      <c r="B100" s="3"/>
    </row>
    <row r="101" spans="1:2" ht="15">
      <c r="A101" s="128" t="s">
        <v>3134</v>
      </c>
      <c r="B101" s="3">
        <v>3</v>
      </c>
    </row>
    <row r="102" spans="1:2" ht="15">
      <c r="A102" s="128" t="s">
        <v>3119</v>
      </c>
      <c r="B102" s="3">
        <v>10</v>
      </c>
    </row>
    <row r="103" spans="1:2" ht="15">
      <c r="A103" s="128" t="s">
        <v>3120</v>
      </c>
      <c r="B103" s="3">
        <v>2</v>
      </c>
    </row>
    <row r="104" spans="1:2" ht="15">
      <c r="A104" s="128" t="s">
        <v>3135</v>
      </c>
      <c r="B104" s="3">
        <v>2</v>
      </c>
    </row>
    <row r="105" spans="1:2" ht="15">
      <c r="A105" s="128" t="s">
        <v>3117</v>
      </c>
      <c r="B105" s="3">
        <v>7</v>
      </c>
    </row>
    <row r="106" spans="1:2" ht="15">
      <c r="A106" s="128" t="s">
        <v>3123</v>
      </c>
      <c r="B106" s="3">
        <v>2</v>
      </c>
    </row>
    <row r="107" spans="1:2" ht="15">
      <c r="A107" s="128" t="s">
        <v>3124</v>
      </c>
      <c r="B107" s="3">
        <v>1</v>
      </c>
    </row>
    <row r="108" spans="1:2" ht="15">
      <c r="A108" s="128" t="s">
        <v>3132</v>
      </c>
      <c r="B108" s="3">
        <v>1</v>
      </c>
    </row>
    <row r="109" spans="1:2" ht="15">
      <c r="A109" s="127" t="s">
        <v>3145</v>
      </c>
      <c r="B109" s="3"/>
    </row>
    <row r="110" spans="1:2" ht="15">
      <c r="A110" s="128" t="s">
        <v>3134</v>
      </c>
      <c r="B110" s="3">
        <v>1</v>
      </c>
    </row>
    <row r="111" spans="1:2" ht="15">
      <c r="A111" s="128" t="s">
        <v>3119</v>
      </c>
      <c r="B111" s="3">
        <v>4</v>
      </c>
    </row>
    <row r="112" spans="1:2" ht="15">
      <c r="A112" s="128" t="s">
        <v>3120</v>
      </c>
      <c r="B112" s="3">
        <v>3</v>
      </c>
    </row>
    <row r="113" spans="1:2" ht="15">
      <c r="A113" s="128" t="s">
        <v>3135</v>
      </c>
      <c r="B113" s="3">
        <v>8</v>
      </c>
    </row>
    <row r="114" spans="1:2" ht="15">
      <c r="A114" s="128" t="s">
        <v>3127</v>
      </c>
      <c r="B114" s="3">
        <v>1</v>
      </c>
    </row>
    <row r="115" spans="1:2" ht="15">
      <c r="A115" s="128" t="s">
        <v>3121</v>
      </c>
      <c r="B115" s="3">
        <v>3</v>
      </c>
    </row>
    <row r="116" spans="1:2" ht="15">
      <c r="A116" s="128" t="s">
        <v>3130</v>
      </c>
      <c r="B116" s="3">
        <v>2</v>
      </c>
    </row>
    <row r="117" spans="1:2" ht="15">
      <c r="A117" s="128" t="s">
        <v>3122</v>
      </c>
      <c r="B117" s="3">
        <v>2</v>
      </c>
    </row>
    <row r="118" spans="1:2" ht="15">
      <c r="A118" s="128" t="s">
        <v>3136</v>
      </c>
      <c r="B118" s="3">
        <v>1</v>
      </c>
    </row>
    <row r="119" spans="1:2" ht="15">
      <c r="A119" s="128" t="s">
        <v>3142</v>
      </c>
      <c r="B119" s="3">
        <v>1</v>
      </c>
    </row>
    <row r="120" spans="1:2" ht="15">
      <c r="A120" s="127" t="s">
        <v>3146</v>
      </c>
      <c r="B120" s="3"/>
    </row>
    <row r="121" spans="1:2" ht="15">
      <c r="A121" s="128" t="s">
        <v>3147</v>
      </c>
      <c r="B121" s="3">
        <v>1</v>
      </c>
    </row>
    <row r="122" spans="1:2" ht="15">
      <c r="A122" s="128" t="s">
        <v>3134</v>
      </c>
      <c r="B122" s="3">
        <v>6</v>
      </c>
    </row>
    <row r="123" spans="1:2" ht="15">
      <c r="A123" s="128" t="s">
        <v>3119</v>
      </c>
      <c r="B123" s="3">
        <v>1</v>
      </c>
    </row>
    <row r="124" spans="1:2" ht="15">
      <c r="A124" s="128" t="s">
        <v>3135</v>
      </c>
      <c r="B124" s="3">
        <v>3</v>
      </c>
    </row>
    <row r="125" spans="1:2" ht="15">
      <c r="A125" s="128" t="s">
        <v>3121</v>
      </c>
      <c r="B125" s="3">
        <v>2</v>
      </c>
    </row>
    <row r="126" spans="1:2" ht="15">
      <c r="A126" s="128" t="s">
        <v>3117</v>
      </c>
      <c r="B126" s="3">
        <v>7</v>
      </c>
    </row>
    <row r="127" spans="1:2" ht="15">
      <c r="A127" s="128" t="s">
        <v>3130</v>
      </c>
      <c r="B127" s="3">
        <v>5</v>
      </c>
    </row>
    <row r="128" spans="1:2" ht="15">
      <c r="A128" s="128" t="s">
        <v>3122</v>
      </c>
      <c r="B128" s="3">
        <v>1</v>
      </c>
    </row>
    <row r="129" spans="1:2" ht="15">
      <c r="A129" s="128" t="s">
        <v>3136</v>
      </c>
      <c r="B129" s="3">
        <v>1</v>
      </c>
    </row>
    <row r="130" spans="1:2" ht="15">
      <c r="A130" s="127" t="s">
        <v>3148</v>
      </c>
      <c r="B130" s="3"/>
    </row>
    <row r="131" spans="1:2" ht="15">
      <c r="A131" s="128" t="s">
        <v>3129</v>
      </c>
      <c r="B131" s="3">
        <v>1</v>
      </c>
    </row>
    <row r="132" spans="1:2" ht="15">
      <c r="A132" s="128" t="s">
        <v>3119</v>
      </c>
      <c r="B132" s="3">
        <v>1</v>
      </c>
    </row>
    <row r="133" spans="1:2" ht="15">
      <c r="A133" s="128" t="s">
        <v>3135</v>
      </c>
      <c r="B133" s="3">
        <v>2</v>
      </c>
    </row>
    <row r="134" spans="1:2" ht="15">
      <c r="A134" s="128" t="s">
        <v>3130</v>
      </c>
      <c r="B134" s="3">
        <v>1</v>
      </c>
    </row>
    <row r="135" spans="1:2" ht="15">
      <c r="A135" s="125" t="s">
        <v>3114</v>
      </c>
      <c r="B135" s="3">
        <v>232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1214</v>
      </c>
      <c r="AE2" s="13" t="s">
        <v>1215</v>
      </c>
      <c r="AF2" s="13" t="s">
        <v>1216</v>
      </c>
      <c r="AG2" s="13" t="s">
        <v>1217</v>
      </c>
      <c r="AH2" s="13" t="s">
        <v>1218</v>
      </c>
      <c r="AI2" s="13" t="s">
        <v>1219</v>
      </c>
      <c r="AJ2" s="13" t="s">
        <v>1220</v>
      </c>
      <c r="AK2" s="13" t="s">
        <v>1221</v>
      </c>
      <c r="AL2" s="13" t="s">
        <v>1222</v>
      </c>
      <c r="AM2" s="13" t="s">
        <v>1223</v>
      </c>
      <c r="AN2" s="13" t="s">
        <v>1224</v>
      </c>
      <c r="AO2" s="13" t="s">
        <v>1225</v>
      </c>
      <c r="AP2" s="13" t="s">
        <v>1226</v>
      </c>
      <c r="AQ2" s="13" t="s">
        <v>1227</v>
      </c>
      <c r="AR2" s="13" t="s">
        <v>1228</v>
      </c>
      <c r="AS2" s="13" t="s">
        <v>192</v>
      </c>
      <c r="AT2" s="13" t="s">
        <v>1229</v>
      </c>
      <c r="AU2" s="13" t="s">
        <v>1230</v>
      </c>
      <c r="AV2" s="13" t="s">
        <v>1231</v>
      </c>
      <c r="AW2" s="13" t="s">
        <v>1232</v>
      </c>
      <c r="AX2" s="13" t="s">
        <v>1233</v>
      </c>
      <c r="AY2" s="13" t="s">
        <v>1234</v>
      </c>
      <c r="AZ2" s="13" t="s">
        <v>2036</v>
      </c>
      <c r="BA2" s="115" t="s">
        <v>2336</v>
      </c>
      <c r="BB2" s="115" t="s">
        <v>2340</v>
      </c>
      <c r="BC2" s="115" t="s">
        <v>2341</v>
      </c>
      <c r="BD2" s="115" t="s">
        <v>2344</v>
      </c>
      <c r="BE2" s="115" t="s">
        <v>2346</v>
      </c>
      <c r="BF2" s="115" t="s">
        <v>2361</v>
      </c>
      <c r="BG2" s="115" t="s">
        <v>2367</v>
      </c>
      <c r="BH2" s="115" t="s">
        <v>2429</v>
      </c>
      <c r="BI2" s="115" t="s">
        <v>2449</v>
      </c>
      <c r="BJ2" s="115" t="s">
        <v>2506</v>
      </c>
      <c r="BK2" s="115" t="s">
        <v>3071</v>
      </c>
      <c r="BL2" s="115" t="s">
        <v>3072</v>
      </c>
      <c r="BM2" s="115" t="s">
        <v>3073</v>
      </c>
      <c r="BN2" s="115" t="s">
        <v>3074</v>
      </c>
      <c r="BO2" s="115" t="s">
        <v>3075</v>
      </c>
      <c r="BP2" s="115" t="s">
        <v>3076</v>
      </c>
      <c r="BQ2" s="115" t="s">
        <v>3077</v>
      </c>
      <c r="BR2" s="115" t="s">
        <v>3078</v>
      </c>
      <c r="BS2" s="115" t="s">
        <v>3080</v>
      </c>
      <c r="BT2" s="3"/>
      <c r="BU2" s="3"/>
    </row>
    <row r="3" spans="1:73" ht="15" customHeight="1">
      <c r="A3" s="64" t="s">
        <v>212</v>
      </c>
      <c r="B3" s="65"/>
      <c r="C3" s="65" t="s">
        <v>64</v>
      </c>
      <c r="D3" s="66">
        <v>199.27763117310394</v>
      </c>
      <c r="E3" s="68"/>
      <c r="F3" s="100" t="s">
        <v>644</v>
      </c>
      <c r="G3" s="65"/>
      <c r="H3" s="69" t="s">
        <v>212</v>
      </c>
      <c r="I3" s="70"/>
      <c r="J3" s="70"/>
      <c r="K3" s="69" t="s">
        <v>1860</v>
      </c>
      <c r="L3" s="73">
        <v>1</v>
      </c>
      <c r="M3" s="74">
        <v>1346.5562744140625</v>
      </c>
      <c r="N3" s="74">
        <v>352.9058837890625</v>
      </c>
      <c r="O3" s="75"/>
      <c r="P3" s="76"/>
      <c r="Q3" s="76"/>
      <c r="R3" s="48"/>
      <c r="S3" s="48">
        <v>0</v>
      </c>
      <c r="T3" s="48">
        <v>1</v>
      </c>
      <c r="U3" s="49">
        <v>0</v>
      </c>
      <c r="V3" s="49">
        <v>0.003704</v>
      </c>
      <c r="W3" s="49">
        <v>0.008811</v>
      </c>
      <c r="X3" s="49">
        <v>0.378062</v>
      </c>
      <c r="Y3" s="49">
        <v>0</v>
      </c>
      <c r="Z3" s="49">
        <v>0</v>
      </c>
      <c r="AA3" s="71">
        <v>3</v>
      </c>
      <c r="AB3" s="71"/>
      <c r="AC3" s="72"/>
      <c r="AD3" s="78" t="s">
        <v>1235</v>
      </c>
      <c r="AE3" s="78">
        <v>1147</v>
      </c>
      <c r="AF3" s="78">
        <v>1306</v>
      </c>
      <c r="AG3" s="78">
        <v>2972</v>
      </c>
      <c r="AH3" s="78">
        <v>2584</v>
      </c>
      <c r="AI3" s="78"/>
      <c r="AJ3" s="78" t="s">
        <v>1351</v>
      </c>
      <c r="AK3" s="78" t="s">
        <v>1460</v>
      </c>
      <c r="AL3" s="83" t="s">
        <v>1497</v>
      </c>
      <c r="AM3" s="78"/>
      <c r="AN3" s="80">
        <v>41011.4796412037</v>
      </c>
      <c r="AO3" s="78"/>
      <c r="AP3" s="78" t="b">
        <v>1</v>
      </c>
      <c r="AQ3" s="78" t="b">
        <v>0</v>
      </c>
      <c r="AR3" s="78" t="b">
        <v>1</v>
      </c>
      <c r="AS3" s="78"/>
      <c r="AT3" s="78">
        <v>117</v>
      </c>
      <c r="AU3" s="83" t="s">
        <v>1677</v>
      </c>
      <c r="AV3" s="78" t="b">
        <v>0</v>
      </c>
      <c r="AW3" s="78" t="s">
        <v>1742</v>
      </c>
      <c r="AX3" s="83" t="s">
        <v>1743</v>
      </c>
      <c r="AY3" s="78" t="s">
        <v>66</v>
      </c>
      <c r="AZ3" s="78" t="str">
        <f>REPLACE(INDEX(GroupVertices[Group],MATCH(Vertices[[#This Row],[Vertex]],GroupVertices[Vertex],0)),1,1,"")</f>
        <v>1</v>
      </c>
      <c r="BA3" s="48"/>
      <c r="BB3" s="48"/>
      <c r="BC3" s="48"/>
      <c r="BD3" s="48"/>
      <c r="BE3" s="48"/>
      <c r="BF3" s="48"/>
      <c r="BG3" s="116" t="s">
        <v>2368</v>
      </c>
      <c r="BH3" s="116" t="s">
        <v>2368</v>
      </c>
      <c r="BI3" s="116" t="s">
        <v>2450</v>
      </c>
      <c r="BJ3" s="116" t="s">
        <v>2450</v>
      </c>
      <c r="BK3" s="116">
        <v>0</v>
      </c>
      <c r="BL3" s="120">
        <v>0</v>
      </c>
      <c r="BM3" s="116">
        <v>0</v>
      </c>
      <c r="BN3" s="120">
        <v>0</v>
      </c>
      <c r="BO3" s="116">
        <v>0</v>
      </c>
      <c r="BP3" s="120">
        <v>0</v>
      </c>
      <c r="BQ3" s="116">
        <v>20</v>
      </c>
      <c r="BR3" s="120">
        <v>100</v>
      </c>
      <c r="BS3" s="116">
        <v>20</v>
      </c>
      <c r="BT3" s="3"/>
      <c r="BU3" s="3"/>
    </row>
    <row r="4" spans="1:76" ht="15">
      <c r="A4" s="64" t="s">
        <v>259</v>
      </c>
      <c r="B4" s="65"/>
      <c r="C4" s="65" t="s">
        <v>64</v>
      </c>
      <c r="D4" s="66">
        <v>222.97104081702594</v>
      </c>
      <c r="E4" s="68"/>
      <c r="F4" s="100" t="s">
        <v>685</v>
      </c>
      <c r="G4" s="65"/>
      <c r="H4" s="69" t="s">
        <v>259</v>
      </c>
      <c r="I4" s="70"/>
      <c r="J4" s="70"/>
      <c r="K4" s="69" t="s">
        <v>1861</v>
      </c>
      <c r="L4" s="73">
        <v>9999</v>
      </c>
      <c r="M4" s="74">
        <v>1461.18701171875</v>
      </c>
      <c r="N4" s="74">
        <v>4941.31005859375</v>
      </c>
      <c r="O4" s="75"/>
      <c r="P4" s="76"/>
      <c r="Q4" s="76"/>
      <c r="R4" s="86"/>
      <c r="S4" s="48">
        <v>47</v>
      </c>
      <c r="T4" s="48">
        <v>41</v>
      </c>
      <c r="U4" s="49">
        <v>10305.2</v>
      </c>
      <c r="V4" s="49">
        <v>0.006289</v>
      </c>
      <c r="W4" s="49">
        <v>0.088995</v>
      </c>
      <c r="X4" s="49">
        <v>17.976662</v>
      </c>
      <c r="Y4" s="49">
        <v>0.014918414918414918</v>
      </c>
      <c r="Z4" s="49">
        <v>0.30303030303030304</v>
      </c>
      <c r="AA4" s="71">
        <v>4</v>
      </c>
      <c r="AB4" s="71"/>
      <c r="AC4" s="72"/>
      <c r="AD4" s="78" t="s">
        <v>1236</v>
      </c>
      <c r="AE4" s="78">
        <v>1252</v>
      </c>
      <c r="AF4" s="78">
        <v>2131</v>
      </c>
      <c r="AG4" s="78">
        <v>2492</v>
      </c>
      <c r="AH4" s="78">
        <v>3466</v>
      </c>
      <c r="AI4" s="78"/>
      <c r="AJ4" s="78" t="s">
        <v>1352</v>
      </c>
      <c r="AK4" s="78" t="s">
        <v>1461</v>
      </c>
      <c r="AL4" s="83" t="s">
        <v>1498</v>
      </c>
      <c r="AM4" s="78"/>
      <c r="AN4" s="80">
        <v>42519.806446759256</v>
      </c>
      <c r="AO4" s="83" t="s">
        <v>1577</v>
      </c>
      <c r="AP4" s="78" t="b">
        <v>1</v>
      </c>
      <c r="AQ4" s="78" t="b">
        <v>0</v>
      </c>
      <c r="AR4" s="78" t="b">
        <v>0</v>
      </c>
      <c r="AS4" s="78"/>
      <c r="AT4" s="78">
        <v>28</v>
      </c>
      <c r="AU4" s="78"/>
      <c r="AV4" s="78" t="b">
        <v>0</v>
      </c>
      <c r="AW4" s="78" t="s">
        <v>1742</v>
      </c>
      <c r="AX4" s="83" t="s">
        <v>1744</v>
      </c>
      <c r="AY4" s="78" t="s">
        <v>66</v>
      </c>
      <c r="AZ4" s="78" t="str">
        <f>REPLACE(INDEX(GroupVertices[Group],MATCH(Vertices[[#This Row],[Vertex]],GroupVertices[Vertex],0)),1,1,"")</f>
        <v>1</v>
      </c>
      <c r="BA4" s="48" t="s">
        <v>2337</v>
      </c>
      <c r="BB4" s="48" t="s">
        <v>2337</v>
      </c>
      <c r="BC4" s="48" t="s">
        <v>2342</v>
      </c>
      <c r="BD4" s="48" t="s">
        <v>2345</v>
      </c>
      <c r="BE4" s="48" t="s">
        <v>2347</v>
      </c>
      <c r="BF4" s="48" t="s">
        <v>2362</v>
      </c>
      <c r="BG4" s="116" t="s">
        <v>2369</v>
      </c>
      <c r="BH4" s="116" t="s">
        <v>2430</v>
      </c>
      <c r="BI4" s="116" t="s">
        <v>2451</v>
      </c>
      <c r="BJ4" s="116" t="s">
        <v>2507</v>
      </c>
      <c r="BK4" s="116">
        <v>51</v>
      </c>
      <c r="BL4" s="120">
        <v>3.068592057761733</v>
      </c>
      <c r="BM4" s="116">
        <v>7</v>
      </c>
      <c r="BN4" s="120">
        <v>0.42117930204572807</v>
      </c>
      <c r="BO4" s="116">
        <v>0</v>
      </c>
      <c r="BP4" s="120">
        <v>0</v>
      </c>
      <c r="BQ4" s="116">
        <v>1604</v>
      </c>
      <c r="BR4" s="120">
        <v>96.51022864019254</v>
      </c>
      <c r="BS4" s="116">
        <v>1662</v>
      </c>
      <c r="BT4" s="2"/>
      <c r="BU4" s="3"/>
      <c r="BV4" s="3"/>
      <c r="BW4" s="3"/>
      <c r="BX4" s="3"/>
    </row>
    <row r="5" spans="1:76" ht="15">
      <c r="A5" s="64" t="s">
        <v>213</v>
      </c>
      <c r="B5" s="65"/>
      <c r="C5" s="65" t="s">
        <v>64</v>
      </c>
      <c r="D5" s="66">
        <v>199.5648240172727</v>
      </c>
      <c r="E5" s="68"/>
      <c r="F5" s="100" t="s">
        <v>645</v>
      </c>
      <c r="G5" s="65"/>
      <c r="H5" s="69" t="s">
        <v>213</v>
      </c>
      <c r="I5" s="70"/>
      <c r="J5" s="70"/>
      <c r="K5" s="69" t="s">
        <v>1862</v>
      </c>
      <c r="L5" s="73">
        <v>1</v>
      </c>
      <c r="M5" s="74">
        <v>8394.22265625</v>
      </c>
      <c r="N5" s="74">
        <v>5411.2236328125</v>
      </c>
      <c r="O5" s="75"/>
      <c r="P5" s="76"/>
      <c r="Q5" s="76"/>
      <c r="R5" s="86"/>
      <c r="S5" s="48">
        <v>0</v>
      </c>
      <c r="T5" s="48">
        <v>1</v>
      </c>
      <c r="U5" s="49">
        <v>0</v>
      </c>
      <c r="V5" s="49">
        <v>0.002667</v>
      </c>
      <c r="W5" s="49">
        <v>0.001314</v>
      </c>
      <c r="X5" s="49">
        <v>0.389137</v>
      </c>
      <c r="Y5" s="49">
        <v>0</v>
      </c>
      <c r="Z5" s="49">
        <v>0</v>
      </c>
      <c r="AA5" s="71">
        <v>5</v>
      </c>
      <c r="AB5" s="71"/>
      <c r="AC5" s="72"/>
      <c r="AD5" s="78" t="s">
        <v>1237</v>
      </c>
      <c r="AE5" s="78">
        <v>1071</v>
      </c>
      <c r="AF5" s="78">
        <v>1316</v>
      </c>
      <c r="AG5" s="78">
        <v>6020</v>
      </c>
      <c r="AH5" s="78">
        <v>6010</v>
      </c>
      <c r="AI5" s="78"/>
      <c r="AJ5" s="78" t="s">
        <v>1353</v>
      </c>
      <c r="AK5" s="78" t="s">
        <v>1462</v>
      </c>
      <c r="AL5" s="83" t="s">
        <v>1499</v>
      </c>
      <c r="AM5" s="78"/>
      <c r="AN5" s="80">
        <v>39902.45979166667</v>
      </c>
      <c r="AO5" s="83" t="s">
        <v>1578</v>
      </c>
      <c r="AP5" s="78" t="b">
        <v>0</v>
      </c>
      <c r="AQ5" s="78" t="b">
        <v>0</v>
      </c>
      <c r="AR5" s="78" t="b">
        <v>1</v>
      </c>
      <c r="AS5" s="78"/>
      <c r="AT5" s="78">
        <v>60</v>
      </c>
      <c r="AU5" s="83" t="s">
        <v>1678</v>
      </c>
      <c r="AV5" s="78" t="b">
        <v>0</v>
      </c>
      <c r="AW5" s="78" t="s">
        <v>1742</v>
      </c>
      <c r="AX5" s="83" t="s">
        <v>1745</v>
      </c>
      <c r="AY5" s="78" t="s">
        <v>66</v>
      </c>
      <c r="AZ5" s="78" t="str">
        <f>REPLACE(INDEX(GroupVertices[Group],MATCH(Vertices[[#This Row],[Vertex]],GroupVertices[Vertex],0)),1,1,"")</f>
        <v>4</v>
      </c>
      <c r="BA5" s="48"/>
      <c r="BB5" s="48"/>
      <c r="BC5" s="48"/>
      <c r="BD5" s="48"/>
      <c r="BE5" s="48"/>
      <c r="BF5" s="48"/>
      <c r="BG5" s="116" t="s">
        <v>2370</v>
      </c>
      <c r="BH5" s="116" t="s">
        <v>2370</v>
      </c>
      <c r="BI5" s="116" t="s">
        <v>2452</v>
      </c>
      <c r="BJ5" s="116" t="s">
        <v>2452</v>
      </c>
      <c r="BK5" s="116">
        <v>0</v>
      </c>
      <c r="BL5" s="120">
        <v>0</v>
      </c>
      <c r="BM5" s="116">
        <v>0</v>
      </c>
      <c r="BN5" s="120">
        <v>0</v>
      </c>
      <c r="BO5" s="116">
        <v>0</v>
      </c>
      <c r="BP5" s="120">
        <v>0</v>
      </c>
      <c r="BQ5" s="116">
        <v>15</v>
      </c>
      <c r="BR5" s="120">
        <v>100</v>
      </c>
      <c r="BS5" s="116">
        <v>15</v>
      </c>
      <c r="BT5" s="2"/>
      <c r="BU5" s="3"/>
      <c r="BV5" s="3"/>
      <c r="BW5" s="3"/>
      <c r="BX5" s="3"/>
    </row>
    <row r="6" spans="1:76" ht="15">
      <c r="A6" s="64" t="s">
        <v>261</v>
      </c>
      <c r="B6" s="65"/>
      <c r="C6" s="65" t="s">
        <v>64</v>
      </c>
      <c r="D6" s="66">
        <v>200.16792899002706</v>
      </c>
      <c r="E6" s="68"/>
      <c r="F6" s="100" t="s">
        <v>689</v>
      </c>
      <c r="G6" s="65"/>
      <c r="H6" s="69" t="s">
        <v>261</v>
      </c>
      <c r="I6" s="70"/>
      <c r="J6" s="70"/>
      <c r="K6" s="69" t="s">
        <v>1863</v>
      </c>
      <c r="L6" s="73">
        <v>219.29270659472886</v>
      </c>
      <c r="M6" s="74">
        <v>8104.345703125</v>
      </c>
      <c r="N6" s="74">
        <v>6598.65576171875</v>
      </c>
      <c r="O6" s="75"/>
      <c r="P6" s="76"/>
      <c r="Q6" s="76"/>
      <c r="R6" s="86"/>
      <c r="S6" s="48">
        <v>5</v>
      </c>
      <c r="T6" s="48">
        <v>1</v>
      </c>
      <c r="U6" s="49">
        <v>225</v>
      </c>
      <c r="V6" s="49">
        <v>0.003788</v>
      </c>
      <c r="W6" s="49">
        <v>0.013273</v>
      </c>
      <c r="X6" s="49">
        <v>1.406691</v>
      </c>
      <c r="Y6" s="49">
        <v>0.25</v>
      </c>
      <c r="Z6" s="49">
        <v>0</v>
      </c>
      <c r="AA6" s="71">
        <v>6</v>
      </c>
      <c r="AB6" s="71"/>
      <c r="AC6" s="72"/>
      <c r="AD6" s="78" t="s">
        <v>1238</v>
      </c>
      <c r="AE6" s="78">
        <v>2836</v>
      </c>
      <c r="AF6" s="78">
        <v>1337</v>
      </c>
      <c r="AG6" s="78">
        <v>1001</v>
      </c>
      <c r="AH6" s="78">
        <v>381</v>
      </c>
      <c r="AI6" s="78"/>
      <c r="AJ6" s="78" t="s">
        <v>1354</v>
      </c>
      <c r="AK6" s="78" t="s">
        <v>1463</v>
      </c>
      <c r="AL6" s="83" t="s">
        <v>1500</v>
      </c>
      <c r="AM6" s="78"/>
      <c r="AN6" s="80">
        <v>40067.72927083333</v>
      </c>
      <c r="AO6" s="83" t="s">
        <v>1579</v>
      </c>
      <c r="AP6" s="78" t="b">
        <v>0</v>
      </c>
      <c r="AQ6" s="78" t="b">
        <v>0</v>
      </c>
      <c r="AR6" s="78" t="b">
        <v>1</v>
      </c>
      <c r="AS6" s="78"/>
      <c r="AT6" s="78">
        <v>32</v>
      </c>
      <c r="AU6" s="83" t="s">
        <v>1677</v>
      </c>
      <c r="AV6" s="78" t="b">
        <v>0</v>
      </c>
      <c r="AW6" s="78" t="s">
        <v>1742</v>
      </c>
      <c r="AX6" s="83" t="s">
        <v>1746</v>
      </c>
      <c r="AY6" s="78" t="s">
        <v>66</v>
      </c>
      <c r="AZ6" s="78" t="str">
        <f>REPLACE(INDEX(GroupVertices[Group],MATCH(Vertices[[#This Row],[Vertex]],GroupVertices[Vertex],0)),1,1,"")</f>
        <v>4</v>
      </c>
      <c r="BA6" s="48" t="s">
        <v>2338</v>
      </c>
      <c r="BB6" s="48" t="s">
        <v>2338</v>
      </c>
      <c r="BC6" s="48" t="s">
        <v>529</v>
      </c>
      <c r="BD6" s="48" t="s">
        <v>529</v>
      </c>
      <c r="BE6" s="48" t="s">
        <v>2348</v>
      </c>
      <c r="BF6" s="48" t="s">
        <v>2363</v>
      </c>
      <c r="BG6" s="116" t="s">
        <v>2371</v>
      </c>
      <c r="BH6" s="116" t="s">
        <v>2431</v>
      </c>
      <c r="BI6" s="116" t="s">
        <v>2453</v>
      </c>
      <c r="BJ6" s="116" t="s">
        <v>2453</v>
      </c>
      <c r="BK6" s="116">
        <v>1</v>
      </c>
      <c r="BL6" s="120">
        <v>1.3157894736842106</v>
      </c>
      <c r="BM6" s="116">
        <v>0</v>
      </c>
      <c r="BN6" s="120">
        <v>0</v>
      </c>
      <c r="BO6" s="116">
        <v>0</v>
      </c>
      <c r="BP6" s="120">
        <v>0</v>
      </c>
      <c r="BQ6" s="116">
        <v>75</v>
      </c>
      <c r="BR6" s="120">
        <v>98.6842105263158</v>
      </c>
      <c r="BS6" s="116">
        <v>76</v>
      </c>
      <c r="BT6" s="2"/>
      <c r="BU6" s="3"/>
      <c r="BV6" s="3"/>
      <c r="BW6" s="3"/>
      <c r="BX6" s="3"/>
    </row>
    <row r="7" spans="1:76" ht="15">
      <c r="A7" s="64" t="s">
        <v>214</v>
      </c>
      <c r="B7" s="65"/>
      <c r="C7" s="65" t="s">
        <v>64</v>
      </c>
      <c r="D7" s="66">
        <v>168.51927756263066</v>
      </c>
      <c r="E7" s="68"/>
      <c r="F7" s="100" t="s">
        <v>646</v>
      </c>
      <c r="G7" s="65"/>
      <c r="H7" s="69" t="s">
        <v>214</v>
      </c>
      <c r="I7" s="70"/>
      <c r="J7" s="70"/>
      <c r="K7" s="69" t="s">
        <v>1864</v>
      </c>
      <c r="L7" s="73">
        <v>1</v>
      </c>
      <c r="M7" s="74">
        <v>9804.087890625</v>
      </c>
      <c r="N7" s="74">
        <v>6669.5146484375</v>
      </c>
      <c r="O7" s="75"/>
      <c r="P7" s="76"/>
      <c r="Q7" s="76"/>
      <c r="R7" s="86"/>
      <c r="S7" s="48">
        <v>0</v>
      </c>
      <c r="T7" s="48">
        <v>1</v>
      </c>
      <c r="U7" s="49">
        <v>0</v>
      </c>
      <c r="V7" s="49">
        <v>0.002188</v>
      </c>
      <c r="W7" s="49">
        <v>0.000247</v>
      </c>
      <c r="X7" s="49">
        <v>0.447512</v>
      </c>
      <c r="Y7" s="49">
        <v>0</v>
      </c>
      <c r="Z7" s="49">
        <v>0</v>
      </c>
      <c r="AA7" s="71">
        <v>7</v>
      </c>
      <c r="AB7" s="71"/>
      <c r="AC7" s="72"/>
      <c r="AD7" s="78" t="s">
        <v>1239</v>
      </c>
      <c r="AE7" s="78">
        <v>187</v>
      </c>
      <c r="AF7" s="78">
        <v>235</v>
      </c>
      <c r="AG7" s="78">
        <v>615</v>
      </c>
      <c r="AH7" s="78">
        <v>3059</v>
      </c>
      <c r="AI7" s="78"/>
      <c r="AJ7" s="78" t="s">
        <v>1355</v>
      </c>
      <c r="AK7" s="78" t="s">
        <v>1464</v>
      </c>
      <c r="AL7" s="83" t="s">
        <v>1501</v>
      </c>
      <c r="AM7" s="78"/>
      <c r="AN7" s="80">
        <v>42895.46296296296</v>
      </c>
      <c r="AO7" s="83" t="s">
        <v>1580</v>
      </c>
      <c r="AP7" s="78" t="b">
        <v>1</v>
      </c>
      <c r="AQ7" s="78" t="b">
        <v>0</v>
      </c>
      <c r="AR7" s="78" t="b">
        <v>0</v>
      </c>
      <c r="AS7" s="78"/>
      <c r="AT7" s="78">
        <v>1</v>
      </c>
      <c r="AU7" s="78"/>
      <c r="AV7" s="78" t="b">
        <v>0</v>
      </c>
      <c r="AW7" s="78" t="s">
        <v>1742</v>
      </c>
      <c r="AX7" s="83" t="s">
        <v>1747</v>
      </c>
      <c r="AY7" s="78" t="s">
        <v>66</v>
      </c>
      <c r="AZ7" s="78" t="str">
        <f>REPLACE(INDEX(GroupVertices[Group],MATCH(Vertices[[#This Row],[Vertex]],GroupVertices[Vertex],0)),1,1,"")</f>
        <v>6</v>
      </c>
      <c r="BA7" s="48"/>
      <c r="BB7" s="48"/>
      <c r="BC7" s="48"/>
      <c r="BD7" s="48"/>
      <c r="BE7" s="48" t="s">
        <v>536</v>
      </c>
      <c r="BF7" s="48" t="s">
        <v>536</v>
      </c>
      <c r="BG7" s="116" t="s">
        <v>2372</v>
      </c>
      <c r="BH7" s="116" t="s">
        <v>2372</v>
      </c>
      <c r="BI7" s="116" t="s">
        <v>2454</v>
      </c>
      <c r="BJ7" s="116" t="s">
        <v>2454</v>
      </c>
      <c r="BK7" s="116">
        <v>0</v>
      </c>
      <c r="BL7" s="120">
        <v>0</v>
      </c>
      <c r="BM7" s="116">
        <v>0</v>
      </c>
      <c r="BN7" s="120">
        <v>0</v>
      </c>
      <c r="BO7" s="116">
        <v>0</v>
      </c>
      <c r="BP7" s="120">
        <v>0</v>
      </c>
      <c r="BQ7" s="116">
        <v>18</v>
      </c>
      <c r="BR7" s="120">
        <v>100</v>
      </c>
      <c r="BS7" s="116">
        <v>18</v>
      </c>
      <c r="BT7" s="2"/>
      <c r="BU7" s="3"/>
      <c r="BV7" s="3"/>
      <c r="BW7" s="3"/>
      <c r="BX7" s="3"/>
    </row>
    <row r="8" spans="1:76" ht="15">
      <c r="A8" s="64" t="s">
        <v>256</v>
      </c>
      <c r="B8" s="65"/>
      <c r="C8" s="65" t="s">
        <v>64</v>
      </c>
      <c r="D8" s="66">
        <v>170.21371534322628</v>
      </c>
      <c r="E8" s="68"/>
      <c r="F8" s="100" t="s">
        <v>682</v>
      </c>
      <c r="G8" s="65"/>
      <c r="H8" s="69" t="s">
        <v>256</v>
      </c>
      <c r="I8" s="70"/>
      <c r="J8" s="70"/>
      <c r="K8" s="69" t="s">
        <v>1865</v>
      </c>
      <c r="L8" s="73">
        <v>216.38213717346582</v>
      </c>
      <c r="M8" s="74">
        <v>9541.751953125</v>
      </c>
      <c r="N8" s="74">
        <v>6743.689453125</v>
      </c>
      <c r="O8" s="75"/>
      <c r="P8" s="76"/>
      <c r="Q8" s="76"/>
      <c r="R8" s="86"/>
      <c r="S8" s="48">
        <v>3</v>
      </c>
      <c r="T8" s="48">
        <v>1</v>
      </c>
      <c r="U8" s="49">
        <v>222</v>
      </c>
      <c r="V8" s="49">
        <v>0.00289</v>
      </c>
      <c r="W8" s="49">
        <v>0.00249</v>
      </c>
      <c r="X8" s="49">
        <v>1.050042</v>
      </c>
      <c r="Y8" s="49">
        <v>0</v>
      </c>
      <c r="Z8" s="49">
        <v>0</v>
      </c>
      <c r="AA8" s="71">
        <v>8</v>
      </c>
      <c r="AB8" s="71"/>
      <c r="AC8" s="72"/>
      <c r="AD8" s="78" t="s">
        <v>1240</v>
      </c>
      <c r="AE8" s="78">
        <v>179</v>
      </c>
      <c r="AF8" s="78">
        <v>294</v>
      </c>
      <c r="AG8" s="78">
        <v>273</v>
      </c>
      <c r="AH8" s="78">
        <v>792</v>
      </c>
      <c r="AI8" s="78"/>
      <c r="AJ8" s="78" t="s">
        <v>1356</v>
      </c>
      <c r="AK8" s="78" t="s">
        <v>1461</v>
      </c>
      <c r="AL8" s="83" t="s">
        <v>1502</v>
      </c>
      <c r="AM8" s="78"/>
      <c r="AN8" s="80">
        <v>43166.22991898148</v>
      </c>
      <c r="AO8" s="83" t="s">
        <v>1581</v>
      </c>
      <c r="AP8" s="78" t="b">
        <v>0</v>
      </c>
      <c r="AQ8" s="78" t="b">
        <v>0</v>
      </c>
      <c r="AR8" s="78" t="b">
        <v>0</v>
      </c>
      <c r="AS8" s="78"/>
      <c r="AT8" s="78">
        <v>6</v>
      </c>
      <c r="AU8" s="83" t="s">
        <v>1677</v>
      </c>
      <c r="AV8" s="78" t="b">
        <v>0</v>
      </c>
      <c r="AW8" s="78" t="s">
        <v>1742</v>
      </c>
      <c r="AX8" s="83" t="s">
        <v>1748</v>
      </c>
      <c r="AY8" s="78" t="s">
        <v>66</v>
      </c>
      <c r="AZ8" s="78" t="str">
        <f>REPLACE(INDEX(GroupVertices[Group],MATCH(Vertices[[#This Row],[Vertex]],GroupVertices[Vertex],0)),1,1,"")</f>
        <v>6</v>
      </c>
      <c r="BA8" s="48" t="s">
        <v>488</v>
      </c>
      <c r="BB8" s="48" t="s">
        <v>488</v>
      </c>
      <c r="BC8" s="48" t="s">
        <v>526</v>
      </c>
      <c r="BD8" s="48" t="s">
        <v>526</v>
      </c>
      <c r="BE8" s="48" t="s">
        <v>554</v>
      </c>
      <c r="BF8" s="48" t="s">
        <v>554</v>
      </c>
      <c r="BG8" s="116" t="s">
        <v>2373</v>
      </c>
      <c r="BH8" s="116" t="s">
        <v>2373</v>
      </c>
      <c r="BI8" s="116" t="s">
        <v>2455</v>
      </c>
      <c r="BJ8" s="116" t="s">
        <v>2455</v>
      </c>
      <c r="BK8" s="116">
        <v>0</v>
      </c>
      <c r="BL8" s="120">
        <v>0</v>
      </c>
      <c r="BM8" s="116">
        <v>0</v>
      </c>
      <c r="BN8" s="120">
        <v>0</v>
      </c>
      <c r="BO8" s="116">
        <v>0</v>
      </c>
      <c r="BP8" s="120">
        <v>0</v>
      </c>
      <c r="BQ8" s="116">
        <v>25</v>
      </c>
      <c r="BR8" s="120">
        <v>100</v>
      </c>
      <c r="BS8" s="116">
        <v>25</v>
      </c>
      <c r="BT8" s="2"/>
      <c r="BU8" s="3"/>
      <c r="BV8" s="3"/>
      <c r="BW8" s="3"/>
      <c r="BX8" s="3"/>
    </row>
    <row r="9" spans="1:76" ht="15">
      <c r="A9" s="64" t="s">
        <v>215</v>
      </c>
      <c r="B9" s="65"/>
      <c r="C9" s="65" t="s">
        <v>64</v>
      </c>
      <c r="D9" s="66">
        <v>165.10168271702253</v>
      </c>
      <c r="E9" s="68"/>
      <c r="F9" s="100" t="s">
        <v>647</v>
      </c>
      <c r="G9" s="65"/>
      <c r="H9" s="69" t="s">
        <v>215</v>
      </c>
      <c r="I9" s="70"/>
      <c r="J9" s="70"/>
      <c r="K9" s="69" t="s">
        <v>1866</v>
      </c>
      <c r="L9" s="73">
        <v>1</v>
      </c>
      <c r="M9" s="74">
        <v>6477.5849609375</v>
      </c>
      <c r="N9" s="74">
        <v>6549.4609375</v>
      </c>
      <c r="O9" s="75"/>
      <c r="P9" s="76"/>
      <c r="Q9" s="76"/>
      <c r="R9" s="86"/>
      <c r="S9" s="48">
        <v>0</v>
      </c>
      <c r="T9" s="48">
        <v>2</v>
      </c>
      <c r="U9" s="49">
        <v>0</v>
      </c>
      <c r="V9" s="49">
        <v>0.003717</v>
      </c>
      <c r="W9" s="49">
        <v>0.009951</v>
      </c>
      <c r="X9" s="49">
        <v>0.62213</v>
      </c>
      <c r="Y9" s="49">
        <v>1</v>
      </c>
      <c r="Z9" s="49">
        <v>0</v>
      </c>
      <c r="AA9" s="71">
        <v>9</v>
      </c>
      <c r="AB9" s="71"/>
      <c r="AC9" s="72"/>
      <c r="AD9" s="78" t="s">
        <v>1241</v>
      </c>
      <c r="AE9" s="78">
        <v>899</v>
      </c>
      <c r="AF9" s="78">
        <v>116</v>
      </c>
      <c r="AG9" s="78">
        <v>12</v>
      </c>
      <c r="AH9" s="78">
        <v>52</v>
      </c>
      <c r="AI9" s="78"/>
      <c r="AJ9" s="78"/>
      <c r="AK9" s="78" t="s">
        <v>1465</v>
      </c>
      <c r="AL9" s="78"/>
      <c r="AM9" s="78"/>
      <c r="AN9" s="80">
        <v>40273.71979166667</v>
      </c>
      <c r="AO9" s="78"/>
      <c r="AP9" s="78" t="b">
        <v>0</v>
      </c>
      <c r="AQ9" s="78" t="b">
        <v>0</v>
      </c>
      <c r="AR9" s="78" t="b">
        <v>1</v>
      </c>
      <c r="AS9" s="78"/>
      <c r="AT9" s="78">
        <v>2</v>
      </c>
      <c r="AU9" s="83" t="s">
        <v>1678</v>
      </c>
      <c r="AV9" s="78" t="b">
        <v>0</v>
      </c>
      <c r="AW9" s="78" t="s">
        <v>1742</v>
      </c>
      <c r="AX9" s="83" t="s">
        <v>1749</v>
      </c>
      <c r="AY9" s="78" t="s">
        <v>66</v>
      </c>
      <c r="AZ9" s="78" t="str">
        <f>REPLACE(INDEX(GroupVertices[Group],MATCH(Vertices[[#This Row],[Vertex]],GroupVertices[Vertex],0)),1,1,"")</f>
        <v>4</v>
      </c>
      <c r="BA9" s="48"/>
      <c r="BB9" s="48"/>
      <c r="BC9" s="48"/>
      <c r="BD9" s="48"/>
      <c r="BE9" s="48" t="s">
        <v>537</v>
      </c>
      <c r="BF9" s="48" t="s">
        <v>537</v>
      </c>
      <c r="BG9" s="116" t="s">
        <v>2374</v>
      </c>
      <c r="BH9" s="116" t="s">
        <v>2374</v>
      </c>
      <c r="BI9" s="116" t="s">
        <v>2456</v>
      </c>
      <c r="BJ9" s="116" t="s">
        <v>2456</v>
      </c>
      <c r="BK9" s="116">
        <v>1</v>
      </c>
      <c r="BL9" s="120">
        <v>4.761904761904762</v>
      </c>
      <c r="BM9" s="116">
        <v>0</v>
      </c>
      <c r="BN9" s="120">
        <v>0</v>
      </c>
      <c r="BO9" s="116">
        <v>0</v>
      </c>
      <c r="BP9" s="120">
        <v>0</v>
      </c>
      <c r="BQ9" s="116">
        <v>20</v>
      </c>
      <c r="BR9" s="120">
        <v>95.23809523809524</v>
      </c>
      <c r="BS9" s="116">
        <v>21</v>
      </c>
      <c r="BT9" s="2"/>
      <c r="BU9" s="3"/>
      <c r="BV9" s="3"/>
      <c r="BW9" s="3"/>
      <c r="BX9" s="3"/>
    </row>
    <row r="10" spans="1:76" ht="15">
      <c r="A10" s="64" t="s">
        <v>262</v>
      </c>
      <c r="B10" s="65"/>
      <c r="C10" s="65" t="s">
        <v>64</v>
      </c>
      <c r="D10" s="66">
        <v>176.3309229240207</v>
      </c>
      <c r="E10" s="68"/>
      <c r="F10" s="100" t="s">
        <v>690</v>
      </c>
      <c r="G10" s="65"/>
      <c r="H10" s="69" t="s">
        <v>262</v>
      </c>
      <c r="I10" s="70"/>
      <c r="J10" s="70"/>
      <c r="K10" s="69" t="s">
        <v>1867</v>
      </c>
      <c r="L10" s="73">
        <v>1.9701898070876838</v>
      </c>
      <c r="M10" s="74">
        <v>6882.05078125</v>
      </c>
      <c r="N10" s="74">
        <v>7176.6669921875</v>
      </c>
      <c r="O10" s="75"/>
      <c r="P10" s="76"/>
      <c r="Q10" s="76"/>
      <c r="R10" s="86"/>
      <c r="S10" s="48">
        <v>3</v>
      </c>
      <c r="T10" s="48">
        <v>1</v>
      </c>
      <c r="U10" s="49">
        <v>1</v>
      </c>
      <c r="V10" s="49">
        <v>0.003731</v>
      </c>
      <c r="W10" s="49">
        <v>0.011512</v>
      </c>
      <c r="X10" s="49">
        <v>0.861419</v>
      </c>
      <c r="Y10" s="49">
        <v>0.5</v>
      </c>
      <c r="Z10" s="49">
        <v>0.3333333333333333</v>
      </c>
      <c r="AA10" s="71">
        <v>10</v>
      </c>
      <c r="AB10" s="71"/>
      <c r="AC10" s="72"/>
      <c r="AD10" s="78" t="s">
        <v>1242</v>
      </c>
      <c r="AE10" s="78">
        <v>644</v>
      </c>
      <c r="AF10" s="78">
        <v>507</v>
      </c>
      <c r="AG10" s="78">
        <v>492</v>
      </c>
      <c r="AH10" s="78">
        <v>222</v>
      </c>
      <c r="AI10" s="78"/>
      <c r="AJ10" s="78" t="s">
        <v>1357</v>
      </c>
      <c r="AK10" s="78" t="s">
        <v>1198</v>
      </c>
      <c r="AL10" s="83" t="s">
        <v>1503</v>
      </c>
      <c r="AM10" s="78"/>
      <c r="AN10" s="80">
        <v>42439.34241898148</v>
      </c>
      <c r="AO10" s="83" t="s">
        <v>1582</v>
      </c>
      <c r="AP10" s="78" t="b">
        <v>0</v>
      </c>
      <c r="AQ10" s="78" t="b">
        <v>0</v>
      </c>
      <c r="AR10" s="78" t="b">
        <v>0</v>
      </c>
      <c r="AS10" s="78"/>
      <c r="AT10" s="78">
        <v>17</v>
      </c>
      <c r="AU10" s="83" t="s">
        <v>1677</v>
      </c>
      <c r="AV10" s="78" t="b">
        <v>0</v>
      </c>
      <c r="AW10" s="78" t="s">
        <v>1742</v>
      </c>
      <c r="AX10" s="83" t="s">
        <v>1750</v>
      </c>
      <c r="AY10" s="78" t="s">
        <v>66</v>
      </c>
      <c r="AZ10" s="78" t="str">
        <f>REPLACE(INDEX(GroupVertices[Group],MATCH(Vertices[[#This Row],[Vertex]],GroupVertices[Vertex],0)),1,1,"")</f>
        <v>4</v>
      </c>
      <c r="BA10" s="48"/>
      <c r="BB10" s="48"/>
      <c r="BC10" s="48"/>
      <c r="BD10" s="48"/>
      <c r="BE10" s="48" t="s">
        <v>537</v>
      </c>
      <c r="BF10" s="48" t="s">
        <v>537</v>
      </c>
      <c r="BG10" s="116" t="s">
        <v>2374</v>
      </c>
      <c r="BH10" s="116" t="s">
        <v>2374</v>
      </c>
      <c r="BI10" s="116" t="s">
        <v>2456</v>
      </c>
      <c r="BJ10" s="116" t="s">
        <v>2456</v>
      </c>
      <c r="BK10" s="116">
        <v>1</v>
      </c>
      <c r="BL10" s="120">
        <v>4.761904761904762</v>
      </c>
      <c r="BM10" s="116">
        <v>0</v>
      </c>
      <c r="BN10" s="120">
        <v>0</v>
      </c>
      <c r="BO10" s="116">
        <v>0</v>
      </c>
      <c r="BP10" s="120">
        <v>0</v>
      </c>
      <c r="BQ10" s="116">
        <v>20</v>
      </c>
      <c r="BR10" s="120">
        <v>95.23809523809524</v>
      </c>
      <c r="BS10" s="116">
        <v>21</v>
      </c>
      <c r="BT10" s="2"/>
      <c r="BU10" s="3"/>
      <c r="BV10" s="3"/>
      <c r="BW10" s="3"/>
      <c r="BX10" s="3"/>
    </row>
    <row r="11" spans="1:76" ht="15">
      <c r="A11" s="64" t="s">
        <v>216</v>
      </c>
      <c r="B11" s="65"/>
      <c r="C11" s="65" t="s">
        <v>64</v>
      </c>
      <c r="D11" s="66">
        <v>164.61345488193564</v>
      </c>
      <c r="E11" s="68"/>
      <c r="F11" s="100" t="s">
        <v>648</v>
      </c>
      <c r="G11" s="65"/>
      <c r="H11" s="69" t="s">
        <v>216</v>
      </c>
      <c r="I11" s="70"/>
      <c r="J11" s="70"/>
      <c r="K11" s="69" t="s">
        <v>1868</v>
      </c>
      <c r="L11" s="73">
        <v>1</v>
      </c>
      <c r="M11" s="74">
        <v>3841.4423828125</v>
      </c>
      <c r="N11" s="74">
        <v>3206.0908203125</v>
      </c>
      <c r="O11" s="75"/>
      <c r="P11" s="76"/>
      <c r="Q11" s="76"/>
      <c r="R11" s="86"/>
      <c r="S11" s="48">
        <v>0</v>
      </c>
      <c r="T11" s="48">
        <v>2</v>
      </c>
      <c r="U11" s="49">
        <v>0</v>
      </c>
      <c r="V11" s="49">
        <v>0.002849</v>
      </c>
      <c r="W11" s="49">
        <v>0.005338</v>
      </c>
      <c r="X11" s="49">
        <v>0.573374</v>
      </c>
      <c r="Y11" s="49">
        <v>0.5</v>
      </c>
      <c r="Z11" s="49">
        <v>0</v>
      </c>
      <c r="AA11" s="71">
        <v>11</v>
      </c>
      <c r="AB11" s="71"/>
      <c r="AC11" s="72"/>
      <c r="AD11" s="78" t="s">
        <v>1243</v>
      </c>
      <c r="AE11" s="78">
        <v>221</v>
      </c>
      <c r="AF11" s="78">
        <v>99</v>
      </c>
      <c r="AG11" s="78">
        <v>2754</v>
      </c>
      <c r="AH11" s="78">
        <v>3520</v>
      </c>
      <c r="AI11" s="78"/>
      <c r="AJ11" s="78" t="s">
        <v>1358</v>
      </c>
      <c r="AK11" s="78" t="s">
        <v>1466</v>
      </c>
      <c r="AL11" s="83" t="s">
        <v>1504</v>
      </c>
      <c r="AM11" s="78"/>
      <c r="AN11" s="80">
        <v>40824.370034722226</v>
      </c>
      <c r="AO11" s="83" t="s">
        <v>1583</v>
      </c>
      <c r="AP11" s="78" t="b">
        <v>1</v>
      </c>
      <c r="AQ11" s="78" t="b">
        <v>0</v>
      </c>
      <c r="AR11" s="78" t="b">
        <v>1</v>
      </c>
      <c r="AS11" s="78"/>
      <c r="AT11" s="78">
        <v>1</v>
      </c>
      <c r="AU11" s="83" t="s">
        <v>1677</v>
      </c>
      <c r="AV11" s="78" t="b">
        <v>0</v>
      </c>
      <c r="AW11" s="78" t="s">
        <v>1742</v>
      </c>
      <c r="AX11" s="83" t="s">
        <v>1751</v>
      </c>
      <c r="AY11" s="78" t="s">
        <v>66</v>
      </c>
      <c r="AZ11" s="78" t="str">
        <f>REPLACE(INDEX(GroupVertices[Group],MATCH(Vertices[[#This Row],[Vertex]],GroupVertices[Vertex],0)),1,1,"")</f>
        <v>3</v>
      </c>
      <c r="BA11" s="48"/>
      <c r="BB11" s="48"/>
      <c r="BC11" s="48"/>
      <c r="BD11" s="48"/>
      <c r="BE11" s="48" t="s">
        <v>538</v>
      </c>
      <c r="BF11" s="48" t="s">
        <v>538</v>
      </c>
      <c r="BG11" s="116" t="s">
        <v>2375</v>
      </c>
      <c r="BH11" s="116" t="s">
        <v>2375</v>
      </c>
      <c r="BI11" s="116" t="s">
        <v>2457</v>
      </c>
      <c r="BJ11" s="116" t="s">
        <v>2457</v>
      </c>
      <c r="BK11" s="116">
        <v>0</v>
      </c>
      <c r="BL11" s="120">
        <v>0</v>
      </c>
      <c r="BM11" s="116">
        <v>0</v>
      </c>
      <c r="BN11" s="120">
        <v>0</v>
      </c>
      <c r="BO11" s="116">
        <v>0</v>
      </c>
      <c r="BP11" s="120">
        <v>0</v>
      </c>
      <c r="BQ11" s="116">
        <v>19</v>
      </c>
      <c r="BR11" s="120">
        <v>100</v>
      </c>
      <c r="BS11" s="116">
        <v>19</v>
      </c>
      <c r="BT11" s="2"/>
      <c r="BU11" s="3"/>
      <c r="BV11" s="3"/>
      <c r="BW11" s="3"/>
      <c r="BX11" s="3"/>
    </row>
    <row r="12" spans="1:76" ht="15">
      <c r="A12" s="64" t="s">
        <v>280</v>
      </c>
      <c r="B12" s="65"/>
      <c r="C12" s="65" t="s">
        <v>64</v>
      </c>
      <c r="D12" s="66">
        <v>169.09366325096815</v>
      </c>
      <c r="E12" s="68"/>
      <c r="F12" s="100" t="s">
        <v>703</v>
      </c>
      <c r="G12" s="65"/>
      <c r="H12" s="69" t="s">
        <v>280</v>
      </c>
      <c r="I12" s="70"/>
      <c r="J12" s="70"/>
      <c r="K12" s="69" t="s">
        <v>1869</v>
      </c>
      <c r="L12" s="73">
        <v>329.79732562201605</v>
      </c>
      <c r="M12" s="74">
        <v>4182.875</v>
      </c>
      <c r="N12" s="74">
        <v>2693.431884765625</v>
      </c>
      <c r="O12" s="75"/>
      <c r="P12" s="76"/>
      <c r="Q12" s="76"/>
      <c r="R12" s="86"/>
      <c r="S12" s="48">
        <v>12</v>
      </c>
      <c r="T12" s="48">
        <v>2</v>
      </c>
      <c r="U12" s="49">
        <v>338.9</v>
      </c>
      <c r="V12" s="49">
        <v>0.004016</v>
      </c>
      <c r="W12" s="49">
        <v>0.024858</v>
      </c>
      <c r="X12" s="49">
        <v>2.942966</v>
      </c>
      <c r="Y12" s="49">
        <v>0.14545454545454545</v>
      </c>
      <c r="Z12" s="49">
        <v>0.09090909090909091</v>
      </c>
      <c r="AA12" s="71">
        <v>12</v>
      </c>
      <c r="AB12" s="71"/>
      <c r="AC12" s="72"/>
      <c r="AD12" s="78" t="s">
        <v>1199</v>
      </c>
      <c r="AE12" s="78">
        <v>163</v>
      </c>
      <c r="AF12" s="78">
        <v>255</v>
      </c>
      <c r="AG12" s="78">
        <v>461</v>
      </c>
      <c r="AH12" s="78">
        <v>611</v>
      </c>
      <c r="AI12" s="78"/>
      <c r="AJ12" s="78" t="s">
        <v>1359</v>
      </c>
      <c r="AK12" s="78" t="s">
        <v>1461</v>
      </c>
      <c r="AL12" s="83" t="s">
        <v>1505</v>
      </c>
      <c r="AM12" s="78"/>
      <c r="AN12" s="80">
        <v>43005.38898148148</v>
      </c>
      <c r="AO12" s="83" t="s">
        <v>1584</v>
      </c>
      <c r="AP12" s="78" t="b">
        <v>0</v>
      </c>
      <c r="AQ12" s="78" t="b">
        <v>0</v>
      </c>
      <c r="AR12" s="78" t="b">
        <v>0</v>
      </c>
      <c r="AS12" s="78"/>
      <c r="AT12" s="78">
        <v>1</v>
      </c>
      <c r="AU12" s="83" t="s">
        <v>1677</v>
      </c>
      <c r="AV12" s="78" t="b">
        <v>0</v>
      </c>
      <c r="AW12" s="78" t="s">
        <v>1742</v>
      </c>
      <c r="AX12" s="83" t="s">
        <v>1752</v>
      </c>
      <c r="AY12" s="78" t="s">
        <v>66</v>
      </c>
      <c r="AZ12" s="78" t="str">
        <f>REPLACE(INDEX(GroupVertices[Group],MATCH(Vertices[[#This Row],[Vertex]],GroupVertices[Vertex],0)),1,1,"")</f>
        <v>3</v>
      </c>
      <c r="BA12" s="48" t="s">
        <v>507</v>
      </c>
      <c r="BB12" s="48" t="s">
        <v>507</v>
      </c>
      <c r="BC12" s="48" t="s">
        <v>526</v>
      </c>
      <c r="BD12" s="48" t="s">
        <v>526</v>
      </c>
      <c r="BE12" s="48" t="s">
        <v>590</v>
      </c>
      <c r="BF12" s="48" t="s">
        <v>590</v>
      </c>
      <c r="BG12" s="116" t="s">
        <v>2376</v>
      </c>
      <c r="BH12" s="116" t="s">
        <v>2376</v>
      </c>
      <c r="BI12" s="116" t="s">
        <v>2458</v>
      </c>
      <c r="BJ12" s="116" t="s">
        <v>2458</v>
      </c>
      <c r="BK12" s="116">
        <v>0</v>
      </c>
      <c r="BL12" s="120">
        <v>0</v>
      </c>
      <c r="BM12" s="116">
        <v>0</v>
      </c>
      <c r="BN12" s="120">
        <v>0</v>
      </c>
      <c r="BO12" s="116">
        <v>0</v>
      </c>
      <c r="BP12" s="120">
        <v>0</v>
      </c>
      <c r="BQ12" s="116">
        <v>28</v>
      </c>
      <c r="BR12" s="120">
        <v>100</v>
      </c>
      <c r="BS12" s="116">
        <v>28</v>
      </c>
      <c r="BT12" s="2"/>
      <c r="BU12" s="3"/>
      <c r="BV12" s="3"/>
      <c r="BW12" s="3"/>
      <c r="BX12" s="3"/>
    </row>
    <row r="13" spans="1:76" ht="15">
      <c r="A13" s="64" t="s">
        <v>281</v>
      </c>
      <c r="B13" s="65"/>
      <c r="C13" s="65" t="s">
        <v>64</v>
      </c>
      <c r="D13" s="66">
        <v>162.91901710134002</v>
      </c>
      <c r="E13" s="68"/>
      <c r="F13" s="100" t="s">
        <v>708</v>
      </c>
      <c r="G13" s="65"/>
      <c r="H13" s="69" t="s">
        <v>281</v>
      </c>
      <c r="I13" s="70"/>
      <c r="J13" s="70"/>
      <c r="K13" s="69" t="s">
        <v>1870</v>
      </c>
      <c r="L13" s="73">
        <v>970.154937636727</v>
      </c>
      <c r="M13" s="74">
        <v>5099.71044921875</v>
      </c>
      <c r="N13" s="74">
        <v>3063.2685546875</v>
      </c>
      <c r="O13" s="75"/>
      <c r="P13" s="76"/>
      <c r="Q13" s="76"/>
      <c r="R13" s="86"/>
      <c r="S13" s="48">
        <v>16</v>
      </c>
      <c r="T13" s="48">
        <v>2</v>
      </c>
      <c r="U13" s="49">
        <v>998.933333</v>
      </c>
      <c r="V13" s="49">
        <v>0.004082</v>
      </c>
      <c r="W13" s="49">
        <v>0.029058</v>
      </c>
      <c r="X13" s="49">
        <v>4.29828</v>
      </c>
      <c r="Y13" s="49">
        <v>0.08333333333333333</v>
      </c>
      <c r="Z13" s="49">
        <v>0</v>
      </c>
      <c r="AA13" s="71">
        <v>13</v>
      </c>
      <c r="AB13" s="71"/>
      <c r="AC13" s="72"/>
      <c r="AD13" s="78" t="s">
        <v>1244</v>
      </c>
      <c r="AE13" s="78">
        <v>106</v>
      </c>
      <c r="AF13" s="78">
        <v>40</v>
      </c>
      <c r="AG13" s="78">
        <v>35</v>
      </c>
      <c r="AH13" s="78">
        <v>34</v>
      </c>
      <c r="AI13" s="78"/>
      <c r="AJ13" s="78"/>
      <c r="AK13" s="78"/>
      <c r="AL13" s="78"/>
      <c r="AM13" s="78"/>
      <c r="AN13" s="80">
        <v>41609.76949074074</v>
      </c>
      <c r="AO13" s="83" t="s">
        <v>1585</v>
      </c>
      <c r="AP13" s="78" t="b">
        <v>0</v>
      </c>
      <c r="AQ13" s="78" t="b">
        <v>0</v>
      </c>
      <c r="AR13" s="78" t="b">
        <v>1</v>
      </c>
      <c r="AS13" s="78"/>
      <c r="AT13" s="78">
        <v>1</v>
      </c>
      <c r="AU13" s="83" t="s">
        <v>1679</v>
      </c>
      <c r="AV13" s="78" t="b">
        <v>0</v>
      </c>
      <c r="AW13" s="78" t="s">
        <v>1742</v>
      </c>
      <c r="AX13" s="83" t="s">
        <v>1753</v>
      </c>
      <c r="AY13" s="78" t="s">
        <v>66</v>
      </c>
      <c r="AZ13" s="78" t="str">
        <f>REPLACE(INDEX(GroupVertices[Group],MATCH(Vertices[[#This Row],[Vertex]],GroupVertices[Vertex],0)),1,1,"")</f>
        <v>3</v>
      </c>
      <c r="BA13" s="48" t="s">
        <v>2339</v>
      </c>
      <c r="BB13" s="48" t="s">
        <v>2339</v>
      </c>
      <c r="BC13" s="48" t="s">
        <v>2343</v>
      </c>
      <c r="BD13" s="48" t="s">
        <v>2343</v>
      </c>
      <c r="BE13" s="48" t="s">
        <v>2349</v>
      </c>
      <c r="BF13" s="48" t="s">
        <v>2364</v>
      </c>
      <c r="BG13" s="116" t="s">
        <v>2377</v>
      </c>
      <c r="BH13" s="116" t="s">
        <v>2432</v>
      </c>
      <c r="BI13" s="116" t="s">
        <v>2459</v>
      </c>
      <c r="BJ13" s="116" t="s">
        <v>2508</v>
      </c>
      <c r="BK13" s="116">
        <v>3</v>
      </c>
      <c r="BL13" s="120">
        <v>1.5544041450777202</v>
      </c>
      <c r="BM13" s="116">
        <v>0</v>
      </c>
      <c r="BN13" s="120">
        <v>0</v>
      </c>
      <c r="BO13" s="116">
        <v>0</v>
      </c>
      <c r="BP13" s="120">
        <v>0</v>
      </c>
      <c r="BQ13" s="116">
        <v>190</v>
      </c>
      <c r="BR13" s="120">
        <v>98.44559585492227</v>
      </c>
      <c r="BS13" s="116">
        <v>193</v>
      </c>
      <c r="BT13" s="2"/>
      <c r="BU13" s="3"/>
      <c r="BV13" s="3"/>
      <c r="BW13" s="3"/>
      <c r="BX13" s="3"/>
    </row>
    <row r="14" spans="1:76" ht="15">
      <c r="A14" s="64" t="s">
        <v>217</v>
      </c>
      <c r="B14" s="65"/>
      <c r="C14" s="65" t="s">
        <v>64</v>
      </c>
      <c r="D14" s="66">
        <v>196.17594845608141</v>
      </c>
      <c r="E14" s="68"/>
      <c r="F14" s="100" t="s">
        <v>649</v>
      </c>
      <c r="G14" s="65"/>
      <c r="H14" s="69" t="s">
        <v>217</v>
      </c>
      <c r="I14" s="70"/>
      <c r="J14" s="70"/>
      <c r="K14" s="69" t="s">
        <v>1871</v>
      </c>
      <c r="L14" s="73">
        <v>1</v>
      </c>
      <c r="M14" s="74">
        <v>1189.2366943359375</v>
      </c>
      <c r="N14" s="74">
        <v>9555.7587890625</v>
      </c>
      <c r="O14" s="75"/>
      <c r="P14" s="76"/>
      <c r="Q14" s="76"/>
      <c r="R14" s="86"/>
      <c r="S14" s="48">
        <v>0</v>
      </c>
      <c r="T14" s="48">
        <v>1</v>
      </c>
      <c r="U14" s="49">
        <v>0</v>
      </c>
      <c r="V14" s="49">
        <v>0.003704</v>
      </c>
      <c r="W14" s="49">
        <v>0.008811</v>
      </c>
      <c r="X14" s="49">
        <v>0.378062</v>
      </c>
      <c r="Y14" s="49">
        <v>0</v>
      </c>
      <c r="Z14" s="49">
        <v>0</v>
      </c>
      <c r="AA14" s="71">
        <v>14</v>
      </c>
      <c r="AB14" s="71"/>
      <c r="AC14" s="72"/>
      <c r="AD14" s="78" t="s">
        <v>1245</v>
      </c>
      <c r="AE14" s="78">
        <v>670</v>
      </c>
      <c r="AF14" s="78">
        <v>1198</v>
      </c>
      <c r="AG14" s="78">
        <v>2553</v>
      </c>
      <c r="AH14" s="78">
        <v>10774</v>
      </c>
      <c r="AI14" s="78"/>
      <c r="AJ14" s="78" t="s">
        <v>1360</v>
      </c>
      <c r="AK14" s="78" t="s">
        <v>1196</v>
      </c>
      <c r="AL14" s="83" t="s">
        <v>1506</v>
      </c>
      <c r="AM14" s="78"/>
      <c r="AN14" s="80">
        <v>40035.72872685185</v>
      </c>
      <c r="AO14" s="83" t="s">
        <v>1586</v>
      </c>
      <c r="AP14" s="78" t="b">
        <v>0</v>
      </c>
      <c r="AQ14" s="78" t="b">
        <v>0</v>
      </c>
      <c r="AR14" s="78" t="b">
        <v>1</v>
      </c>
      <c r="AS14" s="78"/>
      <c r="AT14" s="78">
        <v>20</v>
      </c>
      <c r="AU14" s="83" t="s">
        <v>1677</v>
      </c>
      <c r="AV14" s="78" t="b">
        <v>0</v>
      </c>
      <c r="AW14" s="78" t="s">
        <v>1742</v>
      </c>
      <c r="AX14" s="83" t="s">
        <v>1754</v>
      </c>
      <c r="AY14" s="78" t="s">
        <v>66</v>
      </c>
      <c r="AZ14" s="78" t="str">
        <f>REPLACE(INDEX(GroupVertices[Group],MATCH(Vertices[[#This Row],[Vertex]],GroupVertices[Vertex],0)),1,1,"")</f>
        <v>1</v>
      </c>
      <c r="BA14" s="48"/>
      <c r="BB14" s="48"/>
      <c r="BC14" s="48"/>
      <c r="BD14" s="48"/>
      <c r="BE14" s="48"/>
      <c r="BF14" s="48"/>
      <c r="BG14" s="116" t="s">
        <v>2378</v>
      </c>
      <c r="BH14" s="116" t="s">
        <v>2378</v>
      </c>
      <c r="BI14" s="116" t="s">
        <v>2460</v>
      </c>
      <c r="BJ14" s="116" t="s">
        <v>2460</v>
      </c>
      <c r="BK14" s="116">
        <v>0</v>
      </c>
      <c r="BL14" s="120">
        <v>0</v>
      </c>
      <c r="BM14" s="116">
        <v>0</v>
      </c>
      <c r="BN14" s="120">
        <v>0</v>
      </c>
      <c r="BO14" s="116">
        <v>0</v>
      </c>
      <c r="BP14" s="120">
        <v>0</v>
      </c>
      <c r="BQ14" s="116">
        <v>19</v>
      </c>
      <c r="BR14" s="120">
        <v>100</v>
      </c>
      <c r="BS14" s="116">
        <v>19</v>
      </c>
      <c r="BT14" s="2"/>
      <c r="BU14" s="3"/>
      <c r="BV14" s="3"/>
      <c r="BW14" s="3"/>
      <c r="BX14" s="3"/>
    </row>
    <row r="15" spans="1:76" ht="15">
      <c r="A15" s="64" t="s">
        <v>218</v>
      </c>
      <c r="B15" s="65"/>
      <c r="C15" s="65" t="s">
        <v>64</v>
      </c>
      <c r="D15" s="66">
        <v>172.13790739915692</v>
      </c>
      <c r="E15" s="68"/>
      <c r="F15" s="100" t="s">
        <v>650</v>
      </c>
      <c r="G15" s="65"/>
      <c r="H15" s="69" t="s">
        <v>218</v>
      </c>
      <c r="I15" s="70"/>
      <c r="J15" s="70"/>
      <c r="K15" s="69" t="s">
        <v>1872</v>
      </c>
      <c r="L15" s="73">
        <v>1</v>
      </c>
      <c r="M15" s="74">
        <v>6282.67236328125</v>
      </c>
      <c r="N15" s="74">
        <v>3343.4228515625</v>
      </c>
      <c r="O15" s="75"/>
      <c r="P15" s="76"/>
      <c r="Q15" s="76"/>
      <c r="R15" s="86"/>
      <c r="S15" s="48">
        <v>0</v>
      </c>
      <c r="T15" s="48">
        <v>1</v>
      </c>
      <c r="U15" s="49">
        <v>0</v>
      </c>
      <c r="V15" s="49">
        <v>0.002809</v>
      </c>
      <c r="W15" s="49">
        <v>0.0028770000000000002</v>
      </c>
      <c r="X15" s="49">
        <v>0.364914</v>
      </c>
      <c r="Y15" s="49">
        <v>0</v>
      </c>
      <c r="Z15" s="49">
        <v>0</v>
      </c>
      <c r="AA15" s="71">
        <v>15</v>
      </c>
      <c r="AB15" s="71"/>
      <c r="AC15" s="72"/>
      <c r="AD15" s="78" t="s">
        <v>1246</v>
      </c>
      <c r="AE15" s="78">
        <v>434</v>
      </c>
      <c r="AF15" s="78">
        <v>361</v>
      </c>
      <c r="AG15" s="78">
        <v>902</v>
      </c>
      <c r="AH15" s="78">
        <v>1265</v>
      </c>
      <c r="AI15" s="78"/>
      <c r="AJ15" s="78" t="s">
        <v>1361</v>
      </c>
      <c r="AK15" s="78"/>
      <c r="AL15" s="78"/>
      <c r="AM15" s="78"/>
      <c r="AN15" s="80">
        <v>41765.393796296295</v>
      </c>
      <c r="AO15" s="83" t="s">
        <v>1587</v>
      </c>
      <c r="AP15" s="78" t="b">
        <v>0</v>
      </c>
      <c r="AQ15" s="78" t="b">
        <v>0</v>
      </c>
      <c r="AR15" s="78" t="b">
        <v>1</v>
      </c>
      <c r="AS15" s="78"/>
      <c r="AT15" s="78">
        <v>13</v>
      </c>
      <c r="AU15" s="83" t="s">
        <v>1677</v>
      </c>
      <c r="AV15" s="78" t="b">
        <v>0</v>
      </c>
      <c r="AW15" s="78" t="s">
        <v>1742</v>
      </c>
      <c r="AX15" s="83" t="s">
        <v>1755</v>
      </c>
      <c r="AY15" s="78" t="s">
        <v>66</v>
      </c>
      <c r="AZ15" s="78" t="str">
        <f>REPLACE(INDEX(GroupVertices[Group],MATCH(Vertices[[#This Row],[Vertex]],GroupVertices[Vertex],0)),1,1,"")</f>
        <v>3</v>
      </c>
      <c r="BA15" s="48"/>
      <c r="BB15" s="48"/>
      <c r="BC15" s="48"/>
      <c r="BD15" s="48"/>
      <c r="BE15" s="48"/>
      <c r="BF15" s="48"/>
      <c r="BG15" s="116" t="s">
        <v>2379</v>
      </c>
      <c r="BH15" s="116" t="s">
        <v>2379</v>
      </c>
      <c r="BI15" s="116" t="s">
        <v>2461</v>
      </c>
      <c r="BJ15" s="116" t="s">
        <v>2461</v>
      </c>
      <c r="BK15" s="116">
        <v>0</v>
      </c>
      <c r="BL15" s="120">
        <v>0</v>
      </c>
      <c r="BM15" s="116">
        <v>0</v>
      </c>
      <c r="BN15" s="120">
        <v>0</v>
      </c>
      <c r="BO15" s="116">
        <v>0</v>
      </c>
      <c r="BP15" s="120">
        <v>0</v>
      </c>
      <c r="BQ15" s="116">
        <v>15</v>
      </c>
      <c r="BR15" s="120">
        <v>100</v>
      </c>
      <c r="BS15" s="116">
        <v>15</v>
      </c>
      <c r="BT15" s="2"/>
      <c r="BU15" s="3"/>
      <c r="BV15" s="3"/>
      <c r="BW15" s="3"/>
      <c r="BX15" s="3"/>
    </row>
    <row r="16" spans="1:76" ht="15">
      <c r="A16" s="64" t="s">
        <v>219</v>
      </c>
      <c r="B16" s="65"/>
      <c r="C16" s="65" t="s">
        <v>64</v>
      </c>
      <c r="D16" s="66">
        <v>215.64762329072278</v>
      </c>
      <c r="E16" s="68"/>
      <c r="F16" s="100" t="s">
        <v>651</v>
      </c>
      <c r="G16" s="65"/>
      <c r="H16" s="69" t="s">
        <v>219</v>
      </c>
      <c r="I16" s="70"/>
      <c r="J16" s="70"/>
      <c r="K16" s="69" t="s">
        <v>1873</v>
      </c>
      <c r="L16" s="73">
        <v>1</v>
      </c>
      <c r="M16" s="74">
        <v>709.8004150390625</v>
      </c>
      <c r="N16" s="74">
        <v>1584.0550537109375</v>
      </c>
      <c r="O16" s="75"/>
      <c r="P16" s="76"/>
      <c r="Q16" s="76"/>
      <c r="R16" s="86"/>
      <c r="S16" s="48">
        <v>1</v>
      </c>
      <c r="T16" s="48">
        <v>1</v>
      </c>
      <c r="U16" s="49">
        <v>0</v>
      </c>
      <c r="V16" s="49">
        <v>0.003717</v>
      </c>
      <c r="W16" s="49">
        <v>0.00978</v>
      </c>
      <c r="X16" s="49">
        <v>0.657499</v>
      </c>
      <c r="Y16" s="49">
        <v>0.5</v>
      </c>
      <c r="Z16" s="49">
        <v>0</v>
      </c>
      <c r="AA16" s="71">
        <v>16</v>
      </c>
      <c r="AB16" s="71"/>
      <c r="AC16" s="72"/>
      <c r="AD16" s="78" t="s">
        <v>1247</v>
      </c>
      <c r="AE16" s="78">
        <v>839</v>
      </c>
      <c r="AF16" s="78">
        <v>1876</v>
      </c>
      <c r="AG16" s="78">
        <v>2816</v>
      </c>
      <c r="AH16" s="78">
        <v>5568</v>
      </c>
      <c r="AI16" s="78"/>
      <c r="AJ16" s="78" t="s">
        <v>1362</v>
      </c>
      <c r="AK16" s="78"/>
      <c r="AL16" s="83" t="s">
        <v>1507</v>
      </c>
      <c r="AM16" s="78"/>
      <c r="AN16" s="80">
        <v>41545.38141203704</v>
      </c>
      <c r="AO16" s="83" t="s">
        <v>1588</v>
      </c>
      <c r="AP16" s="78" t="b">
        <v>1</v>
      </c>
      <c r="AQ16" s="78" t="b">
        <v>0</v>
      </c>
      <c r="AR16" s="78" t="b">
        <v>1</v>
      </c>
      <c r="AS16" s="78"/>
      <c r="AT16" s="78">
        <v>12</v>
      </c>
      <c r="AU16" s="83" t="s">
        <v>1677</v>
      </c>
      <c r="AV16" s="78" t="b">
        <v>0</v>
      </c>
      <c r="AW16" s="78" t="s">
        <v>1742</v>
      </c>
      <c r="AX16" s="83" t="s">
        <v>1756</v>
      </c>
      <c r="AY16" s="78" t="s">
        <v>66</v>
      </c>
      <c r="AZ16" s="78" t="str">
        <f>REPLACE(INDEX(GroupVertices[Group],MATCH(Vertices[[#This Row],[Vertex]],GroupVertices[Vertex],0)),1,1,"")</f>
        <v>1</v>
      </c>
      <c r="BA16" s="48"/>
      <c r="BB16" s="48"/>
      <c r="BC16" s="48"/>
      <c r="BD16" s="48"/>
      <c r="BE16" s="48"/>
      <c r="BF16" s="48"/>
      <c r="BG16" s="116" t="s">
        <v>2378</v>
      </c>
      <c r="BH16" s="116" t="s">
        <v>2378</v>
      </c>
      <c r="BI16" s="116" t="s">
        <v>2460</v>
      </c>
      <c r="BJ16" s="116" t="s">
        <v>2460</v>
      </c>
      <c r="BK16" s="116">
        <v>0</v>
      </c>
      <c r="BL16" s="120">
        <v>0</v>
      </c>
      <c r="BM16" s="116">
        <v>0</v>
      </c>
      <c r="BN16" s="120">
        <v>0</v>
      </c>
      <c r="BO16" s="116">
        <v>0</v>
      </c>
      <c r="BP16" s="120">
        <v>0</v>
      </c>
      <c r="BQ16" s="116">
        <v>19</v>
      </c>
      <c r="BR16" s="120">
        <v>100</v>
      </c>
      <c r="BS16" s="116">
        <v>19</v>
      </c>
      <c r="BT16" s="2"/>
      <c r="BU16" s="3"/>
      <c r="BV16" s="3"/>
      <c r="BW16" s="3"/>
      <c r="BX16" s="3"/>
    </row>
    <row r="17" spans="1:76" ht="15">
      <c r="A17" s="64" t="s">
        <v>220</v>
      </c>
      <c r="B17" s="65"/>
      <c r="C17" s="65" t="s">
        <v>64</v>
      </c>
      <c r="D17" s="66">
        <v>181.8737448164776</v>
      </c>
      <c r="E17" s="68"/>
      <c r="F17" s="100" t="s">
        <v>652</v>
      </c>
      <c r="G17" s="65"/>
      <c r="H17" s="69" t="s">
        <v>220</v>
      </c>
      <c r="I17" s="70"/>
      <c r="J17" s="70"/>
      <c r="K17" s="69" t="s">
        <v>1874</v>
      </c>
      <c r="L17" s="73">
        <v>1</v>
      </c>
      <c r="M17" s="74">
        <v>925.842041015625</v>
      </c>
      <c r="N17" s="74">
        <v>900.7794799804688</v>
      </c>
      <c r="O17" s="75"/>
      <c r="P17" s="76"/>
      <c r="Q17" s="76"/>
      <c r="R17" s="86"/>
      <c r="S17" s="48">
        <v>0</v>
      </c>
      <c r="T17" s="48">
        <v>2</v>
      </c>
      <c r="U17" s="49">
        <v>0</v>
      </c>
      <c r="V17" s="49">
        <v>0.003717</v>
      </c>
      <c r="W17" s="49">
        <v>0.00978</v>
      </c>
      <c r="X17" s="49">
        <v>0.657499</v>
      </c>
      <c r="Y17" s="49">
        <v>0.5</v>
      </c>
      <c r="Z17" s="49">
        <v>0</v>
      </c>
      <c r="AA17" s="71">
        <v>17</v>
      </c>
      <c r="AB17" s="71"/>
      <c r="AC17" s="72"/>
      <c r="AD17" s="78" t="s">
        <v>1248</v>
      </c>
      <c r="AE17" s="78">
        <v>575</v>
      </c>
      <c r="AF17" s="78">
        <v>700</v>
      </c>
      <c r="AG17" s="78">
        <v>11852</v>
      </c>
      <c r="AH17" s="78">
        <v>104812</v>
      </c>
      <c r="AI17" s="78"/>
      <c r="AJ17" s="78" t="s">
        <v>1363</v>
      </c>
      <c r="AK17" s="78" t="s">
        <v>1467</v>
      </c>
      <c r="AL17" s="83" t="s">
        <v>1508</v>
      </c>
      <c r="AM17" s="78"/>
      <c r="AN17" s="80">
        <v>42590.36578703704</v>
      </c>
      <c r="AO17" s="83" t="s">
        <v>1589</v>
      </c>
      <c r="AP17" s="78" t="b">
        <v>1</v>
      </c>
      <c r="AQ17" s="78" t="b">
        <v>0</v>
      </c>
      <c r="AR17" s="78" t="b">
        <v>1</v>
      </c>
      <c r="AS17" s="78"/>
      <c r="AT17" s="78">
        <v>15</v>
      </c>
      <c r="AU17" s="78"/>
      <c r="AV17" s="78" t="b">
        <v>0</v>
      </c>
      <c r="AW17" s="78" t="s">
        <v>1742</v>
      </c>
      <c r="AX17" s="83" t="s">
        <v>1757</v>
      </c>
      <c r="AY17" s="78" t="s">
        <v>66</v>
      </c>
      <c r="AZ17" s="78" t="str">
        <f>REPLACE(INDEX(GroupVertices[Group],MATCH(Vertices[[#This Row],[Vertex]],GroupVertices[Vertex],0)),1,1,"")</f>
        <v>1</v>
      </c>
      <c r="BA17" s="48"/>
      <c r="BB17" s="48"/>
      <c r="BC17" s="48"/>
      <c r="BD17" s="48"/>
      <c r="BE17" s="48" t="s">
        <v>539</v>
      </c>
      <c r="BF17" s="48" t="s">
        <v>539</v>
      </c>
      <c r="BG17" s="116" t="s">
        <v>2380</v>
      </c>
      <c r="BH17" s="116" t="s">
        <v>2380</v>
      </c>
      <c r="BI17" s="116" t="s">
        <v>2462</v>
      </c>
      <c r="BJ17" s="116" t="s">
        <v>2462</v>
      </c>
      <c r="BK17" s="116">
        <v>0</v>
      </c>
      <c r="BL17" s="120">
        <v>0</v>
      </c>
      <c r="BM17" s="116">
        <v>0</v>
      </c>
      <c r="BN17" s="120">
        <v>0</v>
      </c>
      <c r="BO17" s="116">
        <v>0</v>
      </c>
      <c r="BP17" s="120">
        <v>0</v>
      </c>
      <c r="BQ17" s="116">
        <v>35</v>
      </c>
      <c r="BR17" s="120">
        <v>100</v>
      </c>
      <c r="BS17" s="116">
        <v>35</v>
      </c>
      <c r="BT17" s="2"/>
      <c r="BU17" s="3"/>
      <c r="BV17" s="3"/>
      <c r="BW17" s="3"/>
      <c r="BX17" s="3"/>
    </row>
    <row r="18" spans="1:76" ht="15">
      <c r="A18" s="64" t="s">
        <v>221</v>
      </c>
      <c r="B18" s="65"/>
      <c r="C18" s="65" t="s">
        <v>64</v>
      </c>
      <c r="D18" s="66">
        <v>193.59121285856267</v>
      </c>
      <c r="E18" s="68"/>
      <c r="F18" s="100" t="s">
        <v>653</v>
      </c>
      <c r="G18" s="65"/>
      <c r="H18" s="69" t="s">
        <v>221</v>
      </c>
      <c r="I18" s="70"/>
      <c r="J18" s="70"/>
      <c r="K18" s="69" t="s">
        <v>1875</v>
      </c>
      <c r="L18" s="73">
        <v>1</v>
      </c>
      <c r="M18" s="74">
        <v>1318.67919921875</v>
      </c>
      <c r="N18" s="74">
        <v>1920.0960693359375</v>
      </c>
      <c r="O18" s="75"/>
      <c r="P18" s="76"/>
      <c r="Q18" s="76"/>
      <c r="R18" s="86"/>
      <c r="S18" s="48">
        <v>0</v>
      </c>
      <c r="T18" s="48">
        <v>2</v>
      </c>
      <c r="U18" s="49">
        <v>0</v>
      </c>
      <c r="V18" s="49">
        <v>0.003717</v>
      </c>
      <c r="W18" s="49">
        <v>0.010002</v>
      </c>
      <c r="X18" s="49">
        <v>0.623159</v>
      </c>
      <c r="Y18" s="49">
        <v>1</v>
      </c>
      <c r="Z18" s="49">
        <v>0</v>
      </c>
      <c r="AA18" s="71">
        <v>18</v>
      </c>
      <c r="AB18" s="71"/>
      <c r="AC18" s="72"/>
      <c r="AD18" s="78" t="s">
        <v>1249</v>
      </c>
      <c r="AE18" s="78">
        <v>701</v>
      </c>
      <c r="AF18" s="78">
        <v>1108</v>
      </c>
      <c r="AG18" s="78">
        <v>6861</v>
      </c>
      <c r="AH18" s="78">
        <v>52464</v>
      </c>
      <c r="AI18" s="78"/>
      <c r="AJ18" s="78" t="s">
        <v>1364</v>
      </c>
      <c r="AK18" s="78" t="s">
        <v>1468</v>
      </c>
      <c r="AL18" s="83" t="s">
        <v>1509</v>
      </c>
      <c r="AM18" s="78"/>
      <c r="AN18" s="80">
        <v>41697.55960648148</v>
      </c>
      <c r="AO18" s="83" t="s">
        <v>1590</v>
      </c>
      <c r="AP18" s="78" t="b">
        <v>1</v>
      </c>
      <c r="AQ18" s="78" t="b">
        <v>0</v>
      </c>
      <c r="AR18" s="78" t="b">
        <v>1</v>
      </c>
      <c r="AS18" s="78"/>
      <c r="AT18" s="78">
        <v>10</v>
      </c>
      <c r="AU18" s="83" t="s">
        <v>1677</v>
      </c>
      <c r="AV18" s="78" t="b">
        <v>0</v>
      </c>
      <c r="AW18" s="78" t="s">
        <v>1742</v>
      </c>
      <c r="AX18" s="83" t="s">
        <v>1758</v>
      </c>
      <c r="AY18" s="78" t="s">
        <v>66</v>
      </c>
      <c r="AZ18" s="78" t="str">
        <f>REPLACE(INDEX(GroupVertices[Group],MATCH(Vertices[[#This Row],[Vertex]],GroupVertices[Vertex],0)),1,1,"")</f>
        <v>1</v>
      </c>
      <c r="BA18" s="48"/>
      <c r="BB18" s="48"/>
      <c r="BC18" s="48"/>
      <c r="BD18" s="48"/>
      <c r="BE18" s="48" t="s">
        <v>540</v>
      </c>
      <c r="BF18" s="48" t="s">
        <v>540</v>
      </c>
      <c r="BG18" s="116" t="s">
        <v>2381</v>
      </c>
      <c r="BH18" s="116" t="s">
        <v>2381</v>
      </c>
      <c r="BI18" s="116" t="s">
        <v>2463</v>
      </c>
      <c r="BJ18" s="116" t="s">
        <v>2463</v>
      </c>
      <c r="BK18" s="116">
        <v>0</v>
      </c>
      <c r="BL18" s="120">
        <v>0</v>
      </c>
      <c r="BM18" s="116">
        <v>0</v>
      </c>
      <c r="BN18" s="120">
        <v>0</v>
      </c>
      <c r="BO18" s="116">
        <v>0</v>
      </c>
      <c r="BP18" s="120">
        <v>0</v>
      </c>
      <c r="BQ18" s="116">
        <v>12</v>
      </c>
      <c r="BR18" s="120">
        <v>100</v>
      </c>
      <c r="BS18" s="116">
        <v>12</v>
      </c>
      <c r="BT18" s="2"/>
      <c r="BU18" s="3"/>
      <c r="BV18" s="3"/>
      <c r="BW18" s="3"/>
      <c r="BX18" s="3"/>
    </row>
    <row r="19" spans="1:76" ht="15">
      <c r="A19" s="64" t="s">
        <v>267</v>
      </c>
      <c r="B19" s="65"/>
      <c r="C19" s="65" t="s">
        <v>64</v>
      </c>
      <c r="D19" s="66">
        <v>162.74670139483877</v>
      </c>
      <c r="E19" s="68"/>
      <c r="F19" s="100" t="s">
        <v>694</v>
      </c>
      <c r="G19" s="65"/>
      <c r="H19" s="69" t="s">
        <v>267</v>
      </c>
      <c r="I19" s="70"/>
      <c r="J19" s="70"/>
      <c r="K19" s="69" t="s">
        <v>1876</v>
      </c>
      <c r="L19" s="73">
        <v>3.9105694212630513</v>
      </c>
      <c r="M19" s="74">
        <v>1673.4755859375</v>
      </c>
      <c r="N19" s="74">
        <v>1761.99560546875</v>
      </c>
      <c r="O19" s="75"/>
      <c r="P19" s="76"/>
      <c r="Q19" s="76"/>
      <c r="R19" s="86"/>
      <c r="S19" s="48">
        <v>2</v>
      </c>
      <c r="T19" s="48">
        <v>2</v>
      </c>
      <c r="U19" s="49">
        <v>3</v>
      </c>
      <c r="V19" s="49">
        <v>0.003759</v>
      </c>
      <c r="W19" s="49">
        <v>0.012021</v>
      </c>
      <c r="X19" s="49">
        <v>0.86505</v>
      </c>
      <c r="Y19" s="49">
        <v>0.5</v>
      </c>
      <c r="Z19" s="49">
        <v>0.3333333333333333</v>
      </c>
      <c r="AA19" s="71">
        <v>19</v>
      </c>
      <c r="AB19" s="71"/>
      <c r="AC19" s="72"/>
      <c r="AD19" s="78" t="s">
        <v>1250</v>
      </c>
      <c r="AE19" s="78">
        <v>22</v>
      </c>
      <c r="AF19" s="78">
        <v>34</v>
      </c>
      <c r="AG19" s="78">
        <v>110</v>
      </c>
      <c r="AH19" s="78">
        <v>136</v>
      </c>
      <c r="AI19" s="78"/>
      <c r="AJ19" s="78" t="s">
        <v>1365</v>
      </c>
      <c r="AK19" s="78" t="s">
        <v>1461</v>
      </c>
      <c r="AL19" s="78"/>
      <c r="AM19" s="78"/>
      <c r="AN19" s="80">
        <v>41700.403912037036</v>
      </c>
      <c r="AO19" s="78"/>
      <c r="AP19" s="78" t="b">
        <v>1</v>
      </c>
      <c r="AQ19" s="78" t="b">
        <v>0</v>
      </c>
      <c r="AR19" s="78" t="b">
        <v>0</v>
      </c>
      <c r="AS19" s="78"/>
      <c r="AT19" s="78">
        <v>1</v>
      </c>
      <c r="AU19" s="83" t="s">
        <v>1677</v>
      </c>
      <c r="AV19" s="78" t="b">
        <v>0</v>
      </c>
      <c r="AW19" s="78" t="s">
        <v>1742</v>
      </c>
      <c r="AX19" s="83" t="s">
        <v>1759</v>
      </c>
      <c r="AY19" s="78" t="s">
        <v>66</v>
      </c>
      <c r="AZ19" s="78" t="str">
        <f>REPLACE(INDEX(GroupVertices[Group],MATCH(Vertices[[#This Row],[Vertex]],GroupVertices[Vertex],0)),1,1,"")</f>
        <v>1</v>
      </c>
      <c r="BA19" s="48" t="s">
        <v>494</v>
      </c>
      <c r="BB19" s="48" t="s">
        <v>494</v>
      </c>
      <c r="BC19" s="48" t="s">
        <v>526</v>
      </c>
      <c r="BD19" s="48" t="s">
        <v>526</v>
      </c>
      <c r="BE19" s="48" t="s">
        <v>540</v>
      </c>
      <c r="BF19" s="48" t="s">
        <v>540</v>
      </c>
      <c r="BG19" s="116" t="s">
        <v>2382</v>
      </c>
      <c r="BH19" s="116" t="s">
        <v>2382</v>
      </c>
      <c r="BI19" s="116" t="s">
        <v>2464</v>
      </c>
      <c r="BJ19" s="116" t="s">
        <v>2464</v>
      </c>
      <c r="BK19" s="116">
        <v>0</v>
      </c>
      <c r="BL19" s="120">
        <v>0</v>
      </c>
      <c r="BM19" s="116">
        <v>0</v>
      </c>
      <c r="BN19" s="120">
        <v>0</v>
      </c>
      <c r="BO19" s="116">
        <v>0</v>
      </c>
      <c r="BP19" s="120">
        <v>0</v>
      </c>
      <c r="BQ19" s="116">
        <v>10</v>
      </c>
      <c r="BR19" s="120">
        <v>100</v>
      </c>
      <c r="BS19" s="116">
        <v>10</v>
      </c>
      <c r="BT19" s="2"/>
      <c r="BU19" s="3"/>
      <c r="BV19" s="3"/>
      <c r="BW19" s="3"/>
      <c r="BX19" s="3"/>
    </row>
    <row r="20" spans="1:76" ht="15">
      <c r="A20" s="64" t="s">
        <v>222</v>
      </c>
      <c r="B20" s="65"/>
      <c r="C20" s="65" t="s">
        <v>64</v>
      </c>
      <c r="D20" s="66">
        <v>168.97878611330066</v>
      </c>
      <c r="E20" s="68"/>
      <c r="F20" s="100" t="s">
        <v>654</v>
      </c>
      <c r="G20" s="65"/>
      <c r="H20" s="69" t="s">
        <v>222</v>
      </c>
      <c r="I20" s="70"/>
      <c r="J20" s="70"/>
      <c r="K20" s="69" t="s">
        <v>1877</v>
      </c>
      <c r="L20" s="73">
        <v>1</v>
      </c>
      <c r="M20" s="74">
        <v>5958.14306640625</v>
      </c>
      <c r="N20" s="74">
        <v>3778.14208984375</v>
      </c>
      <c r="O20" s="75"/>
      <c r="P20" s="76"/>
      <c r="Q20" s="76"/>
      <c r="R20" s="86"/>
      <c r="S20" s="48">
        <v>0</v>
      </c>
      <c r="T20" s="48">
        <v>1</v>
      </c>
      <c r="U20" s="49">
        <v>0</v>
      </c>
      <c r="V20" s="49">
        <v>0.002809</v>
      </c>
      <c r="W20" s="49">
        <v>0.0028770000000000002</v>
      </c>
      <c r="X20" s="49">
        <v>0.364914</v>
      </c>
      <c r="Y20" s="49">
        <v>0</v>
      </c>
      <c r="Z20" s="49">
        <v>0</v>
      </c>
      <c r="AA20" s="71">
        <v>20</v>
      </c>
      <c r="AB20" s="71"/>
      <c r="AC20" s="72"/>
      <c r="AD20" s="78" t="s">
        <v>1251</v>
      </c>
      <c r="AE20" s="78">
        <v>277</v>
      </c>
      <c r="AF20" s="78">
        <v>251</v>
      </c>
      <c r="AG20" s="78">
        <v>1192</v>
      </c>
      <c r="AH20" s="78">
        <v>2203</v>
      </c>
      <c r="AI20" s="78"/>
      <c r="AJ20" s="78" t="s">
        <v>1366</v>
      </c>
      <c r="AK20" s="78" t="s">
        <v>1469</v>
      </c>
      <c r="AL20" s="83" t="s">
        <v>1510</v>
      </c>
      <c r="AM20" s="78"/>
      <c r="AN20" s="80">
        <v>40053.37090277778</v>
      </c>
      <c r="AO20" s="83" t="s">
        <v>1591</v>
      </c>
      <c r="AP20" s="78" t="b">
        <v>0</v>
      </c>
      <c r="AQ20" s="78" t="b">
        <v>0</v>
      </c>
      <c r="AR20" s="78" t="b">
        <v>1</v>
      </c>
      <c r="AS20" s="78"/>
      <c r="AT20" s="78">
        <v>19</v>
      </c>
      <c r="AU20" s="83" t="s">
        <v>1680</v>
      </c>
      <c r="AV20" s="78" t="b">
        <v>0</v>
      </c>
      <c r="AW20" s="78" t="s">
        <v>1742</v>
      </c>
      <c r="AX20" s="83" t="s">
        <v>1760</v>
      </c>
      <c r="AY20" s="78" t="s">
        <v>66</v>
      </c>
      <c r="AZ20" s="78" t="str">
        <f>REPLACE(INDEX(GroupVertices[Group],MATCH(Vertices[[#This Row],[Vertex]],GroupVertices[Vertex],0)),1,1,"")</f>
        <v>3</v>
      </c>
      <c r="BA20" s="48"/>
      <c r="BB20" s="48"/>
      <c r="BC20" s="48"/>
      <c r="BD20" s="48"/>
      <c r="BE20" s="48"/>
      <c r="BF20" s="48"/>
      <c r="BG20" s="116" t="s">
        <v>2379</v>
      </c>
      <c r="BH20" s="116" t="s">
        <v>2379</v>
      </c>
      <c r="BI20" s="116" t="s">
        <v>2461</v>
      </c>
      <c r="BJ20" s="116" t="s">
        <v>2461</v>
      </c>
      <c r="BK20" s="116">
        <v>0</v>
      </c>
      <c r="BL20" s="120">
        <v>0</v>
      </c>
      <c r="BM20" s="116">
        <v>0</v>
      </c>
      <c r="BN20" s="120">
        <v>0</v>
      </c>
      <c r="BO20" s="116">
        <v>0</v>
      </c>
      <c r="BP20" s="120">
        <v>0</v>
      </c>
      <c r="BQ20" s="116">
        <v>15</v>
      </c>
      <c r="BR20" s="120">
        <v>100</v>
      </c>
      <c r="BS20" s="116">
        <v>15</v>
      </c>
      <c r="BT20" s="2"/>
      <c r="BU20" s="3"/>
      <c r="BV20" s="3"/>
      <c r="BW20" s="3"/>
      <c r="BX20" s="3"/>
    </row>
    <row r="21" spans="1:76" ht="15">
      <c r="A21" s="64" t="s">
        <v>223</v>
      </c>
      <c r="B21" s="65"/>
      <c r="C21" s="65" t="s">
        <v>64</v>
      </c>
      <c r="D21" s="66">
        <v>164.7857705884369</v>
      </c>
      <c r="E21" s="68"/>
      <c r="F21" s="100" t="s">
        <v>655</v>
      </c>
      <c r="G21" s="65"/>
      <c r="H21" s="69" t="s">
        <v>223</v>
      </c>
      <c r="I21" s="70"/>
      <c r="J21" s="70"/>
      <c r="K21" s="69" t="s">
        <v>1878</v>
      </c>
      <c r="L21" s="73">
        <v>1</v>
      </c>
      <c r="M21" s="74">
        <v>2962.666748046875</v>
      </c>
      <c r="N21" s="74">
        <v>7552.05126953125</v>
      </c>
      <c r="O21" s="75"/>
      <c r="P21" s="76"/>
      <c r="Q21" s="76"/>
      <c r="R21" s="86"/>
      <c r="S21" s="48">
        <v>0</v>
      </c>
      <c r="T21" s="48">
        <v>1</v>
      </c>
      <c r="U21" s="49">
        <v>0</v>
      </c>
      <c r="V21" s="49">
        <v>0.003003</v>
      </c>
      <c r="W21" s="49">
        <v>0.002248</v>
      </c>
      <c r="X21" s="49">
        <v>0.441823</v>
      </c>
      <c r="Y21" s="49">
        <v>0</v>
      </c>
      <c r="Z21" s="49">
        <v>0</v>
      </c>
      <c r="AA21" s="71">
        <v>21</v>
      </c>
      <c r="AB21" s="71"/>
      <c r="AC21" s="72"/>
      <c r="AD21" s="78" t="s">
        <v>1252</v>
      </c>
      <c r="AE21" s="78">
        <v>537</v>
      </c>
      <c r="AF21" s="78">
        <v>105</v>
      </c>
      <c r="AG21" s="78">
        <v>1540</v>
      </c>
      <c r="AH21" s="78">
        <v>2439</v>
      </c>
      <c r="AI21" s="78"/>
      <c r="AJ21" s="78" t="s">
        <v>1367</v>
      </c>
      <c r="AK21" s="78" t="s">
        <v>1470</v>
      </c>
      <c r="AL21" s="83" t="s">
        <v>1511</v>
      </c>
      <c r="AM21" s="78"/>
      <c r="AN21" s="80">
        <v>43337.57697916667</v>
      </c>
      <c r="AO21" s="83" t="s">
        <v>1592</v>
      </c>
      <c r="AP21" s="78" t="b">
        <v>0</v>
      </c>
      <c r="AQ21" s="78" t="b">
        <v>0</v>
      </c>
      <c r="AR21" s="78" t="b">
        <v>0</v>
      </c>
      <c r="AS21" s="78"/>
      <c r="AT21" s="78">
        <v>0</v>
      </c>
      <c r="AU21" s="83" t="s">
        <v>1677</v>
      </c>
      <c r="AV21" s="78" t="b">
        <v>0</v>
      </c>
      <c r="AW21" s="78" t="s">
        <v>1742</v>
      </c>
      <c r="AX21" s="83" t="s">
        <v>1761</v>
      </c>
      <c r="AY21" s="78" t="s">
        <v>66</v>
      </c>
      <c r="AZ21" s="78" t="str">
        <f>REPLACE(INDEX(GroupVertices[Group],MATCH(Vertices[[#This Row],[Vertex]],GroupVertices[Vertex],0)),1,1,"")</f>
        <v>2</v>
      </c>
      <c r="BA21" s="48"/>
      <c r="BB21" s="48"/>
      <c r="BC21" s="48"/>
      <c r="BD21" s="48"/>
      <c r="BE21" s="48" t="s">
        <v>541</v>
      </c>
      <c r="BF21" s="48" t="s">
        <v>541</v>
      </c>
      <c r="BG21" s="116" t="s">
        <v>2383</v>
      </c>
      <c r="BH21" s="116" t="s">
        <v>2383</v>
      </c>
      <c r="BI21" s="116" t="s">
        <v>2465</v>
      </c>
      <c r="BJ21" s="116" t="s">
        <v>2465</v>
      </c>
      <c r="BK21" s="116">
        <v>0</v>
      </c>
      <c r="BL21" s="120">
        <v>0</v>
      </c>
      <c r="BM21" s="116">
        <v>0</v>
      </c>
      <c r="BN21" s="120">
        <v>0</v>
      </c>
      <c r="BO21" s="116">
        <v>0</v>
      </c>
      <c r="BP21" s="120">
        <v>0</v>
      </c>
      <c r="BQ21" s="116">
        <v>18</v>
      </c>
      <c r="BR21" s="120">
        <v>100</v>
      </c>
      <c r="BS21" s="116">
        <v>18</v>
      </c>
      <c r="BT21" s="2"/>
      <c r="BU21" s="3"/>
      <c r="BV21" s="3"/>
      <c r="BW21" s="3"/>
      <c r="BX21" s="3"/>
    </row>
    <row r="22" spans="1:76" ht="15">
      <c r="A22" s="64" t="s">
        <v>246</v>
      </c>
      <c r="B22" s="65"/>
      <c r="C22" s="65" t="s">
        <v>64</v>
      </c>
      <c r="D22" s="66">
        <v>173.6600294732513</v>
      </c>
      <c r="E22" s="68"/>
      <c r="F22" s="100" t="s">
        <v>672</v>
      </c>
      <c r="G22" s="65"/>
      <c r="H22" s="69" t="s">
        <v>246</v>
      </c>
      <c r="I22" s="70"/>
      <c r="J22" s="70"/>
      <c r="K22" s="69" t="s">
        <v>1879</v>
      </c>
      <c r="L22" s="73">
        <v>3849.128511495749</v>
      </c>
      <c r="M22" s="74">
        <v>4644.5458984375</v>
      </c>
      <c r="N22" s="74">
        <v>7080.05419921875</v>
      </c>
      <c r="O22" s="75"/>
      <c r="P22" s="76"/>
      <c r="Q22" s="76"/>
      <c r="R22" s="86"/>
      <c r="S22" s="48">
        <v>9</v>
      </c>
      <c r="T22" s="48">
        <v>21</v>
      </c>
      <c r="U22" s="49">
        <v>3966.366667</v>
      </c>
      <c r="V22" s="49">
        <v>0.004505</v>
      </c>
      <c r="W22" s="49">
        <v>0.0227</v>
      </c>
      <c r="X22" s="49">
        <v>9.269669</v>
      </c>
      <c r="Y22" s="49">
        <v>0.017094017094017096</v>
      </c>
      <c r="Z22" s="49">
        <v>0.1111111111111111</v>
      </c>
      <c r="AA22" s="71">
        <v>22</v>
      </c>
      <c r="AB22" s="71"/>
      <c r="AC22" s="72"/>
      <c r="AD22" s="78" t="s">
        <v>1253</v>
      </c>
      <c r="AE22" s="78">
        <v>139</v>
      </c>
      <c r="AF22" s="78">
        <v>414</v>
      </c>
      <c r="AG22" s="78">
        <v>572</v>
      </c>
      <c r="AH22" s="78">
        <v>395</v>
      </c>
      <c r="AI22" s="78"/>
      <c r="AJ22" s="78" t="s">
        <v>1368</v>
      </c>
      <c r="AK22" s="78" t="s">
        <v>1471</v>
      </c>
      <c r="AL22" s="83" t="s">
        <v>1512</v>
      </c>
      <c r="AM22" s="78"/>
      <c r="AN22" s="80">
        <v>42775.697280092594</v>
      </c>
      <c r="AO22" s="83" t="s">
        <v>1593</v>
      </c>
      <c r="AP22" s="78" t="b">
        <v>1</v>
      </c>
      <c r="AQ22" s="78" t="b">
        <v>0</v>
      </c>
      <c r="AR22" s="78" t="b">
        <v>0</v>
      </c>
      <c r="AS22" s="78"/>
      <c r="AT22" s="78">
        <v>4</v>
      </c>
      <c r="AU22" s="78"/>
      <c r="AV22" s="78" t="b">
        <v>0</v>
      </c>
      <c r="AW22" s="78" t="s">
        <v>1742</v>
      </c>
      <c r="AX22" s="83" t="s">
        <v>1762</v>
      </c>
      <c r="AY22" s="78" t="s">
        <v>66</v>
      </c>
      <c r="AZ22" s="78" t="str">
        <f>REPLACE(INDEX(GroupVertices[Group],MATCH(Vertices[[#This Row],[Vertex]],GroupVertices[Vertex],0)),1,1,"")</f>
        <v>2</v>
      </c>
      <c r="BA22" s="48" t="s">
        <v>484</v>
      </c>
      <c r="BB22" s="48" t="s">
        <v>484</v>
      </c>
      <c r="BC22" s="48" t="s">
        <v>523</v>
      </c>
      <c r="BD22" s="48" t="s">
        <v>523</v>
      </c>
      <c r="BE22" s="48" t="s">
        <v>2350</v>
      </c>
      <c r="BF22" s="48" t="s">
        <v>2350</v>
      </c>
      <c r="BG22" s="116" t="s">
        <v>2384</v>
      </c>
      <c r="BH22" s="116" t="s">
        <v>2433</v>
      </c>
      <c r="BI22" s="116" t="s">
        <v>2466</v>
      </c>
      <c r="BJ22" s="116" t="s">
        <v>2509</v>
      </c>
      <c r="BK22" s="116">
        <v>2</v>
      </c>
      <c r="BL22" s="120">
        <v>1.25</v>
      </c>
      <c r="BM22" s="116">
        <v>0</v>
      </c>
      <c r="BN22" s="120">
        <v>0</v>
      </c>
      <c r="BO22" s="116">
        <v>0</v>
      </c>
      <c r="BP22" s="120">
        <v>0</v>
      </c>
      <c r="BQ22" s="116">
        <v>158</v>
      </c>
      <c r="BR22" s="120">
        <v>98.75</v>
      </c>
      <c r="BS22" s="116">
        <v>160</v>
      </c>
      <c r="BT22" s="2"/>
      <c r="BU22" s="3"/>
      <c r="BV22" s="3"/>
      <c r="BW22" s="3"/>
      <c r="BX22" s="3"/>
    </row>
    <row r="23" spans="1:76" ht="15">
      <c r="A23" s="64" t="s">
        <v>224</v>
      </c>
      <c r="B23" s="65"/>
      <c r="C23" s="65" t="s">
        <v>64</v>
      </c>
      <c r="D23" s="66">
        <v>170.84553960039756</v>
      </c>
      <c r="E23" s="68"/>
      <c r="F23" s="100" t="s">
        <v>656</v>
      </c>
      <c r="G23" s="65"/>
      <c r="H23" s="69" t="s">
        <v>224</v>
      </c>
      <c r="I23" s="70"/>
      <c r="J23" s="70"/>
      <c r="K23" s="69" t="s">
        <v>1880</v>
      </c>
      <c r="L23" s="73">
        <v>1</v>
      </c>
      <c r="M23" s="74">
        <v>2962.666748046875</v>
      </c>
      <c r="N23" s="74">
        <v>2379.975830078125</v>
      </c>
      <c r="O23" s="75"/>
      <c r="P23" s="76"/>
      <c r="Q23" s="76"/>
      <c r="R23" s="86"/>
      <c r="S23" s="48">
        <v>0</v>
      </c>
      <c r="T23" s="48">
        <v>2</v>
      </c>
      <c r="U23" s="49">
        <v>0</v>
      </c>
      <c r="V23" s="49">
        <v>0.003759</v>
      </c>
      <c r="W23" s="49">
        <v>0.011273</v>
      </c>
      <c r="X23" s="49">
        <v>0.586522</v>
      </c>
      <c r="Y23" s="49">
        <v>1</v>
      </c>
      <c r="Z23" s="49">
        <v>0</v>
      </c>
      <c r="AA23" s="71">
        <v>23</v>
      </c>
      <c r="AB23" s="71"/>
      <c r="AC23" s="72"/>
      <c r="AD23" s="78" t="s">
        <v>1254</v>
      </c>
      <c r="AE23" s="78">
        <v>661</v>
      </c>
      <c r="AF23" s="78">
        <v>316</v>
      </c>
      <c r="AG23" s="78">
        <v>1204</v>
      </c>
      <c r="AH23" s="78">
        <v>3590</v>
      </c>
      <c r="AI23" s="78"/>
      <c r="AJ23" s="78" t="s">
        <v>1369</v>
      </c>
      <c r="AK23" s="78" t="s">
        <v>1206</v>
      </c>
      <c r="AL23" s="78"/>
      <c r="AM23" s="78"/>
      <c r="AN23" s="80">
        <v>41132.522256944445</v>
      </c>
      <c r="AO23" s="83" t="s">
        <v>1594</v>
      </c>
      <c r="AP23" s="78" t="b">
        <v>0</v>
      </c>
      <c r="AQ23" s="78" t="b">
        <v>0</v>
      </c>
      <c r="AR23" s="78" t="b">
        <v>1</v>
      </c>
      <c r="AS23" s="78"/>
      <c r="AT23" s="78">
        <v>13</v>
      </c>
      <c r="AU23" s="83" t="s">
        <v>1681</v>
      </c>
      <c r="AV23" s="78" t="b">
        <v>0</v>
      </c>
      <c r="AW23" s="78" t="s">
        <v>1742</v>
      </c>
      <c r="AX23" s="83" t="s">
        <v>1763</v>
      </c>
      <c r="AY23" s="78" t="s">
        <v>66</v>
      </c>
      <c r="AZ23" s="78" t="str">
        <f>REPLACE(INDEX(GroupVertices[Group],MATCH(Vertices[[#This Row],[Vertex]],GroupVertices[Vertex],0)),1,1,"")</f>
        <v>3</v>
      </c>
      <c r="BA23" s="48"/>
      <c r="BB23" s="48"/>
      <c r="BC23" s="48"/>
      <c r="BD23" s="48"/>
      <c r="BE23" s="48"/>
      <c r="BF23" s="48"/>
      <c r="BG23" s="116" t="s">
        <v>2376</v>
      </c>
      <c r="BH23" s="116" t="s">
        <v>2376</v>
      </c>
      <c r="BI23" s="116" t="s">
        <v>2458</v>
      </c>
      <c r="BJ23" s="116" t="s">
        <v>2458</v>
      </c>
      <c r="BK23" s="116">
        <v>0</v>
      </c>
      <c r="BL23" s="120">
        <v>0</v>
      </c>
      <c r="BM23" s="116">
        <v>0</v>
      </c>
      <c r="BN23" s="120">
        <v>0</v>
      </c>
      <c r="BO23" s="116">
        <v>0</v>
      </c>
      <c r="BP23" s="120">
        <v>0</v>
      </c>
      <c r="BQ23" s="116">
        <v>13</v>
      </c>
      <c r="BR23" s="120">
        <v>100</v>
      </c>
      <c r="BS23" s="116">
        <v>13</v>
      </c>
      <c r="BT23" s="2"/>
      <c r="BU23" s="3"/>
      <c r="BV23" s="3"/>
      <c r="BW23" s="3"/>
      <c r="BX23" s="3"/>
    </row>
    <row r="24" spans="1:76" ht="15">
      <c r="A24" s="64" t="s">
        <v>225</v>
      </c>
      <c r="B24" s="65"/>
      <c r="C24" s="65" t="s">
        <v>64</v>
      </c>
      <c r="D24" s="66">
        <v>200.74231467836458</v>
      </c>
      <c r="E24" s="68"/>
      <c r="F24" s="100" t="s">
        <v>657</v>
      </c>
      <c r="G24" s="65"/>
      <c r="H24" s="69" t="s">
        <v>225</v>
      </c>
      <c r="I24" s="70"/>
      <c r="J24" s="70"/>
      <c r="K24" s="69" t="s">
        <v>1881</v>
      </c>
      <c r="L24" s="73">
        <v>429.82389473275623</v>
      </c>
      <c r="M24" s="74">
        <v>9112.1494140625</v>
      </c>
      <c r="N24" s="74">
        <v>3690.807373046875</v>
      </c>
      <c r="O24" s="75"/>
      <c r="P24" s="76"/>
      <c r="Q24" s="76"/>
      <c r="R24" s="86"/>
      <c r="S24" s="48">
        <v>0</v>
      </c>
      <c r="T24" s="48">
        <v>3</v>
      </c>
      <c r="U24" s="49">
        <v>442</v>
      </c>
      <c r="V24" s="49">
        <v>0.003759</v>
      </c>
      <c r="W24" s="49">
        <v>0.008988</v>
      </c>
      <c r="X24" s="49">
        <v>1.22134</v>
      </c>
      <c r="Y24" s="49">
        <v>0</v>
      </c>
      <c r="Z24" s="49">
        <v>0</v>
      </c>
      <c r="AA24" s="71">
        <v>24</v>
      </c>
      <c r="AB24" s="71"/>
      <c r="AC24" s="72"/>
      <c r="AD24" s="78" t="s">
        <v>1255</v>
      </c>
      <c r="AE24" s="78">
        <v>1418</v>
      </c>
      <c r="AF24" s="78">
        <v>1357</v>
      </c>
      <c r="AG24" s="78">
        <v>7379</v>
      </c>
      <c r="AH24" s="78">
        <v>10</v>
      </c>
      <c r="AI24" s="78"/>
      <c r="AJ24" s="78" t="s">
        <v>1370</v>
      </c>
      <c r="AK24" s="78" t="s">
        <v>1472</v>
      </c>
      <c r="AL24" s="83" t="s">
        <v>1513</v>
      </c>
      <c r="AM24" s="78"/>
      <c r="AN24" s="80">
        <v>39858.736238425925</v>
      </c>
      <c r="AO24" s="83" t="s">
        <v>1595</v>
      </c>
      <c r="AP24" s="78" t="b">
        <v>0</v>
      </c>
      <c r="AQ24" s="78" t="b">
        <v>0</v>
      </c>
      <c r="AR24" s="78" t="b">
        <v>0</v>
      </c>
      <c r="AS24" s="78"/>
      <c r="AT24" s="78">
        <v>76</v>
      </c>
      <c r="AU24" s="83" t="s">
        <v>1677</v>
      </c>
      <c r="AV24" s="78" t="b">
        <v>0</v>
      </c>
      <c r="AW24" s="78" t="s">
        <v>1742</v>
      </c>
      <c r="AX24" s="83" t="s">
        <v>1764</v>
      </c>
      <c r="AY24" s="78" t="s">
        <v>66</v>
      </c>
      <c r="AZ24" s="78" t="str">
        <f>REPLACE(INDEX(GroupVertices[Group],MATCH(Vertices[[#This Row],[Vertex]],GroupVertices[Vertex],0)),1,1,"")</f>
        <v>9</v>
      </c>
      <c r="BA24" s="48" t="s">
        <v>483</v>
      </c>
      <c r="BB24" s="48" t="s">
        <v>483</v>
      </c>
      <c r="BC24" s="48" t="s">
        <v>522</v>
      </c>
      <c r="BD24" s="48" t="s">
        <v>522</v>
      </c>
      <c r="BE24" s="48"/>
      <c r="BF24" s="48"/>
      <c r="BG24" s="116" t="s">
        <v>2385</v>
      </c>
      <c r="BH24" s="116" t="s">
        <v>2385</v>
      </c>
      <c r="BI24" s="116" t="s">
        <v>2467</v>
      </c>
      <c r="BJ24" s="116" t="s">
        <v>2467</v>
      </c>
      <c r="BK24" s="116">
        <v>0</v>
      </c>
      <c r="BL24" s="120">
        <v>0</v>
      </c>
      <c r="BM24" s="116">
        <v>0</v>
      </c>
      <c r="BN24" s="120">
        <v>0</v>
      </c>
      <c r="BO24" s="116">
        <v>0</v>
      </c>
      <c r="BP24" s="120">
        <v>0</v>
      </c>
      <c r="BQ24" s="116">
        <v>9</v>
      </c>
      <c r="BR24" s="120">
        <v>100</v>
      </c>
      <c r="BS24" s="116">
        <v>9</v>
      </c>
      <c r="BT24" s="2"/>
      <c r="BU24" s="3"/>
      <c r="BV24" s="3"/>
      <c r="BW24" s="3"/>
      <c r="BX24" s="3"/>
    </row>
    <row r="25" spans="1:76" ht="15">
      <c r="A25" s="64" t="s">
        <v>285</v>
      </c>
      <c r="B25" s="65"/>
      <c r="C25" s="65" t="s">
        <v>64</v>
      </c>
      <c r="D25" s="66">
        <v>218.8929024298297</v>
      </c>
      <c r="E25" s="68"/>
      <c r="F25" s="100" t="s">
        <v>1690</v>
      </c>
      <c r="G25" s="65"/>
      <c r="H25" s="69" t="s">
        <v>285</v>
      </c>
      <c r="I25" s="70"/>
      <c r="J25" s="70"/>
      <c r="K25" s="69" t="s">
        <v>1882</v>
      </c>
      <c r="L25" s="73">
        <v>1</v>
      </c>
      <c r="M25" s="74">
        <v>9112.1494140625</v>
      </c>
      <c r="N25" s="74">
        <v>4602.48095703125</v>
      </c>
      <c r="O25" s="75"/>
      <c r="P25" s="76"/>
      <c r="Q25" s="76"/>
      <c r="R25" s="86"/>
      <c r="S25" s="48">
        <v>1</v>
      </c>
      <c r="T25" s="48">
        <v>0</v>
      </c>
      <c r="U25" s="49">
        <v>0</v>
      </c>
      <c r="V25" s="49">
        <v>0.002653</v>
      </c>
      <c r="W25" s="49">
        <v>0.00089</v>
      </c>
      <c r="X25" s="49">
        <v>0.496046</v>
      </c>
      <c r="Y25" s="49">
        <v>0</v>
      </c>
      <c r="Z25" s="49">
        <v>0</v>
      </c>
      <c r="AA25" s="71">
        <v>25</v>
      </c>
      <c r="AB25" s="71"/>
      <c r="AC25" s="72"/>
      <c r="AD25" s="78" t="s">
        <v>1256</v>
      </c>
      <c r="AE25" s="78">
        <v>1216</v>
      </c>
      <c r="AF25" s="78">
        <v>1989</v>
      </c>
      <c r="AG25" s="78">
        <v>3006</v>
      </c>
      <c r="AH25" s="78">
        <v>737</v>
      </c>
      <c r="AI25" s="78"/>
      <c r="AJ25" s="78" t="s">
        <v>1371</v>
      </c>
      <c r="AK25" s="78" t="s">
        <v>1473</v>
      </c>
      <c r="AL25" s="83" t="s">
        <v>1514</v>
      </c>
      <c r="AM25" s="78"/>
      <c r="AN25" s="80">
        <v>41158.3822337963</v>
      </c>
      <c r="AO25" s="83" t="s">
        <v>1596</v>
      </c>
      <c r="AP25" s="78" t="b">
        <v>0</v>
      </c>
      <c r="AQ25" s="78" t="b">
        <v>0</v>
      </c>
      <c r="AR25" s="78" t="b">
        <v>1</v>
      </c>
      <c r="AS25" s="78"/>
      <c r="AT25" s="78">
        <v>79</v>
      </c>
      <c r="AU25" s="83" t="s">
        <v>1677</v>
      </c>
      <c r="AV25" s="78" t="b">
        <v>0</v>
      </c>
      <c r="AW25" s="78" t="s">
        <v>1742</v>
      </c>
      <c r="AX25" s="83" t="s">
        <v>1765</v>
      </c>
      <c r="AY25" s="78" t="s">
        <v>65</v>
      </c>
      <c r="AZ25" s="78" t="str">
        <f>REPLACE(INDEX(GroupVertices[Group],MATCH(Vertices[[#This Row],[Vertex]],GroupVertices[Vertex],0)),1,1,"")</f>
        <v>9</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286</v>
      </c>
      <c r="B26" s="65"/>
      <c r="C26" s="65" t="s">
        <v>64</v>
      </c>
      <c r="D26" s="66">
        <v>174.29185373042256</v>
      </c>
      <c r="E26" s="68"/>
      <c r="F26" s="100" t="s">
        <v>1691</v>
      </c>
      <c r="G26" s="65"/>
      <c r="H26" s="69" t="s">
        <v>286</v>
      </c>
      <c r="I26" s="70"/>
      <c r="J26" s="70"/>
      <c r="K26" s="69" t="s">
        <v>1883</v>
      </c>
      <c r="L26" s="73">
        <v>1</v>
      </c>
      <c r="M26" s="74">
        <v>9573.44140625</v>
      </c>
      <c r="N26" s="74">
        <v>4602.48095703125</v>
      </c>
      <c r="O26" s="75"/>
      <c r="P26" s="76"/>
      <c r="Q26" s="76"/>
      <c r="R26" s="86"/>
      <c r="S26" s="48">
        <v>1</v>
      </c>
      <c r="T26" s="48">
        <v>0</v>
      </c>
      <c r="U26" s="49">
        <v>0</v>
      </c>
      <c r="V26" s="49">
        <v>0.002653</v>
      </c>
      <c r="W26" s="49">
        <v>0.00089</v>
      </c>
      <c r="X26" s="49">
        <v>0.496046</v>
      </c>
      <c r="Y26" s="49">
        <v>0</v>
      </c>
      <c r="Z26" s="49">
        <v>0</v>
      </c>
      <c r="AA26" s="71">
        <v>26</v>
      </c>
      <c r="AB26" s="71"/>
      <c r="AC26" s="72"/>
      <c r="AD26" s="78" t="s">
        <v>1257</v>
      </c>
      <c r="AE26" s="78">
        <v>660</v>
      </c>
      <c r="AF26" s="78">
        <v>436</v>
      </c>
      <c r="AG26" s="78">
        <v>2718</v>
      </c>
      <c r="AH26" s="78">
        <v>3</v>
      </c>
      <c r="AI26" s="78"/>
      <c r="AJ26" s="78" t="s">
        <v>1372</v>
      </c>
      <c r="AK26" s="78" t="s">
        <v>1474</v>
      </c>
      <c r="AL26" s="83" t="s">
        <v>1515</v>
      </c>
      <c r="AM26" s="78"/>
      <c r="AN26" s="80">
        <v>42371.42037037037</v>
      </c>
      <c r="AO26" s="83" t="s">
        <v>1597</v>
      </c>
      <c r="AP26" s="78" t="b">
        <v>0</v>
      </c>
      <c r="AQ26" s="78" t="b">
        <v>0</v>
      </c>
      <c r="AR26" s="78" t="b">
        <v>0</v>
      </c>
      <c r="AS26" s="78"/>
      <c r="AT26" s="78">
        <v>14</v>
      </c>
      <c r="AU26" s="83" t="s">
        <v>1677</v>
      </c>
      <c r="AV26" s="78" t="b">
        <v>0</v>
      </c>
      <c r="AW26" s="78" t="s">
        <v>1742</v>
      </c>
      <c r="AX26" s="83" t="s">
        <v>1766</v>
      </c>
      <c r="AY26" s="78" t="s">
        <v>65</v>
      </c>
      <c r="AZ26" s="78" t="str">
        <f>REPLACE(INDEX(GroupVertices[Group],MATCH(Vertices[[#This Row],[Vertex]],GroupVertices[Vertex],0)),1,1,"")</f>
        <v>9</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226</v>
      </c>
      <c r="B27" s="65"/>
      <c r="C27" s="65" t="s">
        <v>64</v>
      </c>
      <c r="D27" s="66">
        <v>182.62044621131636</v>
      </c>
      <c r="E27" s="68"/>
      <c r="F27" s="100" t="s">
        <v>658</v>
      </c>
      <c r="G27" s="65"/>
      <c r="H27" s="69" t="s">
        <v>226</v>
      </c>
      <c r="I27" s="70"/>
      <c r="J27" s="70"/>
      <c r="K27" s="69" t="s">
        <v>1884</v>
      </c>
      <c r="L27" s="73">
        <v>1</v>
      </c>
      <c r="M27" s="74">
        <v>3050.578857421875</v>
      </c>
      <c r="N27" s="74">
        <v>6613.53466796875</v>
      </c>
      <c r="O27" s="75"/>
      <c r="P27" s="76"/>
      <c r="Q27" s="76"/>
      <c r="R27" s="86"/>
      <c r="S27" s="48">
        <v>0</v>
      </c>
      <c r="T27" s="48">
        <v>1</v>
      </c>
      <c r="U27" s="49">
        <v>0</v>
      </c>
      <c r="V27" s="49">
        <v>0.003003</v>
      </c>
      <c r="W27" s="49">
        <v>0.002248</v>
      </c>
      <c r="X27" s="49">
        <v>0.441823</v>
      </c>
      <c r="Y27" s="49">
        <v>0</v>
      </c>
      <c r="Z27" s="49">
        <v>0</v>
      </c>
      <c r="AA27" s="71">
        <v>27</v>
      </c>
      <c r="AB27" s="71"/>
      <c r="AC27" s="72"/>
      <c r="AD27" s="78" t="s">
        <v>1258</v>
      </c>
      <c r="AE27" s="78">
        <v>537</v>
      </c>
      <c r="AF27" s="78">
        <v>726</v>
      </c>
      <c r="AG27" s="78">
        <v>3539</v>
      </c>
      <c r="AH27" s="78">
        <v>1888</v>
      </c>
      <c r="AI27" s="78"/>
      <c r="AJ27" s="78" t="s">
        <v>1373</v>
      </c>
      <c r="AK27" s="78" t="s">
        <v>1475</v>
      </c>
      <c r="AL27" s="83" t="s">
        <v>1516</v>
      </c>
      <c r="AM27" s="78"/>
      <c r="AN27" s="80">
        <v>42074.37123842593</v>
      </c>
      <c r="AO27" s="83" t="s">
        <v>1598</v>
      </c>
      <c r="AP27" s="78" t="b">
        <v>0</v>
      </c>
      <c r="AQ27" s="78" t="b">
        <v>0</v>
      </c>
      <c r="AR27" s="78" t="b">
        <v>0</v>
      </c>
      <c r="AS27" s="78"/>
      <c r="AT27" s="78">
        <v>72</v>
      </c>
      <c r="AU27" s="83" t="s">
        <v>1677</v>
      </c>
      <c r="AV27" s="78" t="b">
        <v>0</v>
      </c>
      <c r="AW27" s="78" t="s">
        <v>1742</v>
      </c>
      <c r="AX27" s="83" t="s">
        <v>1767</v>
      </c>
      <c r="AY27" s="78" t="s">
        <v>66</v>
      </c>
      <c r="AZ27" s="78" t="str">
        <f>REPLACE(INDEX(GroupVertices[Group],MATCH(Vertices[[#This Row],[Vertex]],GroupVertices[Vertex],0)),1,1,"")</f>
        <v>2</v>
      </c>
      <c r="BA27" s="48" t="s">
        <v>484</v>
      </c>
      <c r="BB27" s="48" t="s">
        <v>484</v>
      </c>
      <c r="BC27" s="48" t="s">
        <v>523</v>
      </c>
      <c r="BD27" s="48" t="s">
        <v>523</v>
      </c>
      <c r="BE27" s="48" t="s">
        <v>542</v>
      </c>
      <c r="BF27" s="48" t="s">
        <v>542</v>
      </c>
      <c r="BG27" s="116" t="s">
        <v>2386</v>
      </c>
      <c r="BH27" s="116" t="s">
        <v>2386</v>
      </c>
      <c r="BI27" s="116" t="s">
        <v>2468</v>
      </c>
      <c r="BJ27" s="116" t="s">
        <v>2468</v>
      </c>
      <c r="BK27" s="116">
        <v>0</v>
      </c>
      <c r="BL27" s="120">
        <v>0</v>
      </c>
      <c r="BM27" s="116">
        <v>0</v>
      </c>
      <c r="BN27" s="120">
        <v>0</v>
      </c>
      <c r="BO27" s="116">
        <v>0</v>
      </c>
      <c r="BP27" s="120">
        <v>0</v>
      </c>
      <c r="BQ27" s="116">
        <v>13</v>
      </c>
      <c r="BR27" s="120">
        <v>100</v>
      </c>
      <c r="BS27" s="116">
        <v>13</v>
      </c>
      <c r="BT27" s="2"/>
      <c r="BU27" s="3"/>
      <c r="BV27" s="3"/>
      <c r="BW27" s="3"/>
      <c r="BX27" s="3"/>
    </row>
    <row r="28" spans="1:76" ht="15">
      <c r="A28" s="64" t="s">
        <v>227</v>
      </c>
      <c r="B28" s="65"/>
      <c r="C28" s="65" t="s">
        <v>64</v>
      </c>
      <c r="D28" s="66">
        <v>165.1304020014394</v>
      </c>
      <c r="E28" s="68"/>
      <c r="F28" s="100" t="s">
        <v>659</v>
      </c>
      <c r="G28" s="65"/>
      <c r="H28" s="69" t="s">
        <v>227</v>
      </c>
      <c r="I28" s="70"/>
      <c r="J28" s="70"/>
      <c r="K28" s="69" t="s">
        <v>1885</v>
      </c>
      <c r="L28" s="73">
        <v>1</v>
      </c>
      <c r="M28" s="74">
        <v>523.1912841796875</v>
      </c>
      <c r="N28" s="74">
        <v>3829.53564453125</v>
      </c>
      <c r="O28" s="75"/>
      <c r="P28" s="76"/>
      <c r="Q28" s="76"/>
      <c r="R28" s="86"/>
      <c r="S28" s="48">
        <v>0</v>
      </c>
      <c r="T28" s="48">
        <v>2</v>
      </c>
      <c r="U28" s="49">
        <v>0</v>
      </c>
      <c r="V28" s="49">
        <v>0.003717</v>
      </c>
      <c r="W28" s="49">
        <v>0.01051</v>
      </c>
      <c r="X28" s="49">
        <v>0.595179</v>
      </c>
      <c r="Y28" s="49">
        <v>0.5</v>
      </c>
      <c r="Z28" s="49">
        <v>0</v>
      </c>
      <c r="AA28" s="71">
        <v>28</v>
      </c>
      <c r="AB28" s="71"/>
      <c r="AC28" s="72"/>
      <c r="AD28" s="78" t="s">
        <v>1259</v>
      </c>
      <c r="AE28" s="78">
        <v>100</v>
      </c>
      <c r="AF28" s="78">
        <v>117</v>
      </c>
      <c r="AG28" s="78">
        <v>137</v>
      </c>
      <c r="AH28" s="78">
        <v>134</v>
      </c>
      <c r="AI28" s="78"/>
      <c r="AJ28" s="78" t="s">
        <v>1374</v>
      </c>
      <c r="AK28" s="78"/>
      <c r="AL28" s="78"/>
      <c r="AM28" s="78"/>
      <c r="AN28" s="80">
        <v>42235.25403935185</v>
      </c>
      <c r="AO28" s="83" t="s">
        <v>1599</v>
      </c>
      <c r="AP28" s="78" t="b">
        <v>1</v>
      </c>
      <c r="AQ28" s="78" t="b">
        <v>0</v>
      </c>
      <c r="AR28" s="78" t="b">
        <v>1</v>
      </c>
      <c r="AS28" s="78"/>
      <c r="AT28" s="78">
        <v>1</v>
      </c>
      <c r="AU28" s="83" t="s">
        <v>1677</v>
      </c>
      <c r="AV28" s="78" t="b">
        <v>0</v>
      </c>
      <c r="AW28" s="78" t="s">
        <v>1742</v>
      </c>
      <c r="AX28" s="83" t="s">
        <v>1768</v>
      </c>
      <c r="AY28" s="78" t="s">
        <v>66</v>
      </c>
      <c r="AZ28" s="78" t="str">
        <f>REPLACE(INDEX(GroupVertices[Group],MATCH(Vertices[[#This Row],[Vertex]],GroupVertices[Vertex],0)),1,1,"")</f>
        <v>1</v>
      </c>
      <c r="BA28" s="48"/>
      <c r="BB28" s="48"/>
      <c r="BC28" s="48"/>
      <c r="BD28" s="48"/>
      <c r="BE28" s="48" t="s">
        <v>543</v>
      </c>
      <c r="BF28" s="48" t="s">
        <v>543</v>
      </c>
      <c r="BG28" s="116" t="s">
        <v>2387</v>
      </c>
      <c r="BH28" s="116" t="s">
        <v>2387</v>
      </c>
      <c r="BI28" s="116" t="s">
        <v>2469</v>
      </c>
      <c r="BJ28" s="116" t="s">
        <v>2469</v>
      </c>
      <c r="BK28" s="116">
        <v>1</v>
      </c>
      <c r="BL28" s="120">
        <v>5.555555555555555</v>
      </c>
      <c r="BM28" s="116">
        <v>0</v>
      </c>
      <c r="BN28" s="120">
        <v>0</v>
      </c>
      <c r="BO28" s="116">
        <v>0</v>
      </c>
      <c r="BP28" s="120">
        <v>0</v>
      </c>
      <c r="BQ28" s="116">
        <v>17</v>
      </c>
      <c r="BR28" s="120">
        <v>94.44444444444444</v>
      </c>
      <c r="BS28" s="116">
        <v>18</v>
      </c>
      <c r="BT28" s="2"/>
      <c r="BU28" s="3"/>
      <c r="BV28" s="3"/>
      <c r="BW28" s="3"/>
      <c r="BX28" s="3"/>
    </row>
    <row r="29" spans="1:76" ht="15">
      <c r="A29" s="64" t="s">
        <v>287</v>
      </c>
      <c r="B29" s="65"/>
      <c r="C29" s="65" t="s">
        <v>64</v>
      </c>
      <c r="D29" s="66">
        <v>1000</v>
      </c>
      <c r="E29" s="68"/>
      <c r="F29" s="100" t="s">
        <v>1692</v>
      </c>
      <c r="G29" s="65"/>
      <c r="H29" s="69" t="s">
        <v>287</v>
      </c>
      <c r="I29" s="70"/>
      <c r="J29" s="70"/>
      <c r="K29" s="69" t="s">
        <v>1886</v>
      </c>
      <c r="L29" s="73">
        <v>24.931348898226137</v>
      </c>
      <c r="M29" s="74">
        <v>853.4901733398438</v>
      </c>
      <c r="N29" s="74">
        <v>5779.892578125</v>
      </c>
      <c r="O29" s="75"/>
      <c r="P29" s="76"/>
      <c r="Q29" s="76"/>
      <c r="R29" s="86"/>
      <c r="S29" s="48">
        <v>7</v>
      </c>
      <c r="T29" s="48">
        <v>0</v>
      </c>
      <c r="U29" s="49">
        <v>24.666667</v>
      </c>
      <c r="V29" s="49">
        <v>0.003817</v>
      </c>
      <c r="W29" s="49">
        <v>0.017155</v>
      </c>
      <c r="X29" s="49">
        <v>1.788029</v>
      </c>
      <c r="Y29" s="49">
        <v>0.21428571428571427</v>
      </c>
      <c r="Z29" s="49">
        <v>0</v>
      </c>
      <c r="AA29" s="71">
        <v>29</v>
      </c>
      <c r="AB29" s="71"/>
      <c r="AC29" s="72"/>
      <c r="AD29" s="78" t="s">
        <v>1260</v>
      </c>
      <c r="AE29" s="78">
        <v>16345</v>
      </c>
      <c r="AF29" s="78">
        <v>182818</v>
      </c>
      <c r="AG29" s="78">
        <v>10792</v>
      </c>
      <c r="AH29" s="78">
        <v>4516</v>
      </c>
      <c r="AI29" s="78"/>
      <c r="AJ29" s="78" t="s">
        <v>1375</v>
      </c>
      <c r="AK29" s="78" t="s">
        <v>1476</v>
      </c>
      <c r="AL29" s="83" t="s">
        <v>1517</v>
      </c>
      <c r="AM29" s="78"/>
      <c r="AN29" s="80">
        <v>39270.68152777778</v>
      </c>
      <c r="AO29" s="83" t="s">
        <v>1600</v>
      </c>
      <c r="AP29" s="78" t="b">
        <v>0</v>
      </c>
      <c r="AQ29" s="78" t="b">
        <v>0</v>
      </c>
      <c r="AR29" s="78" t="b">
        <v>1</v>
      </c>
      <c r="AS29" s="78"/>
      <c r="AT29" s="78">
        <v>4518</v>
      </c>
      <c r="AU29" s="83" t="s">
        <v>1682</v>
      </c>
      <c r="AV29" s="78" t="b">
        <v>0</v>
      </c>
      <c r="AW29" s="78" t="s">
        <v>1742</v>
      </c>
      <c r="AX29" s="83" t="s">
        <v>1769</v>
      </c>
      <c r="AY29" s="78" t="s">
        <v>65</v>
      </c>
      <c r="AZ29" s="78" t="str">
        <f>REPLACE(INDEX(GroupVertices[Group],MATCH(Vertices[[#This Row],[Vertex]],GroupVertices[Vertex],0)),1,1,"")</f>
        <v>1</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228</v>
      </c>
      <c r="B30" s="65"/>
      <c r="C30" s="65" t="s">
        <v>64</v>
      </c>
      <c r="D30" s="66">
        <v>174.2344151615888</v>
      </c>
      <c r="E30" s="68"/>
      <c r="F30" s="100" t="s">
        <v>660</v>
      </c>
      <c r="G30" s="65"/>
      <c r="H30" s="69" t="s">
        <v>228</v>
      </c>
      <c r="I30" s="70"/>
      <c r="J30" s="70"/>
      <c r="K30" s="69" t="s">
        <v>1887</v>
      </c>
      <c r="L30" s="73">
        <v>1</v>
      </c>
      <c r="M30" s="74">
        <v>8686.5908203125</v>
      </c>
      <c r="N30" s="74">
        <v>1809.204833984375</v>
      </c>
      <c r="O30" s="75"/>
      <c r="P30" s="76"/>
      <c r="Q30" s="76"/>
      <c r="R30" s="86"/>
      <c r="S30" s="48">
        <v>1</v>
      </c>
      <c r="T30" s="48">
        <v>2</v>
      </c>
      <c r="U30" s="49">
        <v>0</v>
      </c>
      <c r="V30" s="49">
        <v>0.002703</v>
      </c>
      <c r="W30" s="49">
        <v>0.002264</v>
      </c>
      <c r="X30" s="49">
        <v>0.6792</v>
      </c>
      <c r="Y30" s="49">
        <v>1</v>
      </c>
      <c r="Z30" s="49">
        <v>0.5</v>
      </c>
      <c r="AA30" s="71">
        <v>30</v>
      </c>
      <c r="AB30" s="71"/>
      <c r="AC30" s="72"/>
      <c r="AD30" s="78" t="s">
        <v>1261</v>
      </c>
      <c r="AE30" s="78">
        <v>570</v>
      </c>
      <c r="AF30" s="78">
        <v>434</v>
      </c>
      <c r="AG30" s="78">
        <v>1219</v>
      </c>
      <c r="AH30" s="78">
        <v>724</v>
      </c>
      <c r="AI30" s="78"/>
      <c r="AJ30" s="78" t="s">
        <v>1376</v>
      </c>
      <c r="AK30" s="78" t="s">
        <v>1477</v>
      </c>
      <c r="AL30" s="83" t="s">
        <v>1518</v>
      </c>
      <c r="AM30" s="78"/>
      <c r="AN30" s="80">
        <v>42417.81443287037</v>
      </c>
      <c r="AO30" s="83" t="s">
        <v>1601</v>
      </c>
      <c r="AP30" s="78" t="b">
        <v>0</v>
      </c>
      <c r="AQ30" s="78" t="b">
        <v>0</v>
      </c>
      <c r="AR30" s="78" t="b">
        <v>0</v>
      </c>
      <c r="AS30" s="78"/>
      <c r="AT30" s="78">
        <v>88</v>
      </c>
      <c r="AU30" s="83" t="s">
        <v>1677</v>
      </c>
      <c r="AV30" s="78" t="b">
        <v>0</v>
      </c>
      <c r="AW30" s="78" t="s">
        <v>1742</v>
      </c>
      <c r="AX30" s="83" t="s">
        <v>1770</v>
      </c>
      <c r="AY30" s="78" t="s">
        <v>66</v>
      </c>
      <c r="AZ30" s="78" t="str">
        <f>REPLACE(INDEX(GroupVertices[Group],MATCH(Vertices[[#This Row],[Vertex]],GroupVertices[Vertex],0)),1,1,"")</f>
        <v>7</v>
      </c>
      <c r="BA30" s="48"/>
      <c r="BB30" s="48"/>
      <c r="BC30" s="48"/>
      <c r="BD30" s="48"/>
      <c r="BE30" s="48" t="s">
        <v>544</v>
      </c>
      <c r="BF30" s="48" t="s">
        <v>544</v>
      </c>
      <c r="BG30" s="116" t="s">
        <v>2388</v>
      </c>
      <c r="BH30" s="116" t="s">
        <v>2388</v>
      </c>
      <c r="BI30" s="116" t="s">
        <v>2470</v>
      </c>
      <c r="BJ30" s="116" t="s">
        <v>2470</v>
      </c>
      <c r="BK30" s="116">
        <v>2</v>
      </c>
      <c r="BL30" s="120">
        <v>10.526315789473685</v>
      </c>
      <c r="BM30" s="116">
        <v>0</v>
      </c>
      <c r="BN30" s="120">
        <v>0</v>
      </c>
      <c r="BO30" s="116">
        <v>0</v>
      </c>
      <c r="BP30" s="120">
        <v>0</v>
      </c>
      <c r="BQ30" s="116">
        <v>17</v>
      </c>
      <c r="BR30" s="120">
        <v>89.47368421052632</v>
      </c>
      <c r="BS30" s="116">
        <v>19</v>
      </c>
      <c r="BT30" s="2"/>
      <c r="BU30" s="3"/>
      <c r="BV30" s="3"/>
      <c r="BW30" s="3"/>
      <c r="BX30" s="3"/>
    </row>
    <row r="31" spans="1:76" ht="15">
      <c r="A31" s="64" t="s">
        <v>269</v>
      </c>
      <c r="B31" s="65"/>
      <c r="C31" s="65" t="s">
        <v>64</v>
      </c>
      <c r="D31" s="66">
        <v>184.25744542307825</v>
      </c>
      <c r="E31" s="68"/>
      <c r="F31" s="100" t="s">
        <v>696</v>
      </c>
      <c r="G31" s="65"/>
      <c r="H31" s="69" t="s">
        <v>269</v>
      </c>
      <c r="I31" s="70"/>
      <c r="J31" s="70"/>
      <c r="K31" s="69" t="s">
        <v>1888</v>
      </c>
      <c r="L31" s="73">
        <v>104.81030935838217</v>
      </c>
      <c r="M31" s="74">
        <v>8024.404296875</v>
      </c>
      <c r="N31" s="74">
        <v>2280.430908203125</v>
      </c>
      <c r="O31" s="75"/>
      <c r="P31" s="76"/>
      <c r="Q31" s="76"/>
      <c r="R31" s="86"/>
      <c r="S31" s="48">
        <v>3</v>
      </c>
      <c r="T31" s="48">
        <v>3</v>
      </c>
      <c r="U31" s="49">
        <v>107</v>
      </c>
      <c r="V31" s="49">
        <v>0.003802</v>
      </c>
      <c r="W31" s="49">
        <v>0.01128</v>
      </c>
      <c r="X31" s="49">
        <v>1.198334</v>
      </c>
      <c r="Y31" s="49">
        <v>0.6666666666666666</v>
      </c>
      <c r="Z31" s="49">
        <v>0.5</v>
      </c>
      <c r="AA31" s="71">
        <v>31</v>
      </c>
      <c r="AB31" s="71"/>
      <c r="AC31" s="72"/>
      <c r="AD31" s="78" t="s">
        <v>1262</v>
      </c>
      <c r="AE31" s="78">
        <v>1003</v>
      </c>
      <c r="AF31" s="78">
        <v>783</v>
      </c>
      <c r="AG31" s="78">
        <v>2908</v>
      </c>
      <c r="AH31" s="78">
        <v>394</v>
      </c>
      <c r="AI31" s="78"/>
      <c r="AJ31" s="78" t="s">
        <v>1377</v>
      </c>
      <c r="AK31" s="78"/>
      <c r="AL31" s="83" t="s">
        <v>1519</v>
      </c>
      <c r="AM31" s="78"/>
      <c r="AN31" s="80">
        <v>40667.604375</v>
      </c>
      <c r="AO31" s="83" t="s">
        <v>1602</v>
      </c>
      <c r="AP31" s="78" t="b">
        <v>0</v>
      </c>
      <c r="AQ31" s="78" t="b">
        <v>0</v>
      </c>
      <c r="AR31" s="78" t="b">
        <v>1</v>
      </c>
      <c r="AS31" s="78"/>
      <c r="AT31" s="78">
        <v>53</v>
      </c>
      <c r="AU31" s="83" t="s">
        <v>1677</v>
      </c>
      <c r="AV31" s="78" t="b">
        <v>0</v>
      </c>
      <c r="AW31" s="78" t="s">
        <v>1742</v>
      </c>
      <c r="AX31" s="83" t="s">
        <v>1771</v>
      </c>
      <c r="AY31" s="78" t="s">
        <v>66</v>
      </c>
      <c r="AZ31" s="78" t="str">
        <f>REPLACE(INDEX(GroupVertices[Group],MATCH(Vertices[[#This Row],[Vertex]],GroupVertices[Vertex],0)),1,1,"")</f>
        <v>7</v>
      </c>
      <c r="BA31" s="48"/>
      <c r="BB31" s="48"/>
      <c r="BC31" s="48"/>
      <c r="BD31" s="48"/>
      <c r="BE31" s="48" t="s">
        <v>544</v>
      </c>
      <c r="BF31" s="48" t="s">
        <v>544</v>
      </c>
      <c r="BG31" s="116" t="s">
        <v>2389</v>
      </c>
      <c r="BH31" s="116" t="s">
        <v>2434</v>
      </c>
      <c r="BI31" s="116" t="s">
        <v>2471</v>
      </c>
      <c r="BJ31" s="116" t="s">
        <v>2471</v>
      </c>
      <c r="BK31" s="116">
        <v>4</v>
      </c>
      <c r="BL31" s="120">
        <v>11.428571428571429</v>
      </c>
      <c r="BM31" s="116">
        <v>0</v>
      </c>
      <c r="BN31" s="120">
        <v>0</v>
      </c>
      <c r="BO31" s="116">
        <v>0</v>
      </c>
      <c r="BP31" s="120">
        <v>0</v>
      </c>
      <c r="BQ31" s="116">
        <v>31</v>
      </c>
      <c r="BR31" s="120">
        <v>88.57142857142857</v>
      </c>
      <c r="BS31" s="116">
        <v>35</v>
      </c>
      <c r="BT31" s="2"/>
      <c r="BU31" s="3"/>
      <c r="BV31" s="3"/>
      <c r="BW31" s="3"/>
      <c r="BX31" s="3"/>
    </row>
    <row r="32" spans="1:76" ht="15">
      <c r="A32" s="64" t="s">
        <v>229</v>
      </c>
      <c r="B32" s="65"/>
      <c r="C32" s="65" t="s">
        <v>64</v>
      </c>
      <c r="D32" s="66">
        <v>221.8509887247678</v>
      </c>
      <c r="E32" s="68"/>
      <c r="F32" s="100" t="s">
        <v>1693</v>
      </c>
      <c r="G32" s="65"/>
      <c r="H32" s="69" t="s">
        <v>229</v>
      </c>
      <c r="I32" s="70"/>
      <c r="J32" s="70"/>
      <c r="K32" s="69" t="s">
        <v>1889</v>
      </c>
      <c r="L32" s="73">
        <v>745.1355820362535</v>
      </c>
      <c r="M32" s="74">
        <v>7650.611328125</v>
      </c>
      <c r="N32" s="74">
        <v>1349.999267578125</v>
      </c>
      <c r="O32" s="75"/>
      <c r="P32" s="76"/>
      <c r="Q32" s="76"/>
      <c r="R32" s="86"/>
      <c r="S32" s="48">
        <v>4</v>
      </c>
      <c r="T32" s="48">
        <v>7</v>
      </c>
      <c r="U32" s="49">
        <v>767</v>
      </c>
      <c r="V32" s="49">
        <v>0.003846</v>
      </c>
      <c r="W32" s="49">
        <v>0.01159</v>
      </c>
      <c r="X32" s="49">
        <v>2.261038</v>
      </c>
      <c r="Y32" s="49">
        <v>0.14285714285714285</v>
      </c>
      <c r="Z32" s="49">
        <v>0.5714285714285714</v>
      </c>
      <c r="AA32" s="71">
        <v>32</v>
      </c>
      <c r="AB32" s="71"/>
      <c r="AC32" s="72"/>
      <c r="AD32" s="78" t="s">
        <v>1263</v>
      </c>
      <c r="AE32" s="78">
        <v>518</v>
      </c>
      <c r="AF32" s="78">
        <v>2092</v>
      </c>
      <c r="AG32" s="78">
        <v>5519</v>
      </c>
      <c r="AH32" s="78">
        <v>634</v>
      </c>
      <c r="AI32" s="78"/>
      <c r="AJ32" s="78" t="s">
        <v>1378</v>
      </c>
      <c r="AK32" s="78" t="s">
        <v>1478</v>
      </c>
      <c r="AL32" s="83" t="s">
        <v>1520</v>
      </c>
      <c r="AM32" s="78"/>
      <c r="AN32" s="80">
        <v>41152.08902777778</v>
      </c>
      <c r="AO32" s="83" t="s">
        <v>1603</v>
      </c>
      <c r="AP32" s="78" t="b">
        <v>0</v>
      </c>
      <c r="AQ32" s="78" t="b">
        <v>0</v>
      </c>
      <c r="AR32" s="78" t="b">
        <v>1</v>
      </c>
      <c r="AS32" s="78"/>
      <c r="AT32" s="78">
        <v>136</v>
      </c>
      <c r="AU32" s="83" t="s">
        <v>1677</v>
      </c>
      <c r="AV32" s="78" t="b">
        <v>0</v>
      </c>
      <c r="AW32" s="78" t="s">
        <v>1742</v>
      </c>
      <c r="AX32" s="83" t="s">
        <v>1772</v>
      </c>
      <c r="AY32" s="78" t="s">
        <v>66</v>
      </c>
      <c r="AZ32" s="78" t="str">
        <f>REPLACE(INDEX(GroupVertices[Group],MATCH(Vertices[[#This Row],[Vertex]],GroupVertices[Vertex],0)),1,1,"")</f>
        <v>7</v>
      </c>
      <c r="BA32" s="48"/>
      <c r="BB32" s="48"/>
      <c r="BC32" s="48"/>
      <c r="BD32" s="48"/>
      <c r="BE32" s="48" t="s">
        <v>545</v>
      </c>
      <c r="BF32" s="48" t="s">
        <v>2365</v>
      </c>
      <c r="BG32" s="116" t="s">
        <v>2390</v>
      </c>
      <c r="BH32" s="116" t="s">
        <v>2435</v>
      </c>
      <c r="BI32" s="116" t="s">
        <v>2472</v>
      </c>
      <c r="BJ32" s="116" t="s">
        <v>2472</v>
      </c>
      <c r="BK32" s="116">
        <v>6</v>
      </c>
      <c r="BL32" s="120">
        <v>8.695652173913043</v>
      </c>
      <c r="BM32" s="116">
        <v>1</v>
      </c>
      <c r="BN32" s="120">
        <v>1.4492753623188406</v>
      </c>
      <c r="BO32" s="116">
        <v>0</v>
      </c>
      <c r="BP32" s="120">
        <v>0</v>
      </c>
      <c r="BQ32" s="116">
        <v>62</v>
      </c>
      <c r="BR32" s="120">
        <v>89.85507246376811</v>
      </c>
      <c r="BS32" s="116">
        <v>69</v>
      </c>
      <c r="BT32" s="2"/>
      <c r="BU32" s="3"/>
      <c r="BV32" s="3"/>
      <c r="BW32" s="3"/>
      <c r="BX32" s="3"/>
    </row>
    <row r="33" spans="1:76" ht="15">
      <c r="A33" s="64" t="s">
        <v>288</v>
      </c>
      <c r="B33" s="65"/>
      <c r="C33" s="65" t="s">
        <v>64</v>
      </c>
      <c r="D33" s="66">
        <v>771.9688817300113</v>
      </c>
      <c r="E33" s="68"/>
      <c r="F33" s="100" t="s">
        <v>1694</v>
      </c>
      <c r="G33" s="65"/>
      <c r="H33" s="69" t="s">
        <v>288</v>
      </c>
      <c r="I33" s="70"/>
      <c r="J33" s="70"/>
      <c r="K33" s="69" t="s">
        <v>1890</v>
      </c>
      <c r="L33" s="73">
        <v>1</v>
      </c>
      <c r="M33" s="74">
        <v>6477.5849609375</v>
      </c>
      <c r="N33" s="74">
        <v>1291.9879150390625</v>
      </c>
      <c r="O33" s="75"/>
      <c r="P33" s="76"/>
      <c r="Q33" s="76"/>
      <c r="R33" s="86"/>
      <c r="S33" s="48">
        <v>1</v>
      </c>
      <c r="T33" s="48">
        <v>0</v>
      </c>
      <c r="U33" s="49">
        <v>0</v>
      </c>
      <c r="V33" s="49">
        <v>0.002695</v>
      </c>
      <c r="W33" s="49">
        <v>0.001148</v>
      </c>
      <c r="X33" s="49">
        <v>0.424554</v>
      </c>
      <c r="Y33" s="49">
        <v>0</v>
      </c>
      <c r="Z33" s="49">
        <v>0</v>
      </c>
      <c r="AA33" s="71">
        <v>33</v>
      </c>
      <c r="AB33" s="71"/>
      <c r="AC33" s="72"/>
      <c r="AD33" s="78" t="s">
        <v>1264</v>
      </c>
      <c r="AE33" s="78">
        <v>178</v>
      </c>
      <c r="AF33" s="78">
        <v>21247</v>
      </c>
      <c r="AG33" s="78">
        <v>22811</v>
      </c>
      <c r="AH33" s="78">
        <v>421</v>
      </c>
      <c r="AI33" s="78"/>
      <c r="AJ33" s="78" t="s">
        <v>1379</v>
      </c>
      <c r="AK33" s="78" t="s">
        <v>1479</v>
      </c>
      <c r="AL33" s="78"/>
      <c r="AM33" s="78"/>
      <c r="AN33" s="80">
        <v>40623.58390046296</v>
      </c>
      <c r="AO33" s="83" t="s">
        <v>1604</v>
      </c>
      <c r="AP33" s="78" t="b">
        <v>0</v>
      </c>
      <c r="AQ33" s="78" t="b">
        <v>0</v>
      </c>
      <c r="AR33" s="78" t="b">
        <v>1</v>
      </c>
      <c r="AS33" s="78"/>
      <c r="AT33" s="78">
        <v>226</v>
      </c>
      <c r="AU33" s="83" t="s">
        <v>1681</v>
      </c>
      <c r="AV33" s="78" t="b">
        <v>1</v>
      </c>
      <c r="AW33" s="78" t="s">
        <v>1742</v>
      </c>
      <c r="AX33" s="83" t="s">
        <v>1773</v>
      </c>
      <c r="AY33" s="78" t="s">
        <v>65</v>
      </c>
      <c r="AZ33" s="78" t="str">
        <f>REPLACE(INDEX(GroupVertices[Group],MATCH(Vertices[[#This Row],[Vertex]],GroupVertices[Vertex],0)),1,1,"")</f>
        <v>7</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289</v>
      </c>
      <c r="B34" s="65"/>
      <c r="C34" s="65" t="s">
        <v>64</v>
      </c>
      <c r="D34" s="66">
        <v>1000</v>
      </c>
      <c r="E34" s="68"/>
      <c r="F34" s="100" t="s">
        <v>1695</v>
      </c>
      <c r="G34" s="65"/>
      <c r="H34" s="69" t="s">
        <v>289</v>
      </c>
      <c r="I34" s="70"/>
      <c r="J34" s="70"/>
      <c r="K34" s="69" t="s">
        <v>1891</v>
      </c>
      <c r="L34" s="73">
        <v>1</v>
      </c>
      <c r="M34" s="74">
        <v>7250.03857421875</v>
      </c>
      <c r="N34" s="74">
        <v>492.4211730957031</v>
      </c>
      <c r="O34" s="75"/>
      <c r="P34" s="76"/>
      <c r="Q34" s="76"/>
      <c r="R34" s="86"/>
      <c r="S34" s="48">
        <v>1</v>
      </c>
      <c r="T34" s="48">
        <v>0</v>
      </c>
      <c r="U34" s="49">
        <v>0</v>
      </c>
      <c r="V34" s="49">
        <v>0.002695</v>
      </c>
      <c r="W34" s="49">
        <v>0.001148</v>
      </c>
      <c r="X34" s="49">
        <v>0.424554</v>
      </c>
      <c r="Y34" s="49">
        <v>0</v>
      </c>
      <c r="Z34" s="49">
        <v>0</v>
      </c>
      <c r="AA34" s="71">
        <v>34</v>
      </c>
      <c r="AB34" s="71"/>
      <c r="AC34" s="72"/>
      <c r="AD34" s="78" t="s">
        <v>1265</v>
      </c>
      <c r="AE34" s="78">
        <v>4826</v>
      </c>
      <c r="AF34" s="78">
        <v>212216</v>
      </c>
      <c r="AG34" s="78">
        <v>42369</v>
      </c>
      <c r="AH34" s="78">
        <v>4678</v>
      </c>
      <c r="AI34" s="78"/>
      <c r="AJ34" s="78" t="s">
        <v>1380</v>
      </c>
      <c r="AK34" s="78" t="s">
        <v>1480</v>
      </c>
      <c r="AL34" s="83" t="s">
        <v>1521</v>
      </c>
      <c r="AM34" s="78"/>
      <c r="AN34" s="80">
        <v>40003.78331018519</v>
      </c>
      <c r="AO34" s="83" t="s">
        <v>1605</v>
      </c>
      <c r="AP34" s="78" t="b">
        <v>0</v>
      </c>
      <c r="AQ34" s="78" t="b">
        <v>0</v>
      </c>
      <c r="AR34" s="78" t="b">
        <v>1</v>
      </c>
      <c r="AS34" s="78"/>
      <c r="AT34" s="78">
        <v>2053</v>
      </c>
      <c r="AU34" s="83" t="s">
        <v>1677</v>
      </c>
      <c r="AV34" s="78" t="b">
        <v>1</v>
      </c>
      <c r="AW34" s="78" t="s">
        <v>1742</v>
      </c>
      <c r="AX34" s="83" t="s">
        <v>1774</v>
      </c>
      <c r="AY34" s="78" t="s">
        <v>65</v>
      </c>
      <c r="AZ34" s="78" t="str">
        <f>REPLACE(INDEX(GroupVertices[Group],MATCH(Vertices[[#This Row],[Vertex]],GroupVertices[Vertex],0)),1,1,"")</f>
        <v>7</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290</v>
      </c>
      <c r="B35" s="65"/>
      <c r="C35" s="65" t="s">
        <v>64</v>
      </c>
      <c r="D35" s="66">
        <v>1000</v>
      </c>
      <c r="E35" s="68"/>
      <c r="F35" s="100" t="s">
        <v>1696</v>
      </c>
      <c r="G35" s="65"/>
      <c r="H35" s="69" t="s">
        <v>290</v>
      </c>
      <c r="I35" s="70"/>
      <c r="J35" s="70"/>
      <c r="K35" s="69" t="s">
        <v>1892</v>
      </c>
      <c r="L35" s="73">
        <v>1</v>
      </c>
      <c r="M35" s="74">
        <v>8482.2080078125</v>
      </c>
      <c r="N35" s="74">
        <v>558.1336669921875</v>
      </c>
      <c r="O35" s="75"/>
      <c r="P35" s="76"/>
      <c r="Q35" s="76"/>
      <c r="R35" s="86"/>
      <c r="S35" s="48">
        <v>1</v>
      </c>
      <c r="T35" s="48">
        <v>0</v>
      </c>
      <c r="U35" s="49">
        <v>0</v>
      </c>
      <c r="V35" s="49">
        <v>0.002695</v>
      </c>
      <c r="W35" s="49">
        <v>0.001148</v>
      </c>
      <c r="X35" s="49">
        <v>0.424554</v>
      </c>
      <c r="Y35" s="49">
        <v>0</v>
      </c>
      <c r="Z35" s="49">
        <v>0</v>
      </c>
      <c r="AA35" s="71">
        <v>35</v>
      </c>
      <c r="AB35" s="71"/>
      <c r="AC35" s="72"/>
      <c r="AD35" s="78" t="s">
        <v>1266</v>
      </c>
      <c r="AE35" s="78">
        <v>842</v>
      </c>
      <c r="AF35" s="78">
        <v>579073</v>
      </c>
      <c r="AG35" s="78">
        <v>12376</v>
      </c>
      <c r="AH35" s="78">
        <v>8828</v>
      </c>
      <c r="AI35" s="78"/>
      <c r="AJ35" s="78" t="s">
        <v>1381</v>
      </c>
      <c r="AK35" s="78" t="s">
        <v>1481</v>
      </c>
      <c r="AL35" s="83" t="s">
        <v>1522</v>
      </c>
      <c r="AM35" s="78"/>
      <c r="AN35" s="80">
        <v>39863.857407407406</v>
      </c>
      <c r="AO35" s="83" t="s">
        <v>1606</v>
      </c>
      <c r="AP35" s="78" t="b">
        <v>0</v>
      </c>
      <c r="AQ35" s="78" t="b">
        <v>0</v>
      </c>
      <c r="AR35" s="78" t="b">
        <v>1</v>
      </c>
      <c r="AS35" s="78"/>
      <c r="AT35" s="78">
        <v>1472</v>
      </c>
      <c r="AU35" s="83" t="s">
        <v>1677</v>
      </c>
      <c r="AV35" s="78" t="b">
        <v>1</v>
      </c>
      <c r="AW35" s="78" t="s">
        <v>1742</v>
      </c>
      <c r="AX35" s="83" t="s">
        <v>1775</v>
      </c>
      <c r="AY35" s="78" t="s">
        <v>65</v>
      </c>
      <c r="AZ35" s="78" t="str">
        <f>REPLACE(INDEX(GroupVertices[Group],MATCH(Vertices[[#This Row],[Vertex]],GroupVertices[Vertex],0)),1,1,"")</f>
        <v>7</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230</v>
      </c>
      <c r="B36" s="65"/>
      <c r="C36" s="65" t="s">
        <v>64</v>
      </c>
      <c r="D36" s="66">
        <v>165.50375269885876</v>
      </c>
      <c r="E36" s="68"/>
      <c r="F36" s="100" t="s">
        <v>661</v>
      </c>
      <c r="G36" s="65"/>
      <c r="H36" s="69" t="s">
        <v>230</v>
      </c>
      <c r="I36" s="70"/>
      <c r="J36" s="70"/>
      <c r="K36" s="69" t="s">
        <v>1893</v>
      </c>
      <c r="L36" s="73">
        <v>1</v>
      </c>
      <c r="M36" s="74">
        <v>529.5442504882812</v>
      </c>
      <c r="N36" s="74">
        <v>7677.9228515625</v>
      </c>
      <c r="O36" s="75"/>
      <c r="P36" s="76"/>
      <c r="Q36" s="76"/>
      <c r="R36" s="86"/>
      <c r="S36" s="48">
        <v>0</v>
      </c>
      <c r="T36" s="48">
        <v>2</v>
      </c>
      <c r="U36" s="49">
        <v>0</v>
      </c>
      <c r="V36" s="49">
        <v>0.003717</v>
      </c>
      <c r="W36" s="49">
        <v>0.01051</v>
      </c>
      <c r="X36" s="49">
        <v>0.595179</v>
      </c>
      <c r="Y36" s="49">
        <v>0.5</v>
      </c>
      <c r="Z36" s="49">
        <v>0</v>
      </c>
      <c r="AA36" s="71">
        <v>36</v>
      </c>
      <c r="AB36" s="71"/>
      <c r="AC36" s="72"/>
      <c r="AD36" s="78" t="s">
        <v>1267</v>
      </c>
      <c r="AE36" s="78">
        <v>648</v>
      </c>
      <c r="AF36" s="78">
        <v>130</v>
      </c>
      <c r="AG36" s="78">
        <v>59</v>
      </c>
      <c r="AH36" s="78">
        <v>300</v>
      </c>
      <c r="AI36" s="78"/>
      <c r="AJ36" s="78" t="s">
        <v>1382</v>
      </c>
      <c r="AK36" s="78"/>
      <c r="AL36" s="83" t="s">
        <v>1523</v>
      </c>
      <c r="AM36" s="78"/>
      <c r="AN36" s="80">
        <v>42887.296944444446</v>
      </c>
      <c r="AO36" s="83" t="s">
        <v>1607</v>
      </c>
      <c r="AP36" s="78" t="b">
        <v>1</v>
      </c>
      <c r="AQ36" s="78" t="b">
        <v>0</v>
      </c>
      <c r="AR36" s="78" t="b">
        <v>0</v>
      </c>
      <c r="AS36" s="78"/>
      <c r="AT36" s="78">
        <v>1</v>
      </c>
      <c r="AU36" s="78"/>
      <c r="AV36" s="78" t="b">
        <v>0</v>
      </c>
      <c r="AW36" s="78" t="s">
        <v>1742</v>
      </c>
      <c r="AX36" s="83" t="s">
        <v>1776</v>
      </c>
      <c r="AY36" s="78" t="s">
        <v>66</v>
      </c>
      <c r="AZ36" s="78" t="str">
        <f>REPLACE(INDEX(GroupVertices[Group],MATCH(Vertices[[#This Row],[Vertex]],GroupVertices[Vertex],0)),1,1,"")</f>
        <v>1</v>
      </c>
      <c r="BA36" s="48"/>
      <c r="BB36" s="48"/>
      <c r="BC36" s="48"/>
      <c r="BD36" s="48"/>
      <c r="BE36" s="48" t="s">
        <v>543</v>
      </c>
      <c r="BF36" s="48" t="s">
        <v>543</v>
      </c>
      <c r="BG36" s="116" t="s">
        <v>2387</v>
      </c>
      <c r="BH36" s="116" t="s">
        <v>2387</v>
      </c>
      <c r="BI36" s="116" t="s">
        <v>2469</v>
      </c>
      <c r="BJ36" s="116" t="s">
        <v>2469</v>
      </c>
      <c r="BK36" s="116">
        <v>1</v>
      </c>
      <c r="BL36" s="120">
        <v>5.555555555555555</v>
      </c>
      <c r="BM36" s="116">
        <v>0</v>
      </c>
      <c r="BN36" s="120">
        <v>0</v>
      </c>
      <c r="BO36" s="116">
        <v>0</v>
      </c>
      <c r="BP36" s="120">
        <v>0</v>
      </c>
      <c r="BQ36" s="116">
        <v>17</v>
      </c>
      <c r="BR36" s="120">
        <v>94.44444444444444</v>
      </c>
      <c r="BS36" s="116">
        <v>18</v>
      </c>
      <c r="BT36" s="2"/>
      <c r="BU36" s="3"/>
      <c r="BV36" s="3"/>
      <c r="BW36" s="3"/>
      <c r="BX36" s="3"/>
    </row>
    <row r="37" spans="1:76" ht="15">
      <c r="A37" s="64" t="s">
        <v>231</v>
      </c>
      <c r="B37" s="65"/>
      <c r="C37" s="65" t="s">
        <v>64</v>
      </c>
      <c r="D37" s="66">
        <v>167.5428218924569</v>
      </c>
      <c r="E37" s="68"/>
      <c r="F37" s="100" t="s">
        <v>662</v>
      </c>
      <c r="G37" s="65"/>
      <c r="H37" s="69" t="s">
        <v>231</v>
      </c>
      <c r="I37" s="70"/>
      <c r="J37" s="70"/>
      <c r="K37" s="69" t="s">
        <v>1894</v>
      </c>
      <c r="L37" s="73">
        <v>1</v>
      </c>
      <c r="M37" s="74">
        <v>4819.14990234375</v>
      </c>
      <c r="N37" s="74">
        <v>4481.90478515625</v>
      </c>
      <c r="O37" s="75"/>
      <c r="P37" s="76"/>
      <c r="Q37" s="76"/>
      <c r="R37" s="86"/>
      <c r="S37" s="48">
        <v>0</v>
      </c>
      <c r="T37" s="48">
        <v>1</v>
      </c>
      <c r="U37" s="49">
        <v>0</v>
      </c>
      <c r="V37" s="49">
        <v>0.003003</v>
      </c>
      <c r="W37" s="49">
        <v>0.002248</v>
      </c>
      <c r="X37" s="49">
        <v>0.441823</v>
      </c>
      <c r="Y37" s="49">
        <v>0</v>
      </c>
      <c r="Z37" s="49">
        <v>0</v>
      </c>
      <c r="AA37" s="71">
        <v>37</v>
      </c>
      <c r="AB37" s="71"/>
      <c r="AC37" s="72"/>
      <c r="AD37" s="78" t="s">
        <v>1268</v>
      </c>
      <c r="AE37" s="78">
        <v>362</v>
      </c>
      <c r="AF37" s="78">
        <v>201</v>
      </c>
      <c r="AG37" s="78">
        <v>2899</v>
      </c>
      <c r="AH37" s="78">
        <v>1830</v>
      </c>
      <c r="AI37" s="78"/>
      <c r="AJ37" s="78" t="s">
        <v>1383</v>
      </c>
      <c r="AK37" s="78" t="s">
        <v>1196</v>
      </c>
      <c r="AL37" s="78"/>
      <c r="AM37" s="78"/>
      <c r="AN37" s="80">
        <v>42806.90956018519</v>
      </c>
      <c r="AO37" s="83" t="s">
        <v>1608</v>
      </c>
      <c r="AP37" s="78" t="b">
        <v>0</v>
      </c>
      <c r="AQ37" s="78" t="b">
        <v>0</v>
      </c>
      <c r="AR37" s="78" t="b">
        <v>0</v>
      </c>
      <c r="AS37" s="78"/>
      <c r="AT37" s="78">
        <v>16</v>
      </c>
      <c r="AU37" s="83" t="s">
        <v>1677</v>
      </c>
      <c r="AV37" s="78" t="b">
        <v>0</v>
      </c>
      <c r="AW37" s="78" t="s">
        <v>1742</v>
      </c>
      <c r="AX37" s="83" t="s">
        <v>1777</v>
      </c>
      <c r="AY37" s="78" t="s">
        <v>66</v>
      </c>
      <c r="AZ37" s="78" t="str">
        <f>REPLACE(INDEX(GroupVertices[Group],MATCH(Vertices[[#This Row],[Vertex]],GroupVertices[Vertex],0)),1,1,"")</f>
        <v>2</v>
      </c>
      <c r="BA37" s="48"/>
      <c r="BB37" s="48"/>
      <c r="BC37" s="48"/>
      <c r="BD37" s="48"/>
      <c r="BE37" s="48"/>
      <c r="BF37" s="48"/>
      <c r="BG37" s="116" t="s">
        <v>2391</v>
      </c>
      <c r="BH37" s="116" t="s">
        <v>2391</v>
      </c>
      <c r="BI37" s="116" t="s">
        <v>2473</v>
      </c>
      <c r="BJ37" s="116" t="s">
        <v>2473</v>
      </c>
      <c r="BK37" s="116">
        <v>0</v>
      </c>
      <c r="BL37" s="120">
        <v>0</v>
      </c>
      <c r="BM37" s="116">
        <v>0</v>
      </c>
      <c r="BN37" s="120">
        <v>0</v>
      </c>
      <c r="BO37" s="116">
        <v>0</v>
      </c>
      <c r="BP37" s="120">
        <v>0</v>
      </c>
      <c r="BQ37" s="116">
        <v>23</v>
      </c>
      <c r="BR37" s="120">
        <v>100</v>
      </c>
      <c r="BS37" s="116">
        <v>23</v>
      </c>
      <c r="BT37" s="2"/>
      <c r="BU37" s="3"/>
      <c r="BV37" s="3"/>
      <c r="BW37" s="3"/>
      <c r="BX37" s="3"/>
    </row>
    <row r="38" spans="1:76" ht="15">
      <c r="A38" s="64" t="s">
        <v>232</v>
      </c>
      <c r="B38" s="65"/>
      <c r="C38" s="65" t="s">
        <v>64</v>
      </c>
      <c r="D38" s="66">
        <v>199.47866616402206</v>
      </c>
      <c r="E38" s="68"/>
      <c r="F38" s="100" t="s">
        <v>663</v>
      </c>
      <c r="G38" s="65"/>
      <c r="H38" s="69" t="s">
        <v>232</v>
      </c>
      <c r="I38" s="70"/>
      <c r="J38" s="70"/>
      <c r="K38" s="69" t="s">
        <v>1895</v>
      </c>
      <c r="L38" s="73">
        <v>1</v>
      </c>
      <c r="M38" s="74">
        <v>1894.927490234375</v>
      </c>
      <c r="N38" s="74">
        <v>9024.5732421875</v>
      </c>
      <c r="O38" s="75"/>
      <c r="P38" s="76"/>
      <c r="Q38" s="76"/>
      <c r="R38" s="86"/>
      <c r="S38" s="48">
        <v>0</v>
      </c>
      <c r="T38" s="48">
        <v>1</v>
      </c>
      <c r="U38" s="49">
        <v>0</v>
      </c>
      <c r="V38" s="49">
        <v>0.003704</v>
      </c>
      <c r="W38" s="49">
        <v>0.008811</v>
      </c>
      <c r="X38" s="49">
        <v>0.378062</v>
      </c>
      <c r="Y38" s="49">
        <v>0</v>
      </c>
      <c r="Z38" s="49">
        <v>0</v>
      </c>
      <c r="AA38" s="71">
        <v>38</v>
      </c>
      <c r="AB38" s="71"/>
      <c r="AC38" s="72"/>
      <c r="AD38" s="78" t="s">
        <v>1269</v>
      </c>
      <c r="AE38" s="78">
        <v>306</v>
      </c>
      <c r="AF38" s="78">
        <v>1313</v>
      </c>
      <c r="AG38" s="78">
        <v>454</v>
      </c>
      <c r="AH38" s="78">
        <v>445</v>
      </c>
      <c r="AI38" s="78"/>
      <c r="AJ38" s="78" t="s">
        <v>1384</v>
      </c>
      <c r="AK38" s="78"/>
      <c r="AL38" s="83" t="s">
        <v>1524</v>
      </c>
      <c r="AM38" s="78"/>
      <c r="AN38" s="80">
        <v>42030.46622685185</v>
      </c>
      <c r="AO38" s="83" t="s">
        <v>1609</v>
      </c>
      <c r="AP38" s="78" t="b">
        <v>1</v>
      </c>
      <c r="AQ38" s="78" t="b">
        <v>0</v>
      </c>
      <c r="AR38" s="78" t="b">
        <v>0</v>
      </c>
      <c r="AS38" s="78"/>
      <c r="AT38" s="78">
        <v>9</v>
      </c>
      <c r="AU38" s="83" t="s">
        <v>1677</v>
      </c>
      <c r="AV38" s="78" t="b">
        <v>0</v>
      </c>
      <c r="AW38" s="78" t="s">
        <v>1742</v>
      </c>
      <c r="AX38" s="83" t="s">
        <v>1778</v>
      </c>
      <c r="AY38" s="78" t="s">
        <v>66</v>
      </c>
      <c r="AZ38" s="78" t="str">
        <f>REPLACE(INDEX(GroupVertices[Group],MATCH(Vertices[[#This Row],[Vertex]],GroupVertices[Vertex],0)),1,1,"")</f>
        <v>1</v>
      </c>
      <c r="BA38" s="48"/>
      <c r="BB38" s="48"/>
      <c r="BC38" s="48"/>
      <c r="BD38" s="48"/>
      <c r="BE38" s="48"/>
      <c r="BF38" s="48"/>
      <c r="BG38" s="116" t="s">
        <v>2378</v>
      </c>
      <c r="BH38" s="116" t="s">
        <v>2378</v>
      </c>
      <c r="BI38" s="116" t="s">
        <v>2460</v>
      </c>
      <c r="BJ38" s="116" t="s">
        <v>2460</v>
      </c>
      <c r="BK38" s="116">
        <v>0</v>
      </c>
      <c r="BL38" s="120">
        <v>0</v>
      </c>
      <c r="BM38" s="116">
        <v>0</v>
      </c>
      <c r="BN38" s="120">
        <v>0</v>
      </c>
      <c r="BO38" s="116">
        <v>0</v>
      </c>
      <c r="BP38" s="120">
        <v>0</v>
      </c>
      <c r="BQ38" s="116">
        <v>18</v>
      </c>
      <c r="BR38" s="120">
        <v>100</v>
      </c>
      <c r="BS38" s="116">
        <v>18</v>
      </c>
      <c r="BT38" s="2"/>
      <c r="BU38" s="3"/>
      <c r="BV38" s="3"/>
      <c r="BW38" s="3"/>
      <c r="BX38" s="3"/>
    </row>
    <row r="39" spans="1:76" ht="15">
      <c r="A39" s="64" t="s">
        <v>233</v>
      </c>
      <c r="B39" s="65"/>
      <c r="C39" s="65" t="s">
        <v>64</v>
      </c>
      <c r="D39" s="66">
        <v>172.13790739915692</v>
      </c>
      <c r="E39" s="68"/>
      <c r="F39" s="100" t="s">
        <v>664</v>
      </c>
      <c r="G39" s="65"/>
      <c r="H39" s="69" t="s">
        <v>233</v>
      </c>
      <c r="I39" s="70"/>
      <c r="J39" s="70"/>
      <c r="K39" s="69" t="s">
        <v>1896</v>
      </c>
      <c r="L39" s="73">
        <v>1</v>
      </c>
      <c r="M39" s="74">
        <v>1907.986572265625</v>
      </c>
      <c r="N39" s="74">
        <v>3953.16259765625</v>
      </c>
      <c r="O39" s="75"/>
      <c r="P39" s="76"/>
      <c r="Q39" s="76"/>
      <c r="R39" s="86"/>
      <c r="S39" s="48">
        <v>0</v>
      </c>
      <c r="T39" s="48">
        <v>3</v>
      </c>
      <c r="U39" s="49">
        <v>0</v>
      </c>
      <c r="V39" s="49">
        <v>0.003731</v>
      </c>
      <c r="W39" s="49">
        <v>0.011619</v>
      </c>
      <c r="X39" s="49">
        <v>0.809848</v>
      </c>
      <c r="Y39" s="49">
        <v>0.6666666666666666</v>
      </c>
      <c r="Z39" s="49">
        <v>0</v>
      </c>
      <c r="AA39" s="71">
        <v>39</v>
      </c>
      <c r="AB39" s="71"/>
      <c r="AC39" s="72"/>
      <c r="AD39" s="78" t="s">
        <v>1270</v>
      </c>
      <c r="AE39" s="78">
        <v>114</v>
      </c>
      <c r="AF39" s="78">
        <v>361</v>
      </c>
      <c r="AG39" s="78">
        <v>6460</v>
      </c>
      <c r="AH39" s="78">
        <v>5682</v>
      </c>
      <c r="AI39" s="78"/>
      <c r="AJ39" s="78" t="s">
        <v>1385</v>
      </c>
      <c r="AK39" s="78"/>
      <c r="AL39" s="78"/>
      <c r="AM39" s="78"/>
      <c r="AN39" s="80">
        <v>40463.79418981481</v>
      </c>
      <c r="AO39" s="83" t="s">
        <v>1610</v>
      </c>
      <c r="AP39" s="78" t="b">
        <v>1</v>
      </c>
      <c r="AQ39" s="78" t="b">
        <v>0</v>
      </c>
      <c r="AR39" s="78" t="b">
        <v>1</v>
      </c>
      <c r="AS39" s="78"/>
      <c r="AT39" s="78">
        <v>54</v>
      </c>
      <c r="AU39" s="83" t="s">
        <v>1677</v>
      </c>
      <c r="AV39" s="78" t="b">
        <v>0</v>
      </c>
      <c r="AW39" s="78" t="s">
        <v>1742</v>
      </c>
      <c r="AX39" s="83" t="s">
        <v>1779</v>
      </c>
      <c r="AY39" s="78" t="s">
        <v>66</v>
      </c>
      <c r="AZ39" s="78" t="str">
        <f>REPLACE(INDEX(GroupVertices[Group],MATCH(Vertices[[#This Row],[Vertex]],GroupVertices[Vertex],0)),1,1,"")</f>
        <v>1</v>
      </c>
      <c r="BA39" s="48"/>
      <c r="BB39" s="48"/>
      <c r="BC39" s="48"/>
      <c r="BD39" s="48"/>
      <c r="BE39" s="48"/>
      <c r="BF39" s="48"/>
      <c r="BG39" s="116" t="s">
        <v>2392</v>
      </c>
      <c r="BH39" s="116" t="s">
        <v>2392</v>
      </c>
      <c r="BI39" s="116" t="s">
        <v>2474</v>
      </c>
      <c r="BJ39" s="116" t="s">
        <v>2474</v>
      </c>
      <c r="BK39" s="116">
        <v>0</v>
      </c>
      <c r="BL39" s="120">
        <v>0</v>
      </c>
      <c r="BM39" s="116">
        <v>0</v>
      </c>
      <c r="BN39" s="120">
        <v>0</v>
      </c>
      <c r="BO39" s="116">
        <v>0</v>
      </c>
      <c r="BP39" s="120">
        <v>0</v>
      </c>
      <c r="BQ39" s="116">
        <v>19</v>
      </c>
      <c r="BR39" s="120">
        <v>100</v>
      </c>
      <c r="BS39" s="116">
        <v>19</v>
      </c>
      <c r="BT39" s="2"/>
      <c r="BU39" s="3"/>
      <c r="BV39" s="3"/>
      <c r="BW39" s="3"/>
      <c r="BX39" s="3"/>
    </row>
    <row r="40" spans="1:76" ht="15">
      <c r="A40" s="64" t="s">
        <v>291</v>
      </c>
      <c r="B40" s="65"/>
      <c r="C40" s="65" t="s">
        <v>64</v>
      </c>
      <c r="D40" s="66">
        <v>539.6298707974913</v>
      </c>
      <c r="E40" s="68"/>
      <c r="F40" s="100" t="s">
        <v>1697</v>
      </c>
      <c r="G40" s="65"/>
      <c r="H40" s="69" t="s">
        <v>291</v>
      </c>
      <c r="I40" s="70"/>
      <c r="J40" s="70"/>
      <c r="K40" s="69" t="s">
        <v>1897</v>
      </c>
      <c r="L40" s="73">
        <v>1.646793528121725</v>
      </c>
      <c r="M40" s="74">
        <v>2049.002197265625</v>
      </c>
      <c r="N40" s="74">
        <v>5860.31982421875</v>
      </c>
      <c r="O40" s="75"/>
      <c r="P40" s="76"/>
      <c r="Q40" s="76"/>
      <c r="R40" s="86"/>
      <c r="S40" s="48">
        <v>4</v>
      </c>
      <c r="T40" s="48">
        <v>0</v>
      </c>
      <c r="U40" s="49">
        <v>0.666667</v>
      </c>
      <c r="V40" s="49">
        <v>0.003745</v>
      </c>
      <c r="W40" s="49">
        <v>0.012784</v>
      </c>
      <c r="X40" s="49">
        <v>1.041001</v>
      </c>
      <c r="Y40" s="49">
        <v>0.5</v>
      </c>
      <c r="Z40" s="49">
        <v>0</v>
      </c>
      <c r="AA40" s="71">
        <v>40</v>
      </c>
      <c r="AB40" s="71"/>
      <c r="AC40" s="72"/>
      <c r="AD40" s="78" t="s">
        <v>1271</v>
      </c>
      <c r="AE40" s="78">
        <v>1181</v>
      </c>
      <c r="AF40" s="78">
        <v>13157</v>
      </c>
      <c r="AG40" s="78">
        <v>4270</v>
      </c>
      <c r="AH40" s="78">
        <v>2070</v>
      </c>
      <c r="AI40" s="78"/>
      <c r="AJ40" s="78" t="s">
        <v>1386</v>
      </c>
      <c r="AK40" s="78" t="s">
        <v>1482</v>
      </c>
      <c r="AL40" s="83" t="s">
        <v>1525</v>
      </c>
      <c r="AM40" s="78"/>
      <c r="AN40" s="80">
        <v>40891.33268518518</v>
      </c>
      <c r="AO40" s="83" t="s">
        <v>1611</v>
      </c>
      <c r="AP40" s="78" t="b">
        <v>1</v>
      </c>
      <c r="AQ40" s="78" t="b">
        <v>0</v>
      </c>
      <c r="AR40" s="78" t="b">
        <v>1</v>
      </c>
      <c r="AS40" s="78"/>
      <c r="AT40" s="78">
        <v>655</v>
      </c>
      <c r="AU40" s="83" t="s">
        <v>1677</v>
      </c>
      <c r="AV40" s="78" t="b">
        <v>0</v>
      </c>
      <c r="AW40" s="78" t="s">
        <v>1742</v>
      </c>
      <c r="AX40" s="83" t="s">
        <v>1780</v>
      </c>
      <c r="AY40" s="78" t="s">
        <v>65</v>
      </c>
      <c r="AZ40" s="78" t="str">
        <f>REPLACE(INDEX(GroupVertices[Group],MATCH(Vertices[[#This Row],[Vertex]],GroupVertices[Vertex],0)),1,1,"")</f>
        <v>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271</v>
      </c>
      <c r="B41" s="65"/>
      <c r="C41" s="65" t="s">
        <v>64</v>
      </c>
      <c r="D41" s="66">
        <v>176.07244936426883</v>
      </c>
      <c r="E41" s="68"/>
      <c r="F41" s="100" t="s">
        <v>698</v>
      </c>
      <c r="G41" s="65"/>
      <c r="H41" s="69" t="s">
        <v>271</v>
      </c>
      <c r="I41" s="70"/>
      <c r="J41" s="70"/>
      <c r="K41" s="69" t="s">
        <v>1898</v>
      </c>
      <c r="L41" s="73">
        <v>8.114724928579745</v>
      </c>
      <c r="M41" s="74">
        <v>1653.02294921875</v>
      </c>
      <c r="N41" s="74">
        <v>6278.732421875</v>
      </c>
      <c r="O41" s="75"/>
      <c r="P41" s="76"/>
      <c r="Q41" s="76"/>
      <c r="R41" s="86"/>
      <c r="S41" s="48">
        <v>4</v>
      </c>
      <c r="T41" s="48">
        <v>3</v>
      </c>
      <c r="U41" s="49">
        <v>7.333333</v>
      </c>
      <c r="V41" s="49">
        <v>0.003774</v>
      </c>
      <c r="W41" s="49">
        <v>0.015572</v>
      </c>
      <c r="X41" s="49">
        <v>1.486403</v>
      </c>
      <c r="Y41" s="49">
        <v>0.23333333333333334</v>
      </c>
      <c r="Z41" s="49">
        <v>0.16666666666666666</v>
      </c>
      <c r="AA41" s="71">
        <v>41</v>
      </c>
      <c r="AB41" s="71"/>
      <c r="AC41" s="72"/>
      <c r="AD41" s="78" t="s">
        <v>1272</v>
      </c>
      <c r="AE41" s="78">
        <v>200</v>
      </c>
      <c r="AF41" s="78">
        <v>498</v>
      </c>
      <c r="AG41" s="78">
        <v>736</v>
      </c>
      <c r="AH41" s="78">
        <v>2619</v>
      </c>
      <c r="AI41" s="78"/>
      <c r="AJ41" s="78" t="s">
        <v>1387</v>
      </c>
      <c r="AK41" s="78"/>
      <c r="AL41" s="83" t="s">
        <v>1526</v>
      </c>
      <c r="AM41" s="78"/>
      <c r="AN41" s="80">
        <v>43063.50135416666</v>
      </c>
      <c r="AO41" s="83" t="s">
        <v>1612</v>
      </c>
      <c r="AP41" s="78" t="b">
        <v>1</v>
      </c>
      <c r="AQ41" s="78" t="b">
        <v>0</v>
      </c>
      <c r="AR41" s="78" t="b">
        <v>0</v>
      </c>
      <c r="AS41" s="78"/>
      <c r="AT41" s="78">
        <v>18</v>
      </c>
      <c r="AU41" s="78"/>
      <c r="AV41" s="78" t="b">
        <v>0</v>
      </c>
      <c r="AW41" s="78" t="s">
        <v>1742</v>
      </c>
      <c r="AX41" s="83" t="s">
        <v>1781</v>
      </c>
      <c r="AY41" s="78" t="s">
        <v>66</v>
      </c>
      <c r="AZ41" s="78" t="str">
        <f>REPLACE(INDEX(GroupVertices[Group],MATCH(Vertices[[#This Row],[Vertex]],GroupVertices[Vertex],0)),1,1,"")</f>
        <v>1</v>
      </c>
      <c r="BA41" s="48" t="s">
        <v>501</v>
      </c>
      <c r="BB41" s="48" t="s">
        <v>501</v>
      </c>
      <c r="BC41" s="48" t="s">
        <v>526</v>
      </c>
      <c r="BD41" s="48" t="s">
        <v>526</v>
      </c>
      <c r="BE41" s="48" t="s">
        <v>2351</v>
      </c>
      <c r="BF41" s="48" t="s">
        <v>2351</v>
      </c>
      <c r="BG41" s="116" t="s">
        <v>2393</v>
      </c>
      <c r="BH41" s="116" t="s">
        <v>2436</v>
      </c>
      <c r="BI41" s="116" t="s">
        <v>2469</v>
      </c>
      <c r="BJ41" s="116" t="s">
        <v>2469</v>
      </c>
      <c r="BK41" s="116">
        <v>3</v>
      </c>
      <c r="BL41" s="120">
        <v>5.2631578947368425</v>
      </c>
      <c r="BM41" s="116">
        <v>0</v>
      </c>
      <c r="BN41" s="120">
        <v>0</v>
      </c>
      <c r="BO41" s="116">
        <v>0</v>
      </c>
      <c r="BP41" s="120">
        <v>0</v>
      </c>
      <c r="BQ41" s="116">
        <v>54</v>
      </c>
      <c r="BR41" s="120">
        <v>94.73684210526316</v>
      </c>
      <c r="BS41" s="116">
        <v>57</v>
      </c>
      <c r="BT41" s="2"/>
      <c r="BU41" s="3"/>
      <c r="BV41" s="3"/>
      <c r="BW41" s="3"/>
      <c r="BX41" s="3"/>
    </row>
    <row r="42" spans="1:76" ht="15">
      <c r="A42" s="64" t="s">
        <v>234</v>
      </c>
      <c r="B42" s="65"/>
      <c r="C42" s="65" t="s">
        <v>64</v>
      </c>
      <c r="D42" s="66">
        <v>253.557078720998</v>
      </c>
      <c r="E42" s="68"/>
      <c r="F42" s="100" t="s">
        <v>665</v>
      </c>
      <c r="G42" s="65"/>
      <c r="H42" s="69" t="s">
        <v>234</v>
      </c>
      <c r="I42" s="70"/>
      <c r="J42" s="70"/>
      <c r="K42" s="69" t="s">
        <v>1899</v>
      </c>
      <c r="L42" s="73">
        <v>1</v>
      </c>
      <c r="M42" s="74">
        <v>5245.9482421875</v>
      </c>
      <c r="N42" s="74">
        <v>9429.376953125</v>
      </c>
      <c r="O42" s="75"/>
      <c r="P42" s="76"/>
      <c r="Q42" s="76"/>
      <c r="R42" s="86"/>
      <c r="S42" s="48">
        <v>0</v>
      </c>
      <c r="T42" s="48">
        <v>1</v>
      </c>
      <c r="U42" s="49">
        <v>0</v>
      </c>
      <c r="V42" s="49">
        <v>0.003003</v>
      </c>
      <c r="W42" s="49">
        <v>0.002248</v>
      </c>
      <c r="X42" s="49">
        <v>0.441823</v>
      </c>
      <c r="Y42" s="49">
        <v>0</v>
      </c>
      <c r="Z42" s="49">
        <v>0</v>
      </c>
      <c r="AA42" s="71">
        <v>42</v>
      </c>
      <c r="AB42" s="71"/>
      <c r="AC42" s="72"/>
      <c r="AD42" s="78" t="s">
        <v>1273</v>
      </c>
      <c r="AE42" s="78">
        <v>1512</v>
      </c>
      <c r="AF42" s="78">
        <v>3196</v>
      </c>
      <c r="AG42" s="78">
        <v>2922</v>
      </c>
      <c r="AH42" s="78">
        <v>1486</v>
      </c>
      <c r="AI42" s="78"/>
      <c r="AJ42" s="78" t="s">
        <v>1388</v>
      </c>
      <c r="AK42" s="78" t="s">
        <v>1483</v>
      </c>
      <c r="AL42" s="83" t="s">
        <v>1527</v>
      </c>
      <c r="AM42" s="78"/>
      <c r="AN42" s="80">
        <v>40661.47829861111</v>
      </c>
      <c r="AO42" s="83" t="s">
        <v>1613</v>
      </c>
      <c r="AP42" s="78" t="b">
        <v>0</v>
      </c>
      <c r="AQ42" s="78" t="b">
        <v>0</v>
      </c>
      <c r="AR42" s="78" t="b">
        <v>1</v>
      </c>
      <c r="AS42" s="78"/>
      <c r="AT42" s="78">
        <v>102</v>
      </c>
      <c r="AU42" s="83" t="s">
        <v>1677</v>
      </c>
      <c r="AV42" s="78" t="b">
        <v>0</v>
      </c>
      <c r="AW42" s="78" t="s">
        <v>1742</v>
      </c>
      <c r="AX42" s="83" t="s">
        <v>1782</v>
      </c>
      <c r="AY42" s="78" t="s">
        <v>66</v>
      </c>
      <c r="AZ42" s="78" t="str">
        <f>REPLACE(INDEX(GroupVertices[Group],MATCH(Vertices[[#This Row],[Vertex]],GroupVertices[Vertex],0)),1,1,"")</f>
        <v>2</v>
      </c>
      <c r="BA42" s="48"/>
      <c r="BB42" s="48"/>
      <c r="BC42" s="48"/>
      <c r="BD42" s="48"/>
      <c r="BE42" s="48"/>
      <c r="BF42" s="48"/>
      <c r="BG42" s="116" t="s">
        <v>2394</v>
      </c>
      <c r="BH42" s="116" t="s">
        <v>2394</v>
      </c>
      <c r="BI42" s="116" t="s">
        <v>2475</v>
      </c>
      <c r="BJ42" s="116" t="s">
        <v>2475</v>
      </c>
      <c r="BK42" s="116">
        <v>0</v>
      </c>
      <c r="BL42" s="120">
        <v>0</v>
      </c>
      <c r="BM42" s="116">
        <v>0</v>
      </c>
      <c r="BN42" s="120">
        <v>0</v>
      </c>
      <c r="BO42" s="116">
        <v>0</v>
      </c>
      <c r="BP42" s="120">
        <v>0</v>
      </c>
      <c r="BQ42" s="116">
        <v>24</v>
      </c>
      <c r="BR42" s="120">
        <v>100</v>
      </c>
      <c r="BS42" s="116">
        <v>24</v>
      </c>
      <c r="BT42" s="2"/>
      <c r="BU42" s="3"/>
      <c r="BV42" s="3"/>
      <c r="BW42" s="3"/>
      <c r="BX42" s="3"/>
    </row>
    <row r="43" spans="1:76" ht="15">
      <c r="A43" s="64" t="s">
        <v>235</v>
      </c>
      <c r="B43" s="65"/>
      <c r="C43" s="65" t="s">
        <v>64</v>
      </c>
      <c r="D43" s="66">
        <v>173.1143630693307</v>
      </c>
      <c r="E43" s="68"/>
      <c r="F43" s="100" t="s">
        <v>666</v>
      </c>
      <c r="G43" s="65"/>
      <c r="H43" s="69" t="s">
        <v>235</v>
      </c>
      <c r="I43" s="70"/>
      <c r="J43" s="70"/>
      <c r="K43" s="69" t="s">
        <v>1900</v>
      </c>
      <c r="L43" s="73">
        <v>1</v>
      </c>
      <c r="M43" s="74">
        <v>2388.745361328125</v>
      </c>
      <c r="N43" s="74">
        <v>7835.41943359375</v>
      </c>
      <c r="O43" s="75"/>
      <c r="P43" s="76"/>
      <c r="Q43" s="76"/>
      <c r="R43" s="86"/>
      <c r="S43" s="48">
        <v>0</v>
      </c>
      <c r="T43" s="48">
        <v>1</v>
      </c>
      <c r="U43" s="49">
        <v>0</v>
      </c>
      <c r="V43" s="49">
        <v>0.003704</v>
      </c>
      <c r="W43" s="49">
        <v>0.008811</v>
      </c>
      <c r="X43" s="49">
        <v>0.378062</v>
      </c>
      <c r="Y43" s="49">
        <v>0</v>
      </c>
      <c r="Z43" s="49">
        <v>0</v>
      </c>
      <c r="AA43" s="71">
        <v>43</v>
      </c>
      <c r="AB43" s="71"/>
      <c r="AC43" s="72"/>
      <c r="AD43" s="78" t="s">
        <v>1274</v>
      </c>
      <c r="AE43" s="78">
        <v>159</v>
      </c>
      <c r="AF43" s="78">
        <v>395</v>
      </c>
      <c r="AG43" s="78">
        <v>2963</v>
      </c>
      <c r="AH43" s="78">
        <v>5791</v>
      </c>
      <c r="AI43" s="78"/>
      <c r="AJ43" s="78"/>
      <c r="AK43" s="78"/>
      <c r="AL43" s="78"/>
      <c r="AM43" s="78"/>
      <c r="AN43" s="80">
        <v>42656.443194444444</v>
      </c>
      <c r="AO43" s="78"/>
      <c r="AP43" s="78" t="b">
        <v>1</v>
      </c>
      <c r="AQ43" s="78" t="b">
        <v>0</v>
      </c>
      <c r="AR43" s="78" t="b">
        <v>0</v>
      </c>
      <c r="AS43" s="78"/>
      <c r="AT43" s="78">
        <v>1</v>
      </c>
      <c r="AU43" s="78"/>
      <c r="AV43" s="78" t="b">
        <v>0</v>
      </c>
      <c r="AW43" s="78" t="s">
        <v>1742</v>
      </c>
      <c r="AX43" s="83" t="s">
        <v>1783</v>
      </c>
      <c r="AY43" s="78" t="s">
        <v>66</v>
      </c>
      <c r="AZ43" s="78" t="str">
        <f>REPLACE(INDEX(GroupVertices[Group],MATCH(Vertices[[#This Row],[Vertex]],GroupVertices[Vertex],0)),1,1,"")</f>
        <v>1</v>
      </c>
      <c r="BA43" s="48"/>
      <c r="BB43" s="48"/>
      <c r="BC43" s="48"/>
      <c r="BD43" s="48"/>
      <c r="BE43" s="48" t="s">
        <v>546</v>
      </c>
      <c r="BF43" s="48" t="s">
        <v>546</v>
      </c>
      <c r="BG43" s="116" t="s">
        <v>2395</v>
      </c>
      <c r="BH43" s="116" t="s">
        <v>2395</v>
      </c>
      <c r="BI43" s="116" t="s">
        <v>2476</v>
      </c>
      <c r="BJ43" s="116" t="s">
        <v>2476</v>
      </c>
      <c r="BK43" s="116">
        <v>0</v>
      </c>
      <c r="BL43" s="120">
        <v>0</v>
      </c>
      <c r="BM43" s="116">
        <v>0</v>
      </c>
      <c r="BN43" s="120">
        <v>0</v>
      </c>
      <c r="BO43" s="116">
        <v>0</v>
      </c>
      <c r="BP43" s="120">
        <v>0</v>
      </c>
      <c r="BQ43" s="116">
        <v>23</v>
      </c>
      <c r="BR43" s="120">
        <v>100</v>
      </c>
      <c r="BS43" s="116">
        <v>23</v>
      </c>
      <c r="BT43" s="2"/>
      <c r="BU43" s="3"/>
      <c r="BV43" s="3"/>
      <c r="BW43" s="3"/>
      <c r="BX43" s="3"/>
    </row>
    <row r="44" spans="1:76" ht="15">
      <c r="A44" s="64" t="s">
        <v>236</v>
      </c>
      <c r="B44" s="65"/>
      <c r="C44" s="65" t="s">
        <v>64</v>
      </c>
      <c r="D44" s="66">
        <v>315.64817163028204</v>
      </c>
      <c r="E44" s="68"/>
      <c r="F44" s="100" t="s">
        <v>688</v>
      </c>
      <c r="G44" s="65"/>
      <c r="H44" s="69" t="s">
        <v>236</v>
      </c>
      <c r="I44" s="70"/>
      <c r="J44" s="70"/>
      <c r="K44" s="69" t="s">
        <v>1901</v>
      </c>
      <c r="L44" s="73">
        <v>460.86996855956215</v>
      </c>
      <c r="M44" s="74">
        <v>7808.55419921875</v>
      </c>
      <c r="N44" s="74">
        <v>8038.52978515625</v>
      </c>
      <c r="O44" s="75"/>
      <c r="P44" s="76"/>
      <c r="Q44" s="76"/>
      <c r="R44" s="86"/>
      <c r="S44" s="48">
        <v>1</v>
      </c>
      <c r="T44" s="48">
        <v>9</v>
      </c>
      <c r="U44" s="49">
        <v>474</v>
      </c>
      <c r="V44" s="49">
        <v>0.003891</v>
      </c>
      <c r="W44" s="49">
        <v>0.017537</v>
      </c>
      <c r="X44" s="49">
        <v>2.496877</v>
      </c>
      <c r="Y44" s="49">
        <v>0.1111111111111111</v>
      </c>
      <c r="Z44" s="49">
        <v>0.1111111111111111</v>
      </c>
      <c r="AA44" s="71">
        <v>44</v>
      </c>
      <c r="AB44" s="71"/>
      <c r="AC44" s="72"/>
      <c r="AD44" s="78" t="s">
        <v>1275</v>
      </c>
      <c r="AE44" s="78">
        <v>760</v>
      </c>
      <c r="AF44" s="78">
        <v>5358</v>
      </c>
      <c r="AG44" s="78">
        <v>5169</v>
      </c>
      <c r="AH44" s="78">
        <v>4378</v>
      </c>
      <c r="AI44" s="78"/>
      <c r="AJ44" s="78" t="s">
        <v>1389</v>
      </c>
      <c r="AK44" s="78" t="s">
        <v>1198</v>
      </c>
      <c r="AL44" s="83" t="s">
        <v>1528</v>
      </c>
      <c r="AM44" s="78"/>
      <c r="AN44" s="80">
        <v>40709.789814814816</v>
      </c>
      <c r="AO44" s="83" t="s">
        <v>1614</v>
      </c>
      <c r="AP44" s="78" t="b">
        <v>0</v>
      </c>
      <c r="AQ44" s="78" t="b">
        <v>0</v>
      </c>
      <c r="AR44" s="78" t="b">
        <v>0</v>
      </c>
      <c r="AS44" s="78"/>
      <c r="AT44" s="78">
        <v>127</v>
      </c>
      <c r="AU44" s="83" t="s">
        <v>1677</v>
      </c>
      <c r="AV44" s="78" t="b">
        <v>0</v>
      </c>
      <c r="AW44" s="78" t="s">
        <v>1742</v>
      </c>
      <c r="AX44" s="83" t="s">
        <v>1784</v>
      </c>
      <c r="AY44" s="78" t="s">
        <v>66</v>
      </c>
      <c r="AZ44" s="78" t="str">
        <f>REPLACE(INDEX(GroupVertices[Group],MATCH(Vertices[[#This Row],[Vertex]],GroupVertices[Vertex],0)),1,1,"")</f>
        <v>4</v>
      </c>
      <c r="BA44" s="48" t="s">
        <v>485</v>
      </c>
      <c r="BB44" s="48" t="s">
        <v>485</v>
      </c>
      <c r="BC44" s="48" t="s">
        <v>524</v>
      </c>
      <c r="BD44" s="48" t="s">
        <v>524</v>
      </c>
      <c r="BE44" s="48" t="s">
        <v>2352</v>
      </c>
      <c r="BF44" s="48" t="s">
        <v>2352</v>
      </c>
      <c r="BG44" s="116" t="s">
        <v>2396</v>
      </c>
      <c r="BH44" s="116" t="s">
        <v>2396</v>
      </c>
      <c r="BI44" s="116" t="s">
        <v>2477</v>
      </c>
      <c r="BJ44" s="116" t="s">
        <v>2477</v>
      </c>
      <c r="BK44" s="116">
        <v>5</v>
      </c>
      <c r="BL44" s="120">
        <v>4.032258064516129</v>
      </c>
      <c r="BM44" s="116">
        <v>1</v>
      </c>
      <c r="BN44" s="120">
        <v>0.8064516129032258</v>
      </c>
      <c r="BO44" s="116">
        <v>0</v>
      </c>
      <c r="BP44" s="120">
        <v>0</v>
      </c>
      <c r="BQ44" s="116">
        <v>118</v>
      </c>
      <c r="BR44" s="120">
        <v>95.16129032258064</v>
      </c>
      <c r="BS44" s="116">
        <v>124</v>
      </c>
      <c r="BT44" s="2"/>
      <c r="BU44" s="3"/>
      <c r="BV44" s="3"/>
      <c r="BW44" s="3"/>
      <c r="BX44" s="3"/>
    </row>
    <row r="45" spans="1:76" ht="15">
      <c r="A45" s="64" t="s">
        <v>292</v>
      </c>
      <c r="B45" s="65"/>
      <c r="C45" s="65" t="s">
        <v>64</v>
      </c>
      <c r="D45" s="66">
        <v>259.01374276020425</v>
      </c>
      <c r="E45" s="68"/>
      <c r="F45" s="100" t="s">
        <v>1698</v>
      </c>
      <c r="G45" s="65"/>
      <c r="H45" s="69" t="s">
        <v>292</v>
      </c>
      <c r="I45" s="70"/>
      <c r="J45" s="70"/>
      <c r="K45" s="69" t="s">
        <v>1902</v>
      </c>
      <c r="L45" s="73">
        <v>1</v>
      </c>
      <c r="M45" s="74">
        <v>8243.04296875</v>
      </c>
      <c r="N45" s="74">
        <v>8930.55078125</v>
      </c>
      <c r="O45" s="75"/>
      <c r="P45" s="76"/>
      <c r="Q45" s="76"/>
      <c r="R45" s="86"/>
      <c r="S45" s="48">
        <v>1</v>
      </c>
      <c r="T45" s="48">
        <v>0</v>
      </c>
      <c r="U45" s="49">
        <v>0</v>
      </c>
      <c r="V45" s="49">
        <v>0.002717</v>
      </c>
      <c r="W45" s="49">
        <v>0.001736</v>
      </c>
      <c r="X45" s="49">
        <v>0.385816</v>
      </c>
      <c r="Y45" s="49">
        <v>0</v>
      </c>
      <c r="Z45" s="49">
        <v>0</v>
      </c>
      <c r="AA45" s="71">
        <v>45</v>
      </c>
      <c r="AB45" s="71"/>
      <c r="AC45" s="72"/>
      <c r="AD45" s="78" t="s">
        <v>1276</v>
      </c>
      <c r="AE45" s="78">
        <v>2100</v>
      </c>
      <c r="AF45" s="78">
        <v>3386</v>
      </c>
      <c r="AG45" s="78">
        <v>5701</v>
      </c>
      <c r="AH45" s="78">
        <v>10349</v>
      </c>
      <c r="AI45" s="78"/>
      <c r="AJ45" s="78" t="s">
        <v>1390</v>
      </c>
      <c r="AK45" s="78" t="s">
        <v>1469</v>
      </c>
      <c r="AL45" s="83" t="s">
        <v>1529</v>
      </c>
      <c r="AM45" s="78"/>
      <c r="AN45" s="80">
        <v>42026.30226851852</v>
      </c>
      <c r="AO45" s="83" t="s">
        <v>1615</v>
      </c>
      <c r="AP45" s="78" t="b">
        <v>0</v>
      </c>
      <c r="AQ45" s="78" t="b">
        <v>0</v>
      </c>
      <c r="AR45" s="78" t="b">
        <v>1</v>
      </c>
      <c r="AS45" s="78" t="s">
        <v>1177</v>
      </c>
      <c r="AT45" s="78">
        <v>409</v>
      </c>
      <c r="AU45" s="83" t="s">
        <v>1677</v>
      </c>
      <c r="AV45" s="78" t="b">
        <v>0</v>
      </c>
      <c r="AW45" s="78" t="s">
        <v>1742</v>
      </c>
      <c r="AX45" s="83" t="s">
        <v>1785</v>
      </c>
      <c r="AY45" s="78" t="s">
        <v>65</v>
      </c>
      <c r="AZ45" s="78" t="str">
        <f>REPLACE(INDEX(GroupVertices[Group],MATCH(Vertices[[#This Row],[Vertex]],GroupVertices[Vertex],0)),1,1,"")</f>
        <v>4</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293</v>
      </c>
      <c r="B46" s="65"/>
      <c r="C46" s="65" t="s">
        <v>64</v>
      </c>
      <c r="D46" s="66">
        <v>330.98426950889336</v>
      </c>
      <c r="E46" s="68"/>
      <c r="F46" s="100" t="s">
        <v>1699</v>
      </c>
      <c r="G46" s="65"/>
      <c r="H46" s="69" t="s">
        <v>293</v>
      </c>
      <c r="I46" s="70"/>
      <c r="J46" s="70"/>
      <c r="K46" s="69" t="s">
        <v>1903</v>
      </c>
      <c r="L46" s="73">
        <v>1</v>
      </c>
      <c r="M46" s="74">
        <v>7681.29052734375</v>
      </c>
      <c r="N46" s="74">
        <v>9427.03515625</v>
      </c>
      <c r="O46" s="75"/>
      <c r="P46" s="76"/>
      <c r="Q46" s="76"/>
      <c r="R46" s="86"/>
      <c r="S46" s="48">
        <v>1</v>
      </c>
      <c r="T46" s="48">
        <v>0</v>
      </c>
      <c r="U46" s="49">
        <v>0</v>
      </c>
      <c r="V46" s="49">
        <v>0.002717</v>
      </c>
      <c r="W46" s="49">
        <v>0.001736</v>
      </c>
      <c r="X46" s="49">
        <v>0.385816</v>
      </c>
      <c r="Y46" s="49">
        <v>0</v>
      </c>
      <c r="Z46" s="49">
        <v>0</v>
      </c>
      <c r="AA46" s="71">
        <v>46</v>
      </c>
      <c r="AB46" s="71"/>
      <c r="AC46" s="72"/>
      <c r="AD46" s="78" t="s">
        <v>1277</v>
      </c>
      <c r="AE46" s="78">
        <v>2088</v>
      </c>
      <c r="AF46" s="78">
        <v>5892</v>
      </c>
      <c r="AG46" s="78">
        <v>2174</v>
      </c>
      <c r="AH46" s="78">
        <v>191</v>
      </c>
      <c r="AI46" s="78"/>
      <c r="AJ46" s="78" t="s">
        <v>1391</v>
      </c>
      <c r="AK46" s="78" t="s">
        <v>1476</v>
      </c>
      <c r="AL46" s="83" t="s">
        <v>1530</v>
      </c>
      <c r="AM46" s="78"/>
      <c r="AN46" s="80">
        <v>40834.401087962964</v>
      </c>
      <c r="AO46" s="83" t="s">
        <v>1616</v>
      </c>
      <c r="AP46" s="78" t="b">
        <v>0</v>
      </c>
      <c r="AQ46" s="78" t="b">
        <v>0</v>
      </c>
      <c r="AR46" s="78" t="b">
        <v>1</v>
      </c>
      <c r="AS46" s="78"/>
      <c r="AT46" s="78">
        <v>99</v>
      </c>
      <c r="AU46" s="83" t="s">
        <v>1677</v>
      </c>
      <c r="AV46" s="78" t="b">
        <v>0</v>
      </c>
      <c r="AW46" s="78" t="s">
        <v>1742</v>
      </c>
      <c r="AX46" s="83" t="s">
        <v>1786</v>
      </c>
      <c r="AY46" s="78" t="s">
        <v>65</v>
      </c>
      <c r="AZ46" s="78" t="str">
        <f>REPLACE(INDEX(GroupVertices[Group],MATCH(Vertices[[#This Row],[Vertex]],GroupVertices[Vertex],0)),1,1,"")</f>
        <v>4</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237</v>
      </c>
      <c r="B47" s="65"/>
      <c r="C47" s="65" t="s">
        <v>64</v>
      </c>
      <c r="D47" s="66">
        <v>170.6445046094794</v>
      </c>
      <c r="E47" s="68"/>
      <c r="F47" s="100" t="s">
        <v>1700</v>
      </c>
      <c r="G47" s="65"/>
      <c r="H47" s="69" t="s">
        <v>237</v>
      </c>
      <c r="I47" s="70"/>
      <c r="J47" s="70"/>
      <c r="K47" s="69" t="s">
        <v>1904</v>
      </c>
      <c r="L47" s="73">
        <v>1</v>
      </c>
      <c r="M47" s="74">
        <v>6246.76611328125</v>
      </c>
      <c r="N47" s="74">
        <v>711.849365234375</v>
      </c>
      <c r="O47" s="75"/>
      <c r="P47" s="76"/>
      <c r="Q47" s="76"/>
      <c r="R47" s="86"/>
      <c r="S47" s="48">
        <v>0</v>
      </c>
      <c r="T47" s="48">
        <v>1</v>
      </c>
      <c r="U47" s="49">
        <v>0</v>
      </c>
      <c r="V47" s="49">
        <v>0.002688</v>
      </c>
      <c r="W47" s="49">
        <v>0.001248</v>
      </c>
      <c r="X47" s="49">
        <v>0.410969</v>
      </c>
      <c r="Y47" s="49">
        <v>0</v>
      </c>
      <c r="Z47" s="49">
        <v>0</v>
      </c>
      <c r="AA47" s="71">
        <v>47</v>
      </c>
      <c r="AB47" s="71"/>
      <c r="AC47" s="72"/>
      <c r="AD47" s="78" t="s">
        <v>1278</v>
      </c>
      <c r="AE47" s="78">
        <v>273</v>
      </c>
      <c r="AF47" s="78">
        <v>309</v>
      </c>
      <c r="AG47" s="78">
        <v>573</v>
      </c>
      <c r="AH47" s="78">
        <v>620</v>
      </c>
      <c r="AI47" s="78"/>
      <c r="AJ47" s="78" t="s">
        <v>1392</v>
      </c>
      <c r="AK47" s="78" t="s">
        <v>1461</v>
      </c>
      <c r="AL47" s="83" t="s">
        <v>1531</v>
      </c>
      <c r="AM47" s="78"/>
      <c r="AN47" s="80">
        <v>42133.77144675926</v>
      </c>
      <c r="AO47" s="78"/>
      <c r="AP47" s="78" t="b">
        <v>1</v>
      </c>
      <c r="AQ47" s="78" t="b">
        <v>0</v>
      </c>
      <c r="AR47" s="78" t="b">
        <v>0</v>
      </c>
      <c r="AS47" s="78"/>
      <c r="AT47" s="78">
        <v>4</v>
      </c>
      <c r="AU47" s="83" t="s">
        <v>1677</v>
      </c>
      <c r="AV47" s="78" t="b">
        <v>0</v>
      </c>
      <c r="AW47" s="78" t="s">
        <v>1742</v>
      </c>
      <c r="AX47" s="83" t="s">
        <v>1787</v>
      </c>
      <c r="AY47" s="78" t="s">
        <v>66</v>
      </c>
      <c r="AZ47" s="78" t="str">
        <f>REPLACE(INDEX(GroupVertices[Group],MATCH(Vertices[[#This Row],[Vertex]],GroupVertices[Vertex],0)),1,1,"")</f>
        <v>3</v>
      </c>
      <c r="BA47" s="48"/>
      <c r="BB47" s="48"/>
      <c r="BC47" s="48"/>
      <c r="BD47" s="48"/>
      <c r="BE47" s="48" t="s">
        <v>548</v>
      </c>
      <c r="BF47" s="48" t="s">
        <v>548</v>
      </c>
      <c r="BG47" s="116" t="s">
        <v>2397</v>
      </c>
      <c r="BH47" s="116" t="s">
        <v>2397</v>
      </c>
      <c r="BI47" s="116" t="s">
        <v>2478</v>
      </c>
      <c r="BJ47" s="116" t="s">
        <v>2478</v>
      </c>
      <c r="BK47" s="116">
        <v>0</v>
      </c>
      <c r="BL47" s="120">
        <v>0</v>
      </c>
      <c r="BM47" s="116">
        <v>0</v>
      </c>
      <c r="BN47" s="120">
        <v>0</v>
      </c>
      <c r="BO47" s="116">
        <v>0</v>
      </c>
      <c r="BP47" s="120">
        <v>0</v>
      </c>
      <c r="BQ47" s="116">
        <v>10</v>
      </c>
      <c r="BR47" s="120">
        <v>100</v>
      </c>
      <c r="BS47" s="116">
        <v>10</v>
      </c>
      <c r="BT47" s="2"/>
      <c r="BU47" s="3"/>
      <c r="BV47" s="3"/>
      <c r="BW47" s="3"/>
      <c r="BX47" s="3"/>
    </row>
    <row r="48" spans="1:76" ht="15">
      <c r="A48" s="64" t="s">
        <v>273</v>
      </c>
      <c r="B48" s="65"/>
      <c r="C48" s="65" t="s">
        <v>64</v>
      </c>
      <c r="D48" s="66">
        <v>175.15343226292882</v>
      </c>
      <c r="E48" s="68"/>
      <c r="F48" s="100" t="s">
        <v>1701</v>
      </c>
      <c r="G48" s="65"/>
      <c r="H48" s="69" t="s">
        <v>273</v>
      </c>
      <c r="I48" s="70"/>
      <c r="J48" s="70"/>
      <c r="K48" s="69" t="s">
        <v>1905</v>
      </c>
      <c r="L48" s="73">
        <v>688.1531010233667</v>
      </c>
      <c r="M48" s="74">
        <v>5105.7001953125</v>
      </c>
      <c r="N48" s="74">
        <v>1209.7933349609375</v>
      </c>
      <c r="O48" s="75"/>
      <c r="P48" s="76"/>
      <c r="Q48" s="76"/>
      <c r="R48" s="86"/>
      <c r="S48" s="48">
        <v>7</v>
      </c>
      <c r="T48" s="48">
        <v>1</v>
      </c>
      <c r="U48" s="49">
        <v>708.266667</v>
      </c>
      <c r="V48" s="49">
        <v>0.003831</v>
      </c>
      <c r="W48" s="49">
        <v>0.012607</v>
      </c>
      <c r="X48" s="49">
        <v>2.14916</v>
      </c>
      <c r="Y48" s="49">
        <v>0.03333333333333333</v>
      </c>
      <c r="Z48" s="49">
        <v>0</v>
      </c>
      <c r="AA48" s="71">
        <v>48</v>
      </c>
      <c r="AB48" s="71"/>
      <c r="AC48" s="72"/>
      <c r="AD48" s="78" t="s">
        <v>1279</v>
      </c>
      <c r="AE48" s="78">
        <v>215</v>
      </c>
      <c r="AF48" s="78">
        <v>466</v>
      </c>
      <c r="AG48" s="78">
        <v>400</v>
      </c>
      <c r="AH48" s="78">
        <v>629</v>
      </c>
      <c r="AI48" s="78"/>
      <c r="AJ48" s="78" t="s">
        <v>1393</v>
      </c>
      <c r="AK48" s="78"/>
      <c r="AL48" s="78"/>
      <c r="AM48" s="78"/>
      <c r="AN48" s="80">
        <v>41049.57608796296</v>
      </c>
      <c r="AO48" s="78"/>
      <c r="AP48" s="78" t="b">
        <v>1</v>
      </c>
      <c r="AQ48" s="78" t="b">
        <v>0</v>
      </c>
      <c r="AR48" s="78" t="b">
        <v>0</v>
      </c>
      <c r="AS48" s="78"/>
      <c r="AT48" s="78">
        <v>10</v>
      </c>
      <c r="AU48" s="83" t="s">
        <v>1677</v>
      </c>
      <c r="AV48" s="78" t="b">
        <v>0</v>
      </c>
      <c r="AW48" s="78" t="s">
        <v>1742</v>
      </c>
      <c r="AX48" s="83" t="s">
        <v>1788</v>
      </c>
      <c r="AY48" s="78" t="s">
        <v>66</v>
      </c>
      <c r="AZ48" s="78" t="str">
        <f>REPLACE(INDEX(GroupVertices[Group],MATCH(Vertices[[#This Row],[Vertex]],GroupVertices[Vertex],0)),1,1,"")</f>
        <v>3</v>
      </c>
      <c r="BA48" s="48"/>
      <c r="BB48" s="48"/>
      <c r="BC48" s="48"/>
      <c r="BD48" s="48"/>
      <c r="BE48" s="48" t="s">
        <v>548</v>
      </c>
      <c r="BF48" s="48" t="s">
        <v>548</v>
      </c>
      <c r="BG48" s="116" t="s">
        <v>2398</v>
      </c>
      <c r="BH48" s="116" t="s">
        <v>2398</v>
      </c>
      <c r="BI48" s="116" t="s">
        <v>2479</v>
      </c>
      <c r="BJ48" s="116" t="s">
        <v>2479</v>
      </c>
      <c r="BK48" s="116">
        <v>0</v>
      </c>
      <c r="BL48" s="120">
        <v>0</v>
      </c>
      <c r="BM48" s="116">
        <v>0</v>
      </c>
      <c r="BN48" s="120">
        <v>0</v>
      </c>
      <c r="BO48" s="116">
        <v>0</v>
      </c>
      <c r="BP48" s="120">
        <v>0</v>
      </c>
      <c r="BQ48" s="116">
        <v>8</v>
      </c>
      <c r="BR48" s="120">
        <v>100</v>
      </c>
      <c r="BS48" s="116">
        <v>8</v>
      </c>
      <c r="BT48" s="2"/>
      <c r="BU48" s="3"/>
      <c r="BV48" s="3"/>
      <c r="BW48" s="3"/>
      <c r="BX48" s="3"/>
    </row>
    <row r="49" spans="1:76" ht="15">
      <c r="A49" s="64" t="s">
        <v>238</v>
      </c>
      <c r="B49" s="65"/>
      <c r="C49" s="65" t="s">
        <v>64</v>
      </c>
      <c r="D49" s="66">
        <v>173.17180163816442</v>
      </c>
      <c r="E49" s="68"/>
      <c r="F49" s="100" t="s">
        <v>667</v>
      </c>
      <c r="G49" s="65"/>
      <c r="H49" s="69" t="s">
        <v>238</v>
      </c>
      <c r="I49" s="70"/>
      <c r="J49" s="70"/>
      <c r="K49" s="69" t="s">
        <v>1906</v>
      </c>
      <c r="L49" s="73">
        <v>1</v>
      </c>
      <c r="M49" s="74">
        <v>2584.641845703125</v>
      </c>
      <c r="N49" s="74">
        <v>2927.4853515625</v>
      </c>
      <c r="O49" s="75"/>
      <c r="P49" s="76"/>
      <c r="Q49" s="76"/>
      <c r="R49" s="86"/>
      <c r="S49" s="48">
        <v>0</v>
      </c>
      <c r="T49" s="48">
        <v>1</v>
      </c>
      <c r="U49" s="49">
        <v>0</v>
      </c>
      <c r="V49" s="49">
        <v>0.003704</v>
      </c>
      <c r="W49" s="49">
        <v>0.008811</v>
      </c>
      <c r="X49" s="49">
        <v>0.378062</v>
      </c>
      <c r="Y49" s="49">
        <v>0</v>
      </c>
      <c r="Z49" s="49">
        <v>0</v>
      </c>
      <c r="AA49" s="71">
        <v>49</v>
      </c>
      <c r="AB49" s="71"/>
      <c r="AC49" s="72"/>
      <c r="AD49" s="78" t="s">
        <v>1280</v>
      </c>
      <c r="AE49" s="78">
        <v>321</v>
      </c>
      <c r="AF49" s="78">
        <v>397</v>
      </c>
      <c r="AG49" s="78">
        <v>5350</v>
      </c>
      <c r="AH49" s="78">
        <v>50</v>
      </c>
      <c r="AI49" s="78"/>
      <c r="AJ49" s="78" t="s">
        <v>1394</v>
      </c>
      <c r="AK49" s="78" t="s">
        <v>1198</v>
      </c>
      <c r="AL49" s="83" t="s">
        <v>1532</v>
      </c>
      <c r="AM49" s="78"/>
      <c r="AN49" s="80">
        <v>40265.74748842593</v>
      </c>
      <c r="AO49" s="83" t="s">
        <v>1617</v>
      </c>
      <c r="AP49" s="78" t="b">
        <v>0</v>
      </c>
      <c r="AQ49" s="78" t="b">
        <v>0</v>
      </c>
      <c r="AR49" s="78" t="b">
        <v>1</v>
      </c>
      <c r="AS49" s="78"/>
      <c r="AT49" s="78">
        <v>98</v>
      </c>
      <c r="AU49" s="83" t="s">
        <v>1682</v>
      </c>
      <c r="AV49" s="78" t="b">
        <v>0</v>
      </c>
      <c r="AW49" s="78" t="s">
        <v>1742</v>
      </c>
      <c r="AX49" s="83" t="s">
        <v>1789</v>
      </c>
      <c r="AY49" s="78" t="s">
        <v>66</v>
      </c>
      <c r="AZ49" s="78" t="str">
        <f>REPLACE(INDEX(GroupVertices[Group],MATCH(Vertices[[#This Row],[Vertex]],GroupVertices[Vertex],0)),1,1,"")</f>
        <v>1</v>
      </c>
      <c r="BA49" s="48"/>
      <c r="BB49" s="48"/>
      <c r="BC49" s="48"/>
      <c r="BD49" s="48"/>
      <c r="BE49" s="48"/>
      <c r="BF49" s="48"/>
      <c r="BG49" s="116" t="s">
        <v>2399</v>
      </c>
      <c r="BH49" s="116" t="s">
        <v>2399</v>
      </c>
      <c r="BI49" s="116" t="s">
        <v>2480</v>
      </c>
      <c r="BJ49" s="116" t="s">
        <v>2480</v>
      </c>
      <c r="BK49" s="116">
        <v>1</v>
      </c>
      <c r="BL49" s="120">
        <v>5.555555555555555</v>
      </c>
      <c r="BM49" s="116">
        <v>0</v>
      </c>
      <c r="BN49" s="120">
        <v>0</v>
      </c>
      <c r="BO49" s="116">
        <v>0</v>
      </c>
      <c r="BP49" s="120">
        <v>0</v>
      </c>
      <c r="BQ49" s="116">
        <v>17</v>
      </c>
      <c r="BR49" s="120">
        <v>94.44444444444444</v>
      </c>
      <c r="BS49" s="116">
        <v>18</v>
      </c>
      <c r="BT49" s="2"/>
      <c r="BU49" s="3"/>
      <c r="BV49" s="3"/>
      <c r="BW49" s="3"/>
      <c r="BX49" s="3"/>
    </row>
    <row r="50" spans="1:76" ht="15">
      <c r="A50" s="64" t="s">
        <v>239</v>
      </c>
      <c r="B50" s="65"/>
      <c r="C50" s="65" t="s">
        <v>64</v>
      </c>
      <c r="D50" s="66">
        <v>301.40340655951195</v>
      </c>
      <c r="E50" s="68"/>
      <c r="F50" s="100" t="s">
        <v>1702</v>
      </c>
      <c r="G50" s="65"/>
      <c r="H50" s="69" t="s">
        <v>239</v>
      </c>
      <c r="I50" s="70"/>
      <c r="J50" s="70"/>
      <c r="K50" s="69" t="s">
        <v>1907</v>
      </c>
      <c r="L50" s="73">
        <v>1</v>
      </c>
      <c r="M50" s="74">
        <v>5293.3896484375</v>
      </c>
      <c r="N50" s="74">
        <v>352.9058837890625</v>
      </c>
      <c r="O50" s="75"/>
      <c r="P50" s="76"/>
      <c r="Q50" s="76"/>
      <c r="R50" s="86"/>
      <c r="S50" s="48">
        <v>0</v>
      </c>
      <c r="T50" s="48">
        <v>1</v>
      </c>
      <c r="U50" s="49">
        <v>0</v>
      </c>
      <c r="V50" s="49">
        <v>0.002688</v>
      </c>
      <c r="W50" s="49">
        <v>0.001248</v>
      </c>
      <c r="X50" s="49">
        <v>0.410969</v>
      </c>
      <c r="Y50" s="49">
        <v>0</v>
      </c>
      <c r="Z50" s="49">
        <v>0</v>
      </c>
      <c r="AA50" s="71">
        <v>50</v>
      </c>
      <c r="AB50" s="71"/>
      <c r="AC50" s="72"/>
      <c r="AD50" s="78" t="s">
        <v>1281</v>
      </c>
      <c r="AE50" s="78">
        <v>4916</v>
      </c>
      <c r="AF50" s="78">
        <v>4862</v>
      </c>
      <c r="AG50" s="78">
        <v>14014</v>
      </c>
      <c r="AH50" s="78">
        <v>12237</v>
      </c>
      <c r="AI50" s="78"/>
      <c r="AJ50" s="78" t="s">
        <v>1395</v>
      </c>
      <c r="AK50" s="78" t="s">
        <v>1206</v>
      </c>
      <c r="AL50" s="83" t="s">
        <v>1533</v>
      </c>
      <c r="AM50" s="78"/>
      <c r="AN50" s="80">
        <v>40655.70520833333</v>
      </c>
      <c r="AO50" s="83" t="s">
        <v>1618</v>
      </c>
      <c r="AP50" s="78" t="b">
        <v>0</v>
      </c>
      <c r="AQ50" s="78" t="b">
        <v>0</v>
      </c>
      <c r="AR50" s="78" t="b">
        <v>1</v>
      </c>
      <c r="AS50" s="78"/>
      <c r="AT50" s="78">
        <v>67</v>
      </c>
      <c r="AU50" s="83" t="s">
        <v>1677</v>
      </c>
      <c r="AV50" s="78" t="b">
        <v>0</v>
      </c>
      <c r="AW50" s="78" t="s">
        <v>1742</v>
      </c>
      <c r="AX50" s="83" t="s">
        <v>1790</v>
      </c>
      <c r="AY50" s="78" t="s">
        <v>66</v>
      </c>
      <c r="AZ50" s="78" t="str">
        <f>REPLACE(INDEX(GroupVertices[Group],MATCH(Vertices[[#This Row],[Vertex]],GroupVertices[Vertex],0)),1,1,"")</f>
        <v>3</v>
      </c>
      <c r="BA50" s="48"/>
      <c r="BB50" s="48"/>
      <c r="BC50" s="48"/>
      <c r="BD50" s="48"/>
      <c r="BE50" s="48" t="s">
        <v>548</v>
      </c>
      <c r="BF50" s="48" t="s">
        <v>548</v>
      </c>
      <c r="BG50" s="116" t="s">
        <v>2397</v>
      </c>
      <c r="BH50" s="116" t="s">
        <v>2397</v>
      </c>
      <c r="BI50" s="116" t="s">
        <v>2478</v>
      </c>
      <c r="BJ50" s="116" t="s">
        <v>2478</v>
      </c>
      <c r="BK50" s="116">
        <v>0</v>
      </c>
      <c r="BL50" s="120">
        <v>0</v>
      </c>
      <c r="BM50" s="116">
        <v>0</v>
      </c>
      <c r="BN50" s="120">
        <v>0</v>
      </c>
      <c r="BO50" s="116">
        <v>0</v>
      </c>
      <c r="BP50" s="120">
        <v>0</v>
      </c>
      <c r="BQ50" s="116">
        <v>10</v>
      </c>
      <c r="BR50" s="120">
        <v>100</v>
      </c>
      <c r="BS50" s="116">
        <v>10</v>
      </c>
      <c r="BT50" s="2"/>
      <c r="BU50" s="3"/>
      <c r="BV50" s="3"/>
      <c r="BW50" s="3"/>
      <c r="BX50" s="3"/>
    </row>
    <row r="51" spans="1:76" ht="15">
      <c r="A51" s="64" t="s">
        <v>240</v>
      </c>
      <c r="B51" s="65"/>
      <c r="C51" s="65" t="s">
        <v>64</v>
      </c>
      <c r="D51" s="66">
        <v>179.71979848521198</v>
      </c>
      <c r="E51" s="68"/>
      <c r="F51" s="100" t="s">
        <v>1703</v>
      </c>
      <c r="G51" s="65"/>
      <c r="H51" s="69" t="s">
        <v>240</v>
      </c>
      <c r="I51" s="70"/>
      <c r="J51" s="70"/>
      <c r="K51" s="69" t="s">
        <v>1908</v>
      </c>
      <c r="L51" s="73">
        <v>1</v>
      </c>
      <c r="M51" s="74">
        <v>4242.20751953125</v>
      </c>
      <c r="N51" s="74">
        <v>430.14569091796875</v>
      </c>
      <c r="O51" s="75"/>
      <c r="P51" s="76"/>
      <c r="Q51" s="76"/>
      <c r="R51" s="86"/>
      <c r="S51" s="48">
        <v>0</v>
      </c>
      <c r="T51" s="48">
        <v>1</v>
      </c>
      <c r="U51" s="49">
        <v>0</v>
      </c>
      <c r="V51" s="49">
        <v>0.002688</v>
      </c>
      <c r="W51" s="49">
        <v>0.001248</v>
      </c>
      <c r="X51" s="49">
        <v>0.410969</v>
      </c>
      <c r="Y51" s="49">
        <v>0</v>
      </c>
      <c r="Z51" s="49">
        <v>0</v>
      </c>
      <c r="AA51" s="71">
        <v>51</v>
      </c>
      <c r="AB51" s="71"/>
      <c r="AC51" s="72"/>
      <c r="AD51" s="78" t="s">
        <v>1282</v>
      </c>
      <c r="AE51" s="78">
        <v>883</v>
      </c>
      <c r="AF51" s="78">
        <v>625</v>
      </c>
      <c r="AG51" s="78">
        <v>2573</v>
      </c>
      <c r="AH51" s="78">
        <v>1141</v>
      </c>
      <c r="AI51" s="78"/>
      <c r="AJ51" s="78" t="s">
        <v>1396</v>
      </c>
      <c r="AK51" s="78" t="s">
        <v>1196</v>
      </c>
      <c r="AL51" s="83" t="s">
        <v>1534</v>
      </c>
      <c r="AM51" s="78"/>
      <c r="AN51" s="80">
        <v>40764.768275462964</v>
      </c>
      <c r="AO51" s="83" t="s">
        <v>1619</v>
      </c>
      <c r="AP51" s="78" t="b">
        <v>0</v>
      </c>
      <c r="AQ51" s="78" t="b">
        <v>0</v>
      </c>
      <c r="AR51" s="78" t="b">
        <v>0</v>
      </c>
      <c r="AS51" s="78"/>
      <c r="AT51" s="78">
        <v>31</v>
      </c>
      <c r="AU51" s="83" t="s">
        <v>1683</v>
      </c>
      <c r="AV51" s="78" t="b">
        <v>0</v>
      </c>
      <c r="AW51" s="78" t="s">
        <v>1742</v>
      </c>
      <c r="AX51" s="83" t="s">
        <v>1791</v>
      </c>
      <c r="AY51" s="78" t="s">
        <v>66</v>
      </c>
      <c r="AZ51" s="78" t="str">
        <f>REPLACE(INDEX(GroupVertices[Group],MATCH(Vertices[[#This Row],[Vertex]],GroupVertices[Vertex],0)),1,1,"")</f>
        <v>3</v>
      </c>
      <c r="BA51" s="48"/>
      <c r="BB51" s="48"/>
      <c r="BC51" s="48"/>
      <c r="BD51" s="48"/>
      <c r="BE51" s="48" t="s">
        <v>548</v>
      </c>
      <c r="BF51" s="48" t="s">
        <v>548</v>
      </c>
      <c r="BG51" s="116" t="s">
        <v>2397</v>
      </c>
      <c r="BH51" s="116" t="s">
        <v>2397</v>
      </c>
      <c r="BI51" s="116" t="s">
        <v>2478</v>
      </c>
      <c r="BJ51" s="116" t="s">
        <v>2478</v>
      </c>
      <c r="BK51" s="116">
        <v>0</v>
      </c>
      <c r="BL51" s="120">
        <v>0</v>
      </c>
      <c r="BM51" s="116">
        <v>0</v>
      </c>
      <c r="BN51" s="120">
        <v>0</v>
      </c>
      <c r="BO51" s="116">
        <v>0</v>
      </c>
      <c r="BP51" s="120">
        <v>0</v>
      </c>
      <c r="BQ51" s="116">
        <v>10</v>
      </c>
      <c r="BR51" s="120">
        <v>100</v>
      </c>
      <c r="BS51" s="116">
        <v>10</v>
      </c>
      <c r="BT51" s="2"/>
      <c r="BU51" s="3"/>
      <c r="BV51" s="3"/>
      <c r="BW51" s="3"/>
      <c r="BX51" s="3"/>
    </row>
    <row r="52" spans="1:76" ht="15">
      <c r="A52" s="64" t="s">
        <v>241</v>
      </c>
      <c r="B52" s="65"/>
      <c r="C52" s="65" t="s">
        <v>64</v>
      </c>
      <c r="D52" s="66">
        <v>173.48771376675006</v>
      </c>
      <c r="E52" s="68"/>
      <c r="F52" s="100" t="s">
        <v>668</v>
      </c>
      <c r="G52" s="65"/>
      <c r="H52" s="69" t="s">
        <v>241</v>
      </c>
      <c r="I52" s="70"/>
      <c r="J52" s="70"/>
      <c r="K52" s="69" t="s">
        <v>1909</v>
      </c>
      <c r="L52" s="73">
        <v>1</v>
      </c>
      <c r="M52" s="74">
        <v>4504.95849609375</v>
      </c>
      <c r="N52" s="74">
        <v>3285.572998046875</v>
      </c>
      <c r="O52" s="75"/>
      <c r="P52" s="76"/>
      <c r="Q52" s="76"/>
      <c r="R52" s="86"/>
      <c r="S52" s="48">
        <v>0</v>
      </c>
      <c r="T52" s="48">
        <v>2</v>
      </c>
      <c r="U52" s="49">
        <v>0</v>
      </c>
      <c r="V52" s="49">
        <v>0.002849</v>
      </c>
      <c r="W52" s="49">
        <v>0.005338</v>
      </c>
      <c r="X52" s="49">
        <v>0.573374</v>
      </c>
      <c r="Y52" s="49">
        <v>0.5</v>
      </c>
      <c r="Z52" s="49">
        <v>0</v>
      </c>
      <c r="AA52" s="71">
        <v>52</v>
      </c>
      <c r="AB52" s="71"/>
      <c r="AC52" s="72"/>
      <c r="AD52" s="78" t="s">
        <v>1283</v>
      </c>
      <c r="AE52" s="78">
        <v>698</v>
      </c>
      <c r="AF52" s="78">
        <v>408</v>
      </c>
      <c r="AG52" s="78">
        <v>1298</v>
      </c>
      <c r="AH52" s="78">
        <v>1660</v>
      </c>
      <c r="AI52" s="78"/>
      <c r="AJ52" s="78" t="s">
        <v>1397</v>
      </c>
      <c r="AK52" s="78"/>
      <c r="AL52" s="83" t="s">
        <v>1535</v>
      </c>
      <c r="AM52" s="78"/>
      <c r="AN52" s="80">
        <v>43229.3028587963</v>
      </c>
      <c r="AO52" s="83" t="s">
        <v>1620</v>
      </c>
      <c r="AP52" s="78" t="b">
        <v>0</v>
      </c>
      <c r="AQ52" s="78" t="b">
        <v>0</v>
      </c>
      <c r="AR52" s="78" t="b">
        <v>0</v>
      </c>
      <c r="AS52" s="78"/>
      <c r="AT52" s="78">
        <v>3</v>
      </c>
      <c r="AU52" s="83" t="s">
        <v>1677</v>
      </c>
      <c r="AV52" s="78" t="b">
        <v>0</v>
      </c>
      <c r="AW52" s="78" t="s">
        <v>1742</v>
      </c>
      <c r="AX52" s="83" t="s">
        <v>1792</v>
      </c>
      <c r="AY52" s="78" t="s">
        <v>66</v>
      </c>
      <c r="AZ52" s="78" t="str">
        <f>REPLACE(INDEX(GroupVertices[Group],MATCH(Vertices[[#This Row],[Vertex]],GroupVertices[Vertex],0)),1,1,"")</f>
        <v>3</v>
      </c>
      <c r="BA52" s="48"/>
      <c r="BB52" s="48"/>
      <c r="BC52" s="48"/>
      <c r="BD52" s="48"/>
      <c r="BE52" s="48" t="s">
        <v>538</v>
      </c>
      <c r="BF52" s="48" t="s">
        <v>538</v>
      </c>
      <c r="BG52" s="116" t="s">
        <v>2400</v>
      </c>
      <c r="BH52" s="116" t="s">
        <v>2437</v>
      </c>
      <c r="BI52" s="116" t="s">
        <v>2481</v>
      </c>
      <c r="BJ52" s="116" t="s">
        <v>2481</v>
      </c>
      <c r="BK52" s="116">
        <v>0</v>
      </c>
      <c r="BL52" s="120">
        <v>0</v>
      </c>
      <c r="BM52" s="116">
        <v>0</v>
      </c>
      <c r="BN52" s="120">
        <v>0</v>
      </c>
      <c r="BO52" s="116">
        <v>0</v>
      </c>
      <c r="BP52" s="120">
        <v>0</v>
      </c>
      <c r="BQ52" s="116">
        <v>34</v>
      </c>
      <c r="BR52" s="120">
        <v>100</v>
      </c>
      <c r="BS52" s="116">
        <v>34</v>
      </c>
      <c r="BT52" s="2"/>
      <c r="BU52" s="3"/>
      <c r="BV52" s="3"/>
      <c r="BW52" s="3"/>
      <c r="BX52" s="3"/>
    </row>
    <row r="53" spans="1:76" ht="15">
      <c r="A53" s="64" t="s">
        <v>242</v>
      </c>
      <c r="B53" s="65"/>
      <c r="C53" s="65" t="s">
        <v>64</v>
      </c>
      <c r="D53" s="66">
        <v>211.08125706843964</v>
      </c>
      <c r="E53" s="68"/>
      <c r="F53" s="100" t="s">
        <v>687</v>
      </c>
      <c r="G53" s="65"/>
      <c r="H53" s="69" t="s">
        <v>242</v>
      </c>
      <c r="I53" s="70"/>
      <c r="J53" s="70"/>
      <c r="K53" s="69" t="s">
        <v>1910</v>
      </c>
      <c r="L53" s="73">
        <v>429.82389473275623</v>
      </c>
      <c r="M53" s="74">
        <v>8874.1162109375</v>
      </c>
      <c r="N53" s="74">
        <v>8383.7451171875</v>
      </c>
      <c r="O53" s="75"/>
      <c r="P53" s="76"/>
      <c r="Q53" s="76"/>
      <c r="R53" s="86"/>
      <c r="S53" s="48">
        <v>1</v>
      </c>
      <c r="T53" s="48">
        <v>4</v>
      </c>
      <c r="U53" s="49">
        <v>442</v>
      </c>
      <c r="V53" s="49">
        <v>0.003774</v>
      </c>
      <c r="W53" s="49">
        <v>0.010204</v>
      </c>
      <c r="X53" s="49">
        <v>1.38818</v>
      </c>
      <c r="Y53" s="49">
        <v>0.08333333333333333</v>
      </c>
      <c r="Z53" s="49">
        <v>0.25</v>
      </c>
      <c r="AA53" s="71">
        <v>53</v>
      </c>
      <c r="AB53" s="71"/>
      <c r="AC53" s="72"/>
      <c r="AD53" s="78" t="s">
        <v>1284</v>
      </c>
      <c r="AE53" s="78">
        <v>4024</v>
      </c>
      <c r="AF53" s="78">
        <v>1717</v>
      </c>
      <c r="AG53" s="78">
        <v>2414</v>
      </c>
      <c r="AH53" s="78">
        <v>14444</v>
      </c>
      <c r="AI53" s="78"/>
      <c r="AJ53" s="78" t="s">
        <v>1398</v>
      </c>
      <c r="AK53" s="78" t="s">
        <v>1198</v>
      </c>
      <c r="AL53" s="78"/>
      <c r="AM53" s="78"/>
      <c r="AN53" s="80">
        <v>40189.864699074074</v>
      </c>
      <c r="AO53" s="83" t="s">
        <v>1621</v>
      </c>
      <c r="AP53" s="78" t="b">
        <v>0</v>
      </c>
      <c r="AQ53" s="78" t="b">
        <v>0</v>
      </c>
      <c r="AR53" s="78" t="b">
        <v>1</v>
      </c>
      <c r="AS53" s="78"/>
      <c r="AT53" s="78">
        <v>37</v>
      </c>
      <c r="AU53" s="83" t="s">
        <v>1677</v>
      </c>
      <c r="AV53" s="78" t="b">
        <v>0</v>
      </c>
      <c r="AW53" s="78" t="s">
        <v>1742</v>
      </c>
      <c r="AX53" s="83" t="s">
        <v>1793</v>
      </c>
      <c r="AY53" s="78" t="s">
        <v>66</v>
      </c>
      <c r="AZ53" s="78" t="str">
        <f>REPLACE(INDEX(GroupVertices[Group],MATCH(Vertices[[#This Row],[Vertex]],GroupVertices[Vertex],0)),1,1,"")</f>
        <v>6</v>
      </c>
      <c r="BA53" s="48" t="s">
        <v>486</v>
      </c>
      <c r="BB53" s="48" t="s">
        <v>486</v>
      </c>
      <c r="BC53" s="48" t="s">
        <v>525</v>
      </c>
      <c r="BD53" s="48" t="s">
        <v>525</v>
      </c>
      <c r="BE53" s="48" t="s">
        <v>549</v>
      </c>
      <c r="BF53" s="48" t="s">
        <v>549</v>
      </c>
      <c r="BG53" s="116" t="s">
        <v>2401</v>
      </c>
      <c r="BH53" s="116" t="s">
        <v>2401</v>
      </c>
      <c r="BI53" s="116" t="s">
        <v>2482</v>
      </c>
      <c r="BJ53" s="116" t="s">
        <v>2482</v>
      </c>
      <c r="BK53" s="116">
        <v>1</v>
      </c>
      <c r="BL53" s="120">
        <v>2.3255813953488373</v>
      </c>
      <c r="BM53" s="116">
        <v>0</v>
      </c>
      <c r="BN53" s="120">
        <v>0</v>
      </c>
      <c r="BO53" s="116">
        <v>0</v>
      </c>
      <c r="BP53" s="120">
        <v>0</v>
      </c>
      <c r="BQ53" s="116">
        <v>42</v>
      </c>
      <c r="BR53" s="120">
        <v>97.67441860465117</v>
      </c>
      <c r="BS53" s="116">
        <v>43</v>
      </c>
      <c r="BT53" s="2"/>
      <c r="BU53" s="3"/>
      <c r="BV53" s="3"/>
      <c r="BW53" s="3"/>
      <c r="BX53" s="3"/>
    </row>
    <row r="54" spans="1:76" ht="15">
      <c r="A54" s="64" t="s">
        <v>294</v>
      </c>
      <c r="B54" s="65"/>
      <c r="C54" s="65" t="s">
        <v>64</v>
      </c>
      <c r="D54" s="66">
        <v>165.5899105521094</v>
      </c>
      <c r="E54" s="68"/>
      <c r="F54" s="100" t="s">
        <v>1704</v>
      </c>
      <c r="G54" s="65"/>
      <c r="H54" s="69" t="s">
        <v>294</v>
      </c>
      <c r="I54" s="70"/>
      <c r="J54" s="70"/>
      <c r="K54" s="69" t="s">
        <v>1911</v>
      </c>
      <c r="L54" s="73">
        <v>1</v>
      </c>
      <c r="M54" s="74">
        <v>8876.6533203125</v>
      </c>
      <c r="N54" s="74">
        <v>9646.09375</v>
      </c>
      <c r="O54" s="75"/>
      <c r="P54" s="76"/>
      <c r="Q54" s="76"/>
      <c r="R54" s="86"/>
      <c r="S54" s="48">
        <v>1</v>
      </c>
      <c r="T54" s="48">
        <v>0</v>
      </c>
      <c r="U54" s="49">
        <v>0</v>
      </c>
      <c r="V54" s="49">
        <v>0.00266</v>
      </c>
      <c r="W54" s="49">
        <v>0.00101</v>
      </c>
      <c r="X54" s="49">
        <v>0.444988</v>
      </c>
      <c r="Y54" s="49">
        <v>0</v>
      </c>
      <c r="Z54" s="49">
        <v>0</v>
      </c>
      <c r="AA54" s="71">
        <v>54</v>
      </c>
      <c r="AB54" s="71"/>
      <c r="AC54" s="72"/>
      <c r="AD54" s="78" t="s">
        <v>1285</v>
      </c>
      <c r="AE54" s="78">
        <v>180</v>
      </c>
      <c r="AF54" s="78">
        <v>133</v>
      </c>
      <c r="AG54" s="78">
        <v>72</v>
      </c>
      <c r="AH54" s="78">
        <v>149</v>
      </c>
      <c r="AI54" s="78"/>
      <c r="AJ54" s="78" t="s">
        <v>1399</v>
      </c>
      <c r="AK54" s="78" t="s">
        <v>1461</v>
      </c>
      <c r="AL54" s="83" t="s">
        <v>1536</v>
      </c>
      <c r="AM54" s="78"/>
      <c r="AN54" s="80">
        <v>43620.42760416667</v>
      </c>
      <c r="AO54" s="83" t="s">
        <v>1622</v>
      </c>
      <c r="AP54" s="78" t="b">
        <v>1</v>
      </c>
      <c r="AQ54" s="78" t="b">
        <v>0</v>
      </c>
      <c r="AR54" s="78" t="b">
        <v>1</v>
      </c>
      <c r="AS54" s="78"/>
      <c r="AT54" s="78">
        <v>0</v>
      </c>
      <c r="AU54" s="78"/>
      <c r="AV54" s="78" t="b">
        <v>0</v>
      </c>
      <c r="AW54" s="78" t="s">
        <v>1742</v>
      </c>
      <c r="AX54" s="83" t="s">
        <v>1794</v>
      </c>
      <c r="AY54" s="78" t="s">
        <v>65</v>
      </c>
      <c r="AZ54" s="78" t="str">
        <f>REPLACE(INDEX(GroupVertices[Group],MATCH(Vertices[[#This Row],[Vertex]],GroupVertices[Vertex],0)),1,1,"")</f>
        <v>6</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295</v>
      </c>
      <c r="B55" s="65"/>
      <c r="C55" s="65" t="s">
        <v>64</v>
      </c>
      <c r="D55" s="66">
        <v>162.02871928441687</v>
      </c>
      <c r="E55" s="68"/>
      <c r="F55" s="100" t="s">
        <v>1705</v>
      </c>
      <c r="G55" s="65"/>
      <c r="H55" s="69" t="s">
        <v>295</v>
      </c>
      <c r="I55" s="70"/>
      <c r="J55" s="70"/>
      <c r="K55" s="69" t="s">
        <v>1912</v>
      </c>
      <c r="L55" s="73">
        <v>1</v>
      </c>
      <c r="M55" s="74">
        <v>8589.134765625</v>
      </c>
      <c r="N55" s="74">
        <v>8219.185546875</v>
      </c>
      <c r="O55" s="75"/>
      <c r="P55" s="76"/>
      <c r="Q55" s="76"/>
      <c r="R55" s="86"/>
      <c r="S55" s="48">
        <v>1</v>
      </c>
      <c r="T55" s="48">
        <v>0</v>
      </c>
      <c r="U55" s="49">
        <v>0</v>
      </c>
      <c r="V55" s="49">
        <v>0.00266</v>
      </c>
      <c r="W55" s="49">
        <v>0.00101</v>
      </c>
      <c r="X55" s="49">
        <v>0.444988</v>
      </c>
      <c r="Y55" s="49">
        <v>0</v>
      </c>
      <c r="Z55" s="49">
        <v>0</v>
      </c>
      <c r="AA55" s="71">
        <v>55</v>
      </c>
      <c r="AB55" s="71"/>
      <c r="AC55" s="72"/>
      <c r="AD55" s="78" t="s">
        <v>1286</v>
      </c>
      <c r="AE55" s="78">
        <v>4</v>
      </c>
      <c r="AF55" s="78">
        <v>9</v>
      </c>
      <c r="AG55" s="78">
        <v>9</v>
      </c>
      <c r="AH55" s="78">
        <v>1</v>
      </c>
      <c r="AI55" s="78"/>
      <c r="AJ55" s="78" t="s">
        <v>1400</v>
      </c>
      <c r="AK55" s="78" t="s">
        <v>1461</v>
      </c>
      <c r="AL55" s="83" t="s">
        <v>1537</v>
      </c>
      <c r="AM55" s="78"/>
      <c r="AN55" s="80">
        <v>43538.460752314815</v>
      </c>
      <c r="AO55" s="78"/>
      <c r="AP55" s="78" t="b">
        <v>1</v>
      </c>
      <c r="AQ55" s="78" t="b">
        <v>0</v>
      </c>
      <c r="AR55" s="78" t="b">
        <v>0</v>
      </c>
      <c r="AS55" s="78"/>
      <c r="AT55" s="78">
        <v>0</v>
      </c>
      <c r="AU55" s="78"/>
      <c r="AV55" s="78" t="b">
        <v>0</v>
      </c>
      <c r="AW55" s="78" t="s">
        <v>1742</v>
      </c>
      <c r="AX55" s="83" t="s">
        <v>1795</v>
      </c>
      <c r="AY55" s="78" t="s">
        <v>65</v>
      </c>
      <c r="AZ55" s="78" t="str">
        <f>REPLACE(INDEX(GroupVertices[Group],MATCH(Vertices[[#This Row],[Vertex]],GroupVertices[Vertex],0)),1,1,"")</f>
        <v>6</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243</v>
      </c>
      <c r="B56" s="65"/>
      <c r="C56" s="65" t="s">
        <v>64</v>
      </c>
      <c r="D56" s="66">
        <v>335.2634428870078</v>
      </c>
      <c r="E56" s="68"/>
      <c r="F56" s="100" t="s">
        <v>669</v>
      </c>
      <c r="G56" s="65"/>
      <c r="H56" s="69" t="s">
        <v>243</v>
      </c>
      <c r="I56" s="70"/>
      <c r="J56" s="70"/>
      <c r="K56" s="69" t="s">
        <v>1913</v>
      </c>
      <c r="L56" s="73">
        <v>4.880759228350735</v>
      </c>
      <c r="M56" s="74">
        <v>2315.731201171875</v>
      </c>
      <c r="N56" s="74">
        <v>5224.01708984375</v>
      </c>
      <c r="O56" s="75"/>
      <c r="P56" s="76"/>
      <c r="Q56" s="76"/>
      <c r="R56" s="86"/>
      <c r="S56" s="48">
        <v>0</v>
      </c>
      <c r="T56" s="48">
        <v>4</v>
      </c>
      <c r="U56" s="49">
        <v>4</v>
      </c>
      <c r="V56" s="49">
        <v>0.003759</v>
      </c>
      <c r="W56" s="49">
        <v>0.012933</v>
      </c>
      <c r="X56" s="49">
        <v>1.048985</v>
      </c>
      <c r="Y56" s="49">
        <v>0.4166666666666667</v>
      </c>
      <c r="Z56" s="49">
        <v>0</v>
      </c>
      <c r="AA56" s="71">
        <v>56</v>
      </c>
      <c r="AB56" s="71"/>
      <c r="AC56" s="72"/>
      <c r="AD56" s="78" t="s">
        <v>1287</v>
      </c>
      <c r="AE56" s="78">
        <v>500</v>
      </c>
      <c r="AF56" s="78">
        <v>6041</v>
      </c>
      <c r="AG56" s="78">
        <v>115589</v>
      </c>
      <c r="AH56" s="78">
        <v>97715</v>
      </c>
      <c r="AI56" s="78"/>
      <c r="AJ56" s="78" t="s">
        <v>1401</v>
      </c>
      <c r="AK56" s="78" t="s">
        <v>1484</v>
      </c>
      <c r="AL56" s="83" t="s">
        <v>1538</v>
      </c>
      <c r="AM56" s="78"/>
      <c r="AN56" s="80">
        <v>41332.62688657407</v>
      </c>
      <c r="AO56" s="83" t="s">
        <v>1623</v>
      </c>
      <c r="AP56" s="78" t="b">
        <v>0</v>
      </c>
      <c r="AQ56" s="78" t="b">
        <v>0</v>
      </c>
      <c r="AR56" s="78" t="b">
        <v>1</v>
      </c>
      <c r="AS56" s="78"/>
      <c r="AT56" s="78">
        <v>163</v>
      </c>
      <c r="AU56" s="83" t="s">
        <v>1677</v>
      </c>
      <c r="AV56" s="78" t="b">
        <v>0</v>
      </c>
      <c r="AW56" s="78" t="s">
        <v>1742</v>
      </c>
      <c r="AX56" s="83" t="s">
        <v>1796</v>
      </c>
      <c r="AY56" s="78" t="s">
        <v>66</v>
      </c>
      <c r="AZ56" s="78" t="str">
        <f>REPLACE(INDEX(GroupVertices[Group],MATCH(Vertices[[#This Row],[Vertex]],GroupVertices[Vertex],0)),1,1,"")</f>
        <v>1</v>
      </c>
      <c r="BA56" s="48"/>
      <c r="BB56" s="48"/>
      <c r="BC56" s="48"/>
      <c r="BD56" s="48"/>
      <c r="BE56" s="48" t="s">
        <v>2353</v>
      </c>
      <c r="BF56" s="48" t="s">
        <v>2353</v>
      </c>
      <c r="BG56" s="116" t="s">
        <v>2402</v>
      </c>
      <c r="BH56" s="116" t="s">
        <v>2438</v>
      </c>
      <c r="BI56" s="116" t="s">
        <v>2483</v>
      </c>
      <c r="BJ56" s="116" t="s">
        <v>2483</v>
      </c>
      <c r="BK56" s="116">
        <v>6</v>
      </c>
      <c r="BL56" s="120">
        <v>7.6923076923076925</v>
      </c>
      <c r="BM56" s="116">
        <v>0</v>
      </c>
      <c r="BN56" s="120">
        <v>0</v>
      </c>
      <c r="BO56" s="116">
        <v>0</v>
      </c>
      <c r="BP56" s="120">
        <v>0</v>
      </c>
      <c r="BQ56" s="116">
        <v>72</v>
      </c>
      <c r="BR56" s="120">
        <v>92.3076923076923</v>
      </c>
      <c r="BS56" s="116">
        <v>78</v>
      </c>
      <c r="BT56" s="2"/>
      <c r="BU56" s="3"/>
      <c r="BV56" s="3"/>
      <c r="BW56" s="3"/>
      <c r="BX56" s="3"/>
    </row>
    <row r="57" spans="1:76" ht="15">
      <c r="A57" s="64" t="s">
        <v>244</v>
      </c>
      <c r="B57" s="65"/>
      <c r="C57" s="65" t="s">
        <v>64</v>
      </c>
      <c r="D57" s="66">
        <v>166.5089276534494</v>
      </c>
      <c r="E57" s="68"/>
      <c r="F57" s="100" t="s">
        <v>670</v>
      </c>
      <c r="G57" s="65"/>
      <c r="H57" s="69" t="s">
        <v>244</v>
      </c>
      <c r="I57" s="70"/>
      <c r="J57" s="70"/>
      <c r="K57" s="69" t="s">
        <v>1914</v>
      </c>
      <c r="L57" s="73">
        <v>1</v>
      </c>
      <c r="M57" s="74">
        <v>194.9122772216797</v>
      </c>
      <c r="N57" s="74">
        <v>4458.89697265625</v>
      </c>
      <c r="O57" s="75"/>
      <c r="P57" s="76"/>
      <c r="Q57" s="76"/>
      <c r="R57" s="86"/>
      <c r="S57" s="48">
        <v>0</v>
      </c>
      <c r="T57" s="48">
        <v>2</v>
      </c>
      <c r="U57" s="49">
        <v>0</v>
      </c>
      <c r="V57" s="49">
        <v>0.003717</v>
      </c>
      <c r="W57" s="49">
        <v>0.00978</v>
      </c>
      <c r="X57" s="49">
        <v>0.657499</v>
      </c>
      <c r="Y57" s="49">
        <v>0.5</v>
      </c>
      <c r="Z57" s="49">
        <v>0</v>
      </c>
      <c r="AA57" s="71">
        <v>57</v>
      </c>
      <c r="AB57" s="71"/>
      <c r="AC57" s="72"/>
      <c r="AD57" s="78" t="s">
        <v>1288</v>
      </c>
      <c r="AE57" s="78">
        <v>140</v>
      </c>
      <c r="AF57" s="78">
        <v>165</v>
      </c>
      <c r="AG57" s="78">
        <v>302</v>
      </c>
      <c r="AH57" s="78">
        <v>4741</v>
      </c>
      <c r="AI57" s="78"/>
      <c r="AJ57" s="78" t="s">
        <v>1402</v>
      </c>
      <c r="AK57" s="78" t="s">
        <v>1206</v>
      </c>
      <c r="AL57" s="78"/>
      <c r="AM57" s="78"/>
      <c r="AN57" s="80">
        <v>41144.65850694444</v>
      </c>
      <c r="AO57" s="83" t="s">
        <v>1624</v>
      </c>
      <c r="AP57" s="78" t="b">
        <v>0</v>
      </c>
      <c r="AQ57" s="78" t="b">
        <v>0</v>
      </c>
      <c r="AR57" s="78" t="b">
        <v>1</v>
      </c>
      <c r="AS57" s="78"/>
      <c r="AT57" s="78">
        <v>8</v>
      </c>
      <c r="AU57" s="83" t="s">
        <v>1677</v>
      </c>
      <c r="AV57" s="78" t="b">
        <v>0</v>
      </c>
      <c r="AW57" s="78" t="s">
        <v>1742</v>
      </c>
      <c r="AX57" s="83" t="s">
        <v>1797</v>
      </c>
      <c r="AY57" s="78" t="s">
        <v>66</v>
      </c>
      <c r="AZ57" s="78" t="str">
        <f>REPLACE(INDEX(GroupVertices[Group],MATCH(Vertices[[#This Row],[Vertex]],GroupVertices[Vertex],0)),1,1,"")</f>
        <v>1</v>
      </c>
      <c r="BA57" s="48"/>
      <c r="BB57" s="48"/>
      <c r="BC57" s="48"/>
      <c r="BD57" s="48"/>
      <c r="BE57" s="48"/>
      <c r="BF57" s="48"/>
      <c r="BG57" s="116" t="s">
        <v>2403</v>
      </c>
      <c r="BH57" s="116" t="s">
        <v>2403</v>
      </c>
      <c r="BI57" s="116" t="s">
        <v>2484</v>
      </c>
      <c r="BJ57" s="116" t="s">
        <v>2484</v>
      </c>
      <c r="BK57" s="116">
        <v>1</v>
      </c>
      <c r="BL57" s="120">
        <v>4.761904761904762</v>
      </c>
      <c r="BM57" s="116">
        <v>1</v>
      </c>
      <c r="BN57" s="120">
        <v>4.761904761904762</v>
      </c>
      <c r="BO57" s="116">
        <v>0</v>
      </c>
      <c r="BP57" s="120">
        <v>0</v>
      </c>
      <c r="BQ57" s="116">
        <v>19</v>
      </c>
      <c r="BR57" s="120">
        <v>90.47619047619048</v>
      </c>
      <c r="BS57" s="116">
        <v>21</v>
      </c>
      <c r="BT57" s="2"/>
      <c r="BU57" s="3"/>
      <c r="BV57" s="3"/>
      <c r="BW57" s="3"/>
      <c r="BX57" s="3"/>
    </row>
    <row r="58" spans="1:76" ht="15">
      <c r="A58" s="64" t="s">
        <v>296</v>
      </c>
      <c r="B58" s="65"/>
      <c r="C58" s="65" t="s">
        <v>64</v>
      </c>
      <c r="D58" s="66">
        <v>171.8219952705713</v>
      </c>
      <c r="E58" s="68"/>
      <c r="F58" s="100" t="s">
        <v>1706</v>
      </c>
      <c r="G58" s="65"/>
      <c r="H58" s="69" t="s">
        <v>296</v>
      </c>
      <c r="I58" s="70"/>
      <c r="J58" s="70"/>
      <c r="K58" s="69" t="s">
        <v>1915</v>
      </c>
      <c r="L58" s="73">
        <v>1</v>
      </c>
      <c r="M58" s="74">
        <v>292.6478576660156</v>
      </c>
      <c r="N58" s="74">
        <v>6629.27392578125</v>
      </c>
      <c r="O58" s="75"/>
      <c r="P58" s="76"/>
      <c r="Q58" s="76"/>
      <c r="R58" s="86"/>
      <c r="S58" s="48">
        <v>2</v>
      </c>
      <c r="T58" s="48">
        <v>0</v>
      </c>
      <c r="U58" s="49">
        <v>0</v>
      </c>
      <c r="V58" s="49">
        <v>0.003717</v>
      </c>
      <c r="W58" s="49">
        <v>0.00978</v>
      </c>
      <c r="X58" s="49">
        <v>0.657499</v>
      </c>
      <c r="Y58" s="49">
        <v>0.5</v>
      </c>
      <c r="Z58" s="49">
        <v>0</v>
      </c>
      <c r="AA58" s="71">
        <v>58</v>
      </c>
      <c r="AB58" s="71"/>
      <c r="AC58" s="72"/>
      <c r="AD58" s="78" t="s">
        <v>1289</v>
      </c>
      <c r="AE58" s="78">
        <v>332</v>
      </c>
      <c r="AF58" s="78">
        <v>350</v>
      </c>
      <c r="AG58" s="78">
        <v>279</v>
      </c>
      <c r="AH58" s="78">
        <v>1966</v>
      </c>
      <c r="AI58" s="78"/>
      <c r="AJ58" s="78" t="s">
        <v>1403</v>
      </c>
      <c r="AK58" s="78"/>
      <c r="AL58" s="78"/>
      <c r="AM58" s="78"/>
      <c r="AN58" s="80">
        <v>40926.76188657407</v>
      </c>
      <c r="AO58" s="83" t="s">
        <v>1625</v>
      </c>
      <c r="AP58" s="78" t="b">
        <v>1</v>
      </c>
      <c r="AQ58" s="78" t="b">
        <v>0</v>
      </c>
      <c r="AR58" s="78" t="b">
        <v>1</v>
      </c>
      <c r="AS58" s="78"/>
      <c r="AT58" s="78">
        <v>6</v>
      </c>
      <c r="AU58" s="83" t="s">
        <v>1677</v>
      </c>
      <c r="AV58" s="78" t="b">
        <v>0</v>
      </c>
      <c r="AW58" s="78" t="s">
        <v>1742</v>
      </c>
      <c r="AX58" s="83" t="s">
        <v>1798</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245</v>
      </c>
      <c r="B59" s="65"/>
      <c r="C59" s="65" t="s">
        <v>64</v>
      </c>
      <c r="D59" s="66">
        <v>163.52212207409437</v>
      </c>
      <c r="E59" s="68"/>
      <c r="F59" s="100" t="s">
        <v>671</v>
      </c>
      <c r="G59" s="65"/>
      <c r="H59" s="69" t="s">
        <v>245</v>
      </c>
      <c r="I59" s="70"/>
      <c r="J59" s="70"/>
      <c r="K59" s="69" t="s">
        <v>1916</v>
      </c>
      <c r="L59" s="73">
        <v>1</v>
      </c>
      <c r="M59" s="74">
        <v>2207.03271484375</v>
      </c>
      <c r="N59" s="74">
        <v>8835.2763671875</v>
      </c>
      <c r="O59" s="75"/>
      <c r="P59" s="76"/>
      <c r="Q59" s="76"/>
      <c r="R59" s="86"/>
      <c r="S59" s="48">
        <v>0</v>
      </c>
      <c r="T59" s="48">
        <v>1</v>
      </c>
      <c r="U59" s="49">
        <v>0</v>
      </c>
      <c r="V59" s="49">
        <v>0.003704</v>
      </c>
      <c r="W59" s="49">
        <v>0.008811</v>
      </c>
      <c r="X59" s="49">
        <v>0.378062</v>
      </c>
      <c r="Y59" s="49">
        <v>0</v>
      </c>
      <c r="Z59" s="49">
        <v>0</v>
      </c>
      <c r="AA59" s="71">
        <v>59</v>
      </c>
      <c r="AB59" s="71"/>
      <c r="AC59" s="72"/>
      <c r="AD59" s="78" t="s">
        <v>1290</v>
      </c>
      <c r="AE59" s="78">
        <v>399</v>
      </c>
      <c r="AF59" s="78">
        <v>61</v>
      </c>
      <c r="AG59" s="78">
        <v>1348</v>
      </c>
      <c r="AH59" s="78">
        <v>1096</v>
      </c>
      <c r="AI59" s="78"/>
      <c r="AJ59" s="78"/>
      <c r="AK59" s="78" t="s">
        <v>1485</v>
      </c>
      <c r="AL59" s="78"/>
      <c r="AM59" s="78"/>
      <c r="AN59" s="80">
        <v>42026.49900462963</v>
      </c>
      <c r="AO59" s="83" t="s">
        <v>1626</v>
      </c>
      <c r="AP59" s="78" t="b">
        <v>0</v>
      </c>
      <c r="AQ59" s="78" t="b">
        <v>0</v>
      </c>
      <c r="AR59" s="78" t="b">
        <v>0</v>
      </c>
      <c r="AS59" s="78"/>
      <c r="AT59" s="78">
        <v>8</v>
      </c>
      <c r="AU59" s="83" t="s">
        <v>1684</v>
      </c>
      <c r="AV59" s="78" t="b">
        <v>0</v>
      </c>
      <c r="AW59" s="78" t="s">
        <v>1742</v>
      </c>
      <c r="AX59" s="83" t="s">
        <v>1799</v>
      </c>
      <c r="AY59" s="78" t="s">
        <v>66</v>
      </c>
      <c r="AZ59" s="78" t="str">
        <f>REPLACE(INDEX(GroupVertices[Group],MATCH(Vertices[[#This Row],[Vertex]],GroupVertices[Vertex],0)),1,1,"")</f>
        <v>1</v>
      </c>
      <c r="BA59" s="48"/>
      <c r="BB59" s="48"/>
      <c r="BC59" s="48"/>
      <c r="BD59" s="48"/>
      <c r="BE59" s="48"/>
      <c r="BF59" s="48"/>
      <c r="BG59" s="116" t="s">
        <v>2404</v>
      </c>
      <c r="BH59" s="116" t="s">
        <v>2404</v>
      </c>
      <c r="BI59" s="116" t="s">
        <v>2485</v>
      </c>
      <c r="BJ59" s="116" t="s">
        <v>2485</v>
      </c>
      <c r="BK59" s="116">
        <v>2</v>
      </c>
      <c r="BL59" s="120">
        <v>10.526315789473685</v>
      </c>
      <c r="BM59" s="116">
        <v>0</v>
      </c>
      <c r="BN59" s="120">
        <v>0</v>
      </c>
      <c r="BO59" s="116">
        <v>0</v>
      </c>
      <c r="BP59" s="120">
        <v>0</v>
      </c>
      <c r="BQ59" s="116">
        <v>17</v>
      </c>
      <c r="BR59" s="120">
        <v>89.47368421052632</v>
      </c>
      <c r="BS59" s="116">
        <v>19</v>
      </c>
      <c r="BT59" s="2"/>
      <c r="BU59" s="3"/>
      <c r="BV59" s="3"/>
      <c r="BW59" s="3"/>
      <c r="BX59" s="3"/>
    </row>
    <row r="60" spans="1:76" ht="15">
      <c r="A60" s="64" t="s">
        <v>297</v>
      </c>
      <c r="B60" s="65"/>
      <c r="C60" s="65" t="s">
        <v>64</v>
      </c>
      <c r="D60" s="66">
        <v>192.5285993351383</v>
      </c>
      <c r="E60" s="68"/>
      <c r="F60" s="100" t="s">
        <v>1707</v>
      </c>
      <c r="G60" s="65"/>
      <c r="H60" s="69" t="s">
        <v>297</v>
      </c>
      <c r="I60" s="70"/>
      <c r="J60" s="70"/>
      <c r="K60" s="69" t="s">
        <v>1917</v>
      </c>
      <c r="L60" s="73">
        <v>1</v>
      </c>
      <c r="M60" s="74">
        <v>6282.67236328125</v>
      </c>
      <c r="N60" s="74">
        <v>7325.490234375</v>
      </c>
      <c r="O60" s="75"/>
      <c r="P60" s="76"/>
      <c r="Q60" s="76"/>
      <c r="R60" s="86"/>
      <c r="S60" s="48">
        <v>1</v>
      </c>
      <c r="T60" s="48">
        <v>0</v>
      </c>
      <c r="U60" s="49">
        <v>0</v>
      </c>
      <c r="V60" s="49">
        <v>0.003003</v>
      </c>
      <c r="W60" s="49">
        <v>0.002248</v>
      </c>
      <c r="X60" s="49">
        <v>0.441823</v>
      </c>
      <c r="Y60" s="49">
        <v>0</v>
      </c>
      <c r="Z60" s="49">
        <v>0</v>
      </c>
      <c r="AA60" s="71">
        <v>60</v>
      </c>
      <c r="AB60" s="71"/>
      <c r="AC60" s="72"/>
      <c r="AD60" s="78" t="s">
        <v>1291</v>
      </c>
      <c r="AE60" s="78">
        <v>1022</v>
      </c>
      <c r="AF60" s="78">
        <v>1071</v>
      </c>
      <c r="AG60" s="78">
        <v>1713</v>
      </c>
      <c r="AH60" s="78">
        <v>10014</v>
      </c>
      <c r="AI60" s="78"/>
      <c r="AJ60" s="78" t="s">
        <v>1404</v>
      </c>
      <c r="AK60" s="78" t="s">
        <v>1471</v>
      </c>
      <c r="AL60" s="78"/>
      <c r="AM60" s="78"/>
      <c r="AN60" s="80">
        <v>42296.40939814815</v>
      </c>
      <c r="AO60" s="83" t="s">
        <v>1627</v>
      </c>
      <c r="AP60" s="78" t="b">
        <v>0</v>
      </c>
      <c r="AQ60" s="78" t="b">
        <v>0</v>
      </c>
      <c r="AR60" s="78" t="b">
        <v>1</v>
      </c>
      <c r="AS60" s="78"/>
      <c r="AT60" s="78">
        <v>55</v>
      </c>
      <c r="AU60" s="83" t="s">
        <v>1677</v>
      </c>
      <c r="AV60" s="78" t="b">
        <v>0</v>
      </c>
      <c r="AW60" s="78" t="s">
        <v>1742</v>
      </c>
      <c r="AX60" s="83" t="s">
        <v>1800</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298</v>
      </c>
      <c r="B61" s="65"/>
      <c r="C61" s="65" t="s">
        <v>64</v>
      </c>
      <c r="D61" s="66">
        <v>174.03338017067068</v>
      </c>
      <c r="E61" s="68"/>
      <c r="F61" s="100" t="s">
        <v>1708</v>
      </c>
      <c r="G61" s="65"/>
      <c r="H61" s="69" t="s">
        <v>298</v>
      </c>
      <c r="I61" s="70"/>
      <c r="J61" s="70"/>
      <c r="K61" s="69" t="s">
        <v>1918</v>
      </c>
      <c r="L61" s="73">
        <v>1</v>
      </c>
      <c r="M61" s="74">
        <v>4833.54443359375</v>
      </c>
      <c r="N61" s="74">
        <v>5543.07763671875</v>
      </c>
      <c r="O61" s="75"/>
      <c r="P61" s="76"/>
      <c r="Q61" s="76"/>
      <c r="R61" s="86"/>
      <c r="S61" s="48">
        <v>1</v>
      </c>
      <c r="T61" s="48">
        <v>0</v>
      </c>
      <c r="U61" s="49">
        <v>0</v>
      </c>
      <c r="V61" s="49">
        <v>0.003003</v>
      </c>
      <c r="W61" s="49">
        <v>0.002248</v>
      </c>
      <c r="X61" s="49">
        <v>0.441823</v>
      </c>
      <c r="Y61" s="49">
        <v>0</v>
      </c>
      <c r="Z61" s="49">
        <v>0</v>
      </c>
      <c r="AA61" s="71">
        <v>61</v>
      </c>
      <c r="AB61" s="71"/>
      <c r="AC61" s="72"/>
      <c r="AD61" s="78" t="s">
        <v>1292</v>
      </c>
      <c r="AE61" s="78">
        <v>159</v>
      </c>
      <c r="AF61" s="78">
        <v>427</v>
      </c>
      <c r="AG61" s="78">
        <v>511</v>
      </c>
      <c r="AH61" s="78">
        <v>554</v>
      </c>
      <c r="AI61" s="78"/>
      <c r="AJ61" s="78" t="s">
        <v>1405</v>
      </c>
      <c r="AK61" s="78" t="s">
        <v>1198</v>
      </c>
      <c r="AL61" s="83" t="s">
        <v>1539</v>
      </c>
      <c r="AM61" s="78"/>
      <c r="AN61" s="80">
        <v>42538.459178240744</v>
      </c>
      <c r="AO61" s="83" t="s">
        <v>1628</v>
      </c>
      <c r="AP61" s="78" t="b">
        <v>0</v>
      </c>
      <c r="AQ61" s="78" t="b">
        <v>0</v>
      </c>
      <c r="AR61" s="78" t="b">
        <v>1</v>
      </c>
      <c r="AS61" s="78"/>
      <c r="AT61" s="78">
        <v>5</v>
      </c>
      <c r="AU61" s="83" t="s">
        <v>1677</v>
      </c>
      <c r="AV61" s="78" t="b">
        <v>0</v>
      </c>
      <c r="AW61" s="78" t="s">
        <v>1742</v>
      </c>
      <c r="AX61" s="83" t="s">
        <v>1801</v>
      </c>
      <c r="AY61" s="78" t="s">
        <v>65</v>
      </c>
      <c r="AZ61" s="78" t="str">
        <f>REPLACE(INDEX(GroupVertices[Group],MATCH(Vertices[[#This Row],[Vertex]],GroupVertices[Vertex],0)),1,1,"")</f>
        <v>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247</v>
      </c>
      <c r="B62" s="65"/>
      <c r="C62" s="65" t="s">
        <v>64</v>
      </c>
      <c r="D62" s="66">
        <v>253.95914870283423</v>
      </c>
      <c r="E62" s="68"/>
      <c r="F62" s="100" t="s">
        <v>673</v>
      </c>
      <c r="G62" s="65"/>
      <c r="H62" s="69" t="s">
        <v>247</v>
      </c>
      <c r="I62" s="70"/>
      <c r="J62" s="70"/>
      <c r="K62" s="69" t="s">
        <v>1919</v>
      </c>
      <c r="L62" s="73">
        <v>1</v>
      </c>
      <c r="M62" s="74">
        <v>3628.849365234375</v>
      </c>
      <c r="N62" s="74">
        <v>5031.796875</v>
      </c>
      <c r="O62" s="75"/>
      <c r="P62" s="76"/>
      <c r="Q62" s="76"/>
      <c r="R62" s="86"/>
      <c r="S62" s="48">
        <v>1</v>
      </c>
      <c r="T62" s="48">
        <v>1</v>
      </c>
      <c r="U62" s="49">
        <v>0</v>
      </c>
      <c r="V62" s="49">
        <v>0.003003</v>
      </c>
      <c r="W62" s="49">
        <v>0.002248</v>
      </c>
      <c r="X62" s="49">
        <v>0.441823</v>
      </c>
      <c r="Y62" s="49">
        <v>0</v>
      </c>
      <c r="Z62" s="49">
        <v>1</v>
      </c>
      <c r="AA62" s="71">
        <v>62</v>
      </c>
      <c r="AB62" s="71"/>
      <c r="AC62" s="72"/>
      <c r="AD62" s="78" t="s">
        <v>1293</v>
      </c>
      <c r="AE62" s="78">
        <v>1008</v>
      </c>
      <c r="AF62" s="78">
        <v>3210</v>
      </c>
      <c r="AG62" s="78">
        <v>2847</v>
      </c>
      <c r="AH62" s="78">
        <v>1340</v>
      </c>
      <c r="AI62" s="78"/>
      <c r="AJ62" s="78" t="s">
        <v>1406</v>
      </c>
      <c r="AK62" s="78" t="s">
        <v>1486</v>
      </c>
      <c r="AL62" s="83" t="s">
        <v>1540</v>
      </c>
      <c r="AM62" s="78"/>
      <c r="AN62" s="80">
        <v>40274.32299768519</v>
      </c>
      <c r="AO62" s="83" t="s">
        <v>1629</v>
      </c>
      <c r="AP62" s="78" t="b">
        <v>0</v>
      </c>
      <c r="AQ62" s="78" t="b">
        <v>0</v>
      </c>
      <c r="AR62" s="78" t="b">
        <v>1</v>
      </c>
      <c r="AS62" s="78"/>
      <c r="AT62" s="78">
        <v>30</v>
      </c>
      <c r="AU62" s="83" t="s">
        <v>1677</v>
      </c>
      <c r="AV62" s="78" t="b">
        <v>0</v>
      </c>
      <c r="AW62" s="78" t="s">
        <v>1742</v>
      </c>
      <c r="AX62" s="83" t="s">
        <v>1802</v>
      </c>
      <c r="AY62" s="78" t="s">
        <v>66</v>
      </c>
      <c r="AZ62" s="78" t="str">
        <f>REPLACE(INDEX(GroupVertices[Group],MATCH(Vertices[[#This Row],[Vertex]],GroupVertices[Vertex],0)),1,1,"")</f>
        <v>2</v>
      </c>
      <c r="BA62" s="48"/>
      <c r="BB62" s="48"/>
      <c r="BC62" s="48"/>
      <c r="BD62" s="48"/>
      <c r="BE62" s="48" t="s">
        <v>541</v>
      </c>
      <c r="BF62" s="48" t="s">
        <v>541</v>
      </c>
      <c r="BG62" s="116" t="s">
        <v>2383</v>
      </c>
      <c r="BH62" s="116" t="s">
        <v>2383</v>
      </c>
      <c r="BI62" s="116" t="s">
        <v>2465</v>
      </c>
      <c r="BJ62" s="116" t="s">
        <v>2465</v>
      </c>
      <c r="BK62" s="116">
        <v>0</v>
      </c>
      <c r="BL62" s="120">
        <v>0</v>
      </c>
      <c r="BM62" s="116">
        <v>0</v>
      </c>
      <c r="BN62" s="120">
        <v>0</v>
      </c>
      <c r="BO62" s="116">
        <v>0</v>
      </c>
      <c r="BP62" s="120">
        <v>0</v>
      </c>
      <c r="BQ62" s="116">
        <v>18</v>
      </c>
      <c r="BR62" s="120">
        <v>100</v>
      </c>
      <c r="BS62" s="116">
        <v>18</v>
      </c>
      <c r="BT62" s="2"/>
      <c r="BU62" s="3"/>
      <c r="BV62" s="3"/>
      <c r="BW62" s="3"/>
      <c r="BX62" s="3"/>
    </row>
    <row r="63" spans="1:76" ht="15">
      <c r="A63" s="64" t="s">
        <v>299</v>
      </c>
      <c r="B63" s="65"/>
      <c r="C63" s="65" t="s">
        <v>64</v>
      </c>
      <c r="D63" s="66">
        <v>249.90972960005485</v>
      </c>
      <c r="E63" s="68"/>
      <c r="F63" s="100" t="s">
        <v>1709</v>
      </c>
      <c r="G63" s="65"/>
      <c r="H63" s="69" t="s">
        <v>299</v>
      </c>
      <c r="I63" s="70"/>
      <c r="J63" s="70"/>
      <c r="K63" s="69" t="s">
        <v>1920</v>
      </c>
      <c r="L63" s="73">
        <v>1</v>
      </c>
      <c r="M63" s="74">
        <v>5731.61474609375</v>
      </c>
      <c r="N63" s="74">
        <v>8973.5517578125</v>
      </c>
      <c r="O63" s="75"/>
      <c r="P63" s="76"/>
      <c r="Q63" s="76"/>
      <c r="R63" s="86"/>
      <c r="S63" s="48">
        <v>1</v>
      </c>
      <c r="T63" s="48">
        <v>0</v>
      </c>
      <c r="U63" s="49">
        <v>0</v>
      </c>
      <c r="V63" s="49">
        <v>0.003003</v>
      </c>
      <c r="W63" s="49">
        <v>0.002248</v>
      </c>
      <c r="X63" s="49">
        <v>0.441823</v>
      </c>
      <c r="Y63" s="49">
        <v>0</v>
      </c>
      <c r="Z63" s="49">
        <v>0</v>
      </c>
      <c r="AA63" s="71">
        <v>63</v>
      </c>
      <c r="AB63" s="71"/>
      <c r="AC63" s="72"/>
      <c r="AD63" s="78" t="s">
        <v>1294</v>
      </c>
      <c r="AE63" s="78">
        <v>2893</v>
      </c>
      <c r="AF63" s="78">
        <v>3069</v>
      </c>
      <c r="AG63" s="78">
        <v>7986</v>
      </c>
      <c r="AH63" s="78">
        <v>2371</v>
      </c>
      <c r="AI63" s="78"/>
      <c r="AJ63" s="78" t="s">
        <v>1407</v>
      </c>
      <c r="AK63" s="78" t="s">
        <v>1198</v>
      </c>
      <c r="AL63" s="83" t="s">
        <v>1541</v>
      </c>
      <c r="AM63" s="78"/>
      <c r="AN63" s="80">
        <v>40073.42670138889</v>
      </c>
      <c r="AO63" s="83" t="s">
        <v>1630</v>
      </c>
      <c r="AP63" s="78" t="b">
        <v>1</v>
      </c>
      <c r="AQ63" s="78" t="b">
        <v>0</v>
      </c>
      <c r="AR63" s="78" t="b">
        <v>1</v>
      </c>
      <c r="AS63" s="78"/>
      <c r="AT63" s="78">
        <v>530</v>
      </c>
      <c r="AU63" s="83" t="s">
        <v>1677</v>
      </c>
      <c r="AV63" s="78" t="b">
        <v>0</v>
      </c>
      <c r="AW63" s="78" t="s">
        <v>1742</v>
      </c>
      <c r="AX63" s="83" t="s">
        <v>1803</v>
      </c>
      <c r="AY63" s="78" t="s">
        <v>65</v>
      </c>
      <c r="AZ63" s="78" t="str">
        <f>REPLACE(INDEX(GroupVertices[Group],MATCH(Vertices[[#This Row],[Vertex]],GroupVertices[Vertex],0)),1,1,"")</f>
        <v>2</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300</v>
      </c>
      <c r="B64" s="65"/>
      <c r="C64" s="65" t="s">
        <v>64</v>
      </c>
      <c r="D64" s="66">
        <v>271.04712293087493</v>
      </c>
      <c r="E64" s="68"/>
      <c r="F64" s="100" t="s">
        <v>1710</v>
      </c>
      <c r="G64" s="65"/>
      <c r="H64" s="69" t="s">
        <v>300</v>
      </c>
      <c r="I64" s="70"/>
      <c r="J64" s="70"/>
      <c r="K64" s="69" t="s">
        <v>1921</v>
      </c>
      <c r="L64" s="73">
        <v>1</v>
      </c>
      <c r="M64" s="74">
        <v>5459.578125</v>
      </c>
      <c r="N64" s="74">
        <v>4837.29345703125</v>
      </c>
      <c r="O64" s="75"/>
      <c r="P64" s="76"/>
      <c r="Q64" s="76"/>
      <c r="R64" s="86"/>
      <c r="S64" s="48">
        <v>1</v>
      </c>
      <c r="T64" s="48">
        <v>0</v>
      </c>
      <c r="U64" s="49">
        <v>0</v>
      </c>
      <c r="V64" s="49">
        <v>0.003003</v>
      </c>
      <c r="W64" s="49">
        <v>0.002248</v>
      </c>
      <c r="X64" s="49">
        <v>0.441823</v>
      </c>
      <c r="Y64" s="49">
        <v>0</v>
      </c>
      <c r="Z64" s="49">
        <v>0</v>
      </c>
      <c r="AA64" s="71">
        <v>64</v>
      </c>
      <c r="AB64" s="71"/>
      <c r="AC64" s="72"/>
      <c r="AD64" s="78" t="s">
        <v>1295</v>
      </c>
      <c r="AE64" s="78">
        <v>3650</v>
      </c>
      <c r="AF64" s="78">
        <v>3805</v>
      </c>
      <c r="AG64" s="78">
        <v>6677</v>
      </c>
      <c r="AH64" s="78">
        <v>18704</v>
      </c>
      <c r="AI64" s="78"/>
      <c r="AJ64" s="78" t="s">
        <v>1408</v>
      </c>
      <c r="AK64" s="78" t="s">
        <v>1461</v>
      </c>
      <c r="AL64" s="83" t="s">
        <v>1542</v>
      </c>
      <c r="AM64" s="78"/>
      <c r="AN64" s="80">
        <v>42346.297118055554</v>
      </c>
      <c r="AO64" s="83" t="s">
        <v>1631</v>
      </c>
      <c r="AP64" s="78" t="b">
        <v>0</v>
      </c>
      <c r="AQ64" s="78" t="b">
        <v>0</v>
      </c>
      <c r="AR64" s="78" t="b">
        <v>0</v>
      </c>
      <c r="AS64" s="78"/>
      <c r="AT64" s="78">
        <v>59</v>
      </c>
      <c r="AU64" s="83" t="s">
        <v>1677</v>
      </c>
      <c r="AV64" s="78" t="b">
        <v>0</v>
      </c>
      <c r="AW64" s="78" t="s">
        <v>1742</v>
      </c>
      <c r="AX64" s="83" t="s">
        <v>1804</v>
      </c>
      <c r="AY64" s="78" t="s">
        <v>65</v>
      </c>
      <c r="AZ64" s="78" t="str">
        <f>REPLACE(INDEX(GroupVertices[Group],MATCH(Vertices[[#This Row],[Vertex]],GroupVertices[Vertex],0)),1,1,"")</f>
        <v>2</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301</v>
      </c>
      <c r="B65" s="65"/>
      <c r="C65" s="65" t="s">
        <v>64</v>
      </c>
      <c r="D65" s="66">
        <v>194.76870351965454</v>
      </c>
      <c r="E65" s="68"/>
      <c r="F65" s="100" t="s">
        <v>1711</v>
      </c>
      <c r="G65" s="65"/>
      <c r="H65" s="69" t="s">
        <v>301</v>
      </c>
      <c r="I65" s="70"/>
      <c r="J65" s="70"/>
      <c r="K65" s="69" t="s">
        <v>1922</v>
      </c>
      <c r="L65" s="73">
        <v>1</v>
      </c>
      <c r="M65" s="74">
        <v>5953.76806640625</v>
      </c>
      <c r="N65" s="74">
        <v>5463.21826171875</v>
      </c>
      <c r="O65" s="75"/>
      <c r="P65" s="76"/>
      <c r="Q65" s="76"/>
      <c r="R65" s="86"/>
      <c r="S65" s="48">
        <v>1</v>
      </c>
      <c r="T65" s="48">
        <v>0</v>
      </c>
      <c r="U65" s="49">
        <v>0</v>
      </c>
      <c r="V65" s="49">
        <v>0.003003</v>
      </c>
      <c r="W65" s="49">
        <v>0.002248</v>
      </c>
      <c r="X65" s="49">
        <v>0.441823</v>
      </c>
      <c r="Y65" s="49">
        <v>0</v>
      </c>
      <c r="Z65" s="49">
        <v>0</v>
      </c>
      <c r="AA65" s="71">
        <v>65</v>
      </c>
      <c r="AB65" s="71"/>
      <c r="AC65" s="72"/>
      <c r="AD65" s="78" t="s">
        <v>1296</v>
      </c>
      <c r="AE65" s="78">
        <v>613</v>
      </c>
      <c r="AF65" s="78">
        <v>1149</v>
      </c>
      <c r="AG65" s="78">
        <v>649</v>
      </c>
      <c r="AH65" s="78">
        <v>627</v>
      </c>
      <c r="AI65" s="78"/>
      <c r="AJ65" s="78" t="s">
        <v>1409</v>
      </c>
      <c r="AK65" s="78" t="s">
        <v>1461</v>
      </c>
      <c r="AL65" s="83" t="s">
        <v>1543</v>
      </c>
      <c r="AM65" s="78"/>
      <c r="AN65" s="80">
        <v>43445.93922453704</v>
      </c>
      <c r="AO65" s="83" t="s">
        <v>1632</v>
      </c>
      <c r="AP65" s="78" t="b">
        <v>0</v>
      </c>
      <c r="AQ65" s="78" t="b">
        <v>0</v>
      </c>
      <c r="AR65" s="78" t="b">
        <v>1</v>
      </c>
      <c r="AS65" s="78"/>
      <c r="AT65" s="78">
        <v>4</v>
      </c>
      <c r="AU65" s="83" t="s">
        <v>1677</v>
      </c>
      <c r="AV65" s="78" t="b">
        <v>0</v>
      </c>
      <c r="AW65" s="78" t="s">
        <v>1742</v>
      </c>
      <c r="AX65" s="83" t="s">
        <v>1805</v>
      </c>
      <c r="AY65" s="78" t="s">
        <v>65</v>
      </c>
      <c r="AZ65" s="78" t="str">
        <f>REPLACE(INDEX(GroupVertices[Group],MATCH(Vertices[[#This Row],[Vertex]],GroupVertices[Vertex],0)),1,1,"")</f>
        <v>2</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302</v>
      </c>
      <c r="B66" s="65"/>
      <c r="C66" s="65" t="s">
        <v>64</v>
      </c>
      <c r="D66" s="66">
        <v>221.79355015593407</v>
      </c>
      <c r="E66" s="68"/>
      <c r="F66" s="100" t="s">
        <v>1712</v>
      </c>
      <c r="G66" s="65"/>
      <c r="H66" s="69" t="s">
        <v>302</v>
      </c>
      <c r="I66" s="70"/>
      <c r="J66" s="70"/>
      <c r="K66" s="69" t="s">
        <v>1923</v>
      </c>
      <c r="L66" s="73">
        <v>1</v>
      </c>
      <c r="M66" s="74">
        <v>4192.07763671875</v>
      </c>
      <c r="N66" s="74">
        <v>4647.037109375</v>
      </c>
      <c r="O66" s="75"/>
      <c r="P66" s="76"/>
      <c r="Q66" s="76"/>
      <c r="R66" s="86"/>
      <c r="S66" s="48">
        <v>1</v>
      </c>
      <c r="T66" s="48">
        <v>0</v>
      </c>
      <c r="U66" s="49">
        <v>0</v>
      </c>
      <c r="V66" s="49">
        <v>0.003003</v>
      </c>
      <c r="W66" s="49">
        <v>0.002248</v>
      </c>
      <c r="X66" s="49">
        <v>0.441823</v>
      </c>
      <c r="Y66" s="49">
        <v>0</v>
      </c>
      <c r="Z66" s="49">
        <v>0</v>
      </c>
      <c r="AA66" s="71">
        <v>66</v>
      </c>
      <c r="AB66" s="71"/>
      <c r="AC66" s="72"/>
      <c r="AD66" s="78" t="s">
        <v>1297</v>
      </c>
      <c r="AE66" s="78">
        <v>618</v>
      </c>
      <c r="AF66" s="78">
        <v>2090</v>
      </c>
      <c r="AG66" s="78">
        <v>2760</v>
      </c>
      <c r="AH66" s="78">
        <v>2790</v>
      </c>
      <c r="AI66" s="78"/>
      <c r="AJ66" s="78" t="s">
        <v>1410</v>
      </c>
      <c r="AK66" s="78" t="s">
        <v>1198</v>
      </c>
      <c r="AL66" s="83" t="s">
        <v>1544</v>
      </c>
      <c r="AM66" s="78"/>
      <c r="AN66" s="80">
        <v>42453.34782407407</v>
      </c>
      <c r="AO66" s="83" t="s">
        <v>1633</v>
      </c>
      <c r="AP66" s="78" t="b">
        <v>0</v>
      </c>
      <c r="AQ66" s="78" t="b">
        <v>0</v>
      </c>
      <c r="AR66" s="78" t="b">
        <v>0</v>
      </c>
      <c r="AS66" s="78"/>
      <c r="AT66" s="78">
        <v>11</v>
      </c>
      <c r="AU66" s="83" t="s">
        <v>1677</v>
      </c>
      <c r="AV66" s="78" t="b">
        <v>0</v>
      </c>
      <c r="AW66" s="78" t="s">
        <v>1742</v>
      </c>
      <c r="AX66" s="83" t="s">
        <v>1806</v>
      </c>
      <c r="AY66" s="78" t="s">
        <v>65</v>
      </c>
      <c r="AZ66" s="78" t="str">
        <f>REPLACE(INDEX(GroupVertices[Group],MATCH(Vertices[[#This Row],[Vertex]],GroupVertices[Vertex],0)),1,1,"")</f>
        <v>2</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248</v>
      </c>
      <c r="B67" s="65"/>
      <c r="C67" s="65" t="s">
        <v>64</v>
      </c>
      <c r="D67" s="66">
        <v>175.72781795126633</v>
      </c>
      <c r="E67" s="68"/>
      <c r="F67" s="100" t="s">
        <v>674</v>
      </c>
      <c r="G67" s="65"/>
      <c r="H67" s="69" t="s">
        <v>248</v>
      </c>
      <c r="I67" s="70"/>
      <c r="J67" s="70"/>
      <c r="K67" s="69" t="s">
        <v>1924</v>
      </c>
      <c r="L67" s="73">
        <v>1</v>
      </c>
      <c r="M67" s="74">
        <v>4078.829345703125</v>
      </c>
      <c r="N67" s="74">
        <v>9470.326171875</v>
      </c>
      <c r="O67" s="75"/>
      <c r="P67" s="76"/>
      <c r="Q67" s="76"/>
      <c r="R67" s="86"/>
      <c r="S67" s="48">
        <v>1</v>
      </c>
      <c r="T67" s="48">
        <v>1</v>
      </c>
      <c r="U67" s="49">
        <v>0</v>
      </c>
      <c r="V67" s="49">
        <v>0.004016</v>
      </c>
      <c r="W67" s="49">
        <v>0.011059</v>
      </c>
      <c r="X67" s="49">
        <v>0.669885</v>
      </c>
      <c r="Y67" s="49">
        <v>1</v>
      </c>
      <c r="Z67" s="49">
        <v>0</v>
      </c>
      <c r="AA67" s="71">
        <v>67</v>
      </c>
      <c r="AB67" s="71"/>
      <c r="AC67" s="72"/>
      <c r="AD67" s="78" t="s">
        <v>1298</v>
      </c>
      <c r="AE67" s="78">
        <v>81</v>
      </c>
      <c r="AF67" s="78">
        <v>486</v>
      </c>
      <c r="AG67" s="78">
        <v>565</v>
      </c>
      <c r="AH67" s="78">
        <v>753</v>
      </c>
      <c r="AI67" s="78"/>
      <c r="AJ67" s="78" t="s">
        <v>1411</v>
      </c>
      <c r="AK67" s="78"/>
      <c r="AL67" s="83" t="s">
        <v>1545</v>
      </c>
      <c r="AM67" s="78"/>
      <c r="AN67" s="80">
        <v>43455.23841435185</v>
      </c>
      <c r="AO67" s="78"/>
      <c r="AP67" s="78" t="b">
        <v>0</v>
      </c>
      <c r="AQ67" s="78" t="b">
        <v>0</v>
      </c>
      <c r="AR67" s="78" t="b">
        <v>0</v>
      </c>
      <c r="AS67" s="78"/>
      <c r="AT67" s="78">
        <v>2</v>
      </c>
      <c r="AU67" s="83" t="s">
        <v>1677</v>
      </c>
      <c r="AV67" s="78" t="b">
        <v>0</v>
      </c>
      <c r="AW67" s="78" t="s">
        <v>1742</v>
      </c>
      <c r="AX67" s="83" t="s">
        <v>1807</v>
      </c>
      <c r="AY67" s="78" t="s">
        <v>66</v>
      </c>
      <c r="AZ67" s="78" t="str">
        <f>REPLACE(INDEX(GroupVertices[Group],MATCH(Vertices[[#This Row],[Vertex]],GroupVertices[Vertex],0)),1,1,"")</f>
        <v>2</v>
      </c>
      <c r="BA67" s="48"/>
      <c r="BB67" s="48"/>
      <c r="BC67" s="48"/>
      <c r="BD67" s="48"/>
      <c r="BE67" s="48"/>
      <c r="BF67" s="48"/>
      <c r="BG67" s="116" t="s">
        <v>2399</v>
      </c>
      <c r="BH67" s="116" t="s">
        <v>2399</v>
      </c>
      <c r="BI67" s="116" t="s">
        <v>2480</v>
      </c>
      <c r="BJ67" s="116" t="s">
        <v>2480</v>
      </c>
      <c r="BK67" s="116">
        <v>1</v>
      </c>
      <c r="BL67" s="120">
        <v>5.555555555555555</v>
      </c>
      <c r="BM67" s="116">
        <v>0</v>
      </c>
      <c r="BN67" s="120">
        <v>0</v>
      </c>
      <c r="BO67" s="116">
        <v>0</v>
      </c>
      <c r="BP67" s="120">
        <v>0</v>
      </c>
      <c r="BQ67" s="116">
        <v>17</v>
      </c>
      <c r="BR67" s="120">
        <v>94.44444444444444</v>
      </c>
      <c r="BS67" s="116">
        <v>18</v>
      </c>
      <c r="BT67" s="2"/>
      <c r="BU67" s="3"/>
      <c r="BV67" s="3"/>
      <c r="BW67" s="3"/>
      <c r="BX67" s="3"/>
    </row>
    <row r="68" spans="1:76" ht="15">
      <c r="A68" s="64" t="s">
        <v>303</v>
      </c>
      <c r="B68" s="65"/>
      <c r="C68" s="65" t="s">
        <v>64</v>
      </c>
      <c r="D68" s="66">
        <v>165.38887556119127</v>
      </c>
      <c r="E68" s="68"/>
      <c r="F68" s="100" t="s">
        <v>1713</v>
      </c>
      <c r="G68" s="65"/>
      <c r="H68" s="69" t="s">
        <v>303</v>
      </c>
      <c r="I68" s="70"/>
      <c r="J68" s="70"/>
      <c r="K68" s="69" t="s">
        <v>1925</v>
      </c>
      <c r="L68" s="73">
        <v>1</v>
      </c>
      <c r="M68" s="74">
        <v>5512.13525390625</v>
      </c>
      <c r="N68" s="74">
        <v>6361.8505859375</v>
      </c>
      <c r="O68" s="75"/>
      <c r="P68" s="76"/>
      <c r="Q68" s="76"/>
      <c r="R68" s="86"/>
      <c r="S68" s="48">
        <v>1</v>
      </c>
      <c r="T68" s="48">
        <v>0</v>
      </c>
      <c r="U68" s="49">
        <v>0</v>
      </c>
      <c r="V68" s="49">
        <v>0.003003</v>
      </c>
      <c r="W68" s="49">
        <v>0.002248</v>
      </c>
      <c r="X68" s="49">
        <v>0.441823</v>
      </c>
      <c r="Y68" s="49">
        <v>0</v>
      </c>
      <c r="Z68" s="49">
        <v>0</v>
      </c>
      <c r="AA68" s="71">
        <v>68</v>
      </c>
      <c r="AB68" s="71"/>
      <c r="AC68" s="72"/>
      <c r="AD68" s="78" t="s">
        <v>1299</v>
      </c>
      <c r="AE68" s="78">
        <v>72</v>
      </c>
      <c r="AF68" s="78">
        <v>126</v>
      </c>
      <c r="AG68" s="78">
        <v>33</v>
      </c>
      <c r="AH68" s="78">
        <v>43</v>
      </c>
      <c r="AI68" s="78"/>
      <c r="AJ68" s="78" t="s">
        <v>1412</v>
      </c>
      <c r="AK68" s="78"/>
      <c r="AL68" s="78"/>
      <c r="AM68" s="78"/>
      <c r="AN68" s="80">
        <v>43537.32208333333</v>
      </c>
      <c r="AO68" s="83" t="s">
        <v>1634</v>
      </c>
      <c r="AP68" s="78" t="b">
        <v>1</v>
      </c>
      <c r="AQ68" s="78" t="b">
        <v>0</v>
      </c>
      <c r="AR68" s="78" t="b">
        <v>0</v>
      </c>
      <c r="AS68" s="78"/>
      <c r="AT68" s="78">
        <v>1</v>
      </c>
      <c r="AU68" s="78"/>
      <c r="AV68" s="78" t="b">
        <v>0</v>
      </c>
      <c r="AW68" s="78" t="s">
        <v>1742</v>
      </c>
      <c r="AX68" s="83" t="s">
        <v>1808</v>
      </c>
      <c r="AY68" s="78" t="s">
        <v>65</v>
      </c>
      <c r="AZ68" s="78"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304</v>
      </c>
      <c r="B69" s="65"/>
      <c r="C69" s="65" t="s">
        <v>64</v>
      </c>
      <c r="D69" s="66">
        <v>698.3900750539772</v>
      </c>
      <c r="E69" s="68"/>
      <c r="F69" s="100" t="s">
        <v>1714</v>
      </c>
      <c r="G69" s="65"/>
      <c r="H69" s="69" t="s">
        <v>304</v>
      </c>
      <c r="I69" s="70"/>
      <c r="J69" s="70"/>
      <c r="K69" s="69" t="s">
        <v>1926</v>
      </c>
      <c r="L69" s="73">
        <v>1</v>
      </c>
      <c r="M69" s="74">
        <v>4642.1982421875</v>
      </c>
      <c r="N69" s="74">
        <v>8452.0302734375</v>
      </c>
      <c r="O69" s="75"/>
      <c r="P69" s="76"/>
      <c r="Q69" s="76"/>
      <c r="R69" s="86"/>
      <c r="S69" s="48">
        <v>1</v>
      </c>
      <c r="T69" s="48">
        <v>0</v>
      </c>
      <c r="U69" s="49">
        <v>0</v>
      </c>
      <c r="V69" s="49">
        <v>0.003003</v>
      </c>
      <c r="W69" s="49">
        <v>0.002248</v>
      </c>
      <c r="X69" s="49">
        <v>0.441823</v>
      </c>
      <c r="Y69" s="49">
        <v>0</v>
      </c>
      <c r="Z69" s="49">
        <v>0</v>
      </c>
      <c r="AA69" s="71">
        <v>69</v>
      </c>
      <c r="AB69" s="71"/>
      <c r="AC69" s="72"/>
      <c r="AD69" s="78" t="s">
        <v>1300</v>
      </c>
      <c r="AE69" s="78">
        <v>562</v>
      </c>
      <c r="AF69" s="78">
        <v>18685</v>
      </c>
      <c r="AG69" s="78">
        <v>3331</v>
      </c>
      <c r="AH69" s="78">
        <v>1805</v>
      </c>
      <c r="AI69" s="78"/>
      <c r="AJ69" s="78" t="s">
        <v>1413</v>
      </c>
      <c r="AK69" s="78"/>
      <c r="AL69" s="83" t="s">
        <v>1546</v>
      </c>
      <c r="AM69" s="78"/>
      <c r="AN69" s="80">
        <v>40120.617256944446</v>
      </c>
      <c r="AO69" s="83" t="s">
        <v>1635</v>
      </c>
      <c r="AP69" s="78" t="b">
        <v>1</v>
      </c>
      <c r="AQ69" s="78" t="b">
        <v>0</v>
      </c>
      <c r="AR69" s="78" t="b">
        <v>0</v>
      </c>
      <c r="AS69" s="78"/>
      <c r="AT69" s="78">
        <v>204</v>
      </c>
      <c r="AU69" s="83" t="s">
        <v>1677</v>
      </c>
      <c r="AV69" s="78" t="b">
        <v>0</v>
      </c>
      <c r="AW69" s="78" t="s">
        <v>1742</v>
      </c>
      <c r="AX69" s="83" t="s">
        <v>1809</v>
      </c>
      <c r="AY69" s="78" t="s">
        <v>65</v>
      </c>
      <c r="AZ69" s="78" t="str">
        <f>REPLACE(INDEX(GroupVertices[Group],MATCH(Vertices[[#This Row],[Vertex]],GroupVertices[Vertex],0)),1,1,"")</f>
        <v>2</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305</v>
      </c>
      <c r="B70" s="65"/>
      <c r="C70" s="65" t="s">
        <v>64</v>
      </c>
      <c r="D70" s="66">
        <v>262.1728640460605</v>
      </c>
      <c r="E70" s="68"/>
      <c r="F70" s="100" t="s">
        <v>1715</v>
      </c>
      <c r="G70" s="65"/>
      <c r="H70" s="69" t="s">
        <v>305</v>
      </c>
      <c r="I70" s="70"/>
      <c r="J70" s="70"/>
      <c r="K70" s="69" t="s">
        <v>1927</v>
      </c>
      <c r="L70" s="73">
        <v>1</v>
      </c>
      <c r="M70" s="74">
        <v>4671.42626953125</v>
      </c>
      <c r="N70" s="74">
        <v>9646.09375</v>
      </c>
      <c r="O70" s="75"/>
      <c r="P70" s="76"/>
      <c r="Q70" s="76"/>
      <c r="R70" s="86"/>
      <c r="S70" s="48">
        <v>1</v>
      </c>
      <c r="T70" s="48">
        <v>0</v>
      </c>
      <c r="U70" s="49">
        <v>0</v>
      </c>
      <c r="V70" s="49">
        <v>0.003003</v>
      </c>
      <c r="W70" s="49">
        <v>0.002248</v>
      </c>
      <c r="X70" s="49">
        <v>0.441823</v>
      </c>
      <c r="Y70" s="49">
        <v>0</v>
      </c>
      <c r="Z70" s="49">
        <v>0</v>
      </c>
      <c r="AA70" s="71">
        <v>70</v>
      </c>
      <c r="AB70" s="71"/>
      <c r="AC70" s="72"/>
      <c r="AD70" s="78" t="s">
        <v>1301</v>
      </c>
      <c r="AE70" s="78">
        <v>247</v>
      </c>
      <c r="AF70" s="78">
        <v>3496</v>
      </c>
      <c r="AG70" s="78">
        <v>923</v>
      </c>
      <c r="AH70" s="78">
        <v>1276</v>
      </c>
      <c r="AI70" s="78"/>
      <c r="AJ70" s="78" t="s">
        <v>1414</v>
      </c>
      <c r="AK70" s="78" t="s">
        <v>1487</v>
      </c>
      <c r="AL70" s="83" t="s">
        <v>1547</v>
      </c>
      <c r="AM70" s="78"/>
      <c r="AN70" s="80">
        <v>39890.47298611111</v>
      </c>
      <c r="AO70" s="83" t="s">
        <v>1636</v>
      </c>
      <c r="AP70" s="78" t="b">
        <v>1</v>
      </c>
      <c r="AQ70" s="78" t="b">
        <v>0</v>
      </c>
      <c r="AR70" s="78" t="b">
        <v>1</v>
      </c>
      <c r="AS70" s="78"/>
      <c r="AT70" s="78">
        <v>134</v>
      </c>
      <c r="AU70" s="83" t="s">
        <v>1677</v>
      </c>
      <c r="AV70" s="78" t="b">
        <v>1</v>
      </c>
      <c r="AW70" s="78" t="s">
        <v>1742</v>
      </c>
      <c r="AX70" s="83" t="s">
        <v>1810</v>
      </c>
      <c r="AY70" s="78" t="s">
        <v>65</v>
      </c>
      <c r="AZ70" s="78" t="str">
        <f>REPLACE(INDEX(GroupVertices[Group],MATCH(Vertices[[#This Row],[Vertex]],GroupVertices[Vertex],0)),1,1,"")</f>
        <v>2</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306</v>
      </c>
      <c r="B71" s="65"/>
      <c r="C71" s="65" t="s">
        <v>64</v>
      </c>
      <c r="D71" s="66">
        <v>1000</v>
      </c>
      <c r="E71" s="68"/>
      <c r="F71" s="100" t="s">
        <v>1716</v>
      </c>
      <c r="G71" s="65"/>
      <c r="H71" s="69" t="s">
        <v>306</v>
      </c>
      <c r="I71" s="70"/>
      <c r="J71" s="70"/>
      <c r="K71" s="69" t="s">
        <v>1928</v>
      </c>
      <c r="L71" s="73">
        <v>1</v>
      </c>
      <c r="M71" s="74">
        <v>6137.68408203125</v>
      </c>
      <c r="N71" s="74">
        <v>8257.759765625</v>
      </c>
      <c r="O71" s="75"/>
      <c r="P71" s="76"/>
      <c r="Q71" s="76"/>
      <c r="R71" s="86"/>
      <c r="S71" s="48">
        <v>1</v>
      </c>
      <c r="T71" s="48">
        <v>0</v>
      </c>
      <c r="U71" s="49">
        <v>0</v>
      </c>
      <c r="V71" s="49">
        <v>0.003003</v>
      </c>
      <c r="W71" s="49">
        <v>0.002248</v>
      </c>
      <c r="X71" s="49">
        <v>0.441823</v>
      </c>
      <c r="Y71" s="49">
        <v>0</v>
      </c>
      <c r="Z71" s="49">
        <v>0</v>
      </c>
      <c r="AA71" s="71">
        <v>71</v>
      </c>
      <c r="AB71" s="71"/>
      <c r="AC71" s="72"/>
      <c r="AD71" s="78" t="s">
        <v>1302</v>
      </c>
      <c r="AE71" s="78">
        <v>2193</v>
      </c>
      <c r="AF71" s="78">
        <v>88480</v>
      </c>
      <c r="AG71" s="78">
        <v>26760</v>
      </c>
      <c r="AH71" s="78">
        <v>17170</v>
      </c>
      <c r="AI71" s="78"/>
      <c r="AJ71" s="78" t="s">
        <v>1415</v>
      </c>
      <c r="AK71" s="78" t="s">
        <v>1196</v>
      </c>
      <c r="AL71" s="83" t="s">
        <v>1548</v>
      </c>
      <c r="AM71" s="78"/>
      <c r="AN71" s="80">
        <v>40736.442025462966</v>
      </c>
      <c r="AO71" s="83" t="s">
        <v>1637</v>
      </c>
      <c r="AP71" s="78" t="b">
        <v>1</v>
      </c>
      <c r="AQ71" s="78" t="b">
        <v>0</v>
      </c>
      <c r="AR71" s="78" t="b">
        <v>0</v>
      </c>
      <c r="AS71" s="78"/>
      <c r="AT71" s="78">
        <v>374</v>
      </c>
      <c r="AU71" s="83" t="s">
        <v>1677</v>
      </c>
      <c r="AV71" s="78" t="b">
        <v>1</v>
      </c>
      <c r="AW71" s="78" t="s">
        <v>1742</v>
      </c>
      <c r="AX71" s="83" t="s">
        <v>1811</v>
      </c>
      <c r="AY71" s="78" t="s">
        <v>65</v>
      </c>
      <c r="AZ71" s="78" t="str">
        <f>REPLACE(INDEX(GroupVertices[Group],MATCH(Vertices[[#This Row],[Vertex]],GroupVertices[Vertex],0)),1,1,"")</f>
        <v>2</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307</v>
      </c>
      <c r="B72" s="65"/>
      <c r="C72" s="65" t="s">
        <v>64</v>
      </c>
      <c r="D72" s="66">
        <v>478.6588299804654</v>
      </c>
      <c r="E72" s="68"/>
      <c r="F72" s="100" t="s">
        <v>1717</v>
      </c>
      <c r="G72" s="65"/>
      <c r="H72" s="69" t="s">
        <v>307</v>
      </c>
      <c r="I72" s="70"/>
      <c r="J72" s="70"/>
      <c r="K72" s="69" t="s">
        <v>1929</v>
      </c>
      <c r="L72" s="73">
        <v>1</v>
      </c>
      <c r="M72" s="74">
        <v>3995.701171875</v>
      </c>
      <c r="N72" s="74">
        <v>6057.82373046875</v>
      </c>
      <c r="O72" s="75"/>
      <c r="P72" s="76"/>
      <c r="Q72" s="76"/>
      <c r="R72" s="86"/>
      <c r="S72" s="48">
        <v>1</v>
      </c>
      <c r="T72" s="48">
        <v>0</v>
      </c>
      <c r="U72" s="49">
        <v>0</v>
      </c>
      <c r="V72" s="49">
        <v>0.003003</v>
      </c>
      <c r="W72" s="49">
        <v>0.002248</v>
      </c>
      <c r="X72" s="49">
        <v>0.441823</v>
      </c>
      <c r="Y72" s="49">
        <v>0</v>
      </c>
      <c r="Z72" s="49">
        <v>0</v>
      </c>
      <c r="AA72" s="71">
        <v>72</v>
      </c>
      <c r="AB72" s="71"/>
      <c r="AC72" s="72"/>
      <c r="AD72" s="78" t="s">
        <v>1303</v>
      </c>
      <c r="AE72" s="78">
        <v>1742</v>
      </c>
      <c r="AF72" s="78">
        <v>11034</v>
      </c>
      <c r="AG72" s="78">
        <v>8738</v>
      </c>
      <c r="AH72" s="78">
        <v>6183</v>
      </c>
      <c r="AI72" s="78"/>
      <c r="AJ72" s="78" t="s">
        <v>1416</v>
      </c>
      <c r="AK72" s="78" t="s">
        <v>1196</v>
      </c>
      <c r="AL72" s="83" t="s">
        <v>1549</v>
      </c>
      <c r="AM72" s="78"/>
      <c r="AN72" s="80">
        <v>40448.40577546296</v>
      </c>
      <c r="AO72" s="83" t="s">
        <v>1638</v>
      </c>
      <c r="AP72" s="78" t="b">
        <v>0</v>
      </c>
      <c r="AQ72" s="78" t="b">
        <v>0</v>
      </c>
      <c r="AR72" s="78" t="b">
        <v>1</v>
      </c>
      <c r="AS72" s="78"/>
      <c r="AT72" s="78">
        <v>244</v>
      </c>
      <c r="AU72" s="83" t="s">
        <v>1685</v>
      </c>
      <c r="AV72" s="78" t="b">
        <v>1</v>
      </c>
      <c r="AW72" s="78" t="s">
        <v>1742</v>
      </c>
      <c r="AX72" s="83" t="s">
        <v>1812</v>
      </c>
      <c r="AY72" s="78" t="s">
        <v>65</v>
      </c>
      <c r="AZ72" s="78" t="str">
        <f>REPLACE(INDEX(GroupVertices[Group],MATCH(Vertices[[#This Row],[Vertex]],GroupVertices[Vertex],0)),1,1,"")</f>
        <v>2</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308</v>
      </c>
      <c r="B73" s="65"/>
      <c r="C73" s="65" t="s">
        <v>64</v>
      </c>
      <c r="D73" s="66">
        <v>1000</v>
      </c>
      <c r="E73" s="68"/>
      <c r="F73" s="100" t="s">
        <v>1718</v>
      </c>
      <c r="G73" s="65"/>
      <c r="H73" s="69" t="s">
        <v>308</v>
      </c>
      <c r="I73" s="70"/>
      <c r="J73" s="70"/>
      <c r="K73" s="69" t="s">
        <v>1930</v>
      </c>
      <c r="L73" s="73">
        <v>1</v>
      </c>
      <c r="M73" s="74">
        <v>6255.2177734375</v>
      </c>
      <c r="N73" s="74">
        <v>6379.55126953125</v>
      </c>
      <c r="O73" s="75"/>
      <c r="P73" s="76"/>
      <c r="Q73" s="76"/>
      <c r="R73" s="86"/>
      <c r="S73" s="48">
        <v>1</v>
      </c>
      <c r="T73" s="48">
        <v>0</v>
      </c>
      <c r="U73" s="49">
        <v>0</v>
      </c>
      <c r="V73" s="49">
        <v>0.003003</v>
      </c>
      <c r="W73" s="49">
        <v>0.002248</v>
      </c>
      <c r="X73" s="49">
        <v>0.441823</v>
      </c>
      <c r="Y73" s="49">
        <v>0</v>
      </c>
      <c r="Z73" s="49">
        <v>0</v>
      </c>
      <c r="AA73" s="71">
        <v>73</v>
      </c>
      <c r="AB73" s="71"/>
      <c r="AC73" s="72"/>
      <c r="AD73" s="78" t="s">
        <v>1304</v>
      </c>
      <c r="AE73" s="78">
        <v>3806</v>
      </c>
      <c r="AF73" s="78">
        <v>29187</v>
      </c>
      <c r="AG73" s="78">
        <v>8677</v>
      </c>
      <c r="AH73" s="78">
        <v>67308</v>
      </c>
      <c r="AI73" s="78"/>
      <c r="AJ73" s="78" t="s">
        <v>1417</v>
      </c>
      <c r="AK73" s="78"/>
      <c r="AL73" s="83" t="s">
        <v>1550</v>
      </c>
      <c r="AM73" s="78"/>
      <c r="AN73" s="80">
        <v>40063.55232638889</v>
      </c>
      <c r="AO73" s="83" t="s">
        <v>1639</v>
      </c>
      <c r="AP73" s="78" t="b">
        <v>1</v>
      </c>
      <c r="AQ73" s="78" t="b">
        <v>0</v>
      </c>
      <c r="AR73" s="78" t="b">
        <v>1</v>
      </c>
      <c r="AS73" s="78"/>
      <c r="AT73" s="78">
        <v>394</v>
      </c>
      <c r="AU73" s="83" t="s">
        <v>1677</v>
      </c>
      <c r="AV73" s="78" t="b">
        <v>1</v>
      </c>
      <c r="AW73" s="78" t="s">
        <v>1742</v>
      </c>
      <c r="AX73" s="83" t="s">
        <v>1813</v>
      </c>
      <c r="AY73" s="78" t="s">
        <v>65</v>
      </c>
      <c r="AZ73" s="78" t="str">
        <f>REPLACE(INDEX(GroupVertices[Group],MATCH(Vertices[[#This Row],[Vertex]],GroupVertices[Vertex],0)),1,1,"")</f>
        <v>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309</v>
      </c>
      <c r="B74" s="65"/>
      <c r="C74" s="65" t="s">
        <v>64</v>
      </c>
      <c r="D74" s="66">
        <v>179.51876349429384</v>
      </c>
      <c r="E74" s="68"/>
      <c r="F74" s="100" t="s">
        <v>1719</v>
      </c>
      <c r="G74" s="65"/>
      <c r="H74" s="69" t="s">
        <v>309</v>
      </c>
      <c r="I74" s="70"/>
      <c r="J74" s="70"/>
      <c r="K74" s="69" t="s">
        <v>1931</v>
      </c>
      <c r="L74" s="73">
        <v>1</v>
      </c>
      <c r="M74" s="74">
        <v>3228.96533203125</v>
      </c>
      <c r="N74" s="74">
        <v>5779.42919921875</v>
      </c>
      <c r="O74" s="75"/>
      <c r="P74" s="76"/>
      <c r="Q74" s="76"/>
      <c r="R74" s="86"/>
      <c r="S74" s="48">
        <v>1</v>
      </c>
      <c r="T74" s="48">
        <v>0</v>
      </c>
      <c r="U74" s="49">
        <v>0</v>
      </c>
      <c r="V74" s="49">
        <v>0.003003</v>
      </c>
      <c r="W74" s="49">
        <v>0.002248</v>
      </c>
      <c r="X74" s="49">
        <v>0.441823</v>
      </c>
      <c r="Y74" s="49">
        <v>0</v>
      </c>
      <c r="Z74" s="49">
        <v>0</v>
      </c>
      <c r="AA74" s="71">
        <v>74</v>
      </c>
      <c r="AB74" s="71"/>
      <c r="AC74" s="72"/>
      <c r="AD74" s="78" t="s">
        <v>1305</v>
      </c>
      <c r="AE74" s="78">
        <v>231</v>
      </c>
      <c r="AF74" s="78">
        <v>618</v>
      </c>
      <c r="AG74" s="78">
        <v>553</v>
      </c>
      <c r="AH74" s="78">
        <v>930</v>
      </c>
      <c r="AI74" s="78"/>
      <c r="AJ74" s="78" t="s">
        <v>1418</v>
      </c>
      <c r="AK74" s="78"/>
      <c r="AL74" s="78"/>
      <c r="AM74" s="78"/>
      <c r="AN74" s="80">
        <v>41758.355474537035</v>
      </c>
      <c r="AO74" s="83" t="s">
        <v>1640</v>
      </c>
      <c r="AP74" s="78" t="b">
        <v>1</v>
      </c>
      <c r="AQ74" s="78" t="b">
        <v>0</v>
      </c>
      <c r="AR74" s="78" t="b">
        <v>1</v>
      </c>
      <c r="AS74" s="78"/>
      <c r="AT74" s="78">
        <v>3</v>
      </c>
      <c r="AU74" s="83" t="s">
        <v>1677</v>
      </c>
      <c r="AV74" s="78" t="b">
        <v>0</v>
      </c>
      <c r="AW74" s="78" t="s">
        <v>1742</v>
      </c>
      <c r="AX74" s="83" t="s">
        <v>1814</v>
      </c>
      <c r="AY74" s="78" t="s">
        <v>65</v>
      </c>
      <c r="AZ74" s="78" t="str">
        <f>REPLACE(INDEX(GroupVertices[Group],MATCH(Vertices[[#This Row],[Vertex]],GroupVertices[Vertex],0)),1,1,"")</f>
        <v>2</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310</v>
      </c>
      <c r="B75" s="65"/>
      <c r="C75" s="65" t="s">
        <v>64</v>
      </c>
      <c r="D75" s="66">
        <v>172.10918811474005</v>
      </c>
      <c r="E75" s="68"/>
      <c r="F75" s="100" t="s">
        <v>1720</v>
      </c>
      <c r="G75" s="65"/>
      <c r="H75" s="69" t="s">
        <v>310</v>
      </c>
      <c r="I75" s="70"/>
      <c r="J75" s="70"/>
      <c r="K75" s="69" t="s">
        <v>1932</v>
      </c>
      <c r="L75" s="73">
        <v>1</v>
      </c>
      <c r="M75" s="74">
        <v>5468.72509765625</v>
      </c>
      <c r="N75" s="74">
        <v>7753.376953125</v>
      </c>
      <c r="O75" s="75"/>
      <c r="P75" s="76"/>
      <c r="Q75" s="76"/>
      <c r="R75" s="86"/>
      <c r="S75" s="48">
        <v>1</v>
      </c>
      <c r="T75" s="48">
        <v>0</v>
      </c>
      <c r="U75" s="49">
        <v>0</v>
      </c>
      <c r="V75" s="49">
        <v>0.003003</v>
      </c>
      <c r="W75" s="49">
        <v>0.002248</v>
      </c>
      <c r="X75" s="49">
        <v>0.441823</v>
      </c>
      <c r="Y75" s="49">
        <v>0</v>
      </c>
      <c r="Z75" s="49">
        <v>0</v>
      </c>
      <c r="AA75" s="71">
        <v>75</v>
      </c>
      <c r="AB75" s="71"/>
      <c r="AC75" s="72"/>
      <c r="AD75" s="78" t="s">
        <v>1306</v>
      </c>
      <c r="AE75" s="78">
        <v>134</v>
      </c>
      <c r="AF75" s="78">
        <v>360</v>
      </c>
      <c r="AG75" s="78">
        <v>214</v>
      </c>
      <c r="AH75" s="78">
        <v>343</v>
      </c>
      <c r="AI75" s="78"/>
      <c r="AJ75" s="78" t="s">
        <v>1419</v>
      </c>
      <c r="AK75" s="78"/>
      <c r="AL75" s="83" t="s">
        <v>1551</v>
      </c>
      <c r="AM75" s="78"/>
      <c r="AN75" s="80">
        <v>43411.58153935185</v>
      </c>
      <c r="AO75" s="83" t="s">
        <v>1641</v>
      </c>
      <c r="AP75" s="78" t="b">
        <v>0</v>
      </c>
      <c r="AQ75" s="78" t="b">
        <v>0</v>
      </c>
      <c r="AR75" s="78" t="b">
        <v>1</v>
      </c>
      <c r="AS75" s="78"/>
      <c r="AT75" s="78">
        <v>2</v>
      </c>
      <c r="AU75" s="83" t="s">
        <v>1677</v>
      </c>
      <c r="AV75" s="78" t="b">
        <v>0</v>
      </c>
      <c r="AW75" s="78" t="s">
        <v>1742</v>
      </c>
      <c r="AX75" s="83" t="s">
        <v>1815</v>
      </c>
      <c r="AY75" s="78" t="s">
        <v>65</v>
      </c>
      <c r="AZ75" s="78" t="str">
        <f>REPLACE(INDEX(GroupVertices[Group],MATCH(Vertices[[#This Row],[Vertex]],GroupVertices[Vertex],0)),1,1,"")</f>
        <v>2</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249</v>
      </c>
      <c r="B76" s="65"/>
      <c r="C76" s="65" t="s">
        <v>64</v>
      </c>
      <c r="D76" s="66">
        <v>178.85821995270572</v>
      </c>
      <c r="E76" s="68"/>
      <c r="F76" s="100" t="s">
        <v>675</v>
      </c>
      <c r="G76" s="65"/>
      <c r="H76" s="69" t="s">
        <v>249</v>
      </c>
      <c r="I76" s="70"/>
      <c r="J76" s="70"/>
      <c r="K76" s="69" t="s">
        <v>1933</v>
      </c>
      <c r="L76" s="73">
        <v>48.47462090342739</v>
      </c>
      <c r="M76" s="74">
        <v>3741.902099609375</v>
      </c>
      <c r="N76" s="74">
        <v>7558.7265625</v>
      </c>
      <c r="O76" s="75"/>
      <c r="P76" s="76"/>
      <c r="Q76" s="76"/>
      <c r="R76" s="86"/>
      <c r="S76" s="48">
        <v>0</v>
      </c>
      <c r="T76" s="48">
        <v>3</v>
      </c>
      <c r="U76" s="49">
        <v>48.933333</v>
      </c>
      <c r="V76" s="49">
        <v>0.004032</v>
      </c>
      <c r="W76" s="49">
        <v>0.011532</v>
      </c>
      <c r="X76" s="49">
        <v>0.939622</v>
      </c>
      <c r="Y76" s="49">
        <v>0.5</v>
      </c>
      <c r="Z76" s="49">
        <v>0</v>
      </c>
      <c r="AA76" s="71">
        <v>76</v>
      </c>
      <c r="AB76" s="71"/>
      <c r="AC76" s="72"/>
      <c r="AD76" s="78" t="s">
        <v>1307</v>
      </c>
      <c r="AE76" s="78">
        <v>150</v>
      </c>
      <c r="AF76" s="78">
        <v>595</v>
      </c>
      <c r="AG76" s="78">
        <v>2914</v>
      </c>
      <c r="AH76" s="78">
        <v>8320</v>
      </c>
      <c r="AI76" s="78"/>
      <c r="AJ76" s="78" t="s">
        <v>1420</v>
      </c>
      <c r="AK76" s="78" t="s">
        <v>1488</v>
      </c>
      <c r="AL76" s="83" t="s">
        <v>1552</v>
      </c>
      <c r="AM76" s="78"/>
      <c r="AN76" s="80">
        <v>41443.755381944444</v>
      </c>
      <c r="AO76" s="83" t="s">
        <v>1642</v>
      </c>
      <c r="AP76" s="78" t="b">
        <v>0</v>
      </c>
      <c r="AQ76" s="78" t="b">
        <v>0</v>
      </c>
      <c r="AR76" s="78" t="b">
        <v>1</v>
      </c>
      <c r="AS76" s="78"/>
      <c r="AT76" s="78">
        <v>36</v>
      </c>
      <c r="AU76" s="83" t="s">
        <v>1686</v>
      </c>
      <c r="AV76" s="78" t="b">
        <v>0</v>
      </c>
      <c r="AW76" s="78" t="s">
        <v>1742</v>
      </c>
      <c r="AX76" s="83" t="s">
        <v>1816</v>
      </c>
      <c r="AY76" s="78" t="s">
        <v>66</v>
      </c>
      <c r="AZ76" s="78" t="str">
        <f>REPLACE(INDEX(GroupVertices[Group],MATCH(Vertices[[#This Row],[Vertex]],GroupVertices[Vertex],0)),1,1,"")</f>
        <v>2</v>
      </c>
      <c r="BA76" s="48" t="s">
        <v>484</v>
      </c>
      <c r="BB76" s="48" t="s">
        <v>484</v>
      </c>
      <c r="BC76" s="48" t="s">
        <v>523</v>
      </c>
      <c r="BD76" s="48" t="s">
        <v>523</v>
      </c>
      <c r="BE76" s="48" t="s">
        <v>542</v>
      </c>
      <c r="BF76" s="48" t="s">
        <v>542</v>
      </c>
      <c r="BG76" s="116" t="s">
        <v>2405</v>
      </c>
      <c r="BH76" s="116" t="s">
        <v>2439</v>
      </c>
      <c r="BI76" s="116" t="s">
        <v>2486</v>
      </c>
      <c r="BJ76" s="116" t="s">
        <v>2486</v>
      </c>
      <c r="BK76" s="116">
        <v>0</v>
      </c>
      <c r="BL76" s="120">
        <v>0</v>
      </c>
      <c r="BM76" s="116">
        <v>0</v>
      </c>
      <c r="BN76" s="120">
        <v>0</v>
      </c>
      <c r="BO76" s="116">
        <v>0</v>
      </c>
      <c r="BP76" s="120">
        <v>0</v>
      </c>
      <c r="BQ76" s="116">
        <v>111</v>
      </c>
      <c r="BR76" s="120">
        <v>100</v>
      </c>
      <c r="BS76" s="116">
        <v>111</v>
      </c>
      <c r="BT76" s="2"/>
      <c r="BU76" s="3"/>
      <c r="BV76" s="3"/>
      <c r="BW76" s="3"/>
      <c r="BX76" s="3"/>
    </row>
    <row r="77" spans="1:76" ht="15">
      <c r="A77" s="64" t="s">
        <v>311</v>
      </c>
      <c r="B77" s="65"/>
      <c r="C77" s="65" t="s">
        <v>64</v>
      </c>
      <c r="D77" s="66">
        <v>196.11850988724768</v>
      </c>
      <c r="E77" s="68"/>
      <c r="F77" s="100" t="s">
        <v>1721</v>
      </c>
      <c r="G77" s="65"/>
      <c r="H77" s="69" t="s">
        <v>311</v>
      </c>
      <c r="I77" s="70"/>
      <c r="J77" s="70"/>
      <c r="K77" s="69" t="s">
        <v>1934</v>
      </c>
      <c r="L77" s="73">
        <v>1.646793528121725</v>
      </c>
      <c r="M77" s="74">
        <v>3422.14111328125</v>
      </c>
      <c r="N77" s="74">
        <v>8307.6787109375</v>
      </c>
      <c r="O77" s="75"/>
      <c r="P77" s="76"/>
      <c r="Q77" s="76"/>
      <c r="R77" s="86"/>
      <c r="S77" s="48">
        <v>3</v>
      </c>
      <c r="T77" s="48">
        <v>0</v>
      </c>
      <c r="U77" s="49">
        <v>0.666667</v>
      </c>
      <c r="V77" s="49">
        <v>0.003058</v>
      </c>
      <c r="W77" s="49">
        <v>0.004775</v>
      </c>
      <c r="X77" s="49">
        <v>0.952016</v>
      </c>
      <c r="Y77" s="49">
        <v>0.3333333333333333</v>
      </c>
      <c r="Z77" s="49">
        <v>0</v>
      </c>
      <c r="AA77" s="71">
        <v>77</v>
      </c>
      <c r="AB77" s="71"/>
      <c r="AC77" s="72"/>
      <c r="AD77" s="78" t="s">
        <v>1308</v>
      </c>
      <c r="AE77" s="78">
        <v>981</v>
      </c>
      <c r="AF77" s="78">
        <v>1196</v>
      </c>
      <c r="AG77" s="78">
        <v>5621</v>
      </c>
      <c r="AH77" s="78">
        <v>1903</v>
      </c>
      <c r="AI77" s="78"/>
      <c r="AJ77" s="78" t="s">
        <v>1421</v>
      </c>
      <c r="AK77" s="78" t="s">
        <v>1198</v>
      </c>
      <c r="AL77" s="83" t="s">
        <v>1553</v>
      </c>
      <c r="AM77" s="78"/>
      <c r="AN77" s="80">
        <v>40988.93583333334</v>
      </c>
      <c r="AO77" s="83" t="s">
        <v>1643</v>
      </c>
      <c r="AP77" s="78" t="b">
        <v>0</v>
      </c>
      <c r="AQ77" s="78" t="b">
        <v>0</v>
      </c>
      <c r="AR77" s="78" t="b">
        <v>0</v>
      </c>
      <c r="AS77" s="78"/>
      <c r="AT77" s="78">
        <v>44</v>
      </c>
      <c r="AU77" s="83" t="s">
        <v>1677</v>
      </c>
      <c r="AV77" s="78" t="b">
        <v>0</v>
      </c>
      <c r="AW77" s="78" t="s">
        <v>1742</v>
      </c>
      <c r="AX77" s="83" t="s">
        <v>1817</v>
      </c>
      <c r="AY77" s="78" t="s">
        <v>65</v>
      </c>
      <c r="AZ77" s="78" t="str">
        <f>REPLACE(INDEX(GroupVertices[Group],MATCH(Vertices[[#This Row],[Vertex]],GroupVertices[Vertex],0)),1,1,"")</f>
        <v>2</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250</v>
      </c>
      <c r="B78" s="65"/>
      <c r="C78" s="65" t="s">
        <v>64</v>
      </c>
      <c r="D78" s="66">
        <v>222.79872511052469</v>
      </c>
      <c r="E78" s="68"/>
      <c r="F78" s="100" t="s">
        <v>676</v>
      </c>
      <c r="G78" s="65"/>
      <c r="H78" s="69" t="s">
        <v>250</v>
      </c>
      <c r="I78" s="70"/>
      <c r="J78" s="70"/>
      <c r="K78" s="69" t="s">
        <v>1935</v>
      </c>
      <c r="L78" s="73">
        <v>96.11094043143267</v>
      </c>
      <c r="M78" s="74">
        <v>3521.681884765625</v>
      </c>
      <c r="N78" s="74">
        <v>8999.8037109375</v>
      </c>
      <c r="O78" s="75"/>
      <c r="P78" s="76"/>
      <c r="Q78" s="76"/>
      <c r="R78" s="86"/>
      <c r="S78" s="48">
        <v>1</v>
      </c>
      <c r="T78" s="48">
        <v>4</v>
      </c>
      <c r="U78" s="49">
        <v>98.033333</v>
      </c>
      <c r="V78" s="49">
        <v>0.004098</v>
      </c>
      <c r="W78" s="49">
        <v>0.013993</v>
      </c>
      <c r="X78" s="49">
        <v>1.148082</v>
      </c>
      <c r="Y78" s="49">
        <v>0.4166666666666667</v>
      </c>
      <c r="Z78" s="49">
        <v>0.25</v>
      </c>
      <c r="AA78" s="71">
        <v>78</v>
      </c>
      <c r="AB78" s="71"/>
      <c r="AC78" s="72"/>
      <c r="AD78" s="78" t="s">
        <v>1309</v>
      </c>
      <c r="AE78" s="78">
        <v>386</v>
      </c>
      <c r="AF78" s="78">
        <v>2125</v>
      </c>
      <c r="AG78" s="78">
        <v>3410</v>
      </c>
      <c r="AH78" s="78">
        <v>2562</v>
      </c>
      <c r="AI78" s="78"/>
      <c r="AJ78" s="78" t="s">
        <v>1422</v>
      </c>
      <c r="AK78" s="78" t="s">
        <v>1470</v>
      </c>
      <c r="AL78" s="83" t="s">
        <v>1554</v>
      </c>
      <c r="AM78" s="78"/>
      <c r="AN78" s="80">
        <v>41715.434432870374</v>
      </c>
      <c r="AO78" s="83" t="s">
        <v>1644</v>
      </c>
      <c r="AP78" s="78" t="b">
        <v>0</v>
      </c>
      <c r="AQ78" s="78" t="b">
        <v>0</v>
      </c>
      <c r="AR78" s="78" t="b">
        <v>1</v>
      </c>
      <c r="AS78" s="78"/>
      <c r="AT78" s="78">
        <v>54</v>
      </c>
      <c r="AU78" s="83" t="s">
        <v>1677</v>
      </c>
      <c r="AV78" s="78" t="b">
        <v>0</v>
      </c>
      <c r="AW78" s="78" t="s">
        <v>1742</v>
      </c>
      <c r="AX78" s="83" t="s">
        <v>1818</v>
      </c>
      <c r="AY78" s="78" t="s">
        <v>66</v>
      </c>
      <c r="AZ78" s="78" t="str">
        <f>REPLACE(INDEX(GroupVertices[Group],MATCH(Vertices[[#This Row],[Vertex]],GroupVertices[Vertex],0)),1,1,"")</f>
        <v>2</v>
      </c>
      <c r="BA78" s="48"/>
      <c r="BB78" s="48"/>
      <c r="BC78" s="48"/>
      <c r="BD78" s="48"/>
      <c r="BE78" s="48"/>
      <c r="BF78" s="48"/>
      <c r="BG78" s="116" t="s">
        <v>2406</v>
      </c>
      <c r="BH78" s="116" t="s">
        <v>2406</v>
      </c>
      <c r="BI78" s="116" t="s">
        <v>2486</v>
      </c>
      <c r="BJ78" s="116" t="s">
        <v>2486</v>
      </c>
      <c r="BK78" s="116">
        <v>0</v>
      </c>
      <c r="BL78" s="120">
        <v>0</v>
      </c>
      <c r="BM78" s="116">
        <v>0</v>
      </c>
      <c r="BN78" s="120">
        <v>0</v>
      </c>
      <c r="BO78" s="116">
        <v>0</v>
      </c>
      <c r="BP78" s="120">
        <v>0</v>
      </c>
      <c r="BQ78" s="116">
        <v>33</v>
      </c>
      <c r="BR78" s="120">
        <v>100</v>
      </c>
      <c r="BS78" s="116">
        <v>33</v>
      </c>
      <c r="BT78" s="2"/>
      <c r="BU78" s="3"/>
      <c r="BV78" s="3"/>
      <c r="BW78" s="3"/>
      <c r="BX78" s="3"/>
    </row>
    <row r="79" spans="1:76" ht="15">
      <c r="A79" s="64" t="s">
        <v>251</v>
      </c>
      <c r="B79" s="65"/>
      <c r="C79" s="65" t="s">
        <v>64</v>
      </c>
      <c r="D79" s="66">
        <v>163.69443778059562</v>
      </c>
      <c r="E79" s="68"/>
      <c r="F79" s="100" t="s">
        <v>677</v>
      </c>
      <c r="G79" s="65"/>
      <c r="H79" s="69" t="s">
        <v>251</v>
      </c>
      <c r="I79" s="70"/>
      <c r="J79" s="70"/>
      <c r="K79" s="69" t="s">
        <v>1936</v>
      </c>
      <c r="L79" s="73">
        <v>2.9403796141753675</v>
      </c>
      <c r="M79" s="74">
        <v>9112.1494140625</v>
      </c>
      <c r="N79" s="74">
        <v>1523.3770751953125</v>
      </c>
      <c r="O79" s="75"/>
      <c r="P79" s="76"/>
      <c r="Q79" s="76"/>
      <c r="R79" s="86"/>
      <c r="S79" s="48">
        <v>0</v>
      </c>
      <c r="T79" s="48">
        <v>2</v>
      </c>
      <c r="U79" s="49">
        <v>2</v>
      </c>
      <c r="V79" s="49">
        <v>0.5</v>
      </c>
      <c r="W79" s="49">
        <v>0</v>
      </c>
      <c r="X79" s="49">
        <v>1.459453</v>
      </c>
      <c r="Y79" s="49">
        <v>0</v>
      </c>
      <c r="Z79" s="49">
        <v>0</v>
      </c>
      <c r="AA79" s="71">
        <v>79</v>
      </c>
      <c r="AB79" s="71"/>
      <c r="AC79" s="72"/>
      <c r="AD79" s="78" t="s">
        <v>1310</v>
      </c>
      <c r="AE79" s="78">
        <v>97</v>
      </c>
      <c r="AF79" s="78">
        <v>67</v>
      </c>
      <c r="AG79" s="78">
        <v>200</v>
      </c>
      <c r="AH79" s="78">
        <v>643</v>
      </c>
      <c r="AI79" s="78"/>
      <c r="AJ79" s="78" t="s">
        <v>1423</v>
      </c>
      <c r="AK79" s="78" t="s">
        <v>1198</v>
      </c>
      <c r="AL79" s="83" t="s">
        <v>1555</v>
      </c>
      <c r="AM79" s="78"/>
      <c r="AN79" s="80">
        <v>42115.33515046296</v>
      </c>
      <c r="AO79" s="83" t="s">
        <v>1645</v>
      </c>
      <c r="AP79" s="78" t="b">
        <v>1</v>
      </c>
      <c r="AQ79" s="78" t="b">
        <v>0</v>
      </c>
      <c r="AR79" s="78" t="b">
        <v>0</v>
      </c>
      <c r="AS79" s="78"/>
      <c r="AT79" s="78">
        <v>2</v>
      </c>
      <c r="AU79" s="83" t="s">
        <v>1677</v>
      </c>
      <c r="AV79" s="78" t="b">
        <v>0</v>
      </c>
      <c r="AW79" s="78" t="s">
        <v>1742</v>
      </c>
      <c r="AX79" s="83" t="s">
        <v>1819</v>
      </c>
      <c r="AY79" s="78" t="s">
        <v>66</v>
      </c>
      <c r="AZ79" s="78" t="str">
        <f>REPLACE(INDEX(GroupVertices[Group],MATCH(Vertices[[#This Row],[Vertex]],GroupVertices[Vertex],0)),1,1,"")</f>
        <v>8</v>
      </c>
      <c r="BA79" s="48" t="s">
        <v>487</v>
      </c>
      <c r="BB79" s="48" t="s">
        <v>487</v>
      </c>
      <c r="BC79" s="48" t="s">
        <v>526</v>
      </c>
      <c r="BD79" s="48" t="s">
        <v>526</v>
      </c>
      <c r="BE79" s="48" t="s">
        <v>553</v>
      </c>
      <c r="BF79" s="48" t="s">
        <v>553</v>
      </c>
      <c r="BG79" s="116" t="s">
        <v>2407</v>
      </c>
      <c r="BH79" s="116" t="s">
        <v>2407</v>
      </c>
      <c r="BI79" s="116" t="s">
        <v>2487</v>
      </c>
      <c r="BJ79" s="116" t="s">
        <v>2487</v>
      </c>
      <c r="BK79" s="116">
        <v>1</v>
      </c>
      <c r="BL79" s="120">
        <v>5.2631578947368425</v>
      </c>
      <c r="BM79" s="116">
        <v>1</v>
      </c>
      <c r="BN79" s="120">
        <v>5.2631578947368425</v>
      </c>
      <c r="BO79" s="116">
        <v>0</v>
      </c>
      <c r="BP79" s="120">
        <v>0</v>
      </c>
      <c r="BQ79" s="116">
        <v>17</v>
      </c>
      <c r="BR79" s="120">
        <v>89.47368421052632</v>
      </c>
      <c r="BS79" s="116">
        <v>19</v>
      </c>
      <c r="BT79" s="2"/>
      <c r="BU79" s="3"/>
      <c r="BV79" s="3"/>
      <c r="BW79" s="3"/>
      <c r="BX79" s="3"/>
    </row>
    <row r="80" spans="1:76" ht="15">
      <c r="A80" s="64" t="s">
        <v>312</v>
      </c>
      <c r="B80" s="65"/>
      <c r="C80" s="65" t="s">
        <v>64</v>
      </c>
      <c r="D80" s="66">
        <v>659.7626375132801</v>
      </c>
      <c r="E80" s="68"/>
      <c r="F80" s="100" t="s">
        <v>1722</v>
      </c>
      <c r="G80" s="65"/>
      <c r="H80" s="69" t="s">
        <v>312</v>
      </c>
      <c r="I80" s="70"/>
      <c r="J80" s="70"/>
      <c r="K80" s="69" t="s">
        <v>1937</v>
      </c>
      <c r="L80" s="73">
        <v>1</v>
      </c>
      <c r="M80" s="74">
        <v>9112.1494140625</v>
      </c>
      <c r="N80" s="74">
        <v>2429.1689453125</v>
      </c>
      <c r="O80" s="75"/>
      <c r="P80" s="76"/>
      <c r="Q80" s="76"/>
      <c r="R80" s="86"/>
      <c r="S80" s="48">
        <v>1</v>
      </c>
      <c r="T80" s="48">
        <v>0</v>
      </c>
      <c r="U80" s="49">
        <v>0</v>
      </c>
      <c r="V80" s="49">
        <v>0.333333</v>
      </c>
      <c r="W80" s="49">
        <v>0</v>
      </c>
      <c r="X80" s="49">
        <v>0.770267</v>
      </c>
      <c r="Y80" s="49">
        <v>0</v>
      </c>
      <c r="Z80" s="49">
        <v>0</v>
      </c>
      <c r="AA80" s="71">
        <v>80</v>
      </c>
      <c r="AB80" s="71"/>
      <c r="AC80" s="72"/>
      <c r="AD80" s="78" t="s">
        <v>1311</v>
      </c>
      <c r="AE80" s="78">
        <v>2523</v>
      </c>
      <c r="AF80" s="78">
        <v>17340</v>
      </c>
      <c r="AG80" s="78">
        <v>10448</v>
      </c>
      <c r="AH80" s="78">
        <v>6461</v>
      </c>
      <c r="AI80" s="78"/>
      <c r="AJ80" s="78" t="s">
        <v>1424</v>
      </c>
      <c r="AK80" s="78" t="s">
        <v>1196</v>
      </c>
      <c r="AL80" s="83" t="s">
        <v>1556</v>
      </c>
      <c r="AM80" s="78"/>
      <c r="AN80" s="80">
        <v>40042.43540509259</v>
      </c>
      <c r="AO80" s="83" t="s">
        <v>1646</v>
      </c>
      <c r="AP80" s="78" t="b">
        <v>0</v>
      </c>
      <c r="AQ80" s="78" t="b">
        <v>0</v>
      </c>
      <c r="AR80" s="78" t="b">
        <v>1</v>
      </c>
      <c r="AS80" s="78"/>
      <c r="AT80" s="78">
        <v>362</v>
      </c>
      <c r="AU80" s="83" t="s">
        <v>1677</v>
      </c>
      <c r="AV80" s="78" t="b">
        <v>0</v>
      </c>
      <c r="AW80" s="78" t="s">
        <v>1742</v>
      </c>
      <c r="AX80" s="83" t="s">
        <v>1820</v>
      </c>
      <c r="AY80" s="78" t="s">
        <v>65</v>
      </c>
      <c r="AZ80" s="78" t="str">
        <f>REPLACE(INDEX(GroupVertices[Group],MATCH(Vertices[[#This Row],[Vertex]],GroupVertices[Vertex],0)),1,1,"")</f>
        <v>8</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313</v>
      </c>
      <c r="B81" s="65"/>
      <c r="C81" s="65" t="s">
        <v>64</v>
      </c>
      <c r="D81" s="66">
        <v>166.65252407553376</v>
      </c>
      <c r="E81" s="68"/>
      <c r="F81" s="100" t="s">
        <v>1723</v>
      </c>
      <c r="G81" s="65"/>
      <c r="H81" s="69" t="s">
        <v>313</v>
      </c>
      <c r="I81" s="70"/>
      <c r="J81" s="70"/>
      <c r="K81" s="69" t="s">
        <v>1938</v>
      </c>
      <c r="L81" s="73">
        <v>1</v>
      </c>
      <c r="M81" s="74">
        <v>9573.44140625</v>
      </c>
      <c r="N81" s="74">
        <v>2429.1689453125</v>
      </c>
      <c r="O81" s="75"/>
      <c r="P81" s="76"/>
      <c r="Q81" s="76"/>
      <c r="R81" s="86"/>
      <c r="S81" s="48">
        <v>1</v>
      </c>
      <c r="T81" s="48">
        <v>0</v>
      </c>
      <c r="U81" s="49">
        <v>0</v>
      </c>
      <c r="V81" s="49">
        <v>0.333333</v>
      </c>
      <c r="W81" s="49">
        <v>0</v>
      </c>
      <c r="X81" s="49">
        <v>0.770267</v>
      </c>
      <c r="Y81" s="49">
        <v>0</v>
      </c>
      <c r="Z81" s="49">
        <v>0</v>
      </c>
      <c r="AA81" s="71">
        <v>81</v>
      </c>
      <c r="AB81" s="71"/>
      <c r="AC81" s="72"/>
      <c r="AD81" s="78" t="s">
        <v>1312</v>
      </c>
      <c r="AE81" s="78">
        <v>391</v>
      </c>
      <c r="AF81" s="78">
        <v>170</v>
      </c>
      <c r="AG81" s="78">
        <v>133</v>
      </c>
      <c r="AH81" s="78">
        <v>313</v>
      </c>
      <c r="AI81" s="78"/>
      <c r="AJ81" s="78" t="s">
        <v>1425</v>
      </c>
      <c r="AK81" s="78" t="s">
        <v>1461</v>
      </c>
      <c r="AL81" s="78"/>
      <c r="AM81" s="78"/>
      <c r="AN81" s="80">
        <v>42068.82568287037</v>
      </c>
      <c r="AO81" s="83" t="s">
        <v>1647</v>
      </c>
      <c r="AP81" s="78" t="b">
        <v>1</v>
      </c>
      <c r="AQ81" s="78" t="b">
        <v>0</v>
      </c>
      <c r="AR81" s="78" t="b">
        <v>0</v>
      </c>
      <c r="AS81" s="78"/>
      <c r="AT81" s="78">
        <v>4</v>
      </c>
      <c r="AU81" s="83" t="s">
        <v>1677</v>
      </c>
      <c r="AV81" s="78" t="b">
        <v>0</v>
      </c>
      <c r="AW81" s="78" t="s">
        <v>1742</v>
      </c>
      <c r="AX81" s="83" t="s">
        <v>1821</v>
      </c>
      <c r="AY81" s="78" t="s">
        <v>65</v>
      </c>
      <c r="AZ81" s="78" t="str">
        <f>REPLACE(INDEX(GroupVertices[Group],MATCH(Vertices[[#This Row],[Vertex]],GroupVertices[Vertex],0)),1,1,"")</f>
        <v>8</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252</v>
      </c>
      <c r="B82" s="65"/>
      <c r="C82" s="65" t="s">
        <v>64</v>
      </c>
      <c r="D82" s="66">
        <v>169.9552417834744</v>
      </c>
      <c r="E82" s="68"/>
      <c r="F82" s="100" t="s">
        <v>678</v>
      </c>
      <c r="G82" s="65"/>
      <c r="H82" s="69" t="s">
        <v>252</v>
      </c>
      <c r="I82" s="70"/>
      <c r="J82" s="70"/>
      <c r="K82" s="69" t="s">
        <v>1939</v>
      </c>
      <c r="L82" s="73">
        <v>1</v>
      </c>
      <c r="M82" s="74">
        <v>8531.916015625</v>
      </c>
      <c r="N82" s="74">
        <v>2705.61181640625</v>
      </c>
      <c r="O82" s="75"/>
      <c r="P82" s="76"/>
      <c r="Q82" s="76"/>
      <c r="R82" s="86"/>
      <c r="S82" s="48">
        <v>0</v>
      </c>
      <c r="T82" s="48">
        <v>2</v>
      </c>
      <c r="U82" s="49">
        <v>0</v>
      </c>
      <c r="V82" s="49">
        <v>0.003717</v>
      </c>
      <c r="W82" s="49">
        <v>0.01018</v>
      </c>
      <c r="X82" s="49">
        <v>0.630277</v>
      </c>
      <c r="Y82" s="49">
        <v>0.5</v>
      </c>
      <c r="Z82" s="49">
        <v>0</v>
      </c>
      <c r="AA82" s="71">
        <v>82</v>
      </c>
      <c r="AB82" s="71"/>
      <c r="AC82" s="72"/>
      <c r="AD82" s="78" t="s">
        <v>1313</v>
      </c>
      <c r="AE82" s="78">
        <v>91</v>
      </c>
      <c r="AF82" s="78">
        <v>285</v>
      </c>
      <c r="AG82" s="78">
        <v>477</v>
      </c>
      <c r="AH82" s="78">
        <v>534</v>
      </c>
      <c r="AI82" s="78"/>
      <c r="AJ82" s="78" t="s">
        <v>1426</v>
      </c>
      <c r="AK82" s="78" t="s">
        <v>1489</v>
      </c>
      <c r="AL82" s="78"/>
      <c r="AM82" s="78"/>
      <c r="AN82" s="80">
        <v>41379.670486111114</v>
      </c>
      <c r="AO82" s="78"/>
      <c r="AP82" s="78" t="b">
        <v>1</v>
      </c>
      <c r="AQ82" s="78" t="b">
        <v>0</v>
      </c>
      <c r="AR82" s="78" t="b">
        <v>0</v>
      </c>
      <c r="AS82" s="78"/>
      <c r="AT82" s="78">
        <v>2</v>
      </c>
      <c r="AU82" s="83" t="s">
        <v>1677</v>
      </c>
      <c r="AV82" s="78" t="b">
        <v>0</v>
      </c>
      <c r="AW82" s="78" t="s">
        <v>1742</v>
      </c>
      <c r="AX82" s="83" t="s">
        <v>1822</v>
      </c>
      <c r="AY82" s="78" t="s">
        <v>66</v>
      </c>
      <c r="AZ82" s="78" t="str">
        <f>REPLACE(INDEX(GroupVertices[Group],MATCH(Vertices[[#This Row],[Vertex]],GroupVertices[Vertex],0)),1,1,"")</f>
        <v>5</v>
      </c>
      <c r="BA82" s="48"/>
      <c r="BB82" s="48"/>
      <c r="BC82" s="48"/>
      <c r="BD82" s="48"/>
      <c r="BE82" s="48" t="s">
        <v>546</v>
      </c>
      <c r="BF82" s="48" t="s">
        <v>546</v>
      </c>
      <c r="BG82" s="116" t="s">
        <v>2408</v>
      </c>
      <c r="BH82" s="116" t="s">
        <v>2408</v>
      </c>
      <c r="BI82" s="116" t="s">
        <v>2488</v>
      </c>
      <c r="BJ82" s="116" t="s">
        <v>2488</v>
      </c>
      <c r="BK82" s="116">
        <v>0</v>
      </c>
      <c r="BL82" s="120">
        <v>0</v>
      </c>
      <c r="BM82" s="116">
        <v>0</v>
      </c>
      <c r="BN82" s="120">
        <v>0</v>
      </c>
      <c r="BO82" s="116">
        <v>0</v>
      </c>
      <c r="BP82" s="120">
        <v>0</v>
      </c>
      <c r="BQ82" s="116">
        <v>41</v>
      </c>
      <c r="BR82" s="120">
        <v>100</v>
      </c>
      <c r="BS82" s="116">
        <v>41</v>
      </c>
      <c r="BT82" s="2"/>
      <c r="BU82" s="3"/>
      <c r="BV82" s="3"/>
      <c r="BW82" s="3"/>
      <c r="BX82" s="3"/>
    </row>
    <row r="83" spans="1:76" ht="15">
      <c r="A83" s="64" t="s">
        <v>314</v>
      </c>
      <c r="B83" s="65"/>
      <c r="C83" s="65" t="s">
        <v>64</v>
      </c>
      <c r="D83" s="66">
        <v>536.8728194934713</v>
      </c>
      <c r="E83" s="68"/>
      <c r="F83" s="100" t="s">
        <v>1724</v>
      </c>
      <c r="G83" s="65"/>
      <c r="H83" s="69" t="s">
        <v>314</v>
      </c>
      <c r="I83" s="70"/>
      <c r="J83" s="70"/>
      <c r="K83" s="69" t="s">
        <v>1940</v>
      </c>
      <c r="L83" s="73">
        <v>124.69920040367968</v>
      </c>
      <c r="M83" s="74">
        <v>8078.1767578125</v>
      </c>
      <c r="N83" s="74">
        <v>3451.19140625</v>
      </c>
      <c r="O83" s="75"/>
      <c r="P83" s="76"/>
      <c r="Q83" s="76"/>
      <c r="R83" s="86"/>
      <c r="S83" s="48">
        <v>4</v>
      </c>
      <c r="T83" s="48">
        <v>0</v>
      </c>
      <c r="U83" s="49">
        <v>127.5</v>
      </c>
      <c r="V83" s="49">
        <v>0.004115</v>
      </c>
      <c r="W83" s="49">
        <v>0.013818</v>
      </c>
      <c r="X83" s="49">
        <v>1.186893</v>
      </c>
      <c r="Y83" s="49">
        <v>0.4166666666666667</v>
      </c>
      <c r="Z83" s="49">
        <v>0</v>
      </c>
      <c r="AA83" s="71">
        <v>83</v>
      </c>
      <c r="AB83" s="71"/>
      <c r="AC83" s="72"/>
      <c r="AD83" s="78" t="s">
        <v>1314</v>
      </c>
      <c r="AE83" s="78">
        <v>965</v>
      </c>
      <c r="AF83" s="78">
        <v>13061</v>
      </c>
      <c r="AG83" s="78">
        <v>5061</v>
      </c>
      <c r="AH83" s="78">
        <v>5019</v>
      </c>
      <c r="AI83" s="78"/>
      <c r="AJ83" s="78" t="s">
        <v>1427</v>
      </c>
      <c r="AK83" s="78" t="s">
        <v>1198</v>
      </c>
      <c r="AL83" s="83" t="s">
        <v>1541</v>
      </c>
      <c r="AM83" s="78"/>
      <c r="AN83" s="80">
        <v>40192.41570601852</v>
      </c>
      <c r="AO83" s="83" t="s">
        <v>1648</v>
      </c>
      <c r="AP83" s="78" t="b">
        <v>0</v>
      </c>
      <c r="AQ83" s="78" t="b">
        <v>0</v>
      </c>
      <c r="AR83" s="78" t="b">
        <v>1</v>
      </c>
      <c r="AS83" s="78"/>
      <c r="AT83" s="78">
        <v>135</v>
      </c>
      <c r="AU83" s="83" t="s">
        <v>1677</v>
      </c>
      <c r="AV83" s="78" t="b">
        <v>0</v>
      </c>
      <c r="AW83" s="78" t="s">
        <v>1742</v>
      </c>
      <c r="AX83" s="83" t="s">
        <v>1823</v>
      </c>
      <c r="AY83" s="78" t="s">
        <v>65</v>
      </c>
      <c r="AZ83" s="78" t="str">
        <f>REPLACE(INDEX(GroupVertices[Group],MATCH(Vertices[[#This Row],[Vertex]],GroupVertices[Vertex],0)),1,1,"")</f>
        <v>5</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253</v>
      </c>
      <c r="B84" s="65"/>
      <c r="C84" s="65" t="s">
        <v>64</v>
      </c>
      <c r="D84" s="66">
        <v>166.10685767161314</v>
      </c>
      <c r="E84" s="68"/>
      <c r="F84" s="100" t="s">
        <v>679</v>
      </c>
      <c r="G84" s="65"/>
      <c r="H84" s="69" t="s">
        <v>253</v>
      </c>
      <c r="I84" s="70"/>
      <c r="J84" s="70"/>
      <c r="K84" s="69" t="s">
        <v>1941</v>
      </c>
      <c r="L84" s="73">
        <v>1</v>
      </c>
      <c r="M84" s="74">
        <v>402.3417053222656</v>
      </c>
      <c r="N84" s="74">
        <v>2389.14306640625</v>
      </c>
      <c r="O84" s="75"/>
      <c r="P84" s="76"/>
      <c r="Q84" s="76"/>
      <c r="R84" s="86"/>
      <c r="S84" s="48">
        <v>0</v>
      </c>
      <c r="T84" s="48">
        <v>1</v>
      </c>
      <c r="U84" s="49">
        <v>0</v>
      </c>
      <c r="V84" s="49">
        <v>0.003704</v>
      </c>
      <c r="W84" s="49">
        <v>0.008811</v>
      </c>
      <c r="X84" s="49">
        <v>0.378062</v>
      </c>
      <c r="Y84" s="49">
        <v>0</v>
      </c>
      <c r="Z84" s="49">
        <v>0</v>
      </c>
      <c r="AA84" s="71">
        <v>84</v>
      </c>
      <c r="AB84" s="71"/>
      <c r="AC84" s="72"/>
      <c r="AD84" s="78" t="s">
        <v>1315</v>
      </c>
      <c r="AE84" s="78">
        <v>224</v>
      </c>
      <c r="AF84" s="78">
        <v>151</v>
      </c>
      <c r="AG84" s="78">
        <v>3081</v>
      </c>
      <c r="AH84" s="78">
        <v>5579</v>
      </c>
      <c r="AI84" s="78"/>
      <c r="AJ84" s="78" t="s">
        <v>1428</v>
      </c>
      <c r="AK84" s="78" t="s">
        <v>1490</v>
      </c>
      <c r="AL84" s="83" t="s">
        <v>1557</v>
      </c>
      <c r="AM84" s="78"/>
      <c r="AN84" s="80">
        <v>42817.46640046296</v>
      </c>
      <c r="AO84" s="83" t="s">
        <v>1649</v>
      </c>
      <c r="AP84" s="78" t="b">
        <v>1</v>
      </c>
      <c r="AQ84" s="78" t="b">
        <v>0</v>
      </c>
      <c r="AR84" s="78" t="b">
        <v>0</v>
      </c>
      <c r="AS84" s="78"/>
      <c r="AT84" s="78">
        <v>0</v>
      </c>
      <c r="AU84" s="78"/>
      <c r="AV84" s="78" t="b">
        <v>0</v>
      </c>
      <c r="AW84" s="78" t="s">
        <v>1742</v>
      </c>
      <c r="AX84" s="83" t="s">
        <v>1824</v>
      </c>
      <c r="AY84" s="78" t="s">
        <v>66</v>
      </c>
      <c r="AZ84" s="78" t="str">
        <f>REPLACE(INDEX(GroupVertices[Group],MATCH(Vertices[[#This Row],[Vertex]],GroupVertices[Vertex],0)),1,1,"")</f>
        <v>1</v>
      </c>
      <c r="BA84" s="48"/>
      <c r="BB84" s="48"/>
      <c r="BC84" s="48"/>
      <c r="BD84" s="48"/>
      <c r="BE84" s="48"/>
      <c r="BF84" s="48"/>
      <c r="BG84" s="116" t="s">
        <v>2409</v>
      </c>
      <c r="BH84" s="116" t="s">
        <v>2409</v>
      </c>
      <c r="BI84" s="116" t="s">
        <v>2489</v>
      </c>
      <c r="BJ84" s="116" t="s">
        <v>2489</v>
      </c>
      <c r="BK84" s="116">
        <v>0</v>
      </c>
      <c r="BL84" s="120">
        <v>0</v>
      </c>
      <c r="BM84" s="116">
        <v>0</v>
      </c>
      <c r="BN84" s="120">
        <v>0</v>
      </c>
      <c r="BO84" s="116">
        <v>0</v>
      </c>
      <c r="BP84" s="120">
        <v>0</v>
      </c>
      <c r="BQ84" s="116">
        <v>19</v>
      </c>
      <c r="BR84" s="120">
        <v>100</v>
      </c>
      <c r="BS84" s="116">
        <v>19</v>
      </c>
      <c r="BT84" s="2"/>
      <c r="BU84" s="3"/>
      <c r="BV84" s="3"/>
      <c r="BW84" s="3"/>
      <c r="BX84" s="3"/>
    </row>
    <row r="85" spans="1:76" ht="15">
      <c r="A85" s="64" t="s">
        <v>254</v>
      </c>
      <c r="B85" s="65"/>
      <c r="C85" s="65" t="s">
        <v>64</v>
      </c>
      <c r="D85" s="66">
        <v>236.03831522670413</v>
      </c>
      <c r="E85" s="68"/>
      <c r="F85" s="100" t="s">
        <v>680</v>
      </c>
      <c r="G85" s="65"/>
      <c r="H85" s="69" t="s">
        <v>254</v>
      </c>
      <c r="I85" s="70"/>
      <c r="J85" s="70"/>
      <c r="K85" s="69" t="s">
        <v>1942</v>
      </c>
      <c r="L85" s="73">
        <v>19.110210055700037</v>
      </c>
      <c r="M85" s="74">
        <v>5167.79248046875</v>
      </c>
      <c r="N85" s="74">
        <v>2160.312255859375</v>
      </c>
      <c r="O85" s="75"/>
      <c r="P85" s="76"/>
      <c r="Q85" s="76"/>
      <c r="R85" s="86"/>
      <c r="S85" s="48">
        <v>0</v>
      </c>
      <c r="T85" s="48">
        <v>3</v>
      </c>
      <c r="U85" s="49">
        <v>18.666667</v>
      </c>
      <c r="V85" s="49">
        <v>0.002915</v>
      </c>
      <c r="W85" s="49">
        <v>0.006586</v>
      </c>
      <c r="X85" s="49">
        <v>0.834343</v>
      </c>
      <c r="Y85" s="49">
        <v>0.16666666666666666</v>
      </c>
      <c r="Z85" s="49">
        <v>0</v>
      </c>
      <c r="AA85" s="71">
        <v>85</v>
      </c>
      <c r="AB85" s="71"/>
      <c r="AC85" s="72"/>
      <c r="AD85" s="78" t="s">
        <v>1316</v>
      </c>
      <c r="AE85" s="78">
        <v>2092</v>
      </c>
      <c r="AF85" s="78">
        <v>2586</v>
      </c>
      <c r="AG85" s="78">
        <v>31033</v>
      </c>
      <c r="AH85" s="78">
        <v>8981</v>
      </c>
      <c r="AI85" s="78"/>
      <c r="AJ85" s="78" t="s">
        <v>1429</v>
      </c>
      <c r="AK85" s="78" t="s">
        <v>1198</v>
      </c>
      <c r="AL85" s="83" t="s">
        <v>1558</v>
      </c>
      <c r="AM85" s="78"/>
      <c r="AN85" s="80">
        <v>40393.80260416667</v>
      </c>
      <c r="AO85" s="83" t="s">
        <v>1650</v>
      </c>
      <c r="AP85" s="78" t="b">
        <v>0</v>
      </c>
      <c r="AQ85" s="78" t="b">
        <v>0</v>
      </c>
      <c r="AR85" s="78" t="b">
        <v>1</v>
      </c>
      <c r="AS85" s="78"/>
      <c r="AT85" s="78">
        <v>346</v>
      </c>
      <c r="AU85" s="83" t="s">
        <v>1679</v>
      </c>
      <c r="AV85" s="78" t="b">
        <v>0</v>
      </c>
      <c r="AW85" s="78" t="s">
        <v>1742</v>
      </c>
      <c r="AX85" s="83" t="s">
        <v>1825</v>
      </c>
      <c r="AY85" s="78" t="s">
        <v>66</v>
      </c>
      <c r="AZ85" s="78" t="str">
        <f>REPLACE(INDEX(GroupVertices[Group],MATCH(Vertices[[#This Row],[Vertex]],GroupVertices[Vertex],0)),1,1,"")</f>
        <v>3</v>
      </c>
      <c r="BA85" s="48"/>
      <c r="BB85" s="48"/>
      <c r="BC85" s="48"/>
      <c r="BD85" s="48"/>
      <c r="BE85" s="48" t="s">
        <v>548</v>
      </c>
      <c r="BF85" s="48" t="s">
        <v>548</v>
      </c>
      <c r="BG85" s="116" t="s">
        <v>2410</v>
      </c>
      <c r="BH85" s="116" t="s">
        <v>2410</v>
      </c>
      <c r="BI85" s="116" t="s">
        <v>2481</v>
      </c>
      <c r="BJ85" s="116" t="s">
        <v>2481</v>
      </c>
      <c r="BK85" s="116">
        <v>0</v>
      </c>
      <c r="BL85" s="120">
        <v>0</v>
      </c>
      <c r="BM85" s="116">
        <v>0</v>
      </c>
      <c r="BN85" s="120">
        <v>0</v>
      </c>
      <c r="BO85" s="116">
        <v>0</v>
      </c>
      <c r="BP85" s="120">
        <v>0</v>
      </c>
      <c r="BQ85" s="116">
        <v>25</v>
      </c>
      <c r="BR85" s="120">
        <v>100</v>
      </c>
      <c r="BS85" s="116">
        <v>25</v>
      </c>
      <c r="BT85" s="2"/>
      <c r="BU85" s="3"/>
      <c r="BV85" s="3"/>
      <c r="BW85" s="3"/>
      <c r="BX85" s="3"/>
    </row>
    <row r="86" spans="1:76" ht="15">
      <c r="A86" s="64" t="s">
        <v>255</v>
      </c>
      <c r="B86" s="65"/>
      <c r="C86" s="65" t="s">
        <v>64</v>
      </c>
      <c r="D86" s="66">
        <v>181.09832413722197</v>
      </c>
      <c r="E86" s="68"/>
      <c r="F86" s="100" t="s">
        <v>681</v>
      </c>
      <c r="G86" s="65"/>
      <c r="H86" s="69" t="s">
        <v>255</v>
      </c>
      <c r="I86" s="70"/>
      <c r="J86" s="70"/>
      <c r="K86" s="69" t="s">
        <v>1943</v>
      </c>
      <c r="L86" s="73">
        <v>19.110210055700037</v>
      </c>
      <c r="M86" s="74">
        <v>4641.03173828125</v>
      </c>
      <c r="N86" s="74">
        <v>2072.230712890625</v>
      </c>
      <c r="O86" s="75"/>
      <c r="P86" s="76"/>
      <c r="Q86" s="76"/>
      <c r="R86" s="86"/>
      <c r="S86" s="48">
        <v>0</v>
      </c>
      <c r="T86" s="48">
        <v>4</v>
      </c>
      <c r="U86" s="49">
        <v>18.666667</v>
      </c>
      <c r="V86" s="49">
        <v>0.003876</v>
      </c>
      <c r="W86" s="49">
        <v>0.015398</v>
      </c>
      <c r="X86" s="49">
        <v>1.062405</v>
      </c>
      <c r="Y86" s="49">
        <v>0.4166666666666667</v>
      </c>
      <c r="Z86" s="49">
        <v>0</v>
      </c>
      <c r="AA86" s="71">
        <v>86</v>
      </c>
      <c r="AB86" s="71"/>
      <c r="AC86" s="72"/>
      <c r="AD86" s="78" t="s">
        <v>1317</v>
      </c>
      <c r="AE86" s="78">
        <v>375</v>
      </c>
      <c r="AF86" s="78">
        <v>673</v>
      </c>
      <c r="AG86" s="78">
        <v>530</v>
      </c>
      <c r="AH86" s="78">
        <v>160</v>
      </c>
      <c r="AI86" s="78"/>
      <c r="AJ86" s="78" t="s">
        <v>1430</v>
      </c>
      <c r="AK86" s="78" t="s">
        <v>1491</v>
      </c>
      <c r="AL86" s="78"/>
      <c r="AM86" s="78"/>
      <c r="AN86" s="80">
        <v>40932.877754629626</v>
      </c>
      <c r="AO86" s="78"/>
      <c r="AP86" s="78" t="b">
        <v>1</v>
      </c>
      <c r="AQ86" s="78" t="b">
        <v>0</v>
      </c>
      <c r="AR86" s="78" t="b">
        <v>1</v>
      </c>
      <c r="AS86" s="78"/>
      <c r="AT86" s="78">
        <v>14</v>
      </c>
      <c r="AU86" s="83" t="s">
        <v>1677</v>
      </c>
      <c r="AV86" s="78" t="b">
        <v>0</v>
      </c>
      <c r="AW86" s="78" t="s">
        <v>1742</v>
      </c>
      <c r="AX86" s="83" t="s">
        <v>1826</v>
      </c>
      <c r="AY86" s="78" t="s">
        <v>66</v>
      </c>
      <c r="AZ86" s="78" t="str">
        <f>REPLACE(INDEX(GroupVertices[Group],MATCH(Vertices[[#This Row],[Vertex]],GroupVertices[Vertex],0)),1,1,"")</f>
        <v>3</v>
      </c>
      <c r="BA86" s="48"/>
      <c r="BB86" s="48"/>
      <c r="BC86" s="48"/>
      <c r="BD86" s="48"/>
      <c r="BE86" s="48" t="s">
        <v>548</v>
      </c>
      <c r="BF86" s="48" t="s">
        <v>548</v>
      </c>
      <c r="BG86" s="116" t="s">
        <v>2411</v>
      </c>
      <c r="BH86" s="116" t="s">
        <v>2440</v>
      </c>
      <c r="BI86" s="116" t="s">
        <v>2490</v>
      </c>
      <c r="BJ86" s="116" t="s">
        <v>2490</v>
      </c>
      <c r="BK86" s="116">
        <v>1</v>
      </c>
      <c r="BL86" s="120">
        <v>1.6666666666666667</v>
      </c>
      <c r="BM86" s="116">
        <v>0</v>
      </c>
      <c r="BN86" s="120">
        <v>0</v>
      </c>
      <c r="BO86" s="116">
        <v>0</v>
      </c>
      <c r="BP86" s="120">
        <v>0</v>
      </c>
      <c r="BQ86" s="116">
        <v>59</v>
      </c>
      <c r="BR86" s="120">
        <v>98.33333333333333</v>
      </c>
      <c r="BS86" s="116">
        <v>60</v>
      </c>
      <c r="BT86" s="2"/>
      <c r="BU86" s="3"/>
      <c r="BV86" s="3"/>
      <c r="BW86" s="3"/>
      <c r="BX86" s="3"/>
    </row>
    <row r="87" spans="1:76" ht="15">
      <c r="A87" s="64" t="s">
        <v>257</v>
      </c>
      <c r="B87" s="65"/>
      <c r="C87" s="65" t="s">
        <v>64</v>
      </c>
      <c r="D87" s="66">
        <v>606.6606806264779</v>
      </c>
      <c r="E87" s="68"/>
      <c r="F87" s="100" t="s">
        <v>683</v>
      </c>
      <c r="G87" s="65"/>
      <c r="H87" s="69" t="s">
        <v>257</v>
      </c>
      <c r="I87" s="70"/>
      <c r="J87" s="70"/>
      <c r="K87" s="69" t="s">
        <v>1944</v>
      </c>
      <c r="L87" s="73">
        <v>591.3604976128556</v>
      </c>
      <c r="M87" s="74">
        <v>9261.1044921875</v>
      </c>
      <c r="N87" s="74">
        <v>6675.60107421875</v>
      </c>
      <c r="O87" s="75"/>
      <c r="P87" s="76"/>
      <c r="Q87" s="76"/>
      <c r="R87" s="86"/>
      <c r="S87" s="48">
        <v>7</v>
      </c>
      <c r="T87" s="48">
        <v>6</v>
      </c>
      <c r="U87" s="49">
        <v>608.5</v>
      </c>
      <c r="V87" s="49">
        <v>0.004219</v>
      </c>
      <c r="W87" s="49">
        <v>0.022412</v>
      </c>
      <c r="X87" s="49">
        <v>2.613481</v>
      </c>
      <c r="Y87" s="49">
        <v>0.16666666666666666</v>
      </c>
      <c r="Z87" s="49">
        <v>0.2222222222222222</v>
      </c>
      <c r="AA87" s="71">
        <v>87</v>
      </c>
      <c r="AB87" s="71"/>
      <c r="AC87" s="72"/>
      <c r="AD87" s="78" t="s">
        <v>1318</v>
      </c>
      <c r="AE87" s="78">
        <v>228</v>
      </c>
      <c r="AF87" s="78">
        <v>15491</v>
      </c>
      <c r="AG87" s="78">
        <v>44471</v>
      </c>
      <c r="AH87" s="78">
        <v>16085</v>
      </c>
      <c r="AI87" s="78"/>
      <c r="AJ87" s="78" t="s">
        <v>1431</v>
      </c>
      <c r="AK87" s="78" t="s">
        <v>1198</v>
      </c>
      <c r="AL87" s="83" t="s">
        <v>1559</v>
      </c>
      <c r="AM87" s="78"/>
      <c r="AN87" s="80">
        <v>40119.415914351855</v>
      </c>
      <c r="AO87" s="83" t="s">
        <v>1651</v>
      </c>
      <c r="AP87" s="78" t="b">
        <v>0</v>
      </c>
      <c r="AQ87" s="78" t="b">
        <v>0</v>
      </c>
      <c r="AR87" s="78" t="b">
        <v>0</v>
      </c>
      <c r="AS87" s="78"/>
      <c r="AT87" s="78">
        <v>148</v>
      </c>
      <c r="AU87" s="83" t="s">
        <v>1685</v>
      </c>
      <c r="AV87" s="78" t="b">
        <v>0</v>
      </c>
      <c r="AW87" s="78" t="s">
        <v>1742</v>
      </c>
      <c r="AX87" s="83" t="s">
        <v>1827</v>
      </c>
      <c r="AY87" s="78" t="s">
        <v>66</v>
      </c>
      <c r="AZ87" s="78" t="str">
        <f>REPLACE(INDEX(GroupVertices[Group],MATCH(Vertices[[#This Row],[Vertex]],GroupVertices[Vertex],0)),1,1,"")</f>
        <v>6</v>
      </c>
      <c r="BA87" s="48" t="s">
        <v>504</v>
      </c>
      <c r="BB87" s="48" t="s">
        <v>504</v>
      </c>
      <c r="BC87" s="48" t="s">
        <v>531</v>
      </c>
      <c r="BD87" s="48" t="s">
        <v>531</v>
      </c>
      <c r="BE87" s="48" t="s">
        <v>2354</v>
      </c>
      <c r="BF87" s="48" t="s">
        <v>2354</v>
      </c>
      <c r="BG87" s="116" t="s">
        <v>2412</v>
      </c>
      <c r="BH87" s="116" t="s">
        <v>2441</v>
      </c>
      <c r="BI87" s="116" t="s">
        <v>2491</v>
      </c>
      <c r="BJ87" s="116" t="s">
        <v>2510</v>
      </c>
      <c r="BK87" s="116">
        <v>2</v>
      </c>
      <c r="BL87" s="120">
        <v>0.8097165991902834</v>
      </c>
      <c r="BM87" s="116">
        <v>0</v>
      </c>
      <c r="BN87" s="120">
        <v>0</v>
      </c>
      <c r="BO87" s="116">
        <v>0</v>
      </c>
      <c r="BP87" s="120">
        <v>0</v>
      </c>
      <c r="BQ87" s="116">
        <v>245</v>
      </c>
      <c r="BR87" s="120">
        <v>99.19028340080972</v>
      </c>
      <c r="BS87" s="116">
        <v>247</v>
      </c>
      <c r="BT87" s="2"/>
      <c r="BU87" s="3"/>
      <c r="BV87" s="3"/>
      <c r="BW87" s="3"/>
      <c r="BX87" s="3"/>
    </row>
    <row r="88" spans="1:76" ht="15">
      <c r="A88" s="64" t="s">
        <v>258</v>
      </c>
      <c r="B88" s="65"/>
      <c r="C88" s="65" t="s">
        <v>64</v>
      </c>
      <c r="D88" s="66">
        <v>167.25562904828814</v>
      </c>
      <c r="E88" s="68"/>
      <c r="F88" s="100" t="s">
        <v>684</v>
      </c>
      <c r="G88" s="65"/>
      <c r="H88" s="69" t="s">
        <v>258</v>
      </c>
      <c r="I88" s="70"/>
      <c r="J88" s="70"/>
      <c r="K88" s="69" t="s">
        <v>1945</v>
      </c>
      <c r="L88" s="73">
        <v>1</v>
      </c>
      <c r="M88" s="74">
        <v>9185.6171875</v>
      </c>
      <c r="N88" s="74">
        <v>5411.2236328125</v>
      </c>
      <c r="O88" s="75"/>
      <c r="P88" s="76"/>
      <c r="Q88" s="76"/>
      <c r="R88" s="86"/>
      <c r="S88" s="48">
        <v>0</v>
      </c>
      <c r="T88" s="48">
        <v>2</v>
      </c>
      <c r="U88" s="49">
        <v>0</v>
      </c>
      <c r="V88" s="49">
        <v>0.003745</v>
      </c>
      <c r="W88" s="49">
        <v>0.011031</v>
      </c>
      <c r="X88" s="49">
        <v>0.600208</v>
      </c>
      <c r="Y88" s="49">
        <v>1</v>
      </c>
      <c r="Z88" s="49">
        <v>0</v>
      </c>
      <c r="AA88" s="71">
        <v>88</v>
      </c>
      <c r="AB88" s="71"/>
      <c r="AC88" s="72"/>
      <c r="AD88" s="78" t="s">
        <v>1319</v>
      </c>
      <c r="AE88" s="78">
        <v>269</v>
      </c>
      <c r="AF88" s="78">
        <v>191</v>
      </c>
      <c r="AG88" s="78">
        <v>648</v>
      </c>
      <c r="AH88" s="78">
        <v>1252</v>
      </c>
      <c r="AI88" s="78"/>
      <c r="AJ88" s="78" t="s">
        <v>1432</v>
      </c>
      <c r="AK88" s="78"/>
      <c r="AL88" s="83" t="s">
        <v>1498</v>
      </c>
      <c r="AM88" s="78"/>
      <c r="AN88" s="80">
        <v>41338.77300925926</v>
      </c>
      <c r="AO88" s="83" t="s">
        <v>1652</v>
      </c>
      <c r="AP88" s="78" t="b">
        <v>1</v>
      </c>
      <c r="AQ88" s="78" t="b">
        <v>0</v>
      </c>
      <c r="AR88" s="78" t="b">
        <v>0</v>
      </c>
      <c r="AS88" s="78"/>
      <c r="AT88" s="78">
        <v>2</v>
      </c>
      <c r="AU88" s="83" t="s">
        <v>1677</v>
      </c>
      <c r="AV88" s="78" t="b">
        <v>0</v>
      </c>
      <c r="AW88" s="78" t="s">
        <v>1742</v>
      </c>
      <c r="AX88" s="83" t="s">
        <v>1828</v>
      </c>
      <c r="AY88" s="78" t="s">
        <v>66</v>
      </c>
      <c r="AZ88" s="78" t="str">
        <f>REPLACE(INDEX(GroupVertices[Group],MATCH(Vertices[[#This Row],[Vertex]],GroupVertices[Vertex],0)),1,1,"")</f>
        <v>6</v>
      </c>
      <c r="BA88" s="48"/>
      <c r="BB88" s="48"/>
      <c r="BC88" s="48"/>
      <c r="BD88" s="48"/>
      <c r="BE88" s="48" t="s">
        <v>2355</v>
      </c>
      <c r="BF88" s="48" t="s">
        <v>2366</v>
      </c>
      <c r="BG88" s="116" t="s">
        <v>2413</v>
      </c>
      <c r="BH88" s="116" t="s">
        <v>2442</v>
      </c>
      <c r="BI88" s="116" t="s">
        <v>2492</v>
      </c>
      <c r="BJ88" s="116" t="s">
        <v>2492</v>
      </c>
      <c r="BK88" s="116">
        <v>6</v>
      </c>
      <c r="BL88" s="120">
        <v>4.615384615384615</v>
      </c>
      <c r="BM88" s="116">
        <v>0</v>
      </c>
      <c r="BN88" s="120">
        <v>0</v>
      </c>
      <c r="BO88" s="116">
        <v>0</v>
      </c>
      <c r="BP88" s="120">
        <v>0</v>
      </c>
      <c r="BQ88" s="116">
        <v>124</v>
      </c>
      <c r="BR88" s="120">
        <v>95.38461538461539</v>
      </c>
      <c r="BS88" s="116">
        <v>130</v>
      </c>
      <c r="BT88" s="2"/>
      <c r="BU88" s="3"/>
      <c r="BV88" s="3"/>
      <c r="BW88" s="3"/>
      <c r="BX88" s="3"/>
    </row>
    <row r="89" spans="1:76" ht="15">
      <c r="A89" s="64" t="s">
        <v>315</v>
      </c>
      <c r="B89" s="65"/>
      <c r="C89" s="65" t="s">
        <v>64</v>
      </c>
      <c r="D89" s="66">
        <v>167.4566640392063</v>
      </c>
      <c r="E89" s="68"/>
      <c r="F89" s="100" t="s">
        <v>1725</v>
      </c>
      <c r="G89" s="65"/>
      <c r="H89" s="69" t="s">
        <v>315</v>
      </c>
      <c r="I89" s="70"/>
      <c r="J89" s="70"/>
      <c r="K89" s="69" t="s">
        <v>1946</v>
      </c>
      <c r="L89" s="73">
        <v>1</v>
      </c>
      <c r="M89" s="74">
        <v>246.02818298339844</v>
      </c>
      <c r="N89" s="74">
        <v>5585.94873046875</v>
      </c>
      <c r="O89" s="75"/>
      <c r="P89" s="76"/>
      <c r="Q89" s="76"/>
      <c r="R89" s="86"/>
      <c r="S89" s="48">
        <v>1</v>
      </c>
      <c r="T89" s="48">
        <v>0</v>
      </c>
      <c r="U89" s="49">
        <v>0</v>
      </c>
      <c r="V89" s="49">
        <v>0.003704</v>
      </c>
      <c r="W89" s="49">
        <v>0.008811</v>
      </c>
      <c r="X89" s="49">
        <v>0.378062</v>
      </c>
      <c r="Y89" s="49">
        <v>0</v>
      </c>
      <c r="Z89" s="49">
        <v>0</v>
      </c>
      <c r="AA89" s="71">
        <v>89</v>
      </c>
      <c r="AB89" s="71"/>
      <c r="AC89" s="72"/>
      <c r="AD89" s="78" t="s">
        <v>1320</v>
      </c>
      <c r="AE89" s="78">
        <v>243</v>
      </c>
      <c r="AF89" s="78">
        <v>198</v>
      </c>
      <c r="AG89" s="78">
        <v>482</v>
      </c>
      <c r="AH89" s="78">
        <v>2037</v>
      </c>
      <c r="AI89" s="78"/>
      <c r="AJ89" s="78" t="s">
        <v>1433</v>
      </c>
      <c r="AK89" s="78"/>
      <c r="AL89" s="78"/>
      <c r="AM89" s="78"/>
      <c r="AN89" s="80">
        <v>40654.97988425926</v>
      </c>
      <c r="AO89" s="83" t="s">
        <v>1653</v>
      </c>
      <c r="AP89" s="78" t="b">
        <v>0</v>
      </c>
      <c r="AQ89" s="78" t="b">
        <v>0</v>
      </c>
      <c r="AR89" s="78" t="b">
        <v>0</v>
      </c>
      <c r="AS89" s="78"/>
      <c r="AT89" s="78">
        <v>4</v>
      </c>
      <c r="AU89" s="83" t="s">
        <v>1679</v>
      </c>
      <c r="AV89" s="78" t="b">
        <v>0</v>
      </c>
      <c r="AW89" s="78" t="s">
        <v>1742</v>
      </c>
      <c r="AX89" s="83" t="s">
        <v>1829</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260</v>
      </c>
      <c r="B90" s="65"/>
      <c r="C90" s="65" t="s">
        <v>64</v>
      </c>
      <c r="D90" s="66">
        <v>220.96069090784468</v>
      </c>
      <c r="E90" s="68"/>
      <c r="F90" s="100" t="s">
        <v>686</v>
      </c>
      <c r="G90" s="65"/>
      <c r="H90" s="69" t="s">
        <v>260</v>
      </c>
      <c r="I90" s="70"/>
      <c r="J90" s="70"/>
      <c r="K90" s="69" t="s">
        <v>1947</v>
      </c>
      <c r="L90" s="73">
        <v>1</v>
      </c>
      <c r="M90" s="74">
        <v>1583.1986083984375</v>
      </c>
      <c r="N90" s="74">
        <v>9646.09375</v>
      </c>
      <c r="O90" s="75"/>
      <c r="P90" s="76"/>
      <c r="Q90" s="76"/>
      <c r="R90" s="86"/>
      <c r="S90" s="48">
        <v>1</v>
      </c>
      <c r="T90" s="48">
        <v>1</v>
      </c>
      <c r="U90" s="49">
        <v>0</v>
      </c>
      <c r="V90" s="49">
        <v>0.003704</v>
      </c>
      <c r="W90" s="49">
        <v>0.008811</v>
      </c>
      <c r="X90" s="49">
        <v>0.378062</v>
      </c>
      <c r="Y90" s="49">
        <v>0</v>
      </c>
      <c r="Z90" s="49">
        <v>1</v>
      </c>
      <c r="AA90" s="71">
        <v>90</v>
      </c>
      <c r="AB90" s="71"/>
      <c r="AC90" s="72"/>
      <c r="AD90" s="78" t="s">
        <v>1321</v>
      </c>
      <c r="AE90" s="78">
        <v>1039</v>
      </c>
      <c r="AF90" s="78">
        <v>2061</v>
      </c>
      <c r="AG90" s="78">
        <v>2406</v>
      </c>
      <c r="AH90" s="78">
        <v>1079</v>
      </c>
      <c r="AI90" s="78"/>
      <c r="AJ90" s="78" t="s">
        <v>1434</v>
      </c>
      <c r="AK90" s="78" t="s">
        <v>1198</v>
      </c>
      <c r="AL90" s="83" t="s">
        <v>1560</v>
      </c>
      <c r="AM90" s="78"/>
      <c r="AN90" s="80">
        <v>40347.46493055556</v>
      </c>
      <c r="AO90" s="83" t="s">
        <v>1654</v>
      </c>
      <c r="AP90" s="78" t="b">
        <v>0</v>
      </c>
      <c r="AQ90" s="78" t="b">
        <v>0</v>
      </c>
      <c r="AR90" s="78" t="b">
        <v>1</v>
      </c>
      <c r="AS90" s="78"/>
      <c r="AT90" s="78">
        <v>67</v>
      </c>
      <c r="AU90" s="83" t="s">
        <v>1680</v>
      </c>
      <c r="AV90" s="78" t="b">
        <v>0</v>
      </c>
      <c r="AW90" s="78" t="s">
        <v>1742</v>
      </c>
      <c r="AX90" s="83" t="s">
        <v>1830</v>
      </c>
      <c r="AY90" s="78" t="s">
        <v>66</v>
      </c>
      <c r="AZ90" s="78" t="str">
        <f>REPLACE(INDEX(GroupVertices[Group],MATCH(Vertices[[#This Row],[Vertex]],GroupVertices[Vertex],0)),1,1,"")</f>
        <v>1</v>
      </c>
      <c r="BA90" s="48"/>
      <c r="BB90" s="48"/>
      <c r="BC90" s="48"/>
      <c r="BD90" s="48"/>
      <c r="BE90" s="48" t="s">
        <v>558</v>
      </c>
      <c r="BF90" s="48" t="s">
        <v>558</v>
      </c>
      <c r="BG90" s="116" t="s">
        <v>2414</v>
      </c>
      <c r="BH90" s="116" t="s">
        <v>2414</v>
      </c>
      <c r="BI90" s="116" t="s">
        <v>2493</v>
      </c>
      <c r="BJ90" s="116" t="s">
        <v>2493</v>
      </c>
      <c r="BK90" s="116">
        <v>0</v>
      </c>
      <c r="BL90" s="120">
        <v>0</v>
      </c>
      <c r="BM90" s="116">
        <v>0</v>
      </c>
      <c r="BN90" s="120">
        <v>0</v>
      </c>
      <c r="BO90" s="116">
        <v>0</v>
      </c>
      <c r="BP90" s="120">
        <v>0</v>
      </c>
      <c r="BQ90" s="116">
        <v>19</v>
      </c>
      <c r="BR90" s="120">
        <v>100</v>
      </c>
      <c r="BS90" s="116">
        <v>19</v>
      </c>
      <c r="BT90" s="2"/>
      <c r="BU90" s="3"/>
      <c r="BV90" s="3"/>
      <c r="BW90" s="3"/>
      <c r="BX90" s="3"/>
    </row>
    <row r="91" spans="1:76" ht="15">
      <c r="A91" s="64" t="s">
        <v>316</v>
      </c>
      <c r="B91" s="65"/>
      <c r="C91" s="65" t="s">
        <v>64</v>
      </c>
      <c r="D91" s="66">
        <v>191.95421364680078</v>
      </c>
      <c r="E91" s="68"/>
      <c r="F91" s="100" t="s">
        <v>1726</v>
      </c>
      <c r="G91" s="65"/>
      <c r="H91" s="69" t="s">
        <v>316</v>
      </c>
      <c r="I91" s="70"/>
      <c r="J91" s="70"/>
      <c r="K91" s="69" t="s">
        <v>1948</v>
      </c>
      <c r="L91" s="73">
        <v>9.731708263789155</v>
      </c>
      <c r="M91" s="74">
        <v>9073.912109375</v>
      </c>
      <c r="N91" s="74">
        <v>7568.50634765625</v>
      </c>
      <c r="O91" s="75"/>
      <c r="P91" s="76"/>
      <c r="Q91" s="76"/>
      <c r="R91" s="86"/>
      <c r="S91" s="48">
        <v>3</v>
      </c>
      <c r="T91" s="48">
        <v>0</v>
      </c>
      <c r="U91" s="49">
        <v>9</v>
      </c>
      <c r="V91" s="49">
        <v>0.003788</v>
      </c>
      <c r="W91" s="49">
        <v>0.012041</v>
      </c>
      <c r="X91" s="49">
        <v>0.895196</v>
      </c>
      <c r="Y91" s="49">
        <v>0.6666666666666666</v>
      </c>
      <c r="Z91" s="49">
        <v>0</v>
      </c>
      <c r="AA91" s="71">
        <v>91</v>
      </c>
      <c r="AB91" s="71"/>
      <c r="AC91" s="72"/>
      <c r="AD91" s="78" t="s">
        <v>1322</v>
      </c>
      <c r="AE91" s="78">
        <v>498</v>
      </c>
      <c r="AF91" s="78">
        <v>1051</v>
      </c>
      <c r="AG91" s="78">
        <v>833</v>
      </c>
      <c r="AH91" s="78">
        <v>1487</v>
      </c>
      <c r="AI91" s="78"/>
      <c r="AJ91" s="78" t="s">
        <v>1435</v>
      </c>
      <c r="AK91" s="78" t="s">
        <v>1463</v>
      </c>
      <c r="AL91" s="83" t="s">
        <v>1561</v>
      </c>
      <c r="AM91" s="78"/>
      <c r="AN91" s="80">
        <v>42130.747083333335</v>
      </c>
      <c r="AO91" s="83" t="s">
        <v>1655</v>
      </c>
      <c r="AP91" s="78" t="b">
        <v>1</v>
      </c>
      <c r="AQ91" s="78" t="b">
        <v>0</v>
      </c>
      <c r="AR91" s="78" t="b">
        <v>0</v>
      </c>
      <c r="AS91" s="78"/>
      <c r="AT91" s="78">
        <v>15</v>
      </c>
      <c r="AU91" s="83" t="s">
        <v>1677</v>
      </c>
      <c r="AV91" s="78" t="b">
        <v>0</v>
      </c>
      <c r="AW91" s="78" t="s">
        <v>1742</v>
      </c>
      <c r="AX91" s="83" t="s">
        <v>1831</v>
      </c>
      <c r="AY91" s="78" t="s">
        <v>65</v>
      </c>
      <c r="AZ91" s="78" t="str">
        <f>REPLACE(INDEX(GroupVertices[Group],MATCH(Vertices[[#This Row],[Vertex]],GroupVertices[Vertex],0)),1,1,"")</f>
        <v>6</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317</v>
      </c>
      <c r="B92" s="65"/>
      <c r="C92" s="65" t="s">
        <v>64</v>
      </c>
      <c r="D92" s="66">
        <v>1000</v>
      </c>
      <c r="E92" s="68"/>
      <c r="F92" s="100" t="s">
        <v>1727</v>
      </c>
      <c r="G92" s="65"/>
      <c r="H92" s="69" t="s">
        <v>317</v>
      </c>
      <c r="I92" s="70"/>
      <c r="J92" s="70"/>
      <c r="K92" s="69" t="s">
        <v>1949</v>
      </c>
      <c r="L92" s="73">
        <v>1</v>
      </c>
      <c r="M92" s="74">
        <v>765.3135375976562</v>
      </c>
      <c r="N92" s="74">
        <v>9020.4033203125</v>
      </c>
      <c r="O92" s="75"/>
      <c r="P92" s="76"/>
      <c r="Q92" s="76"/>
      <c r="R92" s="86"/>
      <c r="S92" s="48">
        <v>1</v>
      </c>
      <c r="T92" s="48">
        <v>0</v>
      </c>
      <c r="U92" s="49">
        <v>0</v>
      </c>
      <c r="V92" s="49">
        <v>0.003704</v>
      </c>
      <c r="W92" s="49">
        <v>0.008811</v>
      </c>
      <c r="X92" s="49">
        <v>0.378062</v>
      </c>
      <c r="Y92" s="49">
        <v>0</v>
      </c>
      <c r="Z92" s="49">
        <v>0</v>
      </c>
      <c r="AA92" s="71">
        <v>92</v>
      </c>
      <c r="AB92" s="71"/>
      <c r="AC92" s="72"/>
      <c r="AD92" s="78" t="s">
        <v>1323</v>
      </c>
      <c r="AE92" s="78">
        <v>793</v>
      </c>
      <c r="AF92" s="78">
        <v>145968</v>
      </c>
      <c r="AG92" s="78">
        <v>24793</v>
      </c>
      <c r="AH92" s="78">
        <v>1298</v>
      </c>
      <c r="AI92" s="78"/>
      <c r="AJ92" s="78" t="s">
        <v>1436</v>
      </c>
      <c r="AK92" s="78" t="s">
        <v>1470</v>
      </c>
      <c r="AL92" s="83" t="s">
        <v>1562</v>
      </c>
      <c r="AM92" s="78"/>
      <c r="AN92" s="80">
        <v>40028.4834837963</v>
      </c>
      <c r="AO92" s="83" t="s">
        <v>1656</v>
      </c>
      <c r="AP92" s="78" t="b">
        <v>0</v>
      </c>
      <c r="AQ92" s="78" t="b">
        <v>0</v>
      </c>
      <c r="AR92" s="78" t="b">
        <v>1</v>
      </c>
      <c r="AS92" s="78"/>
      <c r="AT92" s="78">
        <v>264</v>
      </c>
      <c r="AU92" s="83" t="s">
        <v>1677</v>
      </c>
      <c r="AV92" s="78" t="b">
        <v>1</v>
      </c>
      <c r="AW92" s="78" t="s">
        <v>1742</v>
      </c>
      <c r="AX92" s="83" t="s">
        <v>1832</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263</v>
      </c>
      <c r="B93" s="65"/>
      <c r="C93" s="65" t="s">
        <v>64</v>
      </c>
      <c r="D93" s="66">
        <v>163.1774906610919</v>
      </c>
      <c r="E93" s="68"/>
      <c r="F93" s="100" t="s">
        <v>691</v>
      </c>
      <c r="G93" s="65"/>
      <c r="H93" s="69" t="s">
        <v>263</v>
      </c>
      <c r="I93" s="70"/>
      <c r="J93" s="70"/>
      <c r="K93" s="69" t="s">
        <v>1950</v>
      </c>
      <c r="L93" s="73">
        <v>36.088531679734494</v>
      </c>
      <c r="M93" s="74">
        <v>7286.07421875</v>
      </c>
      <c r="N93" s="74">
        <v>8020.10009765625</v>
      </c>
      <c r="O93" s="75"/>
      <c r="P93" s="76"/>
      <c r="Q93" s="76"/>
      <c r="R93" s="86"/>
      <c r="S93" s="48">
        <v>3</v>
      </c>
      <c r="T93" s="48">
        <v>5</v>
      </c>
      <c r="U93" s="49">
        <v>36.166667</v>
      </c>
      <c r="V93" s="49">
        <v>0.003876</v>
      </c>
      <c r="W93" s="49">
        <v>0.017322</v>
      </c>
      <c r="X93" s="49">
        <v>1.545542</v>
      </c>
      <c r="Y93" s="49">
        <v>0.35</v>
      </c>
      <c r="Z93" s="49">
        <v>0.2</v>
      </c>
      <c r="AA93" s="71">
        <v>93</v>
      </c>
      <c r="AB93" s="71"/>
      <c r="AC93" s="72"/>
      <c r="AD93" s="78" t="s">
        <v>1324</v>
      </c>
      <c r="AE93" s="78">
        <v>77</v>
      </c>
      <c r="AF93" s="78">
        <v>49</v>
      </c>
      <c r="AG93" s="78">
        <v>51</v>
      </c>
      <c r="AH93" s="78">
        <v>259</v>
      </c>
      <c r="AI93" s="78"/>
      <c r="AJ93" s="78" t="s">
        <v>1437</v>
      </c>
      <c r="AK93" s="78"/>
      <c r="AL93" s="78"/>
      <c r="AM93" s="78"/>
      <c r="AN93" s="80">
        <v>43592.437627314815</v>
      </c>
      <c r="AO93" s="78"/>
      <c r="AP93" s="78" t="b">
        <v>1</v>
      </c>
      <c r="AQ93" s="78" t="b">
        <v>0</v>
      </c>
      <c r="AR93" s="78" t="b">
        <v>0</v>
      </c>
      <c r="AS93" s="78"/>
      <c r="AT93" s="78">
        <v>1</v>
      </c>
      <c r="AU93" s="78"/>
      <c r="AV93" s="78" t="b">
        <v>0</v>
      </c>
      <c r="AW93" s="78" t="s">
        <v>1742</v>
      </c>
      <c r="AX93" s="83" t="s">
        <v>1833</v>
      </c>
      <c r="AY93" s="78" t="s">
        <v>66</v>
      </c>
      <c r="AZ93" s="78" t="str">
        <f>REPLACE(INDEX(GroupVertices[Group],MATCH(Vertices[[#This Row],[Vertex]],GroupVertices[Vertex],0)),1,1,"")</f>
        <v>4</v>
      </c>
      <c r="BA93" s="48"/>
      <c r="BB93" s="48"/>
      <c r="BC93" s="48"/>
      <c r="BD93" s="48"/>
      <c r="BE93" s="48" t="s">
        <v>2356</v>
      </c>
      <c r="BF93" s="48" t="s">
        <v>2356</v>
      </c>
      <c r="BG93" s="116" t="s">
        <v>2415</v>
      </c>
      <c r="BH93" s="116" t="s">
        <v>2443</v>
      </c>
      <c r="BI93" s="116" t="s">
        <v>2494</v>
      </c>
      <c r="BJ93" s="116" t="s">
        <v>2494</v>
      </c>
      <c r="BK93" s="116">
        <v>3</v>
      </c>
      <c r="BL93" s="120">
        <v>2.5641025641025643</v>
      </c>
      <c r="BM93" s="116">
        <v>0</v>
      </c>
      <c r="BN93" s="120">
        <v>0</v>
      </c>
      <c r="BO93" s="116">
        <v>0</v>
      </c>
      <c r="BP93" s="120">
        <v>0</v>
      </c>
      <c r="BQ93" s="116">
        <v>114</v>
      </c>
      <c r="BR93" s="120">
        <v>97.43589743589743</v>
      </c>
      <c r="BS93" s="116">
        <v>117</v>
      </c>
      <c r="BT93" s="2"/>
      <c r="BU93" s="3"/>
      <c r="BV93" s="3"/>
      <c r="BW93" s="3"/>
      <c r="BX93" s="3"/>
    </row>
    <row r="94" spans="1:76" ht="15">
      <c r="A94" s="64" t="s">
        <v>264</v>
      </c>
      <c r="B94" s="65"/>
      <c r="C94" s="65" t="s">
        <v>64</v>
      </c>
      <c r="D94" s="66">
        <v>175.38318653826383</v>
      </c>
      <c r="E94" s="68"/>
      <c r="F94" s="100" t="s">
        <v>692</v>
      </c>
      <c r="G94" s="65"/>
      <c r="H94" s="69" t="s">
        <v>264</v>
      </c>
      <c r="I94" s="70"/>
      <c r="J94" s="70"/>
      <c r="K94" s="69" t="s">
        <v>1951</v>
      </c>
      <c r="L94" s="73">
        <v>1</v>
      </c>
      <c r="M94" s="74">
        <v>6958.39111328125</v>
      </c>
      <c r="N94" s="74">
        <v>9289.77734375</v>
      </c>
      <c r="O94" s="75"/>
      <c r="P94" s="76"/>
      <c r="Q94" s="76"/>
      <c r="R94" s="86"/>
      <c r="S94" s="48">
        <v>2</v>
      </c>
      <c r="T94" s="48">
        <v>1</v>
      </c>
      <c r="U94" s="49">
        <v>0</v>
      </c>
      <c r="V94" s="49">
        <v>0.003717</v>
      </c>
      <c r="W94" s="49">
        <v>0.010527</v>
      </c>
      <c r="X94" s="49">
        <v>0.597014</v>
      </c>
      <c r="Y94" s="49">
        <v>1</v>
      </c>
      <c r="Z94" s="49">
        <v>0.5</v>
      </c>
      <c r="AA94" s="71">
        <v>94</v>
      </c>
      <c r="AB94" s="71"/>
      <c r="AC94" s="72"/>
      <c r="AD94" s="78" t="s">
        <v>1325</v>
      </c>
      <c r="AE94" s="78">
        <v>390</v>
      </c>
      <c r="AF94" s="78">
        <v>474</v>
      </c>
      <c r="AG94" s="78">
        <v>509</v>
      </c>
      <c r="AH94" s="78">
        <v>406</v>
      </c>
      <c r="AI94" s="78"/>
      <c r="AJ94" s="78" t="s">
        <v>1438</v>
      </c>
      <c r="AK94" s="78" t="s">
        <v>1470</v>
      </c>
      <c r="AL94" s="83" t="s">
        <v>1563</v>
      </c>
      <c r="AM94" s="78"/>
      <c r="AN94" s="80">
        <v>41558.501238425924</v>
      </c>
      <c r="AO94" s="83" t="s">
        <v>1657</v>
      </c>
      <c r="AP94" s="78" t="b">
        <v>1</v>
      </c>
      <c r="AQ94" s="78" t="b">
        <v>0</v>
      </c>
      <c r="AR94" s="78" t="b">
        <v>0</v>
      </c>
      <c r="AS94" s="78"/>
      <c r="AT94" s="78">
        <v>2</v>
      </c>
      <c r="AU94" s="83" t="s">
        <v>1677</v>
      </c>
      <c r="AV94" s="78" t="b">
        <v>0</v>
      </c>
      <c r="AW94" s="78" t="s">
        <v>1742</v>
      </c>
      <c r="AX94" s="83" t="s">
        <v>1834</v>
      </c>
      <c r="AY94" s="78" t="s">
        <v>66</v>
      </c>
      <c r="AZ94" s="78" t="str">
        <f>REPLACE(INDEX(GroupVertices[Group],MATCH(Vertices[[#This Row],[Vertex]],GroupVertices[Vertex],0)),1,1,"")</f>
        <v>4</v>
      </c>
      <c r="BA94" s="48"/>
      <c r="BB94" s="48"/>
      <c r="BC94" s="48"/>
      <c r="BD94" s="48"/>
      <c r="BE94" s="48" t="s">
        <v>564</v>
      </c>
      <c r="BF94" s="48" t="s">
        <v>564</v>
      </c>
      <c r="BG94" s="116" t="s">
        <v>2416</v>
      </c>
      <c r="BH94" s="116" t="s">
        <v>2416</v>
      </c>
      <c r="BI94" s="116" t="s">
        <v>2494</v>
      </c>
      <c r="BJ94" s="116" t="s">
        <v>2494</v>
      </c>
      <c r="BK94" s="116">
        <v>0</v>
      </c>
      <c r="BL94" s="120">
        <v>0</v>
      </c>
      <c r="BM94" s="116">
        <v>0</v>
      </c>
      <c r="BN94" s="120">
        <v>0</v>
      </c>
      <c r="BO94" s="116">
        <v>0</v>
      </c>
      <c r="BP94" s="120">
        <v>0</v>
      </c>
      <c r="BQ94" s="116">
        <v>19</v>
      </c>
      <c r="BR94" s="120">
        <v>100</v>
      </c>
      <c r="BS94" s="116">
        <v>19</v>
      </c>
      <c r="BT94" s="2"/>
      <c r="BU94" s="3"/>
      <c r="BV94" s="3"/>
      <c r="BW94" s="3"/>
      <c r="BX94" s="3"/>
    </row>
    <row r="95" spans="1:76" ht="15">
      <c r="A95" s="64" t="s">
        <v>265</v>
      </c>
      <c r="B95" s="65"/>
      <c r="C95" s="65" t="s">
        <v>64</v>
      </c>
      <c r="D95" s="66">
        <v>167.91617258987628</v>
      </c>
      <c r="E95" s="68"/>
      <c r="F95" s="100" t="s">
        <v>1728</v>
      </c>
      <c r="G95" s="65"/>
      <c r="H95" s="69" t="s">
        <v>265</v>
      </c>
      <c r="I95" s="70"/>
      <c r="J95" s="70"/>
      <c r="K95" s="69" t="s">
        <v>1952</v>
      </c>
      <c r="L95" s="73">
        <v>1.646793528121725</v>
      </c>
      <c r="M95" s="74">
        <v>3012.330078125</v>
      </c>
      <c r="N95" s="74">
        <v>3309.361572265625</v>
      </c>
      <c r="O95" s="75"/>
      <c r="P95" s="76"/>
      <c r="Q95" s="76"/>
      <c r="R95" s="86"/>
      <c r="S95" s="48">
        <v>1</v>
      </c>
      <c r="T95" s="48">
        <v>2</v>
      </c>
      <c r="U95" s="49">
        <v>0.666667</v>
      </c>
      <c r="V95" s="49">
        <v>0.003774</v>
      </c>
      <c r="W95" s="49">
        <v>0.012553</v>
      </c>
      <c r="X95" s="49">
        <v>0.820391</v>
      </c>
      <c r="Y95" s="49">
        <v>0.5</v>
      </c>
      <c r="Z95" s="49">
        <v>0</v>
      </c>
      <c r="AA95" s="71">
        <v>95</v>
      </c>
      <c r="AB95" s="71"/>
      <c r="AC95" s="72"/>
      <c r="AD95" s="78" t="s">
        <v>1326</v>
      </c>
      <c r="AE95" s="78">
        <v>417</v>
      </c>
      <c r="AF95" s="78">
        <v>214</v>
      </c>
      <c r="AG95" s="78">
        <v>2577</v>
      </c>
      <c r="AH95" s="78">
        <v>1759</v>
      </c>
      <c r="AI95" s="78"/>
      <c r="AJ95" s="78" t="s">
        <v>1439</v>
      </c>
      <c r="AK95" s="78" t="s">
        <v>1464</v>
      </c>
      <c r="AL95" s="83" t="s">
        <v>1564</v>
      </c>
      <c r="AM95" s="78"/>
      <c r="AN95" s="80">
        <v>40663.39619212963</v>
      </c>
      <c r="AO95" s="83" t="s">
        <v>1658</v>
      </c>
      <c r="AP95" s="78" t="b">
        <v>0</v>
      </c>
      <c r="AQ95" s="78" t="b">
        <v>0</v>
      </c>
      <c r="AR95" s="78" t="b">
        <v>1</v>
      </c>
      <c r="AS95" s="78"/>
      <c r="AT95" s="78">
        <v>11</v>
      </c>
      <c r="AU95" s="83" t="s">
        <v>1687</v>
      </c>
      <c r="AV95" s="78" t="b">
        <v>0</v>
      </c>
      <c r="AW95" s="78" t="s">
        <v>1742</v>
      </c>
      <c r="AX95" s="83" t="s">
        <v>1835</v>
      </c>
      <c r="AY95" s="78" t="s">
        <v>66</v>
      </c>
      <c r="AZ95" s="78" t="str">
        <f>REPLACE(INDEX(GroupVertices[Group],MATCH(Vertices[[#This Row],[Vertex]],GroupVertices[Vertex],0)),1,1,"")</f>
        <v>3</v>
      </c>
      <c r="BA95" s="48"/>
      <c r="BB95" s="48"/>
      <c r="BC95" s="48"/>
      <c r="BD95" s="48"/>
      <c r="BE95" s="48" t="s">
        <v>566</v>
      </c>
      <c r="BF95" s="48" t="s">
        <v>566</v>
      </c>
      <c r="BG95" s="116" t="s">
        <v>2417</v>
      </c>
      <c r="BH95" s="116" t="s">
        <v>2417</v>
      </c>
      <c r="BI95" s="116" t="s">
        <v>2495</v>
      </c>
      <c r="BJ95" s="116" t="s">
        <v>2495</v>
      </c>
      <c r="BK95" s="116">
        <v>0</v>
      </c>
      <c r="BL95" s="120">
        <v>0</v>
      </c>
      <c r="BM95" s="116">
        <v>0</v>
      </c>
      <c r="BN95" s="120">
        <v>0</v>
      </c>
      <c r="BO95" s="116">
        <v>0</v>
      </c>
      <c r="BP95" s="120">
        <v>0</v>
      </c>
      <c r="BQ95" s="116">
        <v>16</v>
      </c>
      <c r="BR95" s="120">
        <v>100</v>
      </c>
      <c r="BS95" s="116">
        <v>16</v>
      </c>
      <c r="BT95" s="2"/>
      <c r="BU95" s="3"/>
      <c r="BV95" s="3"/>
      <c r="BW95" s="3"/>
      <c r="BX95" s="3"/>
    </row>
    <row r="96" spans="1:76" ht="15">
      <c r="A96" s="64" t="s">
        <v>266</v>
      </c>
      <c r="B96" s="65"/>
      <c r="C96" s="65" t="s">
        <v>64</v>
      </c>
      <c r="D96" s="66">
        <v>166.30789266253126</v>
      </c>
      <c r="E96" s="68"/>
      <c r="F96" s="100" t="s">
        <v>693</v>
      </c>
      <c r="G96" s="65"/>
      <c r="H96" s="69" t="s">
        <v>266</v>
      </c>
      <c r="I96" s="70"/>
      <c r="J96" s="70"/>
      <c r="K96" s="69" t="s">
        <v>1953</v>
      </c>
      <c r="L96" s="73">
        <v>3.5871731422970923</v>
      </c>
      <c r="M96" s="74">
        <v>3963.95654296875</v>
      </c>
      <c r="N96" s="74">
        <v>3954.62158203125</v>
      </c>
      <c r="O96" s="75"/>
      <c r="P96" s="76"/>
      <c r="Q96" s="76"/>
      <c r="R96" s="86"/>
      <c r="S96" s="48">
        <v>2</v>
      </c>
      <c r="T96" s="48">
        <v>1</v>
      </c>
      <c r="U96" s="49">
        <v>2.666667</v>
      </c>
      <c r="V96" s="49">
        <v>0.003817</v>
      </c>
      <c r="W96" s="49">
        <v>0.012931</v>
      </c>
      <c r="X96" s="49">
        <v>0.82542</v>
      </c>
      <c r="Y96" s="49">
        <v>0.3333333333333333</v>
      </c>
      <c r="Z96" s="49">
        <v>0</v>
      </c>
      <c r="AA96" s="71">
        <v>96</v>
      </c>
      <c r="AB96" s="71"/>
      <c r="AC96" s="72"/>
      <c r="AD96" s="78" t="s">
        <v>1327</v>
      </c>
      <c r="AE96" s="78">
        <v>267</v>
      </c>
      <c r="AF96" s="78">
        <v>158</v>
      </c>
      <c r="AG96" s="78">
        <v>258</v>
      </c>
      <c r="AH96" s="78">
        <v>1622</v>
      </c>
      <c r="AI96" s="78"/>
      <c r="AJ96" s="78" t="s">
        <v>1440</v>
      </c>
      <c r="AK96" s="78" t="s">
        <v>1463</v>
      </c>
      <c r="AL96" s="78"/>
      <c r="AM96" s="78"/>
      <c r="AN96" s="80">
        <v>42818.52349537037</v>
      </c>
      <c r="AO96" s="78"/>
      <c r="AP96" s="78" t="b">
        <v>1</v>
      </c>
      <c r="AQ96" s="78" t="b">
        <v>0</v>
      </c>
      <c r="AR96" s="78" t="b">
        <v>0</v>
      </c>
      <c r="AS96" s="78"/>
      <c r="AT96" s="78">
        <v>2</v>
      </c>
      <c r="AU96" s="78"/>
      <c r="AV96" s="78" t="b">
        <v>0</v>
      </c>
      <c r="AW96" s="78" t="s">
        <v>1742</v>
      </c>
      <c r="AX96" s="83" t="s">
        <v>1836</v>
      </c>
      <c r="AY96" s="78" t="s">
        <v>66</v>
      </c>
      <c r="AZ96" s="78" t="str">
        <f>REPLACE(INDEX(GroupVertices[Group],MATCH(Vertices[[#This Row],[Vertex]],GroupVertices[Vertex],0)),1,1,"")</f>
        <v>3</v>
      </c>
      <c r="BA96" s="48"/>
      <c r="BB96" s="48"/>
      <c r="BC96" s="48"/>
      <c r="BD96" s="48"/>
      <c r="BE96" s="48"/>
      <c r="BF96" s="48"/>
      <c r="BG96" s="116" t="s">
        <v>2379</v>
      </c>
      <c r="BH96" s="116" t="s">
        <v>2379</v>
      </c>
      <c r="BI96" s="116" t="s">
        <v>2461</v>
      </c>
      <c r="BJ96" s="116" t="s">
        <v>2461</v>
      </c>
      <c r="BK96" s="116">
        <v>0</v>
      </c>
      <c r="BL96" s="120">
        <v>0</v>
      </c>
      <c r="BM96" s="116">
        <v>0</v>
      </c>
      <c r="BN96" s="120">
        <v>0</v>
      </c>
      <c r="BO96" s="116">
        <v>0</v>
      </c>
      <c r="BP96" s="120">
        <v>0</v>
      </c>
      <c r="BQ96" s="116">
        <v>15</v>
      </c>
      <c r="BR96" s="120">
        <v>100</v>
      </c>
      <c r="BS96" s="116">
        <v>15</v>
      </c>
      <c r="BT96" s="2"/>
      <c r="BU96" s="3"/>
      <c r="BV96" s="3"/>
      <c r="BW96" s="3"/>
      <c r="BX96" s="3"/>
    </row>
    <row r="97" spans="1:76" ht="15">
      <c r="A97" s="64" t="s">
        <v>268</v>
      </c>
      <c r="B97" s="65"/>
      <c r="C97" s="65" t="s">
        <v>64</v>
      </c>
      <c r="D97" s="66">
        <v>278.39925974159496</v>
      </c>
      <c r="E97" s="68"/>
      <c r="F97" s="100" t="s">
        <v>695</v>
      </c>
      <c r="G97" s="65"/>
      <c r="H97" s="69" t="s">
        <v>268</v>
      </c>
      <c r="I97" s="70"/>
      <c r="J97" s="70"/>
      <c r="K97" s="69" t="s">
        <v>1954</v>
      </c>
      <c r="L97" s="73">
        <v>188.34365174863174</v>
      </c>
      <c r="M97" s="74">
        <v>4646.37451171875</v>
      </c>
      <c r="N97" s="74">
        <v>3773.7724609375</v>
      </c>
      <c r="O97" s="75"/>
      <c r="P97" s="76"/>
      <c r="Q97" s="76"/>
      <c r="R97" s="86"/>
      <c r="S97" s="48">
        <v>2</v>
      </c>
      <c r="T97" s="48">
        <v>5</v>
      </c>
      <c r="U97" s="49">
        <v>193.1</v>
      </c>
      <c r="V97" s="49">
        <v>0.004219</v>
      </c>
      <c r="W97" s="49">
        <v>0.019982</v>
      </c>
      <c r="X97" s="49">
        <v>1.533049</v>
      </c>
      <c r="Y97" s="49">
        <v>0.36666666666666664</v>
      </c>
      <c r="Z97" s="49">
        <v>0.16666666666666666</v>
      </c>
      <c r="AA97" s="71">
        <v>97</v>
      </c>
      <c r="AB97" s="71"/>
      <c r="AC97" s="72"/>
      <c r="AD97" s="78" t="s">
        <v>1328</v>
      </c>
      <c r="AE97" s="78">
        <v>906</v>
      </c>
      <c r="AF97" s="78">
        <v>4061</v>
      </c>
      <c r="AG97" s="78">
        <v>7476</v>
      </c>
      <c r="AH97" s="78">
        <v>3559</v>
      </c>
      <c r="AI97" s="78"/>
      <c r="AJ97" s="78" t="s">
        <v>1441</v>
      </c>
      <c r="AK97" s="78" t="s">
        <v>1206</v>
      </c>
      <c r="AL97" s="83" t="s">
        <v>1528</v>
      </c>
      <c r="AM97" s="78"/>
      <c r="AN97" s="80">
        <v>41655.58552083333</v>
      </c>
      <c r="AO97" s="83" t="s">
        <v>1659</v>
      </c>
      <c r="AP97" s="78" t="b">
        <v>0</v>
      </c>
      <c r="AQ97" s="78" t="b">
        <v>0</v>
      </c>
      <c r="AR97" s="78" t="b">
        <v>1</v>
      </c>
      <c r="AS97" s="78"/>
      <c r="AT97" s="78">
        <v>110</v>
      </c>
      <c r="AU97" s="83" t="s">
        <v>1677</v>
      </c>
      <c r="AV97" s="78" t="b">
        <v>0</v>
      </c>
      <c r="AW97" s="78" t="s">
        <v>1742</v>
      </c>
      <c r="AX97" s="83" t="s">
        <v>1837</v>
      </c>
      <c r="AY97" s="78" t="s">
        <v>66</v>
      </c>
      <c r="AZ97" s="78" t="str">
        <f>REPLACE(INDEX(GroupVertices[Group],MATCH(Vertices[[#This Row],[Vertex]],GroupVertices[Vertex],0)),1,1,"")</f>
        <v>3</v>
      </c>
      <c r="BA97" s="48"/>
      <c r="BB97" s="48"/>
      <c r="BC97" s="48"/>
      <c r="BD97" s="48"/>
      <c r="BE97" s="48" t="s">
        <v>2357</v>
      </c>
      <c r="BF97" s="48" t="s">
        <v>2357</v>
      </c>
      <c r="BG97" s="116" t="s">
        <v>2418</v>
      </c>
      <c r="BH97" s="116" t="s">
        <v>2444</v>
      </c>
      <c r="BI97" s="116" t="s">
        <v>2496</v>
      </c>
      <c r="BJ97" s="116" t="s">
        <v>2511</v>
      </c>
      <c r="BK97" s="116">
        <v>1</v>
      </c>
      <c r="BL97" s="120">
        <v>0.7194244604316546</v>
      </c>
      <c r="BM97" s="116">
        <v>0</v>
      </c>
      <c r="BN97" s="120">
        <v>0</v>
      </c>
      <c r="BO97" s="116">
        <v>0</v>
      </c>
      <c r="BP97" s="120">
        <v>0</v>
      </c>
      <c r="BQ97" s="116">
        <v>138</v>
      </c>
      <c r="BR97" s="120">
        <v>99.28057553956835</v>
      </c>
      <c r="BS97" s="116">
        <v>139</v>
      </c>
      <c r="BT97" s="2"/>
      <c r="BU97" s="3"/>
      <c r="BV97" s="3"/>
      <c r="BW97" s="3"/>
      <c r="BX97" s="3"/>
    </row>
    <row r="98" spans="1:76" ht="15">
      <c r="A98" s="64" t="s">
        <v>272</v>
      </c>
      <c r="B98" s="65"/>
      <c r="C98" s="65" t="s">
        <v>64</v>
      </c>
      <c r="D98" s="66">
        <v>168.86390897563317</v>
      </c>
      <c r="E98" s="68"/>
      <c r="F98" s="100" t="s">
        <v>1729</v>
      </c>
      <c r="G98" s="65"/>
      <c r="H98" s="69" t="s">
        <v>272</v>
      </c>
      <c r="I98" s="70"/>
      <c r="J98" s="70"/>
      <c r="K98" s="69" t="s">
        <v>1955</v>
      </c>
      <c r="L98" s="73">
        <v>3.2637758931413265</v>
      </c>
      <c r="M98" s="74">
        <v>1392.14111328125</v>
      </c>
      <c r="N98" s="74">
        <v>7897.57470703125</v>
      </c>
      <c r="O98" s="75"/>
      <c r="P98" s="76"/>
      <c r="Q98" s="76"/>
      <c r="R98" s="86"/>
      <c r="S98" s="48">
        <v>3</v>
      </c>
      <c r="T98" s="48">
        <v>1</v>
      </c>
      <c r="U98" s="49">
        <v>2.333333</v>
      </c>
      <c r="V98" s="49">
        <v>0.003745</v>
      </c>
      <c r="W98" s="49">
        <v>0.013792</v>
      </c>
      <c r="X98" s="49">
        <v>1.024211</v>
      </c>
      <c r="Y98" s="49">
        <v>0.4166666666666667</v>
      </c>
      <c r="Z98" s="49">
        <v>0</v>
      </c>
      <c r="AA98" s="71">
        <v>98</v>
      </c>
      <c r="AB98" s="71"/>
      <c r="AC98" s="72"/>
      <c r="AD98" s="78" t="s">
        <v>1329</v>
      </c>
      <c r="AE98" s="78">
        <v>98</v>
      </c>
      <c r="AF98" s="78">
        <v>247</v>
      </c>
      <c r="AG98" s="78">
        <v>293</v>
      </c>
      <c r="AH98" s="78">
        <v>11</v>
      </c>
      <c r="AI98" s="78"/>
      <c r="AJ98" s="78"/>
      <c r="AK98" s="78" t="s">
        <v>1198</v>
      </c>
      <c r="AL98" s="78"/>
      <c r="AM98" s="78"/>
      <c r="AN98" s="80">
        <v>40114.27445601852</v>
      </c>
      <c r="AO98" s="78"/>
      <c r="AP98" s="78" t="b">
        <v>1</v>
      </c>
      <c r="AQ98" s="78" t="b">
        <v>0</v>
      </c>
      <c r="AR98" s="78" t="b">
        <v>1</v>
      </c>
      <c r="AS98" s="78"/>
      <c r="AT98" s="78">
        <v>5</v>
      </c>
      <c r="AU98" s="83" t="s">
        <v>1677</v>
      </c>
      <c r="AV98" s="78" t="b">
        <v>0</v>
      </c>
      <c r="AW98" s="78" t="s">
        <v>1742</v>
      </c>
      <c r="AX98" s="83" t="s">
        <v>1838</v>
      </c>
      <c r="AY98" s="78" t="s">
        <v>66</v>
      </c>
      <c r="AZ98" s="78" t="str">
        <f>REPLACE(INDEX(GroupVertices[Group],MATCH(Vertices[[#This Row],[Vertex]],GroupVertices[Vertex],0)),1,1,"")</f>
        <v>1</v>
      </c>
      <c r="BA98" s="48"/>
      <c r="BB98" s="48"/>
      <c r="BC98" s="48"/>
      <c r="BD98" s="48"/>
      <c r="BE98" s="48" t="s">
        <v>577</v>
      </c>
      <c r="BF98" s="48" t="s">
        <v>577</v>
      </c>
      <c r="BG98" s="116" t="s">
        <v>2419</v>
      </c>
      <c r="BH98" s="116" t="s">
        <v>2419</v>
      </c>
      <c r="BI98" s="116" t="s">
        <v>2497</v>
      </c>
      <c r="BJ98" s="116" t="s">
        <v>2497</v>
      </c>
      <c r="BK98" s="116">
        <v>0</v>
      </c>
      <c r="BL98" s="120">
        <v>0</v>
      </c>
      <c r="BM98" s="116">
        <v>0</v>
      </c>
      <c r="BN98" s="120">
        <v>0</v>
      </c>
      <c r="BO98" s="116">
        <v>0</v>
      </c>
      <c r="BP98" s="120">
        <v>0</v>
      </c>
      <c r="BQ98" s="116">
        <v>17</v>
      </c>
      <c r="BR98" s="120">
        <v>100</v>
      </c>
      <c r="BS98" s="116">
        <v>17</v>
      </c>
      <c r="BT98" s="2"/>
      <c r="BU98" s="3"/>
      <c r="BV98" s="3"/>
      <c r="BW98" s="3"/>
      <c r="BX98" s="3"/>
    </row>
    <row r="99" spans="1:76" ht="15">
      <c r="A99" s="64" t="s">
        <v>270</v>
      </c>
      <c r="B99" s="65"/>
      <c r="C99" s="65" t="s">
        <v>64</v>
      </c>
      <c r="D99" s="66">
        <v>188.27814524144077</v>
      </c>
      <c r="E99" s="68"/>
      <c r="F99" s="100" t="s">
        <v>697</v>
      </c>
      <c r="G99" s="65"/>
      <c r="H99" s="69" t="s">
        <v>270</v>
      </c>
      <c r="I99" s="70"/>
      <c r="J99" s="70"/>
      <c r="K99" s="69" t="s">
        <v>1956</v>
      </c>
      <c r="L99" s="73">
        <v>1</v>
      </c>
      <c r="M99" s="74">
        <v>7201.9423828125</v>
      </c>
      <c r="N99" s="74">
        <v>2352.705810546875</v>
      </c>
      <c r="O99" s="75"/>
      <c r="P99" s="76"/>
      <c r="Q99" s="76"/>
      <c r="R99" s="86"/>
      <c r="S99" s="48">
        <v>3</v>
      </c>
      <c r="T99" s="48">
        <v>2</v>
      </c>
      <c r="U99" s="49">
        <v>0</v>
      </c>
      <c r="V99" s="49">
        <v>0.003788</v>
      </c>
      <c r="W99" s="49">
        <v>0.011076</v>
      </c>
      <c r="X99" s="49">
        <v>0.907262</v>
      </c>
      <c r="Y99" s="49">
        <v>1</v>
      </c>
      <c r="Z99" s="49">
        <v>0.6666666666666666</v>
      </c>
      <c r="AA99" s="71">
        <v>99</v>
      </c>
      <c r="AB99" s="71"/>
      <c r="AC99" s="72"/>
      <c r="AD99" s="78" t="s">
        <v>1330</v>
      </c>
      <c r="AE99" s="78">
        <v>79</v>
      </c>
      <c r="AF99" s="78">
        <v>923</v>
      </c>
      <c r="AG99" s="78">
        <v>196</v>
      </c>
      <c r="AH99" s="78">
        <v>24</v>
      </c>
      <c r="AI99" s="78"/>
      <c r="AJ99" s="78" t="s">
        <v>1442</v>
      </c>
      <c r="AK99" s="78" t="s">
        <v>1206</v>
      </c>
      <c r="AL99" s="78"/>
      <c r="AM99" s="78"/>
      <c r="AN99" s="80">
        <v>40128.707407407404</v>
      </c>
      <c r="AO99" s="78"/>
      <c r="AP99" s="78" t="b">
        <v>1</v>
      </c>
      <c r="AQ99" s="78" t="b">
        <v>0</v>
      </c>
      <c r="AR99" s="78" t="b">
        <v>0</v>
      </c>
      <c r="AS99" s="78"/>
      <c r="AT99" s="78">
        <v>17</v>
      </c>
      <c r="AU99" s="83" t="s">
        <v>1677</v>
      </c>
      <c r="AV99" s="78" t="b">
        <v>0</v>
      </c>
      <c r="AW99" s="78" t="s">
        <v>1742</v>
      </c>
      <c r="AX99" s="83" t="s">
        <v>1839</v>
      </c>
      <c r="AY99" s="78" t="s">
        <v>66</v>
      </c>
      <c r="AZ99" s="78" t="str">
        <f>REPLACE(INDEX(GroupVertices[Group],MATCH(Vertices[[#This Row],[Vertex]],GroupVertices[Vertex],0)),1,1,"")</f>
        <v>7</v>
      </c>
      <c r="BA99" s="48"/>
      <c r="BB99" s="48"/>
      <c r="BC99" s="48"/>
      <c r="BD99" s="48"/>
      <c r="BE99" s="48"/>
      <c r="BF99" s="48"/>
      <c r="BG99" s="116" t="s">
        <v>2420</v>
      </c>
      <c r="BH99" s="116" t="s">
        <v>2420</v>
      </c>
      <c r="BI99" s="116" t="s">
        <v>2471</v>
      </c>
      <c r="BJ99" s="116" t="s">
        <v>2471</v>
      </c>
      <c r="BK99" s="116">
        <v>2</v>
      </c>
      <c r="BL99" s="120">
        <v>12.5</v>
      </c>
      <c r="BM99" s="116">
        <v>0</v>
      </c>
      <c r="BN99" s="120">
        <v>0</v>
      </c>
      <c r="BO99" s="116">
        <v>0</v>
      </c>
      <c r="BP99" s="120">
        <v>0</v>
      </c>
      <c r="BQ99" s="116">
        <v>14</v>
      </c>
      <c r="BR99" s="120">
        <v>87.5</v>
      </c>
      <c r="BS99" s="116">
        <v>16</v>
      </c>
      <c r="BT99" s="2"/>
      <c r="BU99" s="3"/>
      <c r="BV99" s="3"/>
      <c r="BW99" s="3"/>
      <c r="BX99" s="3"/>
    </row>
    <row r="100" spans="1:76" ht="15">
      <c r="A100" s="64" t="s">
        <v>318</v>
      </c>
      <c r="B100" s="65"/>
      <c r="C100" s="65" t="s">
        <v>64</v>
      </c>
      <c r="D100" s="66">
        <v>165.1304020014394</v>
      </c>
      <c r="E100" s="68"/>
      <c r="F100" s="100" t="s">
        <v>1730</v>
      </c>
      <c r="G100" s="65"/>
      <c r="H100" s="69" t="s">
        <v>318</v>
      </c>
      <c r="I100" s="70"/>
      <c r="J100" s="70"/>
      <c r="K100" s="69" t="s">
        <v>1957</v>
      </c>
      <c r="L100" s="73">
        <v>1</v>
      </c>
      <c r="M100" s="74">
        <v>1825.7979736328125</v>
      </c>
      <c r="N100" s="74">
        <v>452.0500793457031</v>
      </c>
      <c r="O100" s="75"/>
      <c r="P100" s="76"/>
      <c r="Q100" s="76"/>
      <c r="R100" s="86"/>
      <c r="S100" s="48">
        <v>1</v>
      </c>
      <c r="T100" s="48">
        <v>0</v>
      </c>
      <c r="U100" s="49">
        <v>0</v>
      </c>
      <c r="V100" s="49">
        <v>0.003704</v>
      </c>
      <c r="W100" s="49">
        <v>0.008811</v>
      </c>
      <c r="X100" s="49">
        <v>0.378062</v>
      </c>
      <c r="Y100" s="49">
        <v>0</v>
      </c>
      <c r="Z100" s="49">
        <v>0</v>
      </c>
      <c r="AA100" s="71">
        <v>100</v>
      </c>
      <c r="AB100" s="71"/>
      <c r="AC100" s="72"/>
      <c r="AD100" s="78" t="s">
        <v>1331</v>
      </c>
      <c r="AE100" s="78">
        <v>68</v>
      </c>
      <c r="AF100" s="78">
        <v>117</v>
      </c>
      <c r="AG100" s="78">
        <v>59</v>
      </c>
      <c r="AH100" s="78">
        <v>13</v>
      </c>
      <c r="AI100" s="78"/>
      <c r="AJ100" s="78"/>
      <c r="AK100" s="78"/>
      <c r="AL100" s="78"/>
      <c r="AM100" s="78"/>
      <c r="AN100" s="80">
        <v>39881.895462962966</v>
      </c>
      <c r="AO100" s="78"/>
      <c r="AP100" s="78" t="b">
        <v>0</v>
      </c>
      <c r="AQ100" s="78" t="b">
        <v>0</v>
      </c>
      <c r="AR100" s="78" t="b">
        <v>0</v>
      </c>
      <c r="AS100" s="78" t="s">
        <v>1176</v>
      </c>
      <c r="AT100" s="78">
        <v>1</v>
      </c>
      <c r="AU100" s="83" t="s">
        <v>1688</v>
      </c>
      <c r="AV100" s="78" t="b">
        <v>0</v>
      </c>
      <c r="AW100" s="78" t="s">
        <v>1742</v>
      </c>
      <c r="AX100" s="83" t="s">
        <v>1840</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319</v>
      </c>
      <c r="B101" s="65"/>
      <c r="C101" s="65" t="s">
        <v>64</v>
      </c>
      <c r="D101" s="66">
        <v>408.8709688474588</v>
      </c>
      <c r="E101" s="68"/>
      <c r="F101" s="100" t="s">
        <v>1731</v>
      </c>
      <c r="G101" s="65"/>
      <c r="H101" s="69" t="s">
        <v>319</v>
      </c>
      <c r="I101" s="70"/>
      <c r="J101" s="70"/>
      <c r="K101" s="69" t="s">
        <v>1958</v>
      </c>
      <c r="L101" s="73">
        <v>1</v>
      </c>
      <c r="M101" s="74">
        <v>2729.36083984375</v>
      </c>
      <c r="N101" s="74">
        <v>4054.388427734375</v>
      </c>
      <c r="O101" s="75"/>
      <c r="P101" s="76"/>
      <c r="Q101" s="76"/>
      <c r="R101" s="86"/>
      <c r="S101" s="48">
        <v>1</v>
      </c>
      <c r="T101" s="48">
        <v>0</v>
      </c>
      <c r="U101" s="49">
        <v>0</v>
      </c>
      <c r="V101" s="49">
        <v>0.003704</v>
      </c>
      <c r="W101" s="49">
        <v>0.008811</v>
      </c>
      <c r="X101" s="49">
        <v>0.378062</v>
      </c>
      <c r="Y101" s="49">
        <v>0</v>
      </c>
      <c r="Z101" s="49">
        <v>0</v>
      </c>
      <c r="AA101" s="71">
        <v>101</v>
      </c>
      <c r="AB101" s="71"/>
      <c r="AC101" s="72"/>
      <c r="AD101" s="78" t="s">
        <v>1332</v>
      </c>
      <c r="AE101" s="78">
        <v>2453</v>
      </c>
      <c r="AF101" s="78">
        <v>8604</v>
      </c>
      <c r="AG101" s="78">
        <v>2711</v>
      </c>
      <c r="AH101" s="78">
        <v>6026</v>
      </c>
      <c r="AI101" s="78"/>
      <c r="AJ101" s="78" t="s">
        <v>1443</v>
      </c>
      <c r="AK101" s="78" t="s">
        <v>1196</v>
      </c>
      <c r="AL101" s="83" t="s">
        <v>1565</v>
      </c>
      <c r="AM101" s="78"/>
      <c r="AN101" s="80">
        <v>41785.76883101852</v>
      </c>
      <c r="AO101" s="83" t="s">
        <v>1660</v>
      </c>
      <c r="AP101" s="78" t="b">
        <v>0</v>
      </c>
      <c r="AQ101" s="78" t="b">
        <v>0</v>
      </c>
      <c r="AR101" s="78" t="b">
        <v>1</v>
      </c>
      <c r="AS101" s="78"/>
      <c r="AT101" s="78">
        <v>157</v>
      </c>
      <c r="AU101" s="83" t="s">
        <v>1677</v>
      </c>
      <c r="AV101" s="78" t="b">
        <v>1</v>
      </c>
      <c r="AW101" s="78" t="s">
        <v>1742</v>
      </c>
      <c r="AX101" s="83" t="s">
        <v>1841</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274</v>
      </c>
      <c r="B102" s="65"/>
      <c r="C102" s="65" t="s">
        <v>64</v>
      </c>
      <c r="D102" s="66">
        <v>184.45848041399637</v>
      </c>
      <c r="E102" s="68"/>
      <c r="F102" s="100" t="s">
        <v>699</v>
      </c>
      <c r="G102" s="65"/>
      <c r="H102" s="69" t="s">
        <v>274</v>
      </c>
      <c r="I102" s="70"/>
      <c r="J102" s="70"/>
      <c r="K102" s="69" t="s">
        <v>1959</v>
      </c>
      <c r="L102" s="73">
        <v>1</v>
      </c>
      <c r="M102" s="74">
        <v>941.00634765625</v>
      </c>
      <c r="N102" s="74">
        <v>3810.008056640625</v>
      </c>
      <c r="O102" s="75"/>
      <c r="P102" s="76"/>
      <c r="Q102" s="76"/>
      <c r="R102" s="86"/>
      <c r="S102" s="48">
        <v>1</v>
      </c>
      <c r="T102" s="48">
        <v>2</v>
      </c>
      <c r="U102" s="49">
        <v>0</v>
      </c>
      <c r="V102" s="49">
        <v>0.003717</v>
      </c>
      <c r="W102" s="49">
        <v>0.01051</v>
      </c>
      <c r="X102" s="49">
        <v>0.595179</v>
      </c>
      <c r="Y102" s="49">
        <v>0.5</v>
      </c>
      <c r="Z102" s="49">
        <v>0.5</v>
      </c>
      <c r="AA102" s="71">
        <v>102</v>
      </c>
      <c r="AB102" s="71"/>
      <c r="AC102" s="72"/>
      <c r="AD102" s="78" t="s">
        <v>1333</v>
      </c>
      <c r="AE102" s="78">
        <v>719</v>
      </c>
      <c r="AF102" s="78">
        <v>790</v>
      </c>
      <c r="AG102" s="78">
        <v>1211</v>
      </c>
      <c r="AH102" s="78">
        <v>1983</v>
      </c>
      <c r="AI102" s="78"/>
      <c r="AJ102" s="78" t="s">
        <v>1444</v>
      </c>
      <c r="AK102" s="78" t="s">
        <v>1198</v>
      </c>
      <c r="AL102" s="83" t="s">
        <v>1566</v>
      </c>
      <c r="AM102" s="78"/>
      <c r="AN102" s="80">
        <v>42965.493680555555</v>
      </c>
      <c r="AO102" s="83" t="s">
        <v>1661</v>
      </c>
      <c r="AP102" s="78" t="b">
        <v>1</v>
      </c>
      <c r="AQ102" s="78" t="b">
        <v>0</v>
      </c>
      <c r="AR102" s="78" t="b">
        <v>1</v>
      </c>
      <c r="AS102" s="78"/>
      <c r="AT102" s="78">
        <v>5</v>
      </c>
      <c r="AU102" s="78"/>
      <c r="AV102" s="78" t="b">
        <v>0</v>
      </c>
      <c r="AW102" s="78" t="s">
        <v>1742</v>
      </c>
      <c r="AX102" s="83" t="s">
        <v>1842</v>
      </c>
      <c r="AY102" s="78" t="s">
        <v>66</v>
      </c>
      <c r="AZ102" s="78" t="str">
        <f>REPLACE(INDEX(GroupVertices[Group],MATCH(Vertices[[#This Row],[Vertex]],GroupVertices[Vertex],0)),1,1,"")</f>
        <v>1</v>
      </c>
      <c r="BA102" s="48"/>
      <c r="BB102" s="48"/>
      <c r="BC102" s="48"/>
      <c r="BD102" s="48"/>
      <c r="BE102" s="48" t="s">
        <v>543</v>
      </c>
      <c r="BF102" s="48" t="s">
        <v>543</v>
      </c>
      <c r="BG102" s="116" t="s">
        <v>2387</v>
      </c>
      <c r="BH102" s="116" t="s">
        <v>2387</v>
      </c>
      <c r="BI102" s="116" t="s">
        <v>2469</v>
      </c>
      <c r="BJ102" s="116" t="s">
        <v>2469</v>
      </c>
      <c r="BK102" s="116">
        <v>1</v>
      </c>
      <c r="BL102" s="120">
        <v>5.555555555555555</v>
      </c>
      <c r="BM102" s="116">
        <v>0</v>
      </c>
      <c r="BN102" s="120">
        <v>0</v>
      </c>
      <c r="BO102" s="116">
        <v>0</v>
      </c>
      <c r="BP102" s="120">
        <v>0</v>
      </c>
      <c r="BQ102" s="116">
        <v>17</v>
      </c>
      <c r="BR102" s="120">
        <v>94.44444444444444</v>
      </c>
      <c r="BS102" s="116">
        <v>18</v>
      </c>
      <c r="BT102" s="2"/>
      <c r="BU102" s="3"/>
      <c r="BV102" s="3"/>
      <c r="BW102" s="3"/>
      <c r="BX102" s="3"/>
    </row>
    <row r="103" spans="1:76" ht="15">
      <c r="A103" s="64" t="s">
        <v>320</v>
      </c>
      <c r="B103" s="65"/>
      <c r="C103" s="65" t="s">
        <v>64</v>
      </c>
      <c r="D103" s="66">
        <v>177.2499400253607</v>
      </c>
      <c r="E103" s="68"/>
      <c r="F103" s="100" t="s">
        <v>1732</v>
      </c>
      <c r="G103" s="65"/>
      <c r="H103" s="69" t="s">
        <v>320</v>
      </c>
      <c r="I103" s="70"/>
      <c r="J103" s="70"/>
      <c r="K103" s="69" t="s">
        <v>1960</v>
      </c>
      <c r="L103" s="73">
        <v>1</v>
      </c>
      <c r="M103" s="74">
        <v>2168.76123046875</v>
      </c>
      <c r="N103" s="74">
        <v>1204.462890625</v>
      </c>
      <c r="O103" s="75"/>
      <c r="P103" s="76"/>
      <c r="Q103" s="76"/>
      <c r="R103" s="86"/>
      <c r="S103" s="48">
        <v>1</v>
      </c>
      <c r="T103" s="48">
        <v>0</v>
      </c>
      <c r="U103" s="49">
        <v>0</v>
      </c>
      <c r="V103" s="49">
        <v>0.003704</v>
      </c>
      <c r="W103" s="49">
        <v>0.008811</v>
      </c>
      <c r="X103" s="49">
        <v>0.378062</v>
      </c>
      <c r="Y103" s="49">
        <v>0</v>
      </c>
      <c r="Z103" s="49">
        <v>0</v>
      </c>
      <c r="AA103" s="71">
        <v>103</v>
      </c>
      <c r="AB103" s="71"/>
      <c r="AC103" s="72"/>
      <c r="AD103" s="78" t="s">
        <v>1334</v>
      </c>
      <c r="AE103" s="78">
        <v>831</v>
      </c>
      <c r="AF103" s="78">
        <v>539</v>
      </c>
      <c r="AG103" s="78">
        <v>604</v>
      </c>
      <c r="AH103" s="78">
        <v>1387</v>
      </c>
      <c r="AI103" s="78"/>
      <c r="AJ103" s="78" t="s">
        <v>1445</v>
      </c>
      <c r="AK103" s="78"/>
      <c r="AL103" s="78"/>
      <c r="AM103" s="78"/>
      <c r="AN103" s="80">
        <v>43070.22599537037</v>
      </c>
      <c r="AO103" s="83" t="s">
        <v>1662</v>
      </c>
      <c r="AP103" s="78" t="b">
        <v>1</v>
      </c>
      <c r="AQ103" s="78" t="b">
        <v>0</v>
      </c>
      <c r="AR103" s="78" t="b">
        <v>1</v>
      </c>
      <c r="AS103" s="78"/>
      <c r="AT103" s="78">
        <v>3</v>
      </c>
      <c r="AU103" s="78"/>
      <c r="AV103" s="78" t="b">
        <v>0</v>
      </c>
      <c r="AW103" s="78" t="s">
        <v>1742</v>
      </c>
      <c r="AX103" s="83" t="s">
        <v>1843</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321</v>
      </c>
      <c r="B104" s="65"/>
      <c r="C104" s="65" t="s">
        <v>64</v>
      </c>
      <c r="D104" s="66">
        <v>198.90428047568457</v>
      </c>
      <c r="E104" s="68"/>
      <c r="F104" s="100" t="s">
        <v>1733</v>
      </c>
      <c r="G104" s="65"/>
      <c r="H104" s="69" t="s">
        <v>321</v>
      </c>
      <c r="I104" s="70"/>
      <c r="J104" s="70"/>
      <c r="K104" s="69" t="s">
        <v>1961</v>
      </c>
      <c r="L104" s="73">
        <v>1</v>
      </c>
      <c r="M104" s="74">
        <v>7701.00927734375</v>
      </c>
      <c r="N104" s="74">
        <v>6730.01123046875</v>
      </c>
      <c r="O104" s="75"/>
      <c r="P104" s="76"/>
      <c r="Q104" s="76"/>
      <c r="R104" s="86"/>
      <c r="S104" s="48">
        <v>2</v>
      </c>
      <c r="T104" s="48">
        <v>0</v>
      </c>
      <c r="U104" s="49">
        <v>0</v>
      </c>
      <c r="V104" s="49">
        <v>0.003745</v>
      </c>
      <c r="W104" s="49">
        <v>0.010548</v>
      </c>
      <c r="X104" s="49">
        <v>0.613878</v>
      </c>
      <c r="Y104" s="49">
        <v>1</v>
      </c>
      <c r="Z104" s="49">
        <v>0</v>
      </c>
      <c r="AA104" s="71">
        <v>104</v>
      </c>
      <c r="AB104" s="71"/>
      <c r="AC104" s="72"/>
      <c r="AD104" s="78" t="s">
        <v>1335</v>
      </c>
      <c r="AE104" s="78">
        <v>668</v>
      </c>
      <c r="AF104" s="78">
        <v>1293</v>
      </c>
      <c r="AG104" s="78">
        <v>1328</v>
      </c>
      <c r="AH104" s="78">
        <v>616</v>
      </c>
      <c r="AI104" s="78"/>
      <c r="AJ104" s="78" t="s">
        <v>1446</v>
      </c>
      <c r="AK104" s="78"/>
      <c r="AL104" s="83" t="s">
        <v>1567</v>
      </c>
      <c r="AM104" s="78"/>
      <c r="AN104" s="80">
        <v>41723.279282407406</v>
      </c>
      <c r="AO104" s="83" t="s">
        <v>1663</v>
      </c>
      <c r="AP104" s="78" t="b">
        <v>0</v>
      </c>
      <c r="AQ104" s="78" t="b">
        <v>0</v>
      </c>
      <c r="AR104" s="78" t="b">
        <v>1</v>
      </c>
      <c r="AS104" s="78" t="s">
        <v>1177</v>
      </c>
      <c r="AT104" s="78">
        <v>9</v>
      </c>
      <c r="AU104" s="83" t="s">
        <v>1677</v>
      </c>
      <c r="AV104" s="78" t="b">
        <v>0</v>
      </c>
      <c r="AW104" s="78" t="s">
        <v>1742</v>
      </c>
      <c r="AX104" s="83" t="s">
        <v>1844</v>
      </c>
      <c r="AY104" s="78" t="s">
        <v>65</v>
      </c>
      <c r="AZ104" s="78" t="str">
        <f>REPLACE(INDEX(GroupVertices[Group],MATCH(Vertices[[#This Row],[Vertex]],GroupVertices[Vertex],0)),1,1,"")</f>
        <v>4</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322</v>
      </c>
      <c r="B105" s="65"/>
      <c r="C105" s="65" t="s">
        <v>64</v>
      </c>
      <c r="D105" s="66">
        <v>257.69265567702803</v>
      </c>
      <c r="E105" s="68"/>
      <c r="F105" s="100" t="s">
        <v>1734</v>
      </c>
      <c r="G105" s="65"/>
      <c r="H105" s="69" t="s">
        <v>322</v>
      </c>
      <c r="I105" s="70"/>
      <c r="J105" s="70"/>
      <c r="K105" s="69" t="s">
        <v>1962</v>
      </c>
      <c r="L105" s="73">
        <v>1</v>
      </c>
      <c r="M105" s="74">
        <v>8254.1005859375</v>
      </c>
      <c r="N105" s="74">
        <v>7903.42578125</v>
      </c>
      <c r="O105" s="75"/>
      <c r="P105" s="76"/>
      <c r="Q105" s="76"/>
      <c r="R105" s="86"/>
      <c r="S105" s="48">
        <v>2</v>
      </c>
      <c r="T105" s="48">
        <v>0</v>
      </c>
      <c r="U105" s="49">
        <v>0</v>
      </c>
      <c r="V105" s="49">
        <v>0.003745</v>
      </c>
      <c r="W105" s="49">
        <v>0.010548</v>
      </c>
      <c r="X105" s="49">
        <v>0.613878</v>
      </c>
      <c r="Y105" s="49">
        <v>1</v>
      </c>
      <c r="Z105" s="49">
        <v>0</v>
      </c>
      <c r="AA105" s="71">
        <v>105</v>
      </c>
      <c r="AB105" s="71"/>
      <c r="AC105" s="72"/>
      <c r="AD105" s="78" t="s">
        <v>1336</v>
      </c>
      <c r="AE105" s="78">
        <v>605</v>
      </c>
      <c r="AF105" s="78">
        <v>3340</v>
      </c>
      <c r="AG105" s="78">
        <v>3565</v>
      </c>
      <c r="AH105" s="78">
        <v>1835</v>
      </c>
      <c r="AI105" s="78"/>
      <c r="AJ105" s="78" t="s">
        <v>1447</v>
      </c>
      <c r="AK105" s="78" t="s">
        <v>1492</v>
      </c>
      <c r="AL105" s="83" t="s">
        <v>1568</v>
      </c>
      <c r="AM105" s="78"/>
      <c r="AN105" s="80">
        <v>41386.52190972222</v>
      </c>
      <c r="AO105" s="83" t="s">
        <v>1664</v>
      </c>
      <c r="AP105" s="78" t="b">
        <v>0</v>
      </c>
      <c r="AQ105" s="78" t="b">
        <v>0</v>
      </c>
      <c r="AR105" s="78" t="b">
        <v>1</v>
      </c>
      <c r="AS105" s="78"/>
      <c r="AT105" s="78">
        <v>67</v>
      </c>
      <c r="AU105" s="83" t="s">
        <v>1677</v>
      </c>
      <c r="AV105" s="78" t="b">
        <v>0</v>
      </c>
      <c r="AW105" s="78" t="s">
        <v>1742</v>
      </c>
      <c r="AX105" s="83" t="s">
        <v>1845</v>
      </c>
      <c r="AY105" s="78" t="s">
        <v>65</v>
      </c>
      <c r="AZ105" s="78" t="str">
        <f>REPLACE(INDEX(GroupVertices[Group],MATCH(Vertices[[#This Row],[Vertex]],GroupVertices[Vertex],0)),1,1,"")</f>
        <v>4</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323</v>
      </c>
      <c r="B106" s="65"/>
      <c r="C106" s="65" t="s">
        <v>64</v>
      </c>
      <c r="D106" s="66">
        <v>409.12944240721066</v>
      </c>
      <c r="E106" s="68"/>
      <c r="F106" s="100" t="s">
        <v>1735</v>
      </c>
      <c r="G106" s="65"/>
      <c r="H106" s="69" t="s">
        <v>323</v>
      </c>
      <c r="I106" s="70"/>
      <c r="J106" s="70"/>
      <c r="K106" s="69" t="s">
        <v>1963</v>
      </c>
      <c r="L106" s="73">
        <v>1</v>
      </c>
      <c r="M106" s="74">
        <v>7984.82080078125</v>
      </c>
      <c r="N106" s="74">
        <v>9620.5673828125</v>
      </c>
      <c r="O106" s="75"/>
      <c r="P106" s="76"/>
      <c r="Q106" s="76"/>
      <c r="R106" s="86"/>
      <c r="S106" s="48">
        <v>2</v>
      </c>
      <c r="T106" s="48">
        <v>0</v>
      </c>
      <c r="U106" s="49">
        <v>0</v>
      </c>
      <c r="V106" s="49">
        <v>0.003745</v>
      </c>
      <c r="W106" s="49">
        <v>0.010548</v>
      </c>
      <c r="X106" s="49">
        <v>0.613878</v>
      </c>
      <c r="Y106" s="49">
        <v>1</v>
      </c>
      <c r="Z106" s="49">
        <v>0</v>
      </c>
      <c r="AA106" s="71">
        <v>106</v>
      </c>
      <c r="AB106" s="71"/>
      <c r="AC106" s="72"/>
      <c r="AD106" s="78" t="s">
        <v>1337</v>
      </c>
      <c r="AE106" s="78">
        <v>204</v>
      </c>
      <c r="AF106" s="78">
        <v>8613</v>
      </c>
      <c r="AG106" s="78">
        <v>10635</v>
      </c>
      <c r="AH106" s="78">
        <v>2064</v>
      </c>
      <c r="AI106" s="78"/>
      <c r="AJ106" s="78" t="s">
        <v>1448</v>
      </c>
      <c r="AK106" s="78" t="s">
        <v>1476</v>
      </c>
      <c r="AL106" s="78"/>
      <c r="AM106" s="78"/>
      <c r="AN106" s="80">
        <v>41295.831608796296</v>
      </c>
      <c r="AO106" s="83" t="s">
        <v>1665</v>
      </c>
      <c r="AP106" s="78" t="b">
        <v>0</v>
      </c>
      <c r="AQ106" s="78" t="b">
        <v>0</v>
      </c>
      <c r="AR106" s="78" t="b">
        <v>0</v>
      </c>
      <c r="AS106" s="78"/>
      <c r="AT106" s="78">
        <v>105</v>
      </c>
      <c r="AU106" s="83" t="s">
        <v>1677</v>
      </c>
      <c r="AV106" s="78" t="b">
        <v>0</v>
      </c>
      <c r="AW106" s="78" t="s">
        <v>1742</v>
      </c>
      <c r="AX106" s="83" t="s">
        <v>1846</v>
      </c>
      <c r="AY106" s="78" t="s">
        <v>65</v>
      </c>
      <c r="AZ106" s="78" t="str">
        <f>REPLACE(INDEX(GroupVertices[Group],MATCH(Vertices[[#This Row],[Vertex]],GroupVertices[Vertex],0)),1,1,"")</f>
        <v>4</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275</v>
      </c>
      <c r="B107" s="65"/>
      <c r="C107" s="65" t="s">
        <v>64</v>
      </c>
      <c r="D107" s="66">
        <v>164.03906919359812</v>
      </c>
      <c r="E107" s="68"/>
      <c r="F107" s="100" t="s">
        <v>700</v>
      </c>
      <c r="G107" s="65"/>
      <c r="H107" s="69" t="s">
        <v>275</v>
      </c>
      <c r="I107" s="70"/>
      <c r="J107" s="70"/>
      <c r="K107" s="69" t="s">
        <v>1964</v>
      </c>
      <c r="L107" s="73">
        <v>1</v>
      </c>
      <c r="M107" s="74">
        <v>2767.75439453125</v>
      </c>
      <c r="N107" s="74">
        <v>5515.49072265625</v>
      </c>
      <c r="O107" s="75"/>
      <c r="P107" s="76"/>
      <c r="Q107" s="76"/>
      <c r="R107" s="86"/>
      <c r="S107" s="48">
        <v>1</v>
      </c>
      <c r="T107" s="48">
        <v>1</v>
      </c>
      <c r="U107" s="49">
        <v>0</v>
      </c>
      <c r="V107" s="49">
        <v>0.003704</v>
      </c>
      <c r="W107" s="49">
        <v>0.008811</v>
      </c>
      <c r="X107" s="49">
        <v>0.378062</v>
      </c>
      <c r="Y107" s="49">
        <v>0</v>
      </c>
      <c r="Z107" s="49">
        <v>1</v>
      </c>
      <c r="AA107" s="71">
        <v>107</v>
      </c>
      <c r="AB107" s="71"/>
      <c r="AC107" s="72"/>
      <c r="AD107" s="78" t="s">
        <v>1338</v>
      </c>
      <c r="AE107" s="78">
        <v>52</v>
      </c>
      <c r="AF107" s="78">
        <v>79</v>
      </c>
      <c r="AG107" s="78">
        <v>91</v>
      </c>
      <c r="AH107" s="78">
        <v>38</v>
      </c>
      <c r="AI107" s="78"/>
      <c r="AJ107" s="78" t="s">
        <v>1449</v>
      </c>
      <c r="AK107" s="78" t="s">
        <v>1493</v>
      </c>
      <c r="AL107" s="78"/>
      <c r="AM107" s="78"/>
      <c r="AN107" s="80">
        <v>43364.401192129626</v>
      </c>
      <c r="AO107" s="83" t="s">
        <v>1666</v>
      </c>
      <c r="AP107" s="78" t="b">
        <v>0</v>
      </c>
      <c r="AQ107" s="78" t="b">
        <v>0</v>
      </c>
      <c r="AR107" s="78" t="b">
        <v>1</v>
      </c>
      <c r="AS107" s="78"/>
      <c r="AT107" s="78">
        <v>0</v>
      </c>
      <c r="AU107" s="83" t="s">
        <v>1677</v>
      </c>
      <c r="AV107" s="78" t="b">
        <v>0</v>
      </c>
      <c r="AW107" s="78" t="s">
        <v>1742</v>
      </c>
      <c r="AX107" s="83" t="s">
        <v>1847</v>
      </c>
      <c r="AY107" s="78" t="s">
        <v>66</v>
      </c>
      <c r="AZ107" s="78" t="str">
        <f>REPLACE(INDEX(GroupVertices[Group],MATCH(Vertices[[#This Row],[Vertex]],GroupVertices[Vertex],0)),1,1,"")</f>
        <v>1</v>
      </c>
      <c r="BA107" s="48"/>
      <c r="BB107" s="48"/>
      <c r="BC107" s="48"/>
      <c r="BD107" s="48"/>
      <c r="BE107" s="48"/>
      <c r="BF107" s="48"/>
      <c r="BG107" s="116" t="s">
        <v>2421</v>
      </c>
      <c r="BH107" s="116" t="s">
        <v>2421</v>
      </c>
      <c r="BI107" s="116" t="s">
        <v>2498</v>
      </c>
      <c r="BJ107" s="116" t="s">
        <v>2498</v>
      </c>
      <c r="BK107" s="116">
        <v>2</v>
      </c>
      <c r="BL107" s="120">
        <v>9.523809523809524</v>
      </c>
      <c r="BM107" s="116">
        <v>0</v>
      </c>
      <c r="BN107" s="120">
        <v>0</v>
      </c>
      <c r="BO107" s="116">
        <v>0</v>
      </c>
      <c r="BP107" s="120">
        <v>0</v>
      </c>
      <c r="BQ107" s="116">
        <v>19</v>
      </c>
      <c r="BR107" s="120">
        <v>90.47619047619048</v>
      </c>
      <c r="BS107" s="116">
        <v>21</v>
      </c>
      <c r="BT107" s="2"/>
      <c r="BU107" s="3"/>
      <c r="BV107" s="3"/>
      <c r="BW107" s="3"/>
      <c r="BX107" s="3"/>
    </row>
    <row r="108" spans="1:76" ht="15">
      <c r="A108" s="64" t="s">
        <v>276</v>
      </c>
      <c r="B108" s="65"/>
      <c r="C108" s="65" t="s">
        <v>64</v>
      </c>
      <c r="D108" s="66">
        <v>164.26882346893314</v>
      </c>
      <c r="E108" s="68"/>
      <c r="F108" s="100" t="s">
        <v>701</v>
      </c>
      <c r="G108" s="65"/>
      <c r="H108" s="69" t="s">
        <v>276</v>
      </c>
      <c r="I108" s="70"/>
      <c r="J108" s="70"/>
      <c r="K108" s="69" t="s">
        <v>1965</v>
      </c>
      <c r="L108" s="73">
        <v>1</v>
      </c>
      <c r="M108" s="74">
        <v>2643.057861328125</v>
      </c>
      <c r="N108" s="74">
        <v>7014.34228515625</v>
      </c>
      <c r="O108" s="75"/>
      <c r="P108" s="76"/>
      <c r="Q108" s="76"/>
      <c r="R108" s="86"/>
      <c r="S108" s="48">
        <v>1</v>
      </c>
      <c r="T108" s="48">
        <v>1</v>
      </c>
      <c r="U108" s="49">
        <v>0</v>
      </c>
      <c r="V108" s="49">
        <v>0.003704</v>
      </c>
      <c r="W108" s="49">
        <v>0.008811</v>
      </c>
      <c r="X108" s="49">
        <v>0.378062</v>
      </c>
      <c r="Y108" s="49">
        <v>0</v>
      </c>
      <c r="Z108" s="49">
        <v>1</v>
      </c>
      <c r="AA108" s="71">
        <v>108</v>
      </c>
      <c r="AB108" s="71"/>
      <c r="AC108" s="72"/>
      <c r="AD108" s="78" t="s">
        <v>1339</v>
      </c>
      <c r="AE108" s="78">
        <v>706</v>
      </c>
      <c r="AF108" s="78">
        <v>87</v>
      </c>
      <c r="AG108" s="78">
        <v>921</v>
      </c>
      <c r="AH108" s="78">
        <v>11409</v>
      </c>
      <c r="AI108" s="78"/>
      <c r="AJ108" s="78" t="s">
        <v>1450</v>
      </c>
      <c r="AK108" s="78"/>
      <c r="AL108" s="78"/>
      <c r="AM108" s="78"/>
      <c r="AN108" s="80">
        <v>43606.15148148148</v>
      </c>
      <c r="AO108" s="83" t="s">
        <v>1667</v>
      </c>
      <c r="AP108" s="78" t="b">
        <v>1</v>
      </c>
      <c r="AQ108" s="78" t="b">
        <v>0</v>
      </c>
      <c r="AR108" s="78" t="b">
        <v>0</v>
      </c>
      <c r="AS108" s="78"/>
      <c r="AT108" s="78">
        <v>0</v>
      </c>
      <c r="AU108" s="78"/>
      <c r="AV108" s="78" t="b">
        <v>0</v>
      </c>
      <c r="AW108" s="78" t="s">
        <v>1742</v>
      </c>
      <c r="AX108" s="83" t="s">
        <v>1848</v>
      </c>
      <c r="AY108" s="78" t="s">
        <v>66</v>
      </c>
      <c r="AZ108" s="78" t="str">
        <f>REPLACE(INDEX(GroupVertices[Group],MATCH(Vertices[[#This Row],[Vertex]],GroupVertices[Vertex],0)),1,1,"")</f>
        <v>1</v>
      </c>
      <c r="BA108" s="48"/>
      <c r="BB108" s="48"/>
      <c r="BC108" s="48"/>
      <c r="BD108" s="48"/>
      <c r="BE108" s="48"/>
      <c r="BF108" s="48"/>
      <c r="BG108" s="116" t="s">
        <v>2422</v>
      </c>
      <c r="BH108" s="116" t="s">
        <v>2422</v>
      </c>
      <c r="BI108" s="116" t="s">
        <v>2499</v>
      </c>
      <c r="BJ108" s="116" t="s">
        <v>2499</v>
      </c>
      <c r="BK108" s="116">
        <v>3</v>
      </c>
      <c r="BL108" s="120">
        <v>8.823529411764707</v>
      </c>
      <c r="BM108" s="116">
        <v>1</v>
      </c>
      <c r="BN108" s="120">
        <v>2.9411764705882355</v>
      </c>
      <c r="BO108" s="116">
        <v>0</v>
      </c>
      <c r="BP108" s="120">
        <v>0</v>
      </c>
      <c r="BQ108" s="116">
        <v>30</v>
      </c>
      <c r="BR108" s="120">
        <v>88.23529411764706</v>
      </c>
      <c r="BS108" s="116">
        <v>34</v>
      </c>
      <c r="BT108" s="2"/>
      <c r="BU108" s="3"/>
      <c r="BV108" s="3"/>
      <c r="BW108" s="3"/>
      <c r="BX108" s="3"/>
    </row>
    <row r="109" spans="1:76" ht="15">
      <c r="A109" s="64" t="s">
        <v>277</v>
      </c>
      <c r="B109" s="65"/>
      <c r="C109" s="65" t="s">
        <v>64</v>
      </c>
      <c r="D109" s="66">
        <v>202.3505946057096</v>
      </c>
      <c r="E109" s="68"/>
      <c r="F109" s="100" t="s">
        <v>1736</v>
      </c>
      <c r="G109" s="65"/>
      <c r="H109" s="69" t="s">
        <v>277</v>
      </c>
      <c r="I109" s="70"/>
      <c r="J109" s="70"/>
      <c r="K109" s="69" t="s">
        <v>1966</v>
      </c>
      <c r="L109" s="73">
        <v>1</v>
      </c>
      <c r="M109" s="74">
        <v>2367.27734375</v>
      </c>
      <c r="N109" s="74">
        <v>2069.08447265625</v>
      </c>
      <c r="O109" s="75"/>
      <c r="P109" s="76"/>
      <c r="Q109" s="76"/>
      <c r="R109" s="86"/>
      <c r="S109" s="48">
        <v>2</v>
      </c>
      <c r="T109" s="48">
        <v>1</v>
      </c>
      <c r="U109" s="49">
        <v>0</v>
      </c>
      <c r="V109" s="49">
        <v>0.003704</v>
      </c>
      <c r="W109" s="49">
        <v>0.00978</v>
      </c>
      <c r="X109" s="49">
        <v>0.657499</v>
      </c>
      <c r="Y109" s="49">
        <v>0</v>
      </c>
      <c r="Z109" s="49">
        <v>0</v>
      </c>
      <c r="AA109" s="71">
        <v>109</v>
      </c>
      <c r="AB109" s="71"/>
      <c r="AC109" s="72"/>
      <c r="AD109" s="78" t="s">
        <v>1340</v>
      </c>
      <c r="AE109" s="78">
        <v>104</v>
      </c>
      <c r="AF109" s="78">
        <v>1413</v>
      </c>
      <c r="AG109" s="78">
        <v>1696</v>
      </c>
      <c r="AH109" s="78">
        <v>2325</v>
      </c>
      <c r="AI109" s="78"/>
      <c r="AJ109" s="78" t="s">
        <v>1451</v>
      </c>
      <c r="AK109" s="78" t="s">
        <v>1491</v>
      </c>
      <c r="AL109" s="83" t="s">
        <v>1569</v>
      </c>
      <c r="AM109" s="78"/>
      <c r="AN109" s="80">
        <v>42158.48446759259</v>
      </c>
      <c r="AO109" s="83" t="s">
        <v>1668</v>
      </c>
      <c r="AP109" s="78" t="b">
        <v>0</v>
      </c>
      <c r="AQ109" s="78" t="b">
        <v>0</v>
      </c>
      <c r="AR109" s="78" t="b">
        <v>1</v>
      </c>
      <c r="AS109" s="78"/>
      <c r="AT109" s="78">
        <v>4</v>
      </c>
      <c r="AU109" s="83" t="s">
        <v>1677</v>
      </c>
      <c r="AV109" s="78" t="b">
        <v>0</v>
      </c>
      <c r="AW109" s="78" t="s">
        <v>1742</v>
      </c>
      <c r="AX109" s="83" t="s">
        <v>1849</v>
      </c>
      <c r="AY109" s="78" t="s">
        <v>66</v>
      </c>
      <c r="AZ109" s="78" t="str">
        <f>REPLACE(INDEX(GroupVertices[Group],MATCH(Vertices[[#This Row],[Vertex]],GroupVertices[Vertex],0)),1,1,"")</f>
        <v>1</v>
      </c>
      <c r="BA109" s="48"/>
      <c r="BB109" s="48"/>
      <c r="BC109" s="48"/>
      <c r="BD109" s="48"/>
      <c r="BE109" s="48" t="s">
        <v>587</v>
      </c>
      <c r="BF109" s="48" t="s">
        <v>587</v>
      </c>
      <c r="BG109" s="116" t="s">
        <v>2423</v>
      </c>
      <c r="BH109" s="116" t="s">
        <v>2423</v>
      </c>
      <c r="BI109" s="116" t="s">
        <v>2500</v>
      </c>
      <c r="BJ109" s="116" t="s">
        <v>2500</v>
      </c>
      <c r="BK109" s="116">
        <v>0</v>
      </c>
      <c r="BL109" s="120">
        <v>0</v>
      </c>
      <c r="BM109" s="116">
        <v>0</v>
      </c>
      <c r="BN109" s="120">
        <v>0</v>
      </c>
      <c r="BO109" s="116">
        <v>0</v>
      </c>
      <c r="BP109" s="120">
        <v>0</v>
      </c>
      <c r="BQ109" s="116">
        <v>31</v>
      </c>
      <c r="BR109" s="120">
        <v>100</v>
      </c>
      <c r="BS109" s="116">
        <v>31</v>
      </c>
      <c r="BT109" s="2"/>
      <c r="BU109" s="3"/>
      <c r="BV109" s="3"/>
      <c r="BW109" s="3"/>
      <c r="BX109" s="3"/>
    </row>
    <row r="110" spans="1:76" ht="15">
      <c r="A110" s="64" t="s">
        <v>278</v>
      </c>
      <c r="B110" s="65"/>
      <c r="C110" s="65" t="s">
        <v>64</v>
      </c>
      <c r="D110" s="66">
        <v>180.06442989821448</v>
      </c>
      <c r="E110" s="68"/>
      <c r="F110" s="100" t="s">
        <v>702</v>
      </c>
      <c r="G110" s="65"/>
      <c r="H110" s="69" t="s">
        <v>278</v>
      </c>
      <c r="I110" s="70"/>
      <c r="J110" s="70"/>
      <c r="K110" s="69" t="s">
        <v>1967</v>
      </c>
      <c r="L110" s="73">
        <v>1</v>
      </c>
      <c r="M110" s="74">
        <v>5417.93603515625</v>
      </c>
      <c r="N110" s="74">
        <v>4128.9990234375</v>
      </c>
      <c r="O110" s="75"/>
      <c r="P110" s="76"/>
      <c r="Q110" s="76"/>
      <c r="R110" s="86"/>
      <c r="S110" s="48">
        <v>0</v>
      </c>
      <c r="T110" s="48">
        <v>1</v>
      </c>
      <c r="U110" s="49">
        <v>0</v>
      </c>
      <c r="V110" s="49">
        <v>0.002809</v>
      </c>
      <c r="W110" s="49">
        <v>0.0028770000000000002</v>
      </c>
      <c r="X110" s="49">
        <v>0.364914</v>
      </c>
      <c r="Y110" s="49">
        <v>0</v>
      </c>
      <c r="Z110" s="49">
        <v>0</v>
      </c>
      <c r="AA110" s="71">
        <v>110</v>
      </c>
      <c r="AB110" s="71"/>
      <c r="AC110" s="72"/>
      <c r="AD110" s="78" t="s">
        <v>1341</v>
      </c>
      <c r="AE110" s="78">
        <v>1273</v>
      </c>
      <c r="AF110" s="78">
        <v>637</v>
      </c>
      <c r="AG110" s="78">
        <v>3124</v>
      </c>
      <c r="AH110" s="78">
        <v>6930</v>
      </c>
      <c r="AI110" s="78"/>
      <c r="AJ110" s="78" t="s">
        <v>1452</v>
      </c>
      <c r="AK110" s="78" t="s">
        <v>1494</v>
      </c>
      <c r="AL110" s="78"/>
      <c r="AM110" s="78"/>
      <c r="AN110" s="80">
        <v>40184.78302083333</v>
      </c>
      <c r="AO110" s="83" t="s">
        <v>1669</v>
      </c>
      <c r="AP110" s="78" t="b">
        <v>0</v>
      </c>
      <c r="AQ110" s="78" t="b">
        <v>0</v>
      </c>
      <c r="AR110" s="78" t="b">
        <v>1</v>
      </c>
      <c r="AS110" s="78"/>
      <c r="AT110" s="78">
        <v>57</v>
      </c>
      <c r="AU110" s="83" t="s">
        <v>1684</v>
      </c>
      <c r="AV110" s="78" t="b">
        <v>0</v>
      </c>
      <c r="AW110" s="78" t="s">
        <v>1742</v>
      </c>
      <c r="AX110" s="83" t="s">
        <v>1850</v>
      </c>
      <c r="AY110" s="78" t="s">
        <v>66</v>
      </c>
      <c r="AZ110" s="78" t="str">
        <f>REPLACE(INDEX(GroupVertices[Group],MATCH(Vertices[[#This Row],[Vertex]],GroupVertices[Vertex],0)),1,1,"")</f>
        <v>3</v>
      </c>
      <c r="BA110" s="48"/>
      <c r="BB110" s="48"/>
      <c r="BC110" s="48"/>
      <c r="BD110" s="48"/>
      <c r="BE110" s="48"/>
      <c r="BF110" s="48"/>
      <c r="BG110" s="116" t="s">
        <v>2424</v>
      </c>
      <c r="BH110" s="116" t="s">
        <v>2424</v>
      </c>
      <c r="BI110" s="116" t="s">
        <v>2501</v>
      </c>
      <c r="BJ110" s="116" t="s">
        <v>2501</v>
      </c>
      <c r="BK110" s="116">
        <v>1</v>
      </c>
      <c r="BL110" s="120">
        <v>4.545454545454546</v>
      </c>
      <c r="BM110" s="116">
        <v>0</v>
      </c>
      <c r="BN110" s="120">
        <v>0</v>
      </c>
      <c r="BO110" s="116">
        <v>0</v>
      </c>
      <c r="BP110" s="120">
        <v>0</v>
      </c>
      <c r="BQ110" s="116">
        <v>21</v>
      </c>
      <c r="BR110" s="120">
        <v>95.45454545454545</v>
      </c>
      <c r="BS110" s="116">
        <v>22</v>
      </c>
      <c r="BT110" s="2"/>
      <c r="BU110" s="3"/>
      <c r="BV110" s="3"/>
      <c r="BW110" s="3"/>
      <c r="BX110" s="3"/>
    </row>
    <row r="111" spans="1:76" ht="15">
      <c r="A111" s="64" t="s">
        <v>279</v>
      </c>
      <c r="B111" s="65"/>
      <c r="C111" s="65" t="s">
        <v>64</v>
      </c>
      <c r="D111" s="66">
        <v>174.06209945508755</v>
      </c>
      <c r="E111" s="68"/>
      <c r="F111" s="100" t="s">
        <v>704</v>
      </c>
      <c r="G111" s="65"/>
      <c r="H111" s="69" t="s">
        <v>279</v>
      </c>
      <c r="I111" s="70"/>
      <c r="J111" s="70"/>
      <c r="K111" s="69" t="s">
        <v>1968</v>
      </c>
      <c r="L111" s="73">
        <v>860.0707348393044</v>
      </c>
      <c r="M111" s="74">
        <v>7590.58349609375</v>
      </c>
      <c r="N111" s="74">
        <v>4252.4912109375</v>
      </c>
      <c r="O111" s="75"/>
      <c r="P111" s="76"/>
      <c r="Q111" s="76"/>
      <c r="R111" s="86"/>
      <c r="S111" s="48">
        <v>1</v>
      </c>
      <c r="T111" s="48">
        <v>9</v>
      </c>
      <c r="U111" s="49">
        <v>885.466667</v>
      </c>
      <c r="V111" s="49">
        <v>0.003968</v>
      </c>
      <c r="W111" s="49">
        <v>0.017688</v>
      </c>
      <c r="X111" s="49">
        <v>2.637967</v>
      </c>
      <c r="Y111" s="49">
        <v>0.09722222222222222</v>
      </c>
      <c r="Z111" s="49">
        <v>0.1111111111111111</v>
      </c>
      <c r="AA111" s="71">
        <v>111</v>
      </c>
      <c r="AB111" s="71"/>
      <c r="AC111" s="72"/>
      <c r="AD111" s="78" t="s">
        <v>1342</v>
      </c>
      <c r="AE111" s="78">
        <v>858</v>
      </c>
      <c r="AF111" s="78">
        <v>428</v>
      </c>
      <c r="AG111" s="78">
        <v>1308</v>
      </c>
      <c r="AH111" s="78">
        <v>1038</v>
      </c>
      <c r="AI111" s="78"/>
      <c r="AJ111" s="78" t="s">
        <v>1453</v>
      </c>
      <c r="AK111" s="78" t="s">
        <v>1463</v>
      </c>
      <c r="AL111" s="83" t="s">
        <v>1570</v>
      </c>
      <c r="AM111" s="78"/>
      <c r="AN111" s="80">
        <v>43441.424375</v>
      </c>
      <c r="AO111" s="83" t="s">
        <v>1670</v>
      </c>
      <c r="AP111" s="78" t="b">
        <v>1</v>
      </c>
      <c r="AQ111" s="78" t="b">
        <v>0</v>
      </c>
      <c r="AR111" s="78" t="b">
        <v>1</v>
      </c>
      <c r="AS111" s="78"/>
      <c r="AT111" s="78">
        <v>10</v>
      </c>
      <c r="AU111" s="78"/>
      <c r="AV111" s="78" t="b">
        <v>0</v>
      </c>
      <c r="AW111" s="78" t="s">
        <v>1742</v>
      </c>
      <c r="AX111" s="83" t="s">
        <v>1851</v>
      </c>
      <c r="AY111" s="78" t="s">
        <v>66</v>
      </c>
      <c r="AZ111" s="78" t="str">
        <f>REPLACE(INDEX(GroupVertices[Group],MATCH(Vertices[[#This Row],[Vertex]],GroupVertices[Vertex],0)),1,1,"")</f>
        <v>5</v>
      </c>
      <c r="BA111" s="48" t="s">
        <v>2068</v>
      </c>
      <c r="BB111" s="48" t="s">
        <v>2068</v>
      </c>
      <c r="BC111" s="48" t="s">
        <v>2085</v>
      </c>
      <c r="BD111" s="48" t="s">
        <v>2085</v>
      </c>
      <c r="BE111" s="48" t="s">
        <v>2358</v>
      </c>
      <c r="BF111" s="48" t="s">
        <v>2358</v>
      </c>
      <c r="BG111" s="116" t="s">
        <v>2425</v>
      </c>
      <c r="BH111" s="116" t="s">
        <v>2445</v>
      </c>
      <c r="BI111" s="116" t="s">
        <v>2502</v>
      </c>
      <c r="BJ111" s="116" t="s">
        <v>2502</v>
      </c>
      <c r="BK111" s="116">
        <v>2</v>
      </c>
      <c r="BL111" s="120">
        <v>1.6666666666666667</v>
      </c>
      <c r="BM111" s="116">
        <v>0</v>
      </c>
      <c r="BN111" s="120">
        <v>0</v>
      </c>
      <c r="BO111" s="116">
        <v>0</v>
      </c>
      <c r="BP111" s="120">
        <v>0</v>
      </c>
      <c r="BQ111" s="116">
        <v>118</v>
      </c>
      <c r="BR111" s="120">
        <v>98.33333333333333</v>
      </c>
      <c r="BS111" s="116">
        <v>120</v>
      </c>
      <c r="BT111" s="2"/>
      <c r="BU111" s="3"/>
      <c r="BV111" s="3"/>
      <c r="BW111" s="3"/>
      <c r="BX111" s="3"/>
    </row>
    <row r="112" spans="1:76" ht="15">
      <c r="A112" s="64" t="s">
        <v>324</v>
      </c>
      <c r="B112" s="65"/>
      <c r="C112" s="65" t="s">
        <v>64</v>
      </c>
      <c r="D112" s="66">
        <v>172.59741594982694</v>
      </c>
      <c r="E112" s="68"/>
      <c r="F112" s="100" t="s">
        <v>1737</v>
      </c>
      <c r="G112" s="65"/>
      <c r="H112" s="69" t="s">
        <v>324</v>
      </c>
      <c r="I112" s="70"/>
      <c r="J112" s="70"/>
      <c r="K112" s="69" t="s">
        <v>1969</v>
      </c>
      <c r="L112" s="73">
        <v>1</v>
      </c>
      <c r="M112" s="74">
        <v>6477.5849609375</v>
      </c>
      <c r="N112" s="74">
        <v>4396.8330078125</v>
      </c>
      <c r="O112" s="75"/>
      <c r="P112" s="76"/>
      <c r="Q112" s="76"/>
      <c r="R112" s="86"/>
      <c r="S112" s="48">
        <v>1</v>
      </c>
      <c r="T112" s="48">
        <v>0</v>
      </c>
      <c r="U112" s="49">
        <v>0</v>
      </c>
      <c r="V112" s="49">
        <v>0.002755</v>
      </c>
      <c r="W112" s="49">
        <v>0.001751</v>
      </c>
      <c r="X112" s="49">
        <v>0.399141</v>
      </c>
      <c r="Y112" s="49">
        <v>0</v>
      </c>
      <c r="Z112" s="49">
        <v>0</v>
      </c>
      <c r="AA112" s="71">
        <v>112</v>
      </c>
      <c r="AB112" s="71"/>
      <c r="AC112" s="72"/>
      <c r="AD112" s="78" t="s">
        <v>1343</v>
      </c>
      <c r="AE112" s="78">
        <v>571</v>
      </c>
      <c r="AF112" s="78">
        <v>377</v>
      </c>
      <c r="AG112" s="78">
        <v>4591</v>
      </c>
      <c r="AH112" s="78">
        <v>2376</v>
      </c>
      <c r="AI112" s="78"/>
      <c r="AJ112" s="78" t="s">
        <v>1454</v>
      </c>
      <c r="AK112" s="78" t="s">
        <v>1196</v>
      </c>
      <c r="AL112" s="83" t="s">
        <v>1571</v>
      </c>
      <c r="AM112" s="78"/>
      <c r="AN112" s="80">
        <v>40766.65362268518</v>
      </c>
      <c r="AO112" s="83" t="s">
        <v>1671</v>
      </c>
      <c r="AP112" s="78" t="b">
        <v>0</v>
      </c>
      <c r="AQ112" s="78" t="b">
        <v>0</v>
      </c>
      <c r="AR112" s="78" t="b">
        <v>1</v>
      </c>
      <c r="AS112" s="78"/>
      <c r="AT112" s="78">
        <v>27</v>
      </c>
      <c r="AU112" s="83" t="s">
        <v>1677</v>
      </c>
      <c r="AV112" s="78" t="b">
        <v>0</v>
      </c>
      <c r="AW112" s="78" t="s">
        <v>1742</v>
      </c>
      <c r="AX112" s="83" t="s">
        <v>1852</v>
      </c>
      <c r="AY112" s="78" t="s">
        <v>65</v>
      </c>
      <c r="AZ112" s="78" t="str">
        <f>REPLACE(INDEX(GroupVertices[Group],MATCH(Vertices[[#This Row],[Vertex]],GroupVertices[Vertex],0)),1,1,"")</f>
        <v>5</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325</v>
      </c>
      <c r="B113" s="65"/>
      <c r="C113" s="65" t="s">
        <v>64</v>
      </c>
      <c r="D113" s="66">
        <v>169.2946982418863</v>
      </c>
      <c r="E113" s="68"/>
      <c r="F113" s="100" t="s">
        <v>1738</v>
      </c>
      <c r="G113" s="65"/>
      <c r="H113" s="69" t="s">
        <v>325</v>
      </c>
      <c r="I113" s="70"/>
      <c r="J113" s="70"/>
      <c r="K113" s="69" t="s">
        <v>1970</v>
      </c>
      <c r="L113" s="73">
        <v>1</v>
      </c>
      <c r="M113" s="74">
        <v>6770.43603515625</v>
      </c>
      <c r="N113" s="74">
        <v>3641.221435546875</v>
      </c>
      <c r="O113" s="75"/>
      <c r="P113" s="76"/>
      <c r="Q113" s="76"/>
      <c r="R113" s="86"/>
      <c r="S113" s="48">
        <v>1</v>
      </c>
      <c r="T113" s="48">
        <v>0</v>
      </c>
      <c r="U113" s="49">
        <v>0</v>
      </c>
      <c r="V113" s="49">
        <v>0.002755</v>
      </c>
      <c r="W113" s="49">
        <v>0.001751</v>
      </c>
      <c r="X113" s="49">
        <v>0.399141</v>
      </c>
      <c r="Y113" s="49">
        <v>0</v>
      </c>
      <c r="Z113" s="49">
        <v>0</v>
      </c>
      <c r="AA113" s="71">
        <v>113</v>
      </c>
      <c r="AB113" s="71"/>
      <c r="AC113" s="72"/>
      <c r="AD113" s="78" t="s">
        <v>1344</v>
      </c>
      <c r="AE113" s="78">
        <v>29</v>
      </c>
      <c r="AF113" s="78">
        <v>262</v>
      </c>
      <c r="AG113" s="78">
        <v>190</v>
      </c>
      <c r="AH113" s="78">
        <v>28</v>
      </c>
      <c r="AI113" s="78"/>
      <c r="AJ113" s="78" t="s">
        <v>1455</v>
      </c>
      <c r="AK113" s="78" t="s">
        <v>1198</v>
      </c>
      <c r="AL113" s="83" t="s">
        <v>1572</v>
      </c>
      <c r="AM113" s="78"/>
      <c r="AN113" s="80">
        <v>43438.51060185185</v>
      </c>
      <c r="AO113" s="83" t="s">
        <v>1672</v>
      </c>
      <c r="AP113" s="78" t="b">
        <v>1</v>
      </c>
      <c r="AQ113" s="78" t="b">
        <v>0</v>
      </c>
      <c r="AR113" s="78" t="b">
        <v>0</v>
      </c>
      <c r="AS113" s="78"/>
      <c r="AT113" s="78">
        <v>1</v>
      </c>
      <c r="AU113" s="78"/>
      <c r="AV113" s="78" t="b">
        <v>0</v>
      </c>
      <c r="AW113" s="78" t="s">
        <v>1742</v>
      </c>
      <c r="AX113" s="83" t="s">
        <v>1853</v>
      </c>
      <c r="AY113" s="78" t="s">
        <v>65</v>
      </c>
      <c r="AZ113" s="78" t="str">
        <f>REPLACE(INDEX(GroupVertices[Group],MATCH(Vertices[[#This Row],[Vertex]],GroupVertices[Vertex],0)),1,1,"")</f>
        <v>5</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326</v>
      </c>
      <c r="B114" s="65"/>
      <c r="C114" s="65" t="s">
        <v>64</v>
      </c>
      <c r="D114" s="66">
        <v>478.25675999862915</v>
      </c>
      <c r="E114" s="68"/>
      <c r="F114" s="100" t="s">
        <v>1739</v>
      </c>
      <c r="G114" s="65"/>
      <c r="H114" s="69" t="s">
        <v>326</v>
      </c>
      <c r="I114" s="70"/>
      <c r="J114" s="70"/>
      <c r="K114" s="69" t="s">
        <v>1971</v>
      </c>
      <c r="L114" s="73">
        <v>1</v>
      </c>
      <c r="M114" s="74">
        <v>8686.5908203125</v>
      </c>
      <c r="N114" s="74">
        <v>4410.43798828125</v>
      </c>
      <c r="O114" s="75"/>
      <c r="P114" s="76"/>
      <c r="Q114" s="76"/>
      <c r="R114" s="86"/>
      <c r="S114" s="48">
        <v>1</v>
      </c>
      <c r="T114" s="48">
        <v>0</v>
      </c>
      <c r="U114" s="49">
        <v>0</v>
      </c>
      <c r="V114" s="49">
        <v>0.002755</v>
      </c>
      <c r="W114" s="49">
        <v>0.001751</v>
      </c>
      <c r="X114" s="49">
        <v>0.399141</v>
      </c>
      <c r="Y114" s="49">
        <v>0</v>
      </c>
      <c r="Z114" s="49">
        <v>0</v>
      </c>
      <c r="AA114" s="71">
        <v>114</v>
      </c>
      <c r="AB114" s="71"/>
      <c r="AC114" s="72"/>
      <c r="AD114" s="78" t="s">
        <v>1345</v>
      </c>
      <c r="AE114" s="78">
        <v>538</v>
      </c>
      <c r="AF114" s="78">
        <v>11020</v>
      </c>
      <c r="AG114" s="78">
        <v>6497</v>
      </c>
      <c r="AH114" s="78">
        <v>2837</v>
      </c>
      <c r="AI114" s="78"/>
      <c r="AJ114" s="78" t="s">
        <v>1456</v>
      </c>
      <c r="AK114" s="78" t="s">
        <v>1495</v>
      </c>
      <c r="AL114" s="83" t="s">
        <v>1573</v>
      </c>
      <c r="AM114" s="78"/>
      <c r="AN114" s="80">
        <v>39926.29443287037</v>
      </c>
      <c r="AO114" s="83" t="s">
        <v>1673</v>
      </c>
      <c r="AP114" s="78" t="b">
        <v>0</v>
      </c>
      <c r="AQ114" s="78" t="b">
        <v>0</v>
      </c>
      <c r="AR114" s="78" t="b">
        <v>1</v>
      </c>
      <c r="AS114" s="78"/>
      <c r="AT114" s="78">
        <v>394</v>
      </c>
      <c r="AU114" s="83" t="s">
        <v>1689</v>
      </c>
      <c r="AV114" s="78" t="b">
        <v>0</v>
      </c>
      <c r="AW114" s="78" t="s">
        <v>1742</v>
      </c>
      <c r="AX114" s="83" t="s">
        <v>1854</v>
      </c>
      <c r="AY114" s="78" t="s">
        <v>65</v>
      </c>
      <c r="AZ114" s="78" t="str">
        <f>REPLACE(INDEX(GroupVertices[Group],MATCH(Vertices[[#This Row],[Vertex]],GroupVertices[Vertex],0)),1,1,"")</f>
        <v>5</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327</v>
      </c>
      <c r="B115" s="65"/>
      <c r="C115" s="65" t="s">
        <v>64</v>
      </c>
      <c r="D115" s="66">
        <v>162.229754275335</v>
      </c>
      <c r="E115" s="68"/>
      <c r="F115" s="100" t="s">
        <v>1740</v>
      </c>
      <c r="G115" s="65"/>
      <c r="H115" s="69" t="s">
        <v>327</v>
      </c>
      <c r="I115" s="70"/>
      <c r="J115" s="70"/>
      <c r="K115" s="69" t="s">
        <v>1972</v>
      </c>
      <c r="L115" s="73">
        <v>1</v>
      </c>
      <c r="M115" s="74">
        <v>8125.32177734375</v>
      </c>
      <c r="N115" s="74">
        <v>5058.31787109375</v>
      </c>
      <c r="O115" s="75"/>
      <c r="P115" s="76"/>
      <c r="Q115" s="76"/>
      <c r="R115" s="86"/>
      <c r="S115" s="48">
        <v>1</v>
      </c>
      <c r="T115" s="48">
        <v>0</v>
      </c>
      <c r="U115" s="49">
        <v>0</v>
      </c>
      <c r="V115" s="49">
        <v>0.002755</v>
      </c>
      <c r="W115" s="49">
        <v>0.001751</v>
      </c>
      <c r="X115" s="49">
        <v>0.399141</v>
      </c>
      <c r="Y115" s="49">
        <v>0</v>
      </c>
      <c r="Z115" s="49">
        <v>0</v>
      </c>
      <c r="AA115" s="71">
        <v>115</v>
      </c>
      <c r="AB115" s="71"/>
      <c r="AC115" s="72"/>
      <c r="AD115" s="78" t="s">
        <v>1346</v>
      </c>
      <c r="AE115" s="78">
        <v>22</v>
      </c>
      <c r="AF115" s="78">
        <v>16</v>
      </c>
      <c r="AG115" s="78">
        <v>20</v>
      </c>
      <c r="AH115" s="78">
        <v>30</v>
      </c>
      <c r="AI115" s="78"/>
      <c r="AJ115" s="78"/>
      <c r="AK115" s="78" t="s">
        <v>1196</v>
      </c>
      <c r="AL115" s="83" t="s">
        <v>1574</v>
      </c>
      <c r="AM115" s="78"/>
      <c r="AN115" s="80">
        <v>42260.21388888889</v>
      </c>
      <c r="AO115" s="78"/>
      <c r="AP115" s="78" t="b">
        <v>1</v>
      </c>
      <c r="AQ115" s="78" t="b">
        <v>0</v>
      </c>
      <c r="AR115" s="78" t="b">
        <v>0</v>
      </c>
      <c r="AS115" s="78" t="s">
        <v>1177</v>
      </c>
      <c r="AT115" s="78">
        <v>1</v>
      </c>
      <c r="AU115" s="83" t="s">
        <v>1677</v>
      </c>
      <c r="AV115" s="78" t="b">
        <v>0</v>
      </c>
      <c r="AW115" s="78" t="s">
        <v>1742</v>
      </c>
      <c r="AX115" s="83" t="s">
        <v>1855</v>
      </c>
      <c r="AY115" s="78" t="s">
        <v>65</v>
      </c>
      <c r="AZ115" s="78" t="str">
        <f>REPLACE(INDEX(GroupVertices[Group],MATCH(Vertices[[#This Row],[Vertex]],GroupVertices[Vertex],0)),1,1,"")</f>
        <v>5</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282</v>
      </c>
      <c r="B116" s="65"/>
      <c r="C116" s="65" t="s">
        <v>64</v>
      </c>
      <c r="D116" s="66">
        <v>272.4830871517187</v>
      </c>
      <c r="E116" s="68"/>
      <c r="F116" s="100" t="s">
        <v>705</v>
      </c>
      <c r="G116" s="65"/>
      <c r="H116" s="69" t="s">
        <v>282</v>
      </c>
      <c r="I116" s="70"/>
      <c r="J116" s="70"/>
      <c r="K116" s="69" t="s">
        <v>1973</v>
      </c>
      <c r="L116" s="73">
        <v>1</v>
      </c>
      <c r="M116" s="74">
        <v>7101.80126953125</v>
      </c>
      <c r="N116" s="74">
        <v>5055.66650390625</v>
      </c>
      <c r="O116" s="75"/>
      <c r="P116" s="76"/>
      <c r="Q116" s="76"/>
      <c r="R116" s="86"/>
      <c r="S116" s="48">
        <v>2</v>
      </c>
      <c r="T116" s="48">
        <v>3</v>
      </c>
      <c r="U116" s="49">
        <v>0</v>
      </c>
      <c r="V116" s="49">
        <v>0.003876</v>
      </c>
      <c r="W116" s="49">
        <v>0.014917</v>
      </c>
      <c r="X116" s="49">
        <v>1.069354</v>
      </c>
      <c r="Y116" s="49">
        <v>0.6666666666666666</v>
      </c>
      <c r="Z116" s="49">
        <v>0</v>
      </c>
      <c r="AA116" s="71">
        <v>116</v>
      </c>
      <c r="AB116" s="71"/>
      <c r="AC116" s="72"/>
      <c r="AD116" s="78" t="s">
        <v>1347</v>
      </c>
      <c r="AE116" s="78">
        <v>3817</v>
      </c>
      <c r="AF116" s="78">
        <v>3855</v>
      </c>
      <c r="AG116" s="78">
        <v>45155</v>
      </c>
      <c r="AH116" s="78">
        <v>12661</v>
      </c>
      <c r="AI116" s="78"/>
      <c r="AJ116" s="78" t="s">
        <v>1457</v>
      </c>
      <c r="AK116" s="78" t="s">
        <v>1496</v>
      </c>
      <c r="AL116" s="83" t="s">
        <v>1575</v>
      </c>
      <c r="AM116" s="78"/>
      <c r="AN116" s="80">
        <v>39874.31528935185</v>
      </c>
      <c r="AO116" s="83" t="s">
        <v>1674</v>
      </c>
      <c r="AP116" s="78" t="b">
        <v>0</v>
      </c>
      <c r="AQ116" s="78" t="b">
        <v>0</v>
      </c>
      <c r="AR116" s="78" t="b">
        <v>1</v>
      </c>
      <c r="AS116" s="78"/>
      <c r="AT116" s="78">
        <v>430</v>
      </c>
      <c r="AU116" s="83" t="s">
        <v>1678</v>
      </c>
      <c r="AV116" s="78" t="b">
        <v>0</v>
      </c>
      <c r="AW116" s="78" t="s">
        <v>1742</v>
      </c>
      <c r="AX116" s="83" t="s">
        <v>1856</v>
      </c>
      <c r="AY116" s="78" t="s">
        <v>66</v>
      </c>
      <c r="AZ116" s="78" t="str">
        <f>REPLACE(INDEX(GroupVertices[Group],MATCH(Vertices[[#This Row],[Vertex]],GroupVertices[Vertex],0)),1,1,"")</f>
        <v>5</v>
      </c>
      <c r="BA116" s="48" t="s">
        <v>503</v>
      </c>
      <c r="BB116" s="48" t="s">
        <v>503</v>
      </c>
      <c r="BC116" s="48" t="s">
        <v>527</v>
      </c>
      <c r="BD116" s="48" t="s">
        <v>527</v>
      </c>
      <c r="BE116" s="48"/>
      <c r="BF116" s="48"/>
      <c r="BG116" s="116" t="s">
        <v>2426</v>
      </c>
      <c r="BH116" s="116" t="s">
        <v>2446</v>
      </c>
      <c r="BI116" s="116" t="s">
        <v>2503</v>
      </c>
      <c r="BJ116" s="116" t="s">
        <v>2512</v>
      </c>
      <c r="BK116" s="116">
        <v>1</v>
      </c>
      <c r="BL116" s="120">
        <v>2.5</v>
      </c>
      <c r="BM116" s="116">
        <v>0</v>
      </c>
      <c r="BN116" s="120">
        <v>0</v>
      </c>
      <c r="BO116" s="116">
        <v>0</v>
      </c>
      <c r="BP116" s="120">
        <v>0</v>
      </c>
      <c r="BQ116" s="116">
        <v>39</v>
      </c>
      <c r="BR116" s="120">
        <v>97.5</v>
      </c>
      <c r="BS116" s="116">
        <v>40</v>
      </c>
      <c r="BT116" s="2"/>
      <c r="BU116" s="3"/>
      <c r="BV116" s="3"/>
      <c r="BW116" s="3"/>
      <c r="BX116" s="3"/>
    </row>
    <row r="117" spans="1:76" ht="15">
      <c r="A117" s="64" t="s">
        <v>283</v>
      </c>
      <c r="B117" s="65"/>
      <c r="C117" s="65" t="s">
        <v>64</v>
      </c>
      <c r="D117" s="66">
        <v>204.791733781144</v>
      </c>
      <c r="E117" s="68"/>
      <c r="F117" s="100" t="s">
        <v>706</v>
      </c>
      <c r="G117" s="65"/>
      <c r="H117" s="69" t="s">
        <v>283</v>
      </c>
      <c r="I117" s="70"/>
      <c r="J117" s="70"/>
      <c r="K117" s="69" t="s">
        <v>1974</v>
      </c>
      <c r="L117" s="73">
        <v>1</v>
      </c>
      <c r="M117" s="74">
        <v>6249.052734375</v>
      </c>
      <c r="N117" s="74">
        <v>2865.1044921875</v>
      </c>
      <c r="O117" s="75"/>
      <c r="P117" s="76"/>
      <c r="Q117" s="76"/>
      <c r="R117" s="86"/>
      <c r="S117" s="48">
        <v>0</v>
      </c>
      <c r="T117" s="48">
        <v>2</v>
      </c>
      <c r="U117" s="49">
        <v>0</v>
      </c>
      <c r="V117" s="49">
        <v>0.003802</v>
      </c>
      <c r="W117" s="49">
        <v>0.011689</v>
      </c>
      <c r="X117" s="49">
        <v>0.592976</v>
      </c>
      <c r="Y117" s="49">
        <v>0.5</v>
      </c>
      <c r="Z117" s="49">
        <v>0</v>
      </c>
      <c r="AA117" s="71">
        <v>117</v>
      </c>
      <c r="AB117" s="71"/>
      <c r="AC117" s="72"/>
      <c r="AD117" s="78" t="s">
        <v>1348</v>
      </c>
      <c r="AE117" s="78">
        <v>4996</v>
      </c>
      <c r="AF117" s="78">
        <v>1498</v>
      </c>
      <c r="AG117" s="78">
        <v>14432</v>
      </c>
      <c r="AH117" s="78">
        <v>11506</v>
      </c>
      <c r="AI117" s="78"/>
      <c r="AJ117" s="78" t="s">
        <v>1458</v>
      </c>
      <c r="AK117" s="78"/>
      <c r="AL117" s="83" t="s">
        <v>1576</v>
      </c>
      <c r="AM117" s="78"/>
      <c r="AN117" s="80">
        <v>41670.504641203705</v>
      </c>
      <c r="AO117" s="83" t="s">
        <v>1675</v>
      </c>
      <c r="AP117" s="78" t="b">
        <v>1</v>
      </c>
      <c r="AQ117" s="78" t="b">
        <v>0</v>
      </c>
      <c r="AR117" s="78" t="b">
        <v>1</v>
      </c>
      <c r="AS117" s="78"/>
      <c r="AT117" s="78">
        <v>168</v>
      </c>
      <c r="AU117" s="83" t="s">
        <v>1677</v>
      </c>
      <c r="AV117" s="78" t="b">
        <v>0</v>
      </c>
      <c r="AW117" s="78" t="s">
        <v>1742</v>
      </c>
      <c r="AX117" s="83" t="s">
        <v>1857</v>
      </c>
      <c r="AY117" s="78" t="s">
        <v>66</v>
      </c>
      <c r="AZ117" s="78" t="str">
        <f>REPLACE(INDEX(GroupVertices[Group],MATCH(Vertices[[#This Row],[Vertex]],GroupVertices[Vertex],0)),1,1,"")</f>
        <v>3</v>
      </c>
      <c r="BA117" s="48"/>
      <c r="BB117" s="48"/>
      <c r="BC117" s="48"/>
      <c r="BD117" s="48"/>
      <c r="BE117" s="48" t="s">
        <v>2359</v>
      </c>
      <c r="BF117" s="48" t="s">
        <v>2359</v>
      </c>
      <c r="BG117" s="116" t="s">
        <v>2427</v>
      </c>
      <c r="BH117" s="116" t="s">
        <v>2447</v>
      </c>
      <c r="BI117" s="116" t="s">
        <v>2504</v>
      </c>
      <c r="BJ117" s="116" t="s">
        <v>2504</v>
      </c>
      <c r="BK117" s="116">
        <v>0</v>
      </c>
      <c r="BL117" s="120">
        <v>0</v>
      </c>
      <c r="BM117" s="116">
        <v>0</v>
      </c>
      <c r="BN117" s="120">
        <v>0</v>
      </c>
      <c r="BO117" s="116">
        <v>0</v>
      </c>
      <c r="BP117" s="120">
        <v>0</v>
      </c>
      <c r="BQ117" s="116">
        <v>54</v>
      </c>
      <c r="BR117" s="120">
        <v>100</v>
      </c>
      <c r="BS117" s="116">
        <v>54</v>
      </c>
      <c r="BT117" s="2"/>
      <c r="BU117" s="3"/>
      <c r="BV117" s="3"/>
      <c r="BW117" s="3"/>
      <c r="BX117" s="3"/>
    </row>
    <row r="118" spans="1:76" ht="15">
      <c r="A118" s="87" t="s">
        <v>284</v>
      </c>
      <c r="B118" s="88"/>
      <c r="C118" s="88" t="s">
        <v>64</v>
      </c>
      <c r="D118" s="89">
        <v>185.1190239555845</v>
      </c>
      <c r="E118" s="90"/>
      <c r="F118" s="101" t="s">
        <v>707</v>
      </c>
      <c r="G118" s="88"/>
      <c r="H118" s="91" t="s">
        <v>284</v>
      </c>
      <c r="I118" s="92"/>
      <c r="J118" s="92"/>
      <c r="K118" s="91" t="s">
        <v>1975</v>
      </c>
      <c r="L118" s="93">
        <v>10.992955013003144</v>
      </c>
      <c r="M118" s="94">
        <v>964.881591796875</v>
      </c>
      <c r="N118" s="94">
        <v>7583.03759765625</v>
      </c>
      <c r="O118" s="95"/>
      <c r="P118" s="96"/>
      <c r="Q118" s="96"/>
      <c r="R118" s="97"/>
      <c r="S118" s="48">
        <v>0</v>
      </c>
      <c r="T118" s="48">
        <v>4</v>
      </c>
      <c r="U118" s="49">
        <v>10.3</v>
      </c>
      <c r="V118" s="49">
        <v>0.003831</v>
      </c>
      <c r="W118" s="49">
        <v>0.014753</v>
      </c>
      <c r="X118" s="49">
        <v>1.027738</v>
      </c>
      <c r="Y118" s="49">
        <v>0.25</v>
      </c>
      <c r="Z118" s="49">
        <v>0</v>
      </c>
      <c r="AA118" s="98">
        <v>118</v>
      </c>
      <c r="AB118" s="98"/>
      <c r="AC118" s="99"/>
      <c r="AD118" s="78" t="s">
        <v>1349</v>
      </c>
      <c r="AE118" s="78">
        <v>530</v>
      </c>
      <c r="AF118" s="78">
        <v>813</v>
      </c>
      <c r="AG118" s="78">
        <v>4470</v>
      </c>
      <c r="AH118" s="78">
        <v>1336</v>
      </c>
      <c r="AI118" s="78"/>
      <c r="AJ118" s="78" t="s">
        <v>1459</v>
      </c>
      <c r="AK118" s="78" t="s">
        <v>1198</v>
      </c>
      <c r="AL118" s="83" t="s">
        <v>1528</v>
      </c>
      <c r="AM118" s="78"/>
      <c r="AN118" s="80">
        <v>41709.475636574076</v>
      </c>
      <c r="AO118" s="83" t="s">
        <v>1676</v>
      </c>
      <c r="AP118" s="78" t="b">
        <v>0</v>
      </c>
      <c r="AQ118" s="78" t="b">
        <v>0</v>
      </c>
      <c r="AR118" s="78" t="b">
        <v>1</v>
      </c>
      <c r="AS118" s="78"/>
      <c r="AT118" s="78">
        <v>90</v>
      </c>
      <c r="AU118" s="83" t="s">
        <v>1677</v>
      </c>
      <c r="AV118" s="78" t="b">
        <v>0</v>
      </c>
      <c r="AW118" s="78" t="s">
        <v>1742</v>
      </c>
      <c r="AX118" s="83" t="s">
        <v>1858</v>
      </c>
      <c r="AY118" s="78" t="s">
        <v>66</v>
      </c>
      <c r="AZ118" s="78" t="str">
        <f>REPLACE(INDEX(GroupVertices[Group],MATCH(Vertices[[#This Row],[Vertex]],GroupVertices[Vertex],0)),1,1,"")</f>
        <v>1</v>
      </c>
      <c r="BA118" s="48"/>
      <c r="BB118" s="48"/>
      <c r="BC118" s="48"/>
      <c r="BD118" s="48"/>
      <c r="BE118" s="48" t="s">
        <v>2360</v>
      </c>
      <c r="BF118" s="48" t="s">
        <v>2360</v>
      </c>
      <c r="BG118" s="116" t="s">
        <v>2428</v>
      </c>
      <c r="BH118" s="116" t="s">
        <v>2448</v>
      </c>
      <c r="BI118" s="116" t="s">
        <v>2505</v>
      </c>
      <c r="BJ118" s="116" t="s">
        <v>2505</v>
      </c>
      <c r="BK118" s="116">
        <v>2</v>
      </c>
      <c r="BL118" s="120">
        <v>1.8691588785046729</v>
      </c>
      <c r="BM118" s="116">
        <v>0</v>
      </c>
      <c r="BN118" s="120">
        <v>0</v>
      </c>
      <c r="BO118" s="116">
        <v>0</v>
      </c>
      <c r="BP118" s="120">
        <v>0</v>
      </c>
      <c r="BQ118" s="116">
        <v>105</v>
      </c>
      <c r="BR118" s="120">
        <v>98.13084112149532</v>
      </c>
      <c r="BS118" s="116">
        <v>107</v>
      </c>
      <c r="BT118" s="2"/>
      <c r="BU118" s="3"/>
      <c r="BV118" s="3"/>
      <c r="BW118" s="3"/>
      <c r="BX118" s="3"/>
    </row>
    <row r="119" spans="1:76" ht="15">
      <c r="A119" s="87" t="s">
        <v>1213</v>
      </c>
      <c r="B119" s="88"/>
      <c r="C119" s="88" t="s">
        <v>64</v>
      </c>
      <c r="D119" s="89">
        <v>162</v>
      </c>
      <c r="E119" s="90"/>
      <c r="F119" s="101" t="s">
        <v>1741</v>
      </c>
      <c r="G119" s="88" t="s">
        <v>51</v>
      </c>
      <c r="H119" s="91" t="s">
        <v>1213</v>
      </c>
      <c r="I119" s="92"/>
      <c r="J119" s="92"/>
      <c r="K119" s="91" t="s">
        <v>1976</v>
      </c>
      <c r="L119" s="93">
        <v>1</v>
      </c>
      <c r="M119" s="94">
        <v>9112.1494140625</v>
      </c>
      <c r="N119" s="94">
        <v>535.2406005859375</v>
      </c>
      <c r="O119" s="95"/>
      <c r="P119" s="96"/>
      <c r="Q119" s="96"/>
      <c r="R119" s="97"/>
      <c r="S119" s="48">
        <v>0</v>
      </c>
      <c r="T119" s="48">
        <v>0</v>
      </c>
      <c r="U119" s="49">
        <v>0</v>
      </c>
      <c r="V119" s="49">
        <v>0</v>
      </c>
      <c r="W119" s="49">
        <v>0</v>
      </c>
      <c r="X119" s="49">
        <v>0</v>
      </c>
      <c r="Y119" s="49">
        <v>0</v>
      </c>
      <c r="Z119" s="49" t="s">
        <v>2039</v>
      </c>
      <c r="AA119" s="98">
        <v>119</v>
      </c>
      <c r="AB119" s="98"/>
      <c r="AC119" s="99"/>
      <c r="AD119" s="78" t="s">
        <v>1350</v>
      </c>
      <c r="AE119" s="78">
        <v>24</v>
      </c>
      <c r="AF119" s="78">
        <v>8</v>
      </c>
      <c r="AG119" s="78">
        <v>0</v>
      </c>
      <c r="AH119" s="78">
        <v>0</v>
      </c>
      <c r="AI119" s="78"/>
      <c r="AJ119" s="78"/>
      <c r="AK119" s="78"/>
      <c r="AL119" s="78"/>
      <c r="AM119" s="78"/>
      <c r="AN119" s="80">
        <v>39914.48582175926</v>
      </c>
      <c r="AO119" s="78"/>
      <c r="AP119" s="78" t="b">
        <v>1</v>
      </c>
      <c r="AQ119" s="78" t="b">
        <v>1</v>
      </c>
      <c r="AR119" s="78" t="b">
        <v>0</v>
      </c>
      <c r="AS119" s="78" t="s">
        <v>1177</v>
      </c>
      <c r="AT119" s="78">
        <v>1</v>
      </c>
      <c r="AU119" s="83" t="s">
        <v>1677</v>
      </c>
      <c r="AV119" s="78" t="b">
        <v>0</v>
      </c>
      <c r="AW119" s="78" t="s">
        <v>1742</v>
      </c>
      <c r="AX119" s="83" t="s">
        <v>1859</v>
      </c>
      <c r="AY119" s="78" t="s">
        <v>65</v>
      </c>
      <c r="AZ119" s="78" t="str">
        <f>REPLACE(INDEX(GroupVertices[Group],MATCH(Vertices[[#This Row],[Vertex]],GroupVertices[Vertex],0)),1,1,"")</f>
        <v>10</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9"/>
    <dataValidation allowBlank="1" showInputMessage="1" promptTitle="Vertex Tooltip" prompt="Enter optional text that will pop up when the mouse is hovered over the vertex." errorTitle="Invalid Vertex Image Key" sqref="K3:K1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9"/>
    <dataValidation allowBlank="1" showInputMessage="1" promptTitle="Vertex Label Fill Color" prompt="To select an optional fill color for the Label shape, right-click and select Select Color on the right-click menu." sqref="I3:I119"/>
    <dataValidation allowBlank="1" showInputMessage="1" promptTitle="Vertex Image File" prompt="Enter the path to an image file.  Hover over the column header for examples." errorTitle="Invalid Vertex Image Key" sqref="F3:F119"/>
    <dataValidation allowBlank="1" showInputMessage="1" promptTitle="Vertex Color" prompt="To select an optional vertex color, right-click and select Select Color on the right-click menu." sqref="B3:B119"/>
    <dataValidation allowBlank="1" showInputMessage="1" promptTitle="Vertex Opacity" prompt="Enter an optional vertex opacity between 0 (transparent) and 100 (opaque)." errorTitle="Invalid Vertex Opacity" error="The optional vertex opacity must be a whole number between 0 and 10." sqref="E3:E119"/>
    <dataValidation type="list" allowBlank="1" showInputMessage="1" showErrorMessage="1" promptTitle="Vertex Shape" prompt="Select an optional vertex shape." errorTitle="Invalid Vertex Shape" error="You have entered an invalid vertex shape.  Try selecting from the drop-down list instead." sqref="C3:C1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9">
      <formula1>ValidVertexLabelPositions</formula1>
    </dataValidation>
    <dataValidation allowBlank="1" showInputMessage="1" showErrorMessage="1" promptTitle="Vertex Name" prompt="Enter the name of the vertex." sqref="A3:A119"/>
  </dataValidations>
  <hyperlinks>
    <hyperlink ref="AL3" r:id="rId1" display="http://fi.linkedin.com/pub/hanna-niemi-hugaerts/3/600/a60/"/>
    <hyperlink ref="AL4" r:id="rId2" display="https://t.co/dDMwBKQ7PS"/>
    <hyperlink ref="AL5" r:id="rId3" display="https://t.co/xdCd8KnCcM"/>
    <hyperlink ref="AL6" r:id="rId4" display="https://t.co/L3W7U9EHi1"/>
    <hyperlink ref="AL7" r:id="rId5" display="https://t.co/W2M9y5Ofdd"/>
    <hyperlink ref="AL8" r:id="rId6" display="https://t.co/GOfjZV0R3F"/>
    <hyperlink ref="AL10" r:id="rId7" display="https://t.co/ejnsIa49T7"/>
    <hyperlink ref="AL11" r:id="rId8" display="https://twitter.com/"/>
    <hyperlink ref="AL12" r:id="rId9" display="https://t.co/hwIh6qthca"/>
    <hyperlink ref="AL14" r:id="rId10" display="https://t.co/hLm7F5KMJy"/>
    <hyperlink ref="AL16" r:id="rId11" display="https://t.co/1pEF3LZGSW"/>
    <hyperlink ref="AL17" r:id="rId12" display="https://t.co/5LTGa0OUZC"/>
    <hyperlink ref="AL18" r:id="rId13" display="http://t.co/FgocH2tkS0"/>
    <hyperlink ref="AL20" r:id="rId14" display="https://t.co/on0xR2HIPf"/>
    <hyperlink ref="AL21" r:id="rId15" display="https://t.co/e88lVeihuM"/>
    <hyperlink ref="AL22" r:id="rId16" display="https://t.co/qgoqoRwFFl"/>
    <hyperlink ref="AL24" r:id="rId17" display="http://t.co/HQGPjav7Qa"/>
    <hyperlink ref="AL25" r:id="rId18" display="https://t.co/9zmB01DCzZ"/>
    <hyperlink ref="AL26" r:id="rId19" display="http://pointofpublishing.com/"/>
    <hyperlink ref="AL27" r:id="rId20" display="http://www.horisontti2020.fi/"/>
    <hyperlink ref="AL29" r:id="rId21" display="http://t.co/ZbxrougADM"/>
    <hyperlink ref="AL30" r:id="rId22" display="https://t.co/KTGKV48xYW"/>
    <hyperlink ref="AL31" r:id="rId23" display="https://t.co/oA5MMNp5qK"/>
    <hyperlink ref="AL32" r:id="rId24" display="https://psdrcs.com/"/>
    <hyperlink ref="AL34" r:id="rId25" display="http://t.co/pdOVEWp6y7"/>
    <hyperlink ref="AL35" r:id="rId26" display="https://t.co/jeQzJSgP2j"/>
    <hyperlink ref="AL36" r:id="rId27" display="https://t.co/sdt7EDbX6r"/>
    <hyperlink ref="AL38" r:id="rId28" display="http://t.co/1pEF3MQuh8"/>
    <hyperlink ref="AL40" r:id="rId29" display="https://t.co/n8dzdMoiqa"/>
    <hyperlink ref="AL41" r:id="rId30" display="https://t.co/vTZ8sey4cJ"/>
    <hyperlink ref="AL42" r:id="rId31" display="http://t.co/aWtmnFSXRx"/>
    <hyperlink ref="AL44" r:id="rId32" display="https://t.co/2wT2Ufh041"/>
    <hyperlink ref="AL45" r:id="rId33" display="http://www.vertical.vc/"/>
    <hyperlink ref="AL46" r:id="rId34" display="http://t.co/dRh9OJYOy0"/>
    <hyperlink ref="AL47" r:id="rId35" display="https://t.co/mfPjYIvHGL"/>
    <hyperlink ref="AL49" r:id="rId36" display="http://t.co/1fnJV9DDg7"/>
    <hyperlink ref="AL50" r:id="rId37" display="https://t.co/Oqr5TuiURA"/>
    <hyperlink ref="AL51" r:id="rId38" display="https://t.co/lGkWBNIuIw"/>
    <hyperlink ref="AL52" r:id="rId39" display="https://t.co/T1Zqwc7SSI"/>
    <hyperlink ref="AL54" r:id="rId40" display="https://t.co/IEJWStc0Zk"/>
    <hyperlink ref="AL55" r:id="rId41" display="https://t.co/ObnHsBibQd"/>
    <hyperlink ref="AL56" r:id="rId42" display="http://www.smartecocity.com/"/>
    <hyperlink ref="AL61" r:id="rId43" display="https://t.co/CfaIRwvPox"/>
    <hyperlink ref="AL62" r:id="rId44" display="https://t.co/JqgbKEvBWr"/>
    <hyperlink ref="AL63" r:id="rId45" display="https://t.co/6cqcKStSzL"/>
    <hyperlink ref="AL64" r:id="rId46" display="https://t.co/5355gqbQwC"/>
    <hyperlink ref="AL65" r:id="rId47" display="https://t.co/9LRjb0jzwq"/>
    <hyperlink ref="AL66" r:id="rId48" display="https://t.co/mxkK5QdM8I"/>
    <hyperlink ref="AL67" r:id="rId49" display="https://t.co/0CXhAEJtFO"/>
    <hyperlink ref="AL69" r:id="rId50" display="http://www.silviamodig.fi/"/>
    <hyperlink ref="AL70" r:id="rId51" display="https://t.co/ouOIMZmtkm"/>
    <hyperlink ref="AL71" r:id="rId52" display="http://www.villeniinisto.fi/"/>
    <hyperlink ref="AL72" r:id="rId53" display="http://miapetra.fi/"/>
    <hyperlink ref="AL73" r:id="rId54" display="http://www.hennavirkkunen.fi/"/>
    <hyperlink ref="AL75" r:id="rId55" display="https://t.co/Ky26pVUcyH"/>
    <hyperlink ref="AL76" r:id="rId56" display="http://t.co/TIxLyhwz57"/>
    <hyperlink ref="AL77" r:id="rId57" display="https://t.co/gq3JRtzSrt"/>
    <hyperlink ref="AL78" r:id="rId58" display="https://t.co/RJgStseFIU"/>
    <hyperlink ref="AL79" r:id="rId59" display="http://t.co/aGA9hFQjTl"/>
    <hyperlink ref="AL80" r:id="rId60" display="http://www.vtt.fi/"/>
    <hyperlink ref="AL83" r:id="rId61" display="https://t.co/6cqcKStSzL"/>
    <hyperlink ref="AL84" r:id="rId62" display="https://t.co/njW6awfpVT"/>
    <hyperlink ref="AL85" r:id="rId63" display="https://t.co/ksKeNwGs6P"/>
    <hyperlink ref="AL87" r:id="rId64" display="http://t.co/sKOECRlsLJ"/>
    <hyperlink ref="AL88" r:id="rId65" display="https://t.co/dDMwBKQ7PS"/>
    <hyperlink ref="AL90" r:id="rId66" display="https://t.co/tg1VZ2SlHL"/>
    <hyperlink ref="AL91" r:id="rId67" display="http://healthhub.fi/"/>
    <hyperlink ref="AL92" r:id="rId68" display="https://t.co/PXxGtKRaZN"/>
    <hyperlink ref="AL94" r:id="rId69" display="https://t.co/BWlpnBCEPE"/>
    <hyperlink ref="AL95" r:id="rId70" display="https://t.co/6kV0cOyHsX"/>
    <hyperlink ref="AL97" r:id="rId71" display="https://t.co/2wT2Ufh041"/>
    <hyperlink ref="AL101" r:id="rId72" display="https://t.co/yUDhrjdRr0"/>
    <hyperlink ref="AL102" r:id="rId73" display="https://t.co/VeJW8qsdFo"/>
    <hyperlink ref="AL104" r:id="rId74" display="http://t.co/xeV4mqf5gA"/>
    <hyperlink ref="AL105" r:id="rId75" display="http://t.co/tOLzP5DJRe"/>
    <hyperlink ref="AL109" r:id="rId76" display="https://t.co/pxSTXIWoZw"/>
    <hyperlink ref="AL111" r:id="rId77" display="https://t.co/a4WASjhWsy"/>
    <hyperlink ref="AL112" r:id="rId78" display="https://t.co/Tlkxl0SZij"/>
    <hyperlink ref="AL113" r:id="rId79" display="https://t.co/OV4zwAqOsZ"/>
    <hyperlink ref="AL114" r:id="rId80" display="http://www.futurice.com/"/>
    <hyperlink ref="AL115" r:id="rId81" display="http://www.tut.fi/~ghabchel"/>
    <hyperlink ref="AL116" r:id="rId82" display="https://t.co/sGcNPpQyMQ"/>
    <hyperlink ref="AL117" r:id="rId83" display="http://sykoy.fi/our-services/customer-relations-and-campus-development/"/>
    <hyperlink ref="AL118" r:id="rId84" display="https://t.co/2wT2Ufh041"/>
    <hyperlink ref="AO4" r:id="rId85" display="https://pbs.twimg.com/profile_banners/737000879941898240/1554982489"/>
    <hyperlink ref="AO5" r:id="rId86" display="https://pbs.twimg.com/profile_banners/27617566/1570603808"/>
    <hyperlink ref="AO6" r:id="rId87" display="https://pbs.twimg.com/profile_banners/73436089/1502873884"/>
    <hyperlink ref="AO7" r:id="rId88" display="https://pbs.twimg.com/profile_banners/873134244872192000/1504077907"/>
    <hyperlink ref="AO8" r:id="rId89" display="https://pbs.twimg.com/profile_banners/971256903555829762/1520401944"/>
    <hyperlink ref="AO10" r:id="rId90" display="https://pbs.twimg.com/profile_banners/707841694704738304/1560850968"/>
    <hyperlink ref="AO11" r:id="rId91" display="https://pbs.twimg.com/profile_banners/386998912/1533600282"/>
    <hyperlink ref="AO12" r:id="rId92" display="https://pbs.twimg.com/profile_banners/912970098331324416/1542609816"/>
    <hyperlink ref="AO13" r:id="rId93" display="https://pbs.twimg.com/profile_banners/2203503269/1465675982"/>
    <hyperlink ref="AO14" r:id="rId94" display="https://pbs.twimg.com/profile_banners/64459262/1527183411"/>
    <hyperlink ref="AO15" r:id="rId95" display="https://pbs.twimg.com/profile_banners/2479544202/1536259705"/>
    <hyperlink ref="AO16" r:id="rId96" display="https://pbs.twimg.com/profile_banners/1913609670/1460129490"/>
    <hyperlink ref="AO17" r:id="rId97" display="https://pbs.twimg.com/profile_banners/762570728361299968/1563734654"/>
    <hyperlink ref="AO18" r:id="rId98" display="https://pbs.twimg.com/profile_banners/2368995801/1429547597"/>
    <hyperlink ref="AO20" r:id="rId99" display="https://pbs.twimg.com/profile_banners/69543441/1472711957"/>
    <hyperlink ref="AO21" r:id="rId100" display="https://pbs.twimg.com/profile_banners/1033350999149367296/1549814135"/>
    <hyperlink ref="AO22" r:id="rId101" display="https://pbs.twimg.com/profile_banners/829732611073404928/1486660310"/>
    <hyperlink ref="AO23" r:id="rId102" display="https://pbs.twimg.com/profile_banners/751198118/1567671121"/>
    <hyperlink ref="AO24" r:id="rId103" display="https://pbs.twimg.com/profile_banners/20859958/1552926712"/>
    <hyperlink ref="AO25" r:id="rId104" display="https://pbs.twimg.com/profile_banners/806410118/1508410344"/>
    <hyperlink ref="AO26" r:id="rId105" display="https://pbs.twimg.com/profile_banners/4695222978/1560429455"/>
    <hyperlink ref="AO27" r:id="rId106" display="https://pbs.twimg.com/profile_banners/3086141861/1426065553"/>
    <hyperlink ref="AO28" r:id="rId107" display="https://pbs.twimg.com/profile_banners/3431111008/1516012583"/>
    <hyperlink ref="AO29" r:id="rId108" display="https://pbs.twimg.com/profile_banners/7315022/1522779412"/>
    <hyperlink ref="AO30" r:id="rId109" display="https://pbs.twimg.com/profile_banners/4924921995/1455739516"/>
    <hyperlink ref="AO31" r:id="rId110" display="https://pbs.twimg.com/profile_banners/292956000/1547052375"/>
    <hyperlink ref="AO32" r:id="rId111" display="https://pbs.twimg.com/profile_banners/792839376/1553183817"/>
    <hyperlink ref="AO33" r:id="rId112" display="https://pbs.twimg.com/profile_banners/269812167/1559573741"/>
    <hyperlink ref="AO34" r:id="rId113" display="https://pbs.twimg.com/profile_banners/55323056/1568742293"/>
    <hyperlink ref="AO35" r:id="rId114" display="https://pbs.twimg.com/profile_banners/21336038/1559703920"/>
    <hyperlink ref="AO36" r:id="rId115" display="https://pbs.twimg.com/profile_banners/870174977601024000/1496320037"/>
    <hyperlink ref="AO37" r:id="rId116" display="https://pbs.twimg.com/profile_banners/841043562963836929/1530301850"/>
    <hyperlink ref="AO38" r:id="rId117" display="https://pbs.twimg.com/profile_banners/2999458397/1422272422"/>
    <hyperlink ref="AO39" r:id="rId118" display="https://pbs.twimg.com/profile_banners/201843615/1423674132"/>
    <hyperlink ref="AO40" r:id="rId119" display="https://pbs.twimg.com/profile_banners/436518985/1550595836"/>
    <hyperlink ref="AO41" r:id="rId120" display="https://pbs.twimg.com/profile_banners/934029315922186240/1511789886"/>
    <hyperlink ref="AO42" r:id="rId121" display="https://pbs.twimg.com/profile_banners/289290980/1568978346"/>
    <hyperlink ref="AO44" r:id="rId122" display="https://pbs.twimg.com/profile_banners/317958106/1555057351"/>
    <hyperlink ref="AO45" r:id="rId123" display="https://pbs.twimg.com/profile_banners/2991633287/1529917841"/>
    <hyperlink ref="AO46" r:id="rId124" display="https://pbs.twimg.com/profile_banners/393289673/1516788557"/>
    <hyperlink ref="AO49" r:id="rId125" display="https://pbs.twimg.com/profile_banners/127282289/1440533735"/>
    <hyperlink ref="AO50" r:id="rId126" display="https://pbs.twimg.com/profile_banners/286255386/1554464859"/>
    <hyperlink ref="AO51" r:id="rId127" display="https://pbs.twimg.com/profile_banners/351772296/1492083573"/>
    <hyperlink ref="AO52" r:id="rId128" display="https://pbs.twimg.com/profile_banners/994113769444904960/1527581090"/>
    <hyperlink ref="AO53" r:id="rId129" display="https://pbs.twimg.com/profile_banners/103964522/1412074007"/>
    <hyperlink ref="AO54" r:id="rId130" display="https://pbs.twimg.com/profile_banners/1135852634525577216/1559676582"/>
    <hyperlink ref="AO56" r:id="rId131" display="https://pbs.twimg.com/profile_banners/1225220966/1377224751"/>
    <hyperlink ref="AO57" r:id="rId132" display="https://pbs.twimg.com/profile_banners/776226648/1562923617"/>
    <hyperlink ref="AO58" r:id="rId133" display="https://pbs.twimg.com/profile_banners/467659217/1519757699"/>
    <hyperlink ref="AO59" r:id="rId134" display="https://pbs.twimg.com/profile_banners/2991917614/1524028278"/>
    <hyperlink ref="AO60" r:id="rId135" display="https://pbs.twimg.com/profile_banners/3993596225/1512035128"/>
    <hyperlink ref="AO61" r:id="rId136" display="https://pbs.twimg.com/profile_banners/743760403339980801/1466162302"/>
    <hyperlink ref="AO62" r:id="rId137" display="https://pbs.twimg.com/profile_banners/130084884/1355481470"/>
    <hyperlink ref="AO63" r:id="rId138" display="https://pbs.twimg.com/profile_banners/74979251/1427173412"/>
    <hyperlink ref="AO64" r:id="rId139" display="https://pbs.twimg.com/profile_banners/4413281356/1534151458"/>
    <hyperlink ref="AO65" r:id="rId140" display="https://pbs.twimg.com/profile_banners/1072620162795347974/1546432698"/>
    <hyperlink ref="AO66" r:id="rId141" display="https://pbs.twimg.com/profile_banners/712917080773885952/1544776647"/>
    <hyperlink ref="AO68" r:id="rId142" display="https://pbs.twimg.com/profile_banners/1105736199409487872/1553759426"/>
    <hyperlink ref="AO69" r:id="rId143" display="https://pbs.twimg.com/profile_banners/87206214/1432432374"/>
    <hyperlink ref="AO70" r:id="rId144" display="https://pbs.twimg.com/profile_banners/25057713/1559635880"/>
    <hyperlink ref="AO71" r:id="rId145" display="https://pbs.twimg.com/profile_banners/333954467/1556562658"/>
    <hyperlink ref="AO72" r:id="rId146" display="https://pbs.twimg.com/profile_banners/195681218/1568297201"/>
    <hyperlink ref="AO73" r:id="rId147" display="https://pbs.twimg.com/profile_banners/72277900/1558960345"/>
    <hyperlink ref="AO74" r:id="rId148" display="https://pbs.twimg.com/profile_banners/2468968446/1398761072"/>
    <hyperlink ref="AO75" r:id="rId149" display="https://pbs.twimg.com/profile_banners/1060169352018833413/1543404784"/>
    <hyperlink ref="AO76" r:id="rId150" display="https://pbs.twimg.com/profile_banners/1528463413/1542395470"/>
    <hyperlink ref="AO77" r:id="rId151" display="https://pbs.twimg.com/profile_banners/531780648/1567622153"/>
    <hyperlink ref="AO78" r:id="rId152" display="https://pbs.twimg.com/profile_banners/2394148770/1535089827"/>
    <hyperlink ref="AO79" r:id="rId153" display="https://pbs.twimg.com/profile_banners/3189896440/1429612900"/>
    <hyperlink ref="AO80" r:id="rId154" display="https://pbs.twimg.com/profile_banners/66325641/1535525978"/>
    <hyperlink ref="AO81" r:id="rId155" display="https://pbs.twimg.com/profile_banners/3073245185/1525502348"/>
    <hyperlink ref="AO83" r:id="rId156" display="https://pbs.twimg.com/profile_banners/104768601/1540530475"/>
    <hyperlink ref="AO84" r:id="rId157" display="https://pbs.twimg.com/profile_banners/844869233464918018/1542387731"/>
    <hyperlink ref="AO85" r:id="rId158" display="https://pbs.twimg.com/profile_banners/174365411/1549171852"/>
    <hyperlink ref="AO87" r:id="rId159" display="https://pbs.twimg.com/profile_banners/86911266/1559737763"/>
    <hyperlink ref="AO88" r:id="rId160" display="https://pbs.twimg.com/profile_banners/1244364811/1516044577"/>
    <hyperlink ref="AO89" r:id="rId161" display="https://pbs.twimg.com/profile_banners/285878305/1563737715"/>
    <hyperlink ref="AO90" r:id="rId162" display="https://pbs.twimg.com/profile_banners/156944425/1471251041"/>
    <hyperlink ref="AO91" r:id="rId163" display="https://pbs.twimg.com/profile_banners/3239246356/1549284353"/>
    <hyperlink ref="AO92" r:id="rId164" display="https://pbs.twimg.com/profile_banners/62494396/1568304205"/>
    <hyperlink ref="AO94" r:id="rId165" display="https://pbs.twimg.com/profile_banners/1954032464/1524128130"/>
    <hyperlink ref="AO95" r:id="rId166" display="https://pbs.twimg.com/profile_banners/290459380/1412504535"/>
    <hyperlink ref="AO97" r:id="rId167" display="https://pbs.twimg.com/profile_banners/2294498827/1555057262"/>
    <hyperlink ref="AO101" r:id="rId168" display="https://pbs.twimg.com/profile_banners/2525593142/1455003957"/>
    <hyperlink ref="AO102" r:id="rId169" display="https://pbs.twimg.com/profile_banners/898512525851054080/1527087429"/>
    <hyperlink ref="AO103" r:id="rId170" display="https://pbs.twimg.com/profile_banners/936466243716046848/1524044617"/>
    <hyperlink ref="AO104" r:id="rId171" display="https://pbs.twimg.com/profile_banners/2410390494/1540373290"/>
    <hyperlink ref="AO105" r:id="rId172" display="https://pbs.twimg.com/profile_banners/1372038325/1441971573"/>
    <hyperlink ref="AO106" r:id="rId173" display="https://pbs.twimg.com/profile_banners/1109922054/1557388928"/>
    <hyperlink ref="AO107" r:id="rId174" display="https://pbs.twimg.com/profile_banners/1043071766019678212/1557751790"/>
    <hyperlink ref="AO108" r:id="rId175" display="https://pbs.twimg.com/profile_banners/1130679137797066752/1570773999"/>
    <hyperlink ref="AO109" r:id="rId176" display="https://pbs.twimg.com/profile_banners/3306964205/1570686307"/>
    <hyperlink ref="AO110" r:id="rId177" display="https://pbs.twimg.com/profile_banners/102447320/1544785036"/>
    <hyperlink ref="AO111" r:id="rId178" display="https://pbs.twimg.com/profile_banners/1070984035021795328/1544177982"/>
    <hyperlink ref="AO112" r:id="rId179" display="https://pbs.twimg.com/profile_banners/353119576/1462340111"/>
    <hyperlink ref="AO113" r:id="rId180" display="https://pbs.twimg.com/profile_banners/1069928117685415936/1543926531"/>
    <hyperlink ref="AO114" r:id="rId181" display="https://pbs.twimg.com/profile_banners/34557765/1542624236"/>
    <hyperlink ref="AO116" r:id="rId182" display="https://pbs.twimg.com/profile_banners/22463239/1492300703"/>
    <hyperlink ref="AO117" r:id="rId183" display="https://pbs.twimg.com/profile_banners/2315986840/1532501495"/>
    <hyperlink ref="AO118" r:id="rId184" display="https://pbs.twimg.com/profile_banners/2383568862/1569151752"/>
    <hyperlink ref="AU3" r:id="rId185" display="http://abs.twimg.com/images/themes/theme1/bg.png"/>
    <hyperlink ref="AU5" r:id="rId186" display="http://abs.twimg.com/images/themes/theme2/bg.gif"/>
    <hyperlink ref="AU6" r:id="rId187" display="http://abs.twimg.com/images/themes/theme1/bg.png"/>
    <hyperlink ref="AU8" r:id="rId188" display="http://abs.twimg.com/images/themes/theme1/bg.png"/>
    <hyperlink ref="AU9" r:id="rId189" display="http://abs.twimg.com/images/themes/theme2/bg.gif"/>
    <hyperlink ref="AU10" r:id="rId190" display="http://abs.twimg.com/images/themes/theme1/bg.png"/>
    <hyperlink ref="AU11" r:id="rId191" display="http://abs.twimg.com/images/themes/theme1/bg.png"/>
    <hyperlink ref="AU12" r:id="rId192" display="http://abs.twimg.com/images/themes/theme1/bg.png"/>
    <hyperlink ref="AU13" r:id="rId193" display="http://abs.twimg.com/images/themes/theme9/bg.gif"/>
    <hyperlink ref="AU14" r:id="rId194" display="http://abs.twimg.com/images/themes/theme1/bg.png"/>
    <hyperlink ref="AU15" r:id="rId195" display="http://abs.twimg.com/images/themes/theme1/bg.png"/>
    <hyperlink ref="AU16" r:id="rId196" display="http://abs.twimg.com/images/themes/theme1/bg.png"/>
    <hyperlink ref="AU18" r:id="rId197" display="http://abs.twimg.com/images/themes/theme1/bg.png"/>
    <hyperlink ref="AU19" r:id="rId198" display="http://abs.twimg.com/images/themes/theme1/bg.png"/>
    <hyperlink ref="AU20" r:id="rId199" display="http://abs.twimg.com/images/themes/theme14/bg.gif"/>
    <hyperlink ref="AU21" r:id="rId200" display="http://abs.twimg.com/images/themes/theme1/bg.png"/>
    <hyperlink ref="AU23" r:id="rId201" display="http://abs.twimg.com/images/themes/theme15/bg.png"/>
    <hyperlink ref="AU24" r:id="rId202" display="http://abs.twimg.com/images/themes/theme1/bg.png"/>
    <hyperlink ref="AU25" r:id="rId203" display="http://abs.twimg.com/images/themes/theme1/bg.png"/>
    <hyperlink ref="AU26" r:id="rId204" display="http://abs.twimg.com/images/themes/theme1/bg.png"/>
    <hyperlink ref="AU27" r:id="rId205" display="http://abs.twimg.com/images/themes/theme1/bg.png"/>
    <hyperlink ref="AU28" r:id="rId206" display="http://abs.twimg.com/images/themes/theme1/bg.png"/>
    <hyperlink ref="AU29" r:id="rId207" display="http://abs.twimg.com/images/themes/theme16/bg.gif"/>
    <hyperlink ref="AU30" r:id="rId208" display="http://abs.twimg.com/images/themes/theme1/bg.png"/>
    <hyperlink ref="AU31" r:id="rId209" display="http://abs.twimg.com/images/themes/theme1/bg.png"/>
    <hyperlink ref="AU32" r:id="rId210" display="http://abs.twimg.com/images/themes/theme1/bg.png"/>
    <hyperlink ref="AU33" r:id="rId211" display="http://abs.twimg.com/images/themes/theme15/bg.png"/>
    <hyperlink ref="AU34" r:id="rId212" display="http://abs.twimg.com/images/themes/theme1/bg.png"/>
    <hyperlink ref="AU35" r:id="rId213" display="http://abs.twimg.com/images/themes/theme1/bg.png"/>
    <hyperlink ref="AU37" r:id="rId214" display="http://abs.twimg.com/images/themes/theme1/bg.png"/>
    <hyperlink ref="AU38" r:id="rId215" display="http://abs.twimg.com/images/themes/theme1/bg.png"/>
    <hyperlink ref="AU39" r:id="rId216" display="http://abs.twimg.com/images/themes/theme1/bg.png"/>
    <hyperlink ref="AU40" r:id="rId217" display="http://abs.twimg.com/images/themes/theme1/bg.png"/>
    <hyperlink ref="AU42" r:id="rId218" display="http://abs.twimg.com/images/themes/theme1/bg.png"/>
    <hyperlink ref="AU44" r:id="rId219" display="http://abs.twimg.com/images/themes/theme1/bg.png"/>
    <hyperlink ref="AU45" r:id="rId220" display="http://abs.twimg.com/images/themes/theme1/bg.png"/>
    <hyperlink ref="AU46" r:id="rId221" display="http://abs.twimg.com/images/themes/theme1/bg.png"/>
    <hyperlink ref="AU47" r:id="rId222" display="http://abs.twimg.com/images/themes/theme1/bg.png"/>
    <hyperlink ref="AU48" r:id="rId223" display="http://abs.twimg.com/images/themes/theme1/bg.png"/>
    <hyperlink ref="AU49" r:id="rId224" display="http://abs.twimg.com/images/themes/theme16/bg.gif"/>
    <hyperlink ref="AU50" r:id="rId225" display="http://abs.twimg.com/images/themes/theme1/bg.png"/>
    <hyperlink ref="AU51" r:id="rId226" display="http://abs.twimg.com/images/themes/theme11/bg.gif"/>
    <hyperlink ref="AU52" r:id="rId227" display="http://abs.twimg.com/images/themes/theme1/bg.png"/>
    <hyperlink ref="AU53" r:id="rId228" display="http://abs.twimg.com/images/themes/theme1/bg.png"/>
    <hyperlink ref="AU56" r:id="rId229" display="http://abs.twimg.com/images/themes/theme1/bg.png"/>
    <hyperlink ref="AU57" r:id="rId230" display="http://abs.twimg.com/images/themes/theme1/bg.png"/>
    <hyperlink ref="AU58" r:id="rId231" display="http://abs.twimg.com/images/themes/theme1/bg.png"/>
    <hyperlink ref="AU59" r:id="rId232" display="http://abs.twimg.com/images/themes/theme19/bg.gif"/>
    <hyperlink ref="AU60" r:id="rId233" display="http://abs.twimg.com/images/themes/theme1/bg.png"/>
    <hyperlink ref="AU61" r:id="rId234" display="http://abs.twimg.com/images/themes/theme1/bg.png"/>
    <hyperlink ref="AU62" r:id="rId235" display="http://abs.twimg.com/images/themes/theme1/bg.png"/>
    <hyperlink ref="AU63" r:id="rId236" display="http://abs.twimg.com/images/themes/theme1/bg.png"/>
    <hyperlink ref="AU64" r:id="rId237" display="http://abs.twimg.com/images/themes/theme1/bg.png"/>
    <hyperlink ref="AU65" r:id="rId238" display="http://abs.twimg.com/images/themes/theme1/bg.png"/>
    <hyperlink ref="AU66" r:id="rId239" display="http://abs.twimg.com/images/themes/theme1/bg.png"/>
    <hyperlink ref="AU67" r:id="rId240" display="http://abs.twimg.com/images/themes/theme1/bg.png"/>
    <hyperlink ref="AU69" r:id="rId241" display="http://abs.twimg.com/images/themes/theme1/bg.png"/>
    <hyperlink ref="AU70" r:id="rId242" display="http://abs.twimg.com/images/themes/theme1/bg.png"/>
    <hyperlink ref="AU71" r:id="rId243" display="http://abs.twimg.com/images/themes/theme1/bg.png"/>
    <hyperlink ref="AU72" r:id="rId244" display="http://abs.twimg.com/images/themes/theme7/bg.gif"/>
    <hyperlink ref="AU73" r:id="rId245" display="http://abs.twimg.com/images/themes/theme1/bg.png"/>
    <hyperlink ref="AU74" r:id="rId246" display="http://abs.twimg.com/images/themes/theme1/bg.png"/>
    <hyperlink ref="AU75" r:id="rId247" display="http://abs.twimg.com/images/themes/theme1/bg.png"/>
    <hyperlink ref="AU76" r:id="rId248" display="http://abs.twimg.com/images/themes/theme4/bg.gif"/>
    <hyperlink ref="AU77" r:id="rId249" display="http://abs.twimg.com/images/themes/theme1/bg.png"/>
    <hyperlink ref="AU78" r:id="rId250" display="http://abs.twimg.com/images/themes/theme1/bg.png"/>
    <hyperlink ref="AU79" r:id="rId251" display="http://abs.twimg.com/images/themes/theme1/bg.png"/>
    <hyperlink ref="AU80" r:id="rId252" display="http://abs.twimg.com/images/themes/theme1/bg.png"/>
    <hyperlink ref="AU81" r:id="rId253" display="http://abs.twimg.com/images/themes/theme1/bg.png"/>
    <hyperlink ref="AU82" r:id="rId254" display="http://abs.twimg.com/images/themes/theme1/bg.png"/>
    <hyperlink ref="AU83" r:id="rId255" display="http://abs.twimg.com/images/themes/theme1/bg.png"/>
    <hyperlink ref="AU85" r:id="rId256" display="http://abs.twimg.com/images/themes/theme9/bg.gif"/>
    <hyperlink ref="AU86" r:id="rId257" display="http://abs.twimg.com/images/themes/theme1/bg.png"/>
    <hyperlink ref="AU87" r:id="rId258" display="http://abs.twimg.com/images/themes/theme7/bg.gif"/>
    <hyperlink ref="AU88" r:id="rId259" display="http://abs.twimg.com/images/themes/theme1/bg.png"/>
    <hyperlink ref="AU89" r:id="rId260" display="http://abs.twimg.com/images/themes/theme9/bg.gif"/>
    <hyperlink ref="AU90" r:id="rId261" display="http://abs.twimg.com/images/themes/theme14/bg.gif"/>
    <hyperlink ref="AU91" r:id="rId262" display="http://abs.twimg.com/images/themes/theme1/bg.png"/>
    <hyperlink ref="AU92" r:id="rId263" display="http://abs.twimg.com/images/themes/theme1/bg.png"/>
    <hyperlink ref="AU94" r:id="rId264" display="http://abs.twimg.com/images/themes/theme1/bg.png"/>
    <hyperlink ref="AU95" r:id="rId265" display="http://abs.twimg.com/images/themes/theme12/bg.gif"/>
    <hyperlink ref="AU97" r:id="rId266" display="http://abs.twimg.com/images/themes/theme1/bg.png"/>
    <hyperlink ref="AU98" r:id="rId267" display="http://abs.twimg.com/images/themes/theme1/bg.png"/>
    <hyperlink ref="AU99" r:id="rId268" display="http://abs.twimg.com/images/themes/theme1/bg.png"/>
    <hyperlink ref="AU100" r:id="rId269" display="http://abs.twimg.com/images/themes/theme6/bg.gif"/>
    <hyperlink ref="AU101" r:id="rId270" display="http://abs.twimg.com/images/themes/theme1/bg.png"/>
    <hyperlink ref="AU104" r:id="rId271" display="http://abs.twimg.com/images/themes/theme1/bg.png"/>
    <hyperlink ref="AU105" r:id="rId272" display="http://abs.twimg.com/images/themes/theme1/bg.png"/>
    <hyperlink ref="AU106" r:id="rId273" display="http://abs.twimg.com/images/themes/theme1/bg.png"/>
    <hyperlink ref="AU107" r:id="rId274" display="http://abs.twimg.com/images/themes/theme1/bg.png"/>
    <hyperlink ref="AU109" r:id="rId275" display="http://abs.twimg.com/images/themes/theme1/bg.png"/>
    <hyperlink ref="AU110" r:id="rId276" display="http://abs.twimg.com/images/themes/theme19/bg.gif"/>
    <hyperlink ref="AU112" r:id="rId277" display="http://abs.twimg.com/images/themes/theme1/bg.png"/>
    <hyperlink ref="AU114" r:id="rId278" display="http://abs.twimg.com/images/themes/theme3/bg.gif"/>
    <hyperlink ref="AU115" r:id="rId279" display="http://abs.twimg.com/images/themes/theme1/bg.png"/>
    <hyperlink ref="AU116" r:id="rId280" display="http://abs.twimg.com/images/themes/theme2/bg.gif"/>
    <hyperlink ref="AU117" r:id="rId281" display="http://abs.twimg.com/images/themes/theme1/bg.png"/>
    <hyperlink ref="AU118" r:id="rId282" display="http://abs.twimg.com/images/themes/theme1/bg.png"/>
    <hyperlink ref="AU119" r:id="rId283" display="http://abs.twimg.com/images/themes/theme1/bg.png"/>
    <hyperlink ref="F3" r:id="rId284" display="http://pbs.twimg.com/profile_images/1054767711153254402/kFY6qF_2_normal.jpg"/>
    <hyperlink ref="F4" r:id="rId285" display="http://pbs.twimg.com/profile_images/787336839954894848/h90UjdE8_normal.jpg"/>
    <hyperlink ref="F5" r:id="rId286" display="http://pbs.twimg.com/profile_images/1109733367472418816/rRMu9iP7_normal.png"/>
    <hyperlink ref="F6" r:id="rId287" display="http://pbs.twimg.com/profile_images/565139369640476672/z9Dhq41q_normal.jpeg"/>
    <hyperlink ref="F7" r:id="rId288" display="http://pbs.twimg.com/profile_images/902795260191014912/3xmRoym1_normal.jpg"/>
    <hyperlink ref="F8" r:id="rId289" display="http://pbs.twimg.com/profile_images/971282302293757953/6udVXeTF_normal.jpg"/>
    <hyperlink ref="F9" r:id="rId290" display="http://pbs.twimg.com/profile_images/1126524647896436741/yM_NG9zi_normal.png"/>
    <hyperlink ref="F10" r:id="rId291" display="http://pbs.twimg.com/profile_images/881857022316208128/5K7IXf7__normal.jpg"/>
    <hyperlink ref="F11" r:id="rId292" display="http://pbs.twimg.com/profile_images/1148207561935642624/miOtbHhs_normal.jpg"/>
    <hyperlink ref="F12" r:id="rId293" display="http://pbs.twimg.com/profile_images/912974075420725250/WyLm9JeJ_normal.jpg"/>
    <hyperlink ref="F13" r:id="rId294" display="http://pbs.twimg.com/profile_images/378800000820049974/bb7bd8fdb4671e53ef9ba6f522e27333_normal.jpeg"/>
    <hyperlink ref="F14" r:id="rId295" display="http://pbs.twimg.com/profile_images/785474788840108032/Qi7kraQI_normal.jpg"/>
    <hyperlink ref="F15" r:id="rId296" display="http://pbs.twimg.com/profile_images/1177273061105635329/OrfLVVkD_normal.jpg"/>
    <hyperlink ref="F16" r:id="rId297" display="http://pbs.twimg.com/profile_images/1068523340669739008/Pzbgm2RH_normal.jpg"/>
    <hyperlink ref="F17" r:id="rId298" display="http://pbs.twimg.com/profile_images/1125063982417575937/B6exl8fX_normal.jpg"/>
    <hyperlink ref="F18" r:id="rId299" display="http://pbs.twimg.com/profile_images/439029562408960000/Ys-ROgiX_normal.jpeg"/>
    <hyperlink ref="F19" r:id="rId300" display="http://pbs.twimg.com/profile_images/1049351275278733313/0N-FU4Ev_normal.jpg"/>
    <hyperlink ref="F20" r:id="rId301" display="http://pbs.twimg.com/profile_images/1034723246028021760/oLg6flFI_normal.jpg"/>
    <hyperlink ref="F21" r:id="rId302" display="http://pbs.twimg.com/profile_images/1034859225284001792/OK69Qjqu_normal.jpg"/>
    <hyperlink ref="F22" r:id="rId303" display="http://pbs.twimg.com/profile_images/829738333500801024/Fp9smXZD_normal.jpg"/>
    <hyperlink ref="F23" r:id="rId304" display="http://pbs.twimg.com/profile_images/1151870047738060801/GkrTkp6t_normal.jpg"/>
    <hyperlink ref="F24" r:id="rId305" display="http://pbs.twimg.com/profile_images/1106220056155963394/9dg29sJh_normal.png"/>
    <hyperlink ref="F25" r:id="rId306" display="http://pbs.twimg.com/profile_images/609351340402216960/88JnrmvN_normal.jpg"/>
    <hyperlink ref="F26" r:id="rId307" display="http://pbs.twimg.com/profile_images/1131797500925501441/0MpkxL-h_normal.png"/>
    <hyperlink ref="F27" r:id="rId308" display="http://pbs.twimg.com/profile_images/575942507483156481/mMopJXiq_normal.jpeg"/>
    <hyperlink ref="F28" r:id="rId309" display="http://pbs.twimg.com/profile_images/901792816032096256/XBybCLG4_normal.jpg"/>
    <hyperlink ref="F29" r:id="rId310" display="http://pbs.twimg.com/profile_images/879856608481746944/ea986KzC_normal.jpg"/>
    <hyperlink ref="F30" r:id="rId311" display="http://pbs.twimg.com/profile_images/991318868969906176/jIwg6opN_normal.jpg"/>
    <hyperlink ref="F31" r:id="rId312" display="http://pbs.twimg.com/profile_images/1171588169311182849/I8v84ooZ_normal.jpg"/>
    <hyperlink ref="F32" r:id="rId313" display="http://pbs.twimg.com/profile_images/1108759350628286464/tA3SJPVl_normal.png"/>
    <hyperlink ref="F33" r:id="rId314" display="http://pbs.twimg.com/profile_images/877196582390595585/gnQ3rUNQ_normal.jpg"/>
    <hyperlink ref="F34" r:id="rId315" display="http://pbs.twimg.com/profile_images/1055503286046990336/8OpcXcfT_normal.jpg"/>
    <hyperlink ref="F35" r:id="rId316" display="http://pbs.twimg.com/profile_images/1118589600539336704/-dRVqqg__normal.jpg"/>
    <hyperlink ref="F36" r:id="rId317" display="http://pbs.twimg.com/profile_images/870178663416967168/AWT4sq36_normal.jpg"/>
    <hyperlink ref="F37" r:id="rId318" display="http://pbs.twimg.com/profile_images/1017137792613339136/gpQYKFNm_normal.jpg"/>
    <hyperlink ref="F38" r:id="rId319" display="http://pbs.twimg.com/profile_images/956529006807011329/Y8Oz9W_o_normal.jpg"/>
    <hyperlink ref="F39" r:id="rId320" display="http://pbs.twimg.com/profile_images/1074078490016788480/h0L2SXoK_normal.jpg"/>
    <hyperlink ref="F40" r:id="rId321" display="http://pbs.twimg.com/profile_images/867000559655690240/GzoEvb1H_normal.jpg"/>
    <hyperlink ref="F41" r:id="rId322" display="http://pbs.twimg.com/profile_images/935141845516128257/Pgbc9qvQ_normal.jpg"/>
    <hyperlink ref="F42" r:id="rId323" display="http://pbs.twimg.com/profile_images/1035470436115652609/5DRKPuKF_normal.jpg"/>
    <hyperlink ref="F43" r:id="rId324" display="http://pbs.twimg.com/profile_images/786518171071242240/1BDnXJYo_normal.jpg"/>
    <hyperlink ref="F44" r:id="rId325" display="http://pbs.twimg.com/profile_images/1117753276169060352/kKngxHV0_normal.png"/>
    <hyperlink ref="F45" r:id="rId326" display="http://pbs.twimg.com/profile_images/935850651564863488/hVYp285T_normal.jpg"/>
    <hyperlink ref="F46" r:id="rId327" display="http://pbs.twimg.com/profile_images/1153916268183019526/XHTEJ6CX_normal.jpg"/>
    <hyperlink ref="F47" r:id="rId328" display="http://pbs.twimg.com/profile_images/1107304176344809473/4Rz0F0Jb_normal.jpg"/>
    <hyperlink ref="F48" r:id="rId329" display="http://pbs.twimg.com/profile_images/3409292845/ebcc5a8e8265c5c13fa05e66c17bfc47_normal.jpeg"/>
    <hyperlink ref="F49" r:id="rId330" display="http://pbs.twimg.com/profile_images/454520039996014592/EktH4iIs_normal.png"/>
    <hyperlink ref="F50" r:id="rId331" display="http://pbs.twimg.com/profile_images/496548925998788608/Up5aV09L_normal.jpeg"/>
    <hyperlink ref="F51" r:id="rId332" display="http://pbs.twimg.com/profile_images/832536742779555840/b02RXoV__normal.jpg"/>
    <hyperlink ref="F52" r:id="rId333" display="http://pbs.twimg.com/profile_images/998256335979298816/Xe-66om0_normal.jpg"/>
    <hyperlink ref="F53" r:id="rId334" display="http://pbs.twimg.com/profile_images/641938161552093186/cjrUbAo9_normal.jpg"/>
    <hyperlink ref="F54" r:id="rId335" display="http://pbs.twimg.com/profile_images/1135853139582750720/WaBsHTgb_normal.png"/>
    <hyperlink ref="F55" r:id="rId336" display="http://pbs.twimg.com/profile_images/1106149470528552961/yNtCKz9x_normal.jpg"/>
    <hyperlink ref="F56" r:id="rId337" display="http://pbs.twimg.com/profile_images/3315096334/d3c7af890e71d404eb165ecd6f831395_normal.png"/>
    <hyperlink ref="F57" r:id="rId338" display="http://pbs.twimg.com/profile_images/1149611032123305985/QQY3kBDQ_normal.jpg"/>
    <hyperlink ref="F58" r:id="rId339" display="http://pbs.twimg.com/profile_images/826896244647874560/LHGbK6Uk_normal.jpg"/>
    <hyperlink ref="F59" r:id="rId340" display="http://pbs.twimg.com/profile_images/986472210465460225/5n4x-Rg5_normal.jpg"/>
    <hyperlink ref="F60" r:id="rId341" display="http://pbs.twimg.com/profile_images/1163743010120720385/Q2OMi8mc_normal.jpg"/>
    <hyperlink ref="F61" r:id="rId342" display="http://pbs.twimg.com/profile_images/743763536908673024/m7mhs9nf_normal.jpg"/>
    <hyperlink ref="F62" r:id="rId343" display="http://pbs.twimg.com/profile_images/2658014084/63bb3fb4c968a711760cba6ef66030ca_normal.jpeg"/>
    <hyperlink ref="F63" r:id="rId344" display="http://pbs.twimg.com/profile_images/544074405630849025/9esp0jTk_normal.jpeg"/>
    <hyperlink ref="F64" r:id="rId345" display="http://pbs.twimg.com/profile_images/949986443820232704/9QyefVKN_normal.jpg"/>
    <hyperlink ref="F65" r:id="rId346" display="http://pbs.twimg.com/profile_images/1072620360812630018/_QK49i_1_normal.jpg"/>
    <hyperlink ref="F66" r:id="rId347" display="http://pbs.twimg.com/profile_images/1073535671879548928/kvs4O4D8_normal.jpg"/>
    <hyperlink ref="F67" r:id="rId348" display="http://pbs.twimg.com/profile_images/1075991476478337024/0pJp-4-f_normal.jpg"/>
    <hyperlink ref="F68" r:id="rId349" display="http://pbs.twimg.com/profile_images/1105737002945863680/GPGAQ4dD_normal.png"/>
    <hyperlink ref="F69" r:id="rId350" display="http://pbs.twimg.com/profile_images/1096112390129836032/xQ1zCUra_normal.jpg"/>
    <hyperlink ref="F70" r:id="rId351" display="http://pbs.twimg.com/profile_images/1135473129936044032/W_1aNVF5_normal.png"/>
    <hyperlink ref="F71" r:id="rId352" display="http://pbs.twimg.com/profile_images/1133653051083034624/Bzp06A-q_normal.jpg"/>
    <hyperlink ref="F72" r:id="rId353" display="http://pbs.twimg.com/profile_images/1169707545801428993/lNIfGxwB_normal.jpg"/>
    <hyperlink ref="F73" r:id="rId354" display="http://pbs.twimg.com/profile_images/1173936147040538625/VzTcQ2kZ_normal.jpg"/>
    <hyperlink ref="F74" r:id="rId355" display="http://pbs.twimg.com/profile_images/1164780443238977536/7NTsUDZy_normal.jpg"/>
    <hyperlink ref="F75" r:id="rId356" display="http://pbs.twimg.com/profile_images/1086226581411057664/awAkI6sX_normal.jpg"/>
    <hyperlink ref="F76" r:id="rId357" display="http://pbs.twimg.com/profile_images/937271677574090752/V-uTxC51_normal.jpg"/>
    <hyperlink ref="F77" r:id="rId358" display="http://pbs.twimg.com/profile_images/1169319184158875648/uj7cQPdL_normal.jpg"/>
    <hyperlink ref="F78" r:id="rId359" display="http://pbs.twimg.com/profile_images/445572149902733313/HXpiBYDt_normal.png"/>
    <hyperlink ref="F79" r:id="rId360" display="http://pbs.twimg.com/profile_images/590464319294341120/9XBac5P1_normal.jpg"/>
    <hyperlink ref="F80" r:id="rId361" display="http://pbs.twimg.com/profile_images/1145421718485393409/VJq9GDCw_normal.png"/>
    <hyperlink ref="F81" r:id="rId362" display="http://pbs.twimg.com/profile_images/992654914676551680/OiPuXuPB_normal.jpg"/>
    <hyperlink ref="F82" r:id="rId363" display="http://pbs.twimg.com/profile_images/378800000659672729/5a50ce6b13c9043a42345b9cfebff086_normal.jpeg"/>
    <hyperlink ref="F83" r:id="rId364" display="http://pbs.twimg.com/profile_images/1055687347621322752/3Y8m5XDn_normal.jpg"/>
    <hyperlink ref="F84" r:id="rId365" display="http://pbs.twimg.com/profile_images/852548985671778306/IatE_hNY_normal.jpg"/>
    <hyperlink ref="F85" r:id="rId366" display="http://pbs.twimg.com/profile_images/1138145668390895616/63ZCK3rE_normal.jpg"/>
    <hyperlink ref="F86" r:id="rId367" display="http://pbs.twimg.com/profile_images/378800000777968331/02c43097f60da619f646a7681d47e6f4_normal.jpeg"/>
    <hyperlink ref="F87" r:id="rId368" display="http://pbs.twimg.com/profile_images/466889974835458048/HXMIfTx8_normal.jpeg"/>
    <hyperlink ref="F88" r:id="rId369" display="http://pbs.twimg.com/profile_images/952984338781663232/hGHhNFWw_normal.jpg"/>
    <hyperlink ref="F89" r:id="rId370" display="http://pbs.twimg.com/profile_images/1136319063611723776/lSjKcBKF_normal.png"/>
    <hyperlink ref="F90" r:id="rId371" display="http://pbs.twimg.com/profile_images/765116328701206528/qHg3tHBi_normal.jpg"/>
    <hyperlink ref="F91" r:id="rId372" display="http://pbs.twimg.com/profile_images/1092405590431813633/Y8gnDhIN_normal.jpg"/>
    <hyperlink ref="F92" r:id="rId373" display="http://pbs.twimg.com/profile_images/1139087769869967362/zM3A8pzh_normal.jpg"/>
    <hyperlink ref="F93" r:id="rId374" display="http://pbs.twimg.com/profile_images/1125709590304313350/CX5B0JVT_normal.jpg"/>
    <hyperlink ref="F94" r:id="rId375" display="http://pbs.twimg.com/profile_images/956788508940750848/eJ5zJK4P_normal.jpg"/>
    <hyperlink ref="F95" r:id="rId376" display="http://pbs.twimg.com/profile_images/896773747402829826/xPfOc7m0_normal.jpg"/>
    <hyperlink ref="F96" r:id="rId377" display="http://pbs.twimg.com/profile_images/930925447013175296/8Bw_QSpx_normal.jpg"/>
    <hyperlink ref="F97" r:id="rId378" display="http://pbs.twimg.com/profile_images/1117752969842315264/CCI6mgfT_normal.png"/>
    <hyperlink ref="F98" r:id="rId379" display="http://pbs.twimg.com/profile_images/378800000570522512/c525bb22fb26aec6d26cb54c14d920e7_normal.jpeg"/>
    <hyperlink ref="F99" r:id="rId380" display="http://pbs.twimg.com/profile_images/539878366711918592/9iFsQfP4_normal.jpeg"/>
    <hyperlink ref="F100" r:id="rId381" display="http://pbs.twimg.com/profile_images/2634801900/0b030edf0a6ae87fd1f2044d07bc9957_normal.jpeg"/>
    <hyperlink ref="F101" r:id="rId382" display="http://pbs.twimg.com/profile_images/532915168129187841/rc1YA8TY_normal.jpeg"/>
    <hyperlink ref="F102" r:id="rId383" display="http://pbs.twimg.com/profile_images/1045338036727361537/nNvTKVV7_normal.jpg"/>
    <hyperlink ref="F103" r:id="rId384" display="http://pbs.twimg.com/profile_images/986538324801261575/TvGPV32m_normal.jpg"/>
    <hyperlink ref="F104" r:id="rId385" display="http://pbs.twimg.com/profile_images/848893258965110787/pOhf7YqD_normal.jpg"/>
    <hyperlink ref="F105" r:id="rId386" display="http://pbs.twimg.com/profile_images/681520971283435520/0CryoB_Z_normal.jpg"/>
    <hyperlink ref="F106" r:id="rId387" display="http://pbs.twimg.com/profile_images/665151447068237824/puP_ShCu_normal.png"/>
    <hyperlink ref="F107" r:id="rId388" display="http://pbs.twimg.com/profile_images/1127921077135597572/TaSi9TYs_normal.jpg"/>
    <hyperlink ref="F108" r:id="rId389" display="http://pbs.twimg.com/profile_images/1157934743348011008/KdPFYuD6_normal.jpg"/>
    <hyperlink ref="F109" r:id="rId390" display="http://pbs.twimg.com/profile_images/606063984383533056/btuKJDmr_normal.jpg"/>
    <hyperlink ref="F110" r:id="rId391" display="http://pbs.twimg.com/profile_images/1026079729676439552/zh2Rsfug_normal.jpg"/>
    <hyperlink ref="F111" r:id="rId392" display="http://pbs.twimg.com/profile_images/1070985650072100864/t4OyiyIv_normal.jpg"/>
    <hyperlink ref="F112" r:id="rId393" display="http://pbs.twimg.com/profile_images/1060965557443399680/UbRI6Rp6_normal.jpg"/>
    <hyperlink ref="F113" r:id="rId394" display="http://pbs.twimg.com/profile_images/1124394225989296128/Lbe6lV0Z_normal.jpg"/>
    <hyperlink ref="F114" r:id="rId395" display="http://pbs.twimg.com/profile_images/1159814815382159360/hcvES9oM_normal.jpg"/>
    <hyperlink ref="F115" r:id="rId396" display="http://pbs.twimg.com/profile_images/693039032893362177/kFtSBLJc_normal.png"/>
    <hyperlink ref="F116" r:id="rId397" display="http://pbs.twimg.com/profile_images/853397942308417536/0lGBElWU_normal.jpg"/>
    <hyperlink ref="F117" r:id="rId398" display="http://pbs.twimg.com/profile_images/429230119686004736/NWClRegA_normal.jpeg"/>
    <hyperlink ref="F118" r:id="rId399" display="http://pbs.twimg.com/profile_images/1169558033342619648/LPF3gkIV_normal.jpg"/>
    <hyperlink ref="F119" r:id="rId400" display="http://abs.twimg.com/sticky/default_profile_images/default_profile_normal.png"/>
    <hyperlink ref="AX3" r:id="rId401" display="https://twitter.com/citysdk_hanna"/>
    <hyperlink ref="AX4" r:id="rId402" display="https://twitter.com/smarttampere"/>
    <hyperlink ref="AX5" r:id="rId403" display="https://twitter.com/maja_66"/>
    <hyperlink ref="AX6" r:id="rId404" display="https://twitter.com/petrinykanen"/>
    <hyperlink ref="AX7" r:id="rId405" display="https://twitter.com/mahkupirkanmaa"/>
    <hyperlink ref="AX8" r:id="rId406" display="https://twitter.com/treyleiskaava"/>
    <hyperlink ref="AX9" r:id="rId407" display="https://twitter.com/anukinnunen"/>
    <hyperlink ref="AX10" r:id="rId408" display="https://twitter.com/bitwiseoy"/>
    <hyperlink ref="AX11" r:id="rId409" display="https://twitter.com/jkangaso"/>
    <hyperlink ref="AX12" r:id="rId410" display="https://twitter.com/kampusklubi"/>
    <hyperlink ref="AX13" r:id="rId411" display="https://twitter.com/minna_kinnunen"/>
    <hyperlink ref="AX14" r:id="rId412" display="https://twitter.com/aleksijantti"/>
    <hyperlink ref="AX15" r:id="rId413" display="https://twitter.com/heini_kangas"/>
    <hyperlink ref="AX16" r:id="rId414" display="https://twitter.com/paivinurmi"/>
    <hyperlink ref="AX17" r:id="rId415" display="https://twitter.com/fioribgaming"/>
    <hyperlink ref="AX18" r:id="rId416" display="https://twitter.com/iperantanen"/>
    <hyperlink ref="AX19" r:id="rId417" display="https://twitter.com/juhakokkone"/>
    <hyperlink ref="AX20" r:id="rId418" display="https://twitter.com/villeairo"/>
    <hyperlink ref="AX21" r:id="rId419" display="https://twitter.com/johannaontwfin"/>
    <hyperlink ref="AX22" r:id="rId420" display="https://twitter.com/eutampere"/>
    <hyperlink ref="AX23" r:id="rId421" display="https://twitter.com/mirkalahti"/>
    <hyperlink ref="AX24" r:id="rId422" display="https://twitter.com/carlgould"/>
    <hyperlink ref="AX25" r:id="rId423" display="https://twitter.com/blueprint4biz"/>
    <hyperlink ref="AX26" r:id="rId424" display="https://twitter.com/pointofpublish"/>
    <hyperlink ref="AX27" r:id="rId425" display="https://twitter.com/eutifi"/>
    <hyperlink ref="AX28" r:id="rId426" display="https://twitter.com/maaritvehvilai1"/>
    <hyperlink ref="AX29" r:id="rId427" display="https://twitter.com/startupweekend"/>
    <hyperlink ref="AX30" r:id="rId428" display="https://twitter.com/iot_events"/>
    <hyperlink ref="AX31" r:id="rId429" display="https://twitter.com/tylerhsutton"/>
    <hyperlink ref="AX32" r:id="rId430" display="https://twitter.com/psdintelligence"/>
    <hyperlink ref="AX33" r:id="rId431" display="https://twitter.com/regionofdurham"/>
    <hyperlink ref="AX34" r:id="rId432" display="https://twitter.com/cityofvancouver"/>
    <hyperlink ref="AX35" r:id="rId433" display="https://twitter.com/cityofatlanta"/>
    <hyperlink ref="AX36" r:id="rId434" display="https://twitter.com/crea_squads"/>
    <hyperlink ref="AX37" r:id="rId435" display="https://twitter.com/majidemoney"/>
    <hyperlink ref="AX38" r:id="rId436" display="https://twitter.com/tampereenseutu"/>
    <hyperlink ref="AX39" r:id="rId437" display="https://twitter.com/jeeosch"/>
    <hyperlink ref="AX40" r:id="rId438" display="https://twitter.com/eusmartcities"/>
    <hyperlink ref="AX41" r:id="rId439" display="https://twitter.com/stardusth2020"/>
    <hyperlink ref="AX42" r:id="rId440" display="https://twitter.com/renovateeurope"/>
    <hyperlink ref="AX43" r:id="rId441" display="https://twitter.com/tiinasurakka"/>
    <hyperlink ref="AX44" r:id="rId442" display="https://twitter.com/businesstampere"/>
    <hyperlink ref="AX45" r:id="rId443" display="https://twitter.com/verticalvc"/>
    <hyperlink ref="AX46" r:id="rId444" display="https://twitter.com/valmetglobal"/>
    <hyperlink ref="AX47" r:id="rId445" display="https://twitter.com/andreassonari"/>
    <hyperlink ref="AX48" r:id="rId446" display="https://twitter.com/jarkkooksala"/>
    <hyperlink ref="AX49" r:id="rId447" display="https://twitter.com/pitky_ry"/>
    <hyperlink ref="AX50" r:id="rId448" display="https://twitter.com/k2tre"/>
    <hyperlink ref="AX51" r:id="rId449" display="https://twitter.com/minnahelynen"/>
    <hyperlink ref="AX52" r:id="rId450" display="https://twitter.com/ictfinland"/>
    <hyperlink ref="AX53" r:id="rId451" display="https://twitter.com/mc_roth"/>
    <hyperlink ref="AX54" r:id="rId452" display="https://twitter.com/biopankki"/>
    <hyperlink ref="AX55" r:id="rId453" display="https://twitter.com/taitokeskus"/>
    <hyperlink ref="AX56" r:id="rId454" display="https://twitter.com/smartecocity"/>
    <hyperlink ref="AX57" r:id="rId455" display="https://twitter.com/kaya_brandt"/>
    <hyperlink ref="AX58" r:id="rId456" display="https://twitter.com/heiniwallander"/>
    <hyperlink ref="AX59" r:id="rId457" display="https://twitter.com/ilverkokk"/>
    <hyperlink ref="AX60" r:id="rId458" display="https://twitter.com/smetrabxl"/>
    <hyperlink ref="AX61" r:id="rId459" display="https://twitter.com/vernetrc"/>
    <hyperlink ref="AX62" r:id="rId460" display="https://twitter.com/pirkanmaan_liit"/>
    <hyperlink ref="AX63" r:id="rId461" display="https://twitter.com/paulikuosmanen"/>
    <hyperlink ref="AX64" r:id="rId462" display="https://twitter.com/_mariwalls"/>
    <hyperlink ref="AX65" r:id="rId463" display="https://twitter.com/tampereunisoc"/>
    <hyperlink ref="AX66" r:id="rId464" display="https://twitter.com/mab_tampereuni"/>
    <hyperlink ref="AX67" r:id="rId465" display="https://twitter.com/itc_tampereuni"/>
    <hyperlink ref="AX68" r:id="rId466" display="https://twitter.com/ens_tampereuni"/>
    <hyperlink ref="AX69" r:id="rId467" display="https://twitter.com/silviamodig"/>
    <hyperlink ref="AX70" r:id="rId468" display="https://twitter.com/nilstorvalds"/>
    <hyperlink ref="AX71" r:id="rId469" display="https://twitter.com/villeniinisto"/>
    <hyperlink ref="AX72" r:id="rId470" display="https://twitter.com/miapetrakumpula"/>
    <hyperlink ref="AX73" r:id="rId471" display="https://twitter.com/hennavirkkunen"/>
    <hyperlink ref="AX74" r:id="rId472" display="https://twitter.com/ekokumppanit"/>
    <hyperlink ref="AX75" r:id="rId473" display="https://twitter.com/energiaviisaat"/>
    <hyperlink ref="AX76" r:id="rId474" display="https://twitter.com/hanneraikkonen"/>
    <hyperlink ref="AX77" r:id="rId475" display="https://twitter.com/tumuvanhanen"/>
    <hyperlink ref="AX78" r:id="rId476" display="https://twitter.com/kuutosaika"/>
    <hyperlink ref="AX79" r:id="rId477" display="https://twitter.com/vtt_amheikkila"/>
    <hyperlink ref="AX80" r:id="rId478" display="https://twitter.com/vttfinland"/>
    <hyperlink ref="AX81" r:id="rId479" display="https://twitter.com/nieminenmp"/>
    <hyperlink ref="AX82" r:id="rId480" display="https://twitter.com/sirpavirta"/>
    <hyperlink ref="AX83" r:id="rId481" display="https://twitter.com/tampereuni"/>
    <hyperlink ref="AX84" r:id="rId482" display="https://twitter.com/amin30704649"/>
    <hyperlink ref="AX85" r:id="rId483" display="https://twitter.com/jarkko_moilanen"/>
    <hyperlink ref="AX86" r:id="rId484" display="https://twitter.com/paulivalimaki"/>
    <hyperlink ref="AX87" r:id="rId485" display="https://twitter.com/tamperekaupunki"/>
    <hyperlink ref="AX88" r:id="rId486" display="https://twitter.com/caritaisomaki"/>
    <hyperlink ref="AX89" r:id="rId487" display="https://twitter.com/marionchevalier"/>
    <hyperlink ref="AX90" r:id="rId488" display="https://twitter.com/dimecc_fi"/>
    <hyperlink ref="AX91" r:id="rId489" display="https://twitter.com/healthhubtre"/>
    <hyperlink ref="AX92" r:id="rId490" display="https://twitter.com/smliiga"/>
    <hyperlink ref="AX93" r:id="rId491" display="https://twitter.com/schulzekatri"/>
    <hyperlink ref="AX94" r:id="rId492" display="https://twitter.com/swecofinland"/>
    <hyperlink ref="AX95" r:id="rId493" display="https://twitter.com/jukkahammar"/>
    <hyperlink ref="AX96" r:id="rId494" display="https://twitter.com/markkuniemi_"/>
    <hyperlink ref="AX97" r:id="rId495" display="https://twitter.com/businesstre_fi"/>
    <hyperlink ref="AX98" r:id="rId496" display="https://twitter.com/jari_ikonen"/>
    <hyperlink ref="AX99" r:id="rId497" display="https://twitter.com/teppo_rantanen"/>
    <hyperlink ref="AX100" r:id="rId498" display="https://twitter.com/matiasansaharju"/>
    <hyperlink ref="AX101" r:id="rId499" display="https://twitter.com/demoshelsinki"/>
    <hyperlink ref="AX102" r:id="rId500" display="https://twitter.com/tribetampere"/>
    <hyperlink ref="AX103" r:id="rId501" display="https://twitter.com/startuptre"/>
    <hyperlink ref="AX104" r:id="rId502" display="https://twitter.com/carunasuomi"/>
    <hyperlink ref="AX105" r:id="rId503" display="https://twitter.com/kalmarglobal"/>
    <hyperlink ref="AX106" r:id="rId504" display="https://twitter.com/sandvikgroup"/>
    <hyperlink ref="AX107" r:id="rId505" display="https://twitter.com/xenomatix"/>
    <hyperlink ref="AX108" r:id="rId506" display="https://twitter.com/braggetommi"/>
    <hyperlink ref="AX109" r:id="rId507" display="https://twitter.com/tays_sairaala"/>
    <hyperlink ref="AX110" r:id="rId508" display="https://twitter.com/lailabrocker"/>
    <hyperlink ref="AX111" r:id="rId509" display="https://twitter.com/ai_hub_tampere"/>
    <hyperlink ref="AX112" r:id="rId510" display="https://twitter.com/paronianttila"/>
    <hyperlink ref="AX113" r:id="rId511" display="https://twitter.com/maximum_aittack"/>
    <hyperlink ref="AX114" r:id="rId512" display="https://twitter.com/futurice"/>
    <hyperlink ref="AX115" r:id="rId513" display="https://twitter.com/rezaghabcheloo"/>
    <hyperlink ref="AX116" r:id="rId514" display="https://twitter.com/timorainio"/>
    <hyperlink ref="AX117" r:id="rId515" display="https://twitter.com/huhtelin"/>
    <hyperlink ref="AX118" r:id="rId516" display="https://twitter.com/niinaimmonen"/>
    <hyperlink ref="AX119" r:id="rId517" display="https://twitter.com/smla"/>
  </hyperlinks>
  <printOptions/>
  <pageMargins left="0.7" right="0.7" top="0.75" bottom="0.75" header="0.3" footer="0.3"/>
  <pageSetup horizontalDpi="600" verticalDpi="600" orientation="portrait" r:id="rId521"/>
  <legacyDrawing r:id="rId519"/>
  <tableParts>
    <tablePart r:id="rId52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2064</v>
      </c>
      <c r="Z2" s="13" t="s">
        <v>2081</v>
      </c>
      <c r="AA2" s="13" t="s">
        <v>2133</v>
      </c>
      <c r="AB2" s="13" t="s">
        <v>2188</v>
      </c>
      <c r="AC2" s="13" t="s">
        <v>2272</v>
      </c>
      <c r="AD2" s="13" t="s">
        <v>2303</v>
      </c>
      <c r="AE2" s="13" t="s">
        <v>2305</v>
      </c>
      <c r="AF2" s="13" t="s">
        <v>2326</v>
      </c>
      <c r="AG2" s="119" t="s">
        <v>3071</v>
      </c>
      <c r="AH2" s="119" t="s">
        <v>3072</v>
      </c>
      <c r="AI2" s="119" t="s">
        <v>3073</v>
      </c>
      <c r="AJ2" s="119" t="s">
        <v>3074</v>
      </c>
      <c r="AK2" s="119" t="s">
        <v>3075</v>
      </c>
      <c r="AL2" s="119" t="s">
        <v>3076</v>
      </c>
      <c r="AM2" s="119" t="s">
        <v>3077</v>
      </c>
      <c r="AN2" s="119" t="s">
        <v>3078</v>
      </c>
      <c r="AO2" s="119" t="s">
        <v>3081</v>
      </c>
    </row>
    <row r="3" spans="1:41" ht="15">
      <c r="A3" s="87" t="s">
        <v>2016</v>
      </c>
      <c r="B3" s="65" t="s">
        <v>2026</v>
      </c>
      <c r="C3" s="65" t="s">
        <v>56</v>
      </c>
      <c r="D3" s="103"/>
      <c r="E3" s="102"/>
      <c r="F3" s="104" t="s">
        <v>3157</v>
      </c>
      <c r="G3" s="105"/>
      <c r="H3" s="105"/>
      <c r="I3" s="106">
        <v>3</v>
      </c>
      <c r="J3" s="107"/>
      <c r="K3" s="48">
        <v>33</v>
      </c>
      <c r="L3" s="48">
        <v>45</v>
      </c>
      <c r="M3" s="48">
        <v>46</v>
      </c>
      <c r="N3" s="48">
        <v>91</v>
      </c>
      <c r="O3" s="48">
        <v>24</v>
      </c>
      <c r="P3" s="49">
        <v>0.1276595744680851</v>
      </c>
      <c r="Q3" s="49">
        <v>0.22641509433962265</v>
      </c>
      <c r="R3" s="48">
        <v>1</v>
      </c>
      <c r="S3" s="48">
        <v>0</v>
      </c>
      <c r="T3" s="48">
        <v>33</v>
      </c>
      <c r="U3" s="48">
        <v>91</v>
      </c>
      <c r="V3" s="48">
        <v>2</v>
      </c>
      <c r="W3" s="49">
        <v>1.853076</v>
      </c>
      <c r="X3" s="49">
        <v>0.050189393939393936</v>
      </c>
      <c r="Y3" s="78" t="s">
        <v>2065</v>
      </c>
      <c r="Z3" s="78" t="s">
        <v>2082</v>
      </c>
      <c r="AA3" s="78" t="s">
        <v>2134</v>
      </c>
      <c r="AB3" s="84" t="s">
        <v>2189</v>
      </c>
      <c r="AC3" s="84" t="s">
        <v>2273</v>
      </c>
      <c r="AD3" s="84" t="s">
        <v>2304</v>
      </c>
      <c r="AE3" s="84" t="s">
        <v>2306</v>
      </c>
      <c r="AF3" s="84" t="s">
        <v>2327</v>
      </c>
      <c r="AG3" s="116">
        <v>74</v>
      </c>
      <c r="AH3" s="120">
        <v>3.1732418524871355</v>
      </c>
      <c r="AI3" s="116">
        <v>9</v>
      </c>
      <c r="AJ3" s="120">
        <v>0.38593481989708406</v>
      </c>
      <c r="AK3" s="116">
        <v>0</v>
      </c>
      <c r="AL3" s="120">
        <v>0</v>
      </c>
      <c r="AM3" s="116">
        <v>2249</v>
      </c>
      <c r="AN3" s="120">
        <v>96.44082332761577</v>
      </c>
      <c r="AO3" s="116">
        <v>2332</v>
      </c>
    </row>
    <row r="4" spans="1:41" ht="15">
      <c r="A4" s="87" t="s">
        <v>2017</v>
      </c>
      <c r="B4" s="65" t="s">
        <v>2027</v>
      </c>
      <c r="C4" s="65" t="s">
        <v>56</v>
      </c>
      <c r="D4" s="109"/>
      <c r="E4" s="108"/>
      <c r="F4" s="110" t="s">
        <v>3158</v>
      </c>
      <c r="G4" s="111"/>
      <c r="H4" s="111"/>
      <c r="I4" s="112">
        <v>4</v>
      </c>
      <c r="J4" s="113"/>
      <c r="K4" s="48">
        <v>24</v>
      </c>
      <c r="L4" s="48">
        <v>23</v>
      </c>
      <c r="M4" s="48">
        <v>10</v>
      </c>
      <c r="N4" s="48">
        <v>33</v>
      </c>
      <c r="O4" s="48">
        <v>0</v>
      </c>
      <c r="P4" s="49">
        <v>0.04</v>
      </c>
      <c r="Q4" s="49">
        <v>0.07692307692307693</v>
      </c>
      <c r="R4" s="48">
        <v>1</v>
      </c>
      <c r="S4" s="48">
        <v>0</v>
      </c>
      <c r="T4" s="48">
        <v>24</v>
      </c>
      <c r="U4" s="48">
        <v>33</v>
      </c>
      <c r="V4" s="48">
        <v>2</v>
      </c>
      <c r="W4" s="49">
        <v>1.829861</v>
      </c>
      <c r="X4" s="49">
        <v>0.04710144927536232</v>
      </c>
      <c r="Y4" s="78" t="s">
        <v>484</v>
      </c>
      <c r="Z4" s="78" t="s">
        <v>523</v>
      </c>
      <c r="AA4" s="78" t="s">
        <v>2135</v>
      </c>
      <c r="AB4" s="84" t="s">
        <v>2190</v>
      </c>
      <c r="AC4" s="84" t="s">
        <v>2274</v>
      </c>
      <c r="AD4" s="84"/>
      <c r="AE4" s="84" t="s">
        <v>2307</v>
      </c>
      <c r="AF4" s="84" t="s">
        <v>2328</v>
      </c>
      <c r="AG4" s="116">
        <v>3</v>
      </c>
      <c r="AH4" s="120">
        <v>0.7177033492822966</v>
      </c>
      <c r="AI4" s="116">
        <v>0</v>
      </c>
      <c r="AJ4" s="120">
        <v>0</v>
      </c>
      <c r="AK4" s="116">
        <v>0</v>
      </c>
      <c r="AL4" s="120">
        <v>0</v>
      </c>
      <c r="AM4" s="116">
        <v>415</v>
      </c>
      <c r="AN4" s="120">
        <v>99.2822966507177</v>
      </c>
      <c r="AO4" s="116">
        <v>418</v>
      </c>
    </row>
    <row r="5" spans="1:41" ht="15">
      <c r="A5" s="87" t="s">
        <v>2018</v>
      </c>
      <c r="B5" s="65" t="s">
        <v>2028</v>
      </c>
      <c r="C5" s="65" t="s">
        <v>56</v>
      </c>
      <c r="D5" s="109"/>
      <c r="E5" s="108"/>
      <c r="F5" s="110" t="s">
        <v>3159</v>
      </c>
      <c r="G5" s="111"/>
      <c r="H5" s="111"/>
      <c r="I5" s="112">
        <v>5</v>
      </c>
      <c r="J5" s="113"/>
      <c r="K5" s="48">
        <v>18</v>
      </c>
      <c r="L5" s="48">
        <v>21</v>
      </c>
      <c r="M5" s="48">
        <v>18</v>
      </c>
      <c r="N5" s="48">
        <v>39</v>
      </c>
      <c r="O5" s="48">
        <v>10</v>
      </c>
      <c r="P5" s="49">
        <v>0</v>
      </c>
      <c r="Q5" s="49">
        <v>0</v>
      </c>
      <c r="R5" s="48">
        <v>1</v>
      </c>
      <c r="S5" s="48">
        <v>0</v>
      </c>
      <c r="T5" s="48">
        <v>18</v>
      </c>
      <c r="U5" s="48">
        <v>39</v>
      </c>
      <c r="V5" s="48">
        <v>4</v>
      </c>
      <c r="W5" s="49">
        <v>2.265432</v>
      </c>
      <c r="X5" s="49">
        <v>0.0784313725490196</v>
      </c>
      <c r="Y5" s="78" t="s">
        <v>2066</v>
      </c>
      <c r="Z5" s="78" t="s">
        <v>2083</v>
      </c>
      <c r="AA5" s="78" t="s">
        <v>2136</v>
      </c>
      <c r="AB5" s="84" t="s">
        <v>2191</v>
      </c>
      <c r="AC5" s="84" t="s">
        <v>2275</v>
      </c>
      <c r="AD5" s="84"/>
      <c r="AE5" s="84" t="s">
        <v>2308</v>
      </c>
      <c r="AF5" s="84" t="s">
        <v>2329</v>
      </c>
      <c r="AG5" s="116">
        <v>6</v>
      </c>
      <c r="AH5" s="120">
        <v>0.8746355685131195</v>
      </c>
      <c r="AI5" s="116">
        <v>0</v>
      </c>
      <c r="AJ5" s="120">
        <v>0</v>
      </c>
      <c r="AK5" s="116">
        <v>0</v>
      </c>
      <c r="AL5" s="120">
        <v>0</v>
      </c>
      <c r="AM5" s="116">
        <v>680</v>
      </c>
      <c r="AN5" s="120">
        <v>99.12536443148689</v>
      </c>
      <c r="AO5" s="116">
        <v>686</v>
      </c>
    </row>
    <row r="6" spans="1:41" ht="15">
      <c r="A6" s="87" t="s">
        <v>2019</v>
      </c>
      <c r="B6" s="65" t="s">
        <v>2029</v>
      </c>
      <c r="C6" s="65" t="s">
        <v>56</v>
      </c>
      <c r="D6" s="109"/>
      <c r="E6" s="108"/>
      <c r="F6" s="110" t="s">
        <v>3160</v>
      </c>
      <c r="G6" s="111"/>
      <c r="H6" s="111"/>
      <c r="I6" s="112">
        <v>6</v>
      </c>
      <c r="J6" s="113"/>
      <c r="K6" s="48">
        <v>12</v>
      </c>
      <c r="L6" s="48">
        <v>11</v>
      </c>
      <c r="M6" s="48">
        <v>5</v>
      </c>
      <c r="N6" s="48">
        <v>16</v>
      </c>
      <c r="O6" s="48">
        <v>5</v>
      </c>
      <c r="P6" s="49">
        <v>0</v>
      </c>
      <c r="Q6" s="49">
        <v>0</v>
      </c>
      <c r="R6" s="48">
        <v>1</v>
      </c>
      <c r="S6" s="48">
        <v>0</v>
      </c>
      <c r="T6" s="48">
        <v>12</v>
      </c>
      <c r="U6" s="48">
        <v>16</v>
      </c>
      <c r="V6" s="48">
        <v>5</v>
      </c>
      <c r="W6" s="49">
        <v>2.222222</v>
      </c>
      <c r="X6" s="49">
        <v>0.08333333333333333</v>
      </c>
      <c r="Y6" s="78" t="s">
        <v>2067</v>
      </c>
      <c r="Z6" s="78" t="s">
        <v>2084</v>
      </c>
      <c r="AA6" s="78" t="s">
        <v>2137</v>
      </c>
      <c r="AB6" s="84" t="s">
        <v>2192</v>
      </c>
      <c r="AC6" s="84" t="s">
        <v>2276</v>
      </c>
      <c r="AD6" s="84"/>
      <c r="AE6" s="84" t="s">
        <v>2309</v>
      </c>
      <c r="AF6" s="84" t="s">
        <v>2330</v>
      </c>
      <c r="AG6" s="116">
        <v>11</v>
      </c>
      <c r="AH6" s="120">
        <v>2.7989821882951653</v>
      </c>
      <c r="AI6" s="116">
        <v>1</v>
      </c>
      <c r="AJ6" s="120">
        <v>0.2544529262086514</v>
      </c>
      <c r="AK6" s="116">
        <v>0</v>
      </c>
      <c r="AL6" s="120">
        <v>0</v>
      </c>
      <c r="AM6" s="116">
        <v>381</v>
      </c>
      <c r="AN6" s="120">
        <v>96.94656488549619</v>
      </c>
      <c r="AO6" s="116">
        <v>393</v>
      </c>
    </row>
    <row r="7" spans="1:41" ht="15">
      <c r="A7" s="87" t="s">
        <v>2020</v>
      </c>
      <c r="B7" s="65" t="s">
        <v>2030</v>
      </c>
      <c r="C7" s="65" t="s">
        <v>56</v>
      </c>
      <c r="D7" s="109"/>
      <c r="E7" s="108"/>
      <c r="F7" s="110" t="s">
        <v>3161</v>
      </c>
      <c r="G7" s="111"/>
      <c r="H7" s="111"/>
      <c r="I7" s="112">
        <v>7</v>
      </c>
      <c r="J7" s="113"/>
      <c r="K7" s="48">
        <v>8</v>
      </c>
      <c r="L7" s="48">
        <v>6</v>
      </c>
      <c r="M7" s="48">
        <v>4</v>
      </c>
      <c r="N7" s="48">
        <v>10</v>
      </c>
      <c r="O7" s="48">
        <v>1</v>
      </c>
      <c r="P7" s="49">
        <v>0</v>
      </c>
      <c r="Q7" s="49">
        <v>0</v>
      </c>
      <c r="R7" s="48">
        <v>1</v>
      </c>
      <c r="S7" s="48">
        <v>0</v>
      </c>
      <c r="T7" s="48">
        <v>8</v>
      </c>
      <c r="U7" s="48">
        <v>10</v>
      </c>
      <c r="V7" s="48">
        <v>3</v>
      </c>
      <c r="W7" s="49">
        <v>1.6875</v>
      </c>
      <c r="X7" s="49">
        <v>0.125</v>
      </c>
      <c r="Y7" s="78" t="s">
        <v>2068</v>
      </c>
      <c r="Z7" s="78" t="s">
        <v>2085</v>
      </c>
      <c r="AA7" s="78" t="s">
        <v>2138</v>
      </c>
      <c r="AB7" s="84" t="s">
        <v>2193</v>
      </c>
      <c r="AC7" s="84" t="s">
        <v>2277</v>
      </c>
      <c r="AD7" s="84"/>
      <c r="AE7" s="84" t="s">
        <v>2310</v>
      </c>
      <c r="AF7" s="84" t="s">
        <v>2331</v>
      </c>
      <c r="AG7" s="116">
        <v>3</v>
      </c>
      <c r="AH7" s="120">
        <v>1.492537313432836</v>
      </c>
      <c r="AI7" s="116">
        <v>0</v>
      </c>
      <c r="AJ7" s="120">
        <v>0</v>
      </c>
      <c r="AK7" s="116">
        <v>0</v>
      </c>
      <c r="AL7" s="120">
        <v>0</v>
      </c>
      <c r="AM7" s="116">
        <v>198</v>
      </c>
      <c r="AN7" s="120">
        <v>98.50746268656717</v>
      </c>
      <c r="AO7" s="116">
        <v>201</v>
      </c>
    </row>
    <row r="8" spans="1:41" ht="15">
      <c r="A8" s="87" t="s">
        <v>2021</v>
      </c>
      <c r="B8" s="65" t="s">
        <v>2031</v>
      </c>
      <c r="C8" s="65" t="s">
        <v>56</v>
      </c>
      <c r="D8" s="109"/>
      <c r="E8" s="108"/>
      <c r="F8" s="110" t="s">
        <v>3162</v>
      </c>
      <c r="G8" s="111"/>
      <c r="H8" s="111"/>
      <c r="I8" s="112">
        <v>8</v>
      </c>
      <c r="J8" s="113"/>
      <c r="K8" s="48">
        <v>8</v>
      </c>
      <c r="L8" s="48">
        <v>9</v>
      </c>
      <c r="M8" s="48">
        <v>0</v>
      </c>
      <c r="N8" s="48">
        <v>9</v>
      </c>
      <c r="O8" s="48">
        <v>2</v>
      </c>
      <c r="P8" s="49">
        <v>0</v>
      </c>
      <c r="Q8" s="49">
        <v>0</v>
      </c>
      <c r="R8" s="48">
        <v>1</v>
      </c>
      <c r="S8" s="48">
        <v>0</v>
      </c>
      <c r="T8" s="48">
        <v>8</v>
      </c>
      <c r="U8" s="48">
        <v>9</v>
      </c>
      <c r="V8" s="48">
        <v>5</v>
      </c>
      <c r="W8" s="49">
        <v>2.21875</v>
      </c>
      <c r="X8" s="49">
        <v>0.125</v>
      </c>
      <c r="Y8" s="78" t="s">
        <v>2069</v>
      </c>
      <c r="Z8" s="78" t="s">
        <v>2086</v>
      </c>
      <c r="AA8" s="78" t="s">
        <v>2139</v>
      </c>
      <c r="AB8" s="84" t="s">
        <v>2194</v>
      </c>
      <c r="AC8" s="84" t="s">
        <v>2278</v>
      </c>
      <c r="AD8" s="84"/>
      <c r="AE8" s="84" t="s">
        <v>2311</v>
      </c>
      <c r="AF8" s="84" t="s">
        <v>2332</v>
      </c>
      <c r="AG8" s="116">
        <v>9</v>
      </c>
      <c r="AH8" s="120">
        <v>1.9438444924406046</v>
      </c>
      <c r="AI8" s="116">
        <v>0</v>
      </c>
      <c r="AJ8" s="120">
        <v>0</v>
      </c>
      <c r="AK8" s="116">
        <v>0</v>
      </c>
      <c r="AL8" s="120">
        <v>0</v>
      </c>
      <c r="AM8" s="116">
        <v>454</v>
      </c>
      <c r="AN8" s="120">
        <v>98.0561555075594</v>
      </c>
      <c r="AO8" s="116">
        <v>463</v>
      </c>
    </row>
    <row r="9" spans="1:41" ht="15">
      <c r="A9" s="87" t="s">
        <v>2022</v>
      </c>
      <c r="B9" s="65" t="s">
        <v>2032</v>
      </c>
      <c r="C9" s="65" t="s">
        <v>56</v>
      </c>
      <c r="D9" s="109"/>
      <c r="E9" s="108"/>
      <c r="F9" s="110" t="s">
        <v>3163</v>
      </c>
      <c r="G9" s="111"/>
      <c r="H9" s="111"/>
      <c r="I9" s="112">
        <v>9</v>
      </c>
      <c r="J9" s="113"/>
      <c r="K9" s="48">
        <v>7</v>
      </c>
      <c r="L9" s="48">
        <v>10</v>
      </c>
      <c r="M9" s="48">
        <v>2</v>
      </c>
      <c r="N9" s="48">
        <v>12</v>
      </c>
      <c r="O9" s="48">
        <v>0</v>
      </c>
      <c r="P9" s="49">
        <v>0.375</v>
      </c>
      <c r="Q9" s="49">
        <v>0.5454545454545454</v>
      </c>
      <c r="R9" s="48">
        <v>1</v>
      </c>
      <c r="S9" s="48">
        <v>0</v>
      </c>
      <c r="T9" s="48">
        <v>7</v>
      </c>
      <c r="U9" s="48">
        <v>12</v>
      </c>
      <c r="V9" s="48">
        <v>2</v>
      </c>
      <c r="W9" s="49">
        <v>1.387755</v>
      </c>
      <c r="X9" s="49">
        <v>0.2619047619047619</v>
      </c>
      <c r="Y9" s="78"/>
      <c r="Z9" s="78"/>
      <c r="AA9" s="78" t="s">
        <v>545</v>
      </c>
      <c r="AB9" s="84" t="s">
        <v>2195</v>
      </c>
      <c r="AC9" s="84" t="s">
        <v>2279</v>
      </c>
      <c r="AD9" s="84"/>
      <c r="AE9" s="84" t="s">
        <v>2312</v>
      </c>
      <c r="AF9" s="84" t="s">
        <v>2333</v>
      </c>
      <c r="AG9" s="116">
        <v>14</v>
      </c>
      <c r="AH9" s="120">
        <v>10.071942446043165</v>
      </c>
      <c r="AI9" s="116">
        <v>1</v>
      </c>
      <c r="AJ9" s="120">
        <v>0.7194244604316546</v>
      </c>
      <c r="AK9" s="116">
        <v>0</v>
      </c>
      <c r="AL9" s="120">
        <v>0</v>
      </c>
      <c r="AM9" s="116">
        <v>124</v>
      </c>
      <c r="AN9" s="120">
        <v>89.20863309352518</v>
      </c>
      <c r="AO9" s="116">
        <v>139</v>
      </c>
    </row>
    <row r="10" spans="1:41" ht="14.25" customHeight="1">
      <c r="A10" s="87" t="s">
        <v>2023</v>
      </c>
      <c r="B10" s="65" t="s">
        <v>2033</v>
      </c>
      <c r="C10" s="65" t="s">
        <v>56</v>
      </c>
      <c r="D10" s="109"/>
      <c r="E10" s="108"/>
      <c r="F10" s="110" t="s">
        <v>2023</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78" t="s">
        <v>487</v>
      </c>
      <c r="Z10" s="78" t="s">
        <v>526</v>
      </c>
      <c r="AA10" s="78" t="s">
        <v>553</v>
      </c>
      <c r="AB10" s="84" t="s">
        <v>1173</v>
      </c>
      <c r="AC10" s="84" t="s">
        <v>1173</v>
      </c>
      <c r="AD10" s="84"/>
      <c r="AE10" s="84" t="s">
        <v>2313</v>
      </c>
      <c r="AF10" s="84" t="s">
        <v>2334</v>
      </c>
      <c r="AG10" s="116">
        <v>1</v>
      </c>
      <c r="AH10" s="120">
        <v>5.2631578947368425</v>
      </c>
      <c r="AI10" s="116">
        <v>1</v>
      </c>
      <c r="AJ10" s="120">
        <v>5.2631578947368425</v>
      </c>
      <c r="AK10" s="116">
        <v>0</v>
      </c>
      <c r="AL10" s="120">
        <v>0</v>
      </c>
      <c r="AM10" s="116">
        <v>17</v>
      </c>
      <c r="AN10" s="120">
        <v>89.47368421052632</v>
      </c>
      <c r="AO10" s="116">
        <v>19</v>
      </c>
    </row>
    <row r="11" spans="1:41" ht="15">
      <c r="A11" s="87" t="s">
        <v>2024</v>
      </c>
      <c r="B11" s="65" t="s">
        <v>2034</v>
      </c>
      <c r="C11" s="65" t="s">
        <v>56</v>
      </c>
      <c r="D11" s="109"/>
      <c r="E11" s="108"/>
      <c r="F11" s="110" t="s">
        <v>2024</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t="s">
        <v>483</v>
      </c>
      <c r="Z11" s="78" t="s">
        <v>522</v>
      </c>
      <c r="AA11" s="78"/>
      <c r="AB11" s="84" t="s">
        <v>1173</v>
      </c>
      <c r="AC11" s="84" t="s">
        <v>1173</v>
      </c>
      <c r="AD11" s="84"/>
      <c r="AE11" s="84" t="s">
        <v>2314</v>
      </c>
      <c r="AF11" s="84" t="s">
        <v>2335</v>
      </c>
      <c r="AG11" s="116">
        <v>0</v>
      </c>
      <c r="AH11" s="120">
        <v>0</v>
      </c>
      <c r="AI11" s="116">
        <v>0</v>
      </c>
      <c r="AJ11" s="120">
        <v>0</v>
      </c>
      <c r="AK11" s="116">
        <v>0</v>
      </c>
      <c r="AL11" s="120">
        <v>0</v>
      </c>
      <c r="AM11" s="116">
        <v>9</v>
      </c>
      <c r="AN11" s="120">
        <v>100</v>
      </c>
      <c r="AO11" s="116">
        <v>9</v>
      </c>
    </row>
    <row r="12" spans="1:41" ht="15">
      <c r="A12" s="87" t="s">
        <v>2025</v>
      </c>
      <c r="B12" s="65" t="s">
        <v>2035</v>
      </c>
      <c r="C12" s="65" t="s">
        <v>56</v>
      </c>
      <c r="D12" s="109"/>
      <c r="E12" s="108"/>
      <c r="F12" s="110" t="s">
        <v>2025</v>
      </c>
      <c r="G12" s="111"/>
      <c r="H12" s="111"/>
      <c r="I12" s="112">
        <v>12</v>
      </c>
      <c r="J12" s="113"/>
      <c r="K12" s="48">
        <v>1</v>
      </c>
      <c r="L12" s="48">
        <v>0</v>
      </c>
      <c r="M12" s="48">
        <v>0</v>
      </c>
      <c r="N12" s="48">
        <v>0</v>
      </c>
      <c r="O12" s="48">
        <v>0</v>
      </c>
      <c r="P12" s="49" t="s">
        <v>2039</v>
      </c>
      <c r="Q12" s="49" t="s">
        <v>2039</v>
      </c>
      <c r="R12" s="48">
        <v>1</v>
      </c>
      <c r="S12" s="48">
        <v>1</v>
      </c>
      <c r="T12" s="48">
        <v>1</v>
      </c>
      <c r="U12" s="48">
        <v>0</v>
      </c>
      <c r="V12" s="48" t="s">
        <v>2039</v>
      </c>
      <c r="W12" s="49" t="s">
        <v>2039</v>
      </c>
      <c r="X12" s="49" t="s">
        <v>2039</v>
      </c>
      <c r="Y12" s="78"/>
      <c r="Z12" s="78"/>
      <c r="AA12" s="78"/>
      <c r="AB12" s="84" t="s">
        <v>1173</v>
      </c>
      <c r="AC12" s="84" t="s">
        <v>1173</v>
      </c>
      <c r="AD12" s="84"/>
      <c r="AE12" s="84"/>
      <c r="AF12" s="84" t="s">
        <v>1213</v>
      </c>
      <c r="AG12" s="116">
        <v>0</v>
      </c>
      <c r="AH12" s="120">
        <v>0</v>
      </c>
      <c r="AI12" s="116">
        <v>0</v>
      </c>
      <c r="AJ12" s="120">
        <v>0</v>
      </c>
      <c r="AK12" s="116">
        <v>0</v>
      </c>
      <c r="AL12" s="120">
        <v>0</v>
      </c>
      <c r="AM12" s="116">
        <v>0</v>
      </c>
      <c r="AN12" s="120">
        <v>0</v>
      </c>
      <c r="AO12" s="116">
        <v>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2016</v>
      </c>
      <c r="B2" s="84" t="s">
        <v>284</v>
      </c>
      <c r="C2" s="78">
        <f>VLOOKUP(GroupVertices[[#This Row],[Vertex]],Vertices[],MATCH("ID",Vertices[[#Headers],[Vertex]:[Vertex Content Word Count]],0),FALSE)</f>
        <v>118</v>
      </c>
    </row>
    <row r="3" spans="1:3" ht="15">
      <c r="A3" s="78" t="s">
        <v>2016</v>
      </c>
      <c r="B3" s="84" t="s">
        <v>272</v>
      </c>
      <c r="C3" s="78">
        <f>VLOOKUP(GroupVertices[[#This Row],[Vertex]],Vertices[],MATCH("ID",Vertices[[#Headers],[Vertex]:[Vertex Content Word Count]],0),FALSE)</f>
        <v>98</v>
      </c>
    </row>
    <row r="4" spans="1:3" ht="15">
      <c r="A4" s="78" t="s">
        <v>2016</v>
      </c>
      <c r="B4" s="84" t="s">
        <v>259</v>
      </c>
      <c r="C4" s="78">
        <f>VLOOKUP(GroupVertices[[#This Row],[Vertex]],Vertices[],MATCH("ID",Vertices[[#Headers],[Vertex]:[Vertex Content Word Count]],0),FALSE)</f>
        <v>4</v>
      </c>
    </row>
    <row r="5" spans="1:3" ht="15">
      <c r="A5" s="78" t="s">
        <v>2016</v>
      </c>
      <c r="B5" s="84" t="s">
        <v>287</v>
      </c>
      <c r="C5" s="78">
        <f>VLOOKUP(GroupVertices[[#This Row],[Vertex]],Vertices[],MATCH("ID",Vertices[[#Headers],[Vertex]:[Vertex Content Word Count]],0),FALSE)</f>
        <v>29</v>
      </c>
    </row>
    <row r="6" spans="1:3" ht="15">
      <c r="A6" s="78" t="s">
        <v>2016</v>
      </c>
      <c r="B6" s="84" t="s">
        <v>277</v>
      </c>
      <c r="C6" s="78">
        <f>VLOOKUP(GroupVertices[[#This Row],[Vertex]],Vertices[],MATCH("ID",Vertices[[#Headers],[Vertex]:[Vertex Content Word Count]],0),FALSE)</f>
        <v>109</v>
      </c>
    </row>
    <row r="7" spans="1:3" ht="15">
      <c r="A7" s="78" t="s">
        <v>2016</v>
      </c>
      <c r="B7" s="84" t="s">
        <v>276</v>
      </c>
      <c r="C7" s="78">
        <f>VLOOKUP(GroupVertices[[#This Row],[Vertex]],Vertices[],MATCH("ID",Vertices[[#Headers],[Vertex]:[Vertex Content Word Count]],0),FALSE)</f>
        <v>108</v>
      </c>
    </row>
    <row r="8" spans="1:3" ht="15">
      <c r="A8" s="78" t="s">
        <v>2016</v>
      </c>
      <c r="B8" s="84" t="s">
        <v>275</v>
      </c>
      <c r="C8" s="78">
        <f>VLOOKUP(GroupVertices[[#This Row],[Vertex]],Vertices[],MATCH("ID",Vertices[[#Headers],[Vertex]:[Vertex Content Word Count]],0),FALSE)</f>
        <v>107</v>
      </c>
    </row>
    <row r="9" spans="1:3" ht="15">
      <c r="A9" s="78" t="s">
        <v>2016</v>
      </c>
      <c r="B9" s="84" t="s">
        <v>320</v>
      </c>
      <c r="C9" s="78">
        <f>VLOOKUP(GroupVertices[[#This Row],[Vertex]],Vertices[],MATCH("ID",Vertices[[#Headers],[Vertex]:[Vertex Content Word Count]],0),FALSE)</f>
        <v>103</v>
      </c>
    </row>
    <row r="10" spans="1:3" ht="15">
      <c r="A10" s="78" t="s">
        <v>2016</v>
      </c>
      <c r="B10" s="84" t="s">
        <v>274</v>
      </c>
      <c r="C10" s="78">
        <f>VLOOKUP(GroupVertices[[#This Row],[Vertex]],Vertices[],MATCH("ID",Vertices[[#Headers],[Vertex]:[Vertex Content Word Count]],0),FALSE)</f>
        <v>102</v>
      </c>
    </row>
    <row r="11" spans="1:3" ht="15">
      <c r="A11" s="78" t="s">
        <v>2016</v>
      </c>
      <c r="B11" s="84" t="s">
        <v>319</v>
      </c>
      <c r="C11" s="78">
        <f>VLOOKUP(GroupVertices[[#This Row],[Vertex]],Vertices[],MATCH("ID",Vertices[[#Headers],[Vertex]:[Vertex Content Word Count]],0),FALSE)</f>
        <v>101</v>
      </c>
    </row>
    <row r="12" spans="1:3" ht="15">
      <c r="A12" s="78" t="s">
        <v>2016</v>
      </c>
      <c r="B12" s="84" t="s">
        <v>318</v>
      </c>
      <c r="C12" s="78">
        <f>VLOOKUP(GroupVertices[[#This Row],[Vertex]],Vertices[],MATCH("ID",Vertices[[#Headers],[Vertex]:[Vertex Content Word Count]],0),FALSE)</f>
        <v>100</v>
      </c>
    </row>
    <row r="13" spans="1:3" ht="15">
      <c r="A13" s="78" t="s">
        <v>2016</v>
      </c>
      <c r="B13" s="84" t="s">
        <v>271</v>
      </c>
      <c r="C13" s="78">
        <f>VLOOKUP(GroupVertices[[#This Row],[Vertex]],Vertices[],MATCH("ID",Vertices[[#Headers],[Vertex]:[Vertex Content Word Count]],0),FALSE)</f>
        <v>41</v>
      </c>
    </row>
    <row r="14" spans="1:3" ht="15">
      <c r="A14" s="78" t="s">
        <v>2016</v>
      </c>
      <c r="B14" s="84" t="s">
        <v>317</v>
      </c>
      <c r="C14" s="78">
        <f>VLOOKUP(GroupVertices[[#This Row],[Vertex]],Vertices[],MATCH("ID",Vertices[[#Headers],[Vertex]:[Vertex Content Word Count]],0),FALSE)</f>
        <v>92</v>
      </c>
    </row>
    <row r="15" spans="1:3" ht="15">
      <c r="A15" s="78" t="s">
        <v>2016</v>
      </c>
      <c r="B15" s="84" t="s">
        <v>260</v>
      </c>
      <c r="C15" s="78">
        <f>VLOOKUP(GroupVertices[[#This Row],[Vertex]],Vertices[],MATCH("ID",Vertices[[#Headers],[Vertex]:[Vertex Content Word Count]],0),FALSE)</f>
        <v>90</v>
      </c>
    </row>
    <row r="16" spans="1:3" ht="15">
      <c r="A16" s="78" t="s">
        <v>2016</v>
      </c>
      <c r="B16" s="84" t="s">
        <v>315</v>
      </c>
      <c r="C16" s="78">
        <f>VLOOKUP(GroupVertices[[#This Row],[Vertex]],Vertices[],MATCH("ID",Vertices[[#Headers],[Vertex]:[Vertex Content Word Count]],0),FALSE)</f>
        <v>89</v>
      </c>
    </row>
    <row r="17" spans="1:3" ht="15">
      <c r="A17" s="78" t="s">
        <v>2016</v>
      </c>
      <c r="B17" s="84" t="s">
        <v>267</v>
      </c>
      <c r="C17" s="78">
        <f>VLOOKUP(GroupVertices[[#This Row],[Vertex]],Vertices[],MATCH("ID",Vertices[[#Headers],[Vertex]:[Vertex Content Word Count]],0),FALSE)</f>
        <v>19</v>
      </c>
    </row>
    <row r="18" spans="1:3" ht="15">
      <c r="A18" s="78" t="s">
        <v>2016</v>
      </c>
      <c r="B18" s="84" t="s">
        <v>253</v>
      </c>
      <c r="C18" s="78">
        <f>VLOOKUP(GroupVertices[[#This Row],[Vertex]],Vertices[],MATCH("ID",Vertices[[#Headers],[Vertex]:[Vertex Content Word Count]],0),FALSE)</f>
        <v>84</v>
      </c>
    </row>
    <row r="19" spans="1:3" ht="15">
      <c r="A19" s="78" t="s">
        <v>2016</v>
      </c>
      <c r="B19" s="84" t="s">
        <v>245</v>
      </c>
      <c r="C19" s="78">
        <f>VLOOKUP(GroupVertices[[#This Row],[Vertex]],Vertices[],MATCH("ID",Vertices[[#Headers],[Vertex]:[Vertex Content Word Count]],0),FALSE)</f>
        <v>59</v>
      </c>
    </row>
    <row r="20" spans="1:3" ht="15">
      <c r="A20" s="78" t="s">
        <v>2016</v>
      </c>
      <c r="B20" s="84" t="s">
        <v>296</v>
      </c>
      <c r="C20" s="78">
        <f>VLOOKUP(GroupVertices[[#This Row],[Vertex]],Vertices[],MATCH("ID",Vertices[[#Headers],[Vertex]:[Vertex Content Word Count]],0),FALSE)</f>
        <v>58</v>
      </c>
    </row>
    <row r="21" spans="1:3" ht="15">
      <c r="A21" s="78" t="s">
        <v>2016</v>
      </c>
      <c r="B21" s="84" t="s">
        <v>244</v>
      </c>
      <c r="C21" s="78">
        <f>VLOOKUP(GroupVertices[[#This Row],[Vertex]],Vertices[],MATCH("ID",Vertices[[#Headers],[Vertex]:[Vertex Content Word Count]],0),FALSE)</f>
        <v>57</v>
      </c>
    </row>
    <row r="22" spans="1:3" ht="15">
      <c r="A22" s="78" t="s">
        <v>2016</v>
      </c>
      <c r="B22" s="84" t="s">
        <v>243</v>
      </c>
      <c r="C22" s="78">
        <f>VLOOKUP(GroupVertices[[#This Row],[Vertex]],Vertices[],MATCH("ID",Vertices[[#Headers],[Vertex]:[Vertex Content Word Count]],0),FALSE)</f>
        <v>56</v>
      </c>
    </row>
    <row r="23" spans="1:3" ht="15">
      <c r="A23" s="78" t="s">
        <v>2016</v>
      </c>
      <c r="B23" s="84" t="s">
        <v>291</v>
      </c>
      <c r="C23" s="78">
        <f>VLOOKUP(GroupVertices[[#This Row],[Vertex]],Vertices[],MATCH("ID",Vertices[[#Headers],[Vertex]:[Vertex Content Word Count]],0),FALSE)</f>
        <v>40</v>
      </c>
    </row>
    <row r="24" spans="1:3" ht="15">
      <c r="A24" s="78" t="s">
        <v>2016</v>
      </c>
      <c r="B24" s="84" t="s">
        <v>238</v>
      </c>
      <c r="C24" s="78">
        <f>VLOOKUP(GroupVertices[[#This Row],[Vertex]],Vertices[],MATCH("ID",Vertices[[#Headers],[Vertex]:[Vertex Content Word Count]],0),FALSE)</f>
        <v>49</v>
      </c>
    </row>
    <row r="25" spans="1:3" ht="15">
      <c r="A25" s="78" t="s">
        <v>2016</v>
      </c>
      <c r="B25" s="84" t="s">
        <v>235</v>
      </c>
      <c r="C25" s="78">
        <f>VLOOKUP(GroupVertices[[#This Row],[Vertex]],Vertices[],MATCH("ID",Vertices[[#Headers],[Vertex]:[Vertex Content Word Count]],0),FALSE)</f>
        <v>43</v>
      </c>
    </row>
    <row r="26" spans="1:3" ht="15">
      <c r="A26" s="78" t="s">
        <v>2016</v>
      </c>
      <c r="B26" s="84" t="s">
        <v>233</v>
      </c>
      <c r="C26" s="78">
        <f>VLOOKUP(GroupVertices[[#This Row],[Vertex]],Vertices[],MATCH("ID",Vertices[[#Headers],[Vertex]:[Vertex Content Word Count]],0),FALSE)</f>
        <v>39</v>
      </c>
    </row>
    <row r="27" spans="1:3" ht="15">
      <c r="A27" s="78" t="s">
        <v>2016</v>
      </c>
      <c r="B27" s="84" t="s">
        <v>232</v>
      </c>
      <c r="C27" s="78">
        <f>VLOOKUP(GroupVertices[[#This Row],[Vertex]],Vertices[],MATCH("ID",Vertices[[#Headers],[Vertex]:[Vertex Content Word Count]],0),FALSE)</f>
        <v>38</v>
      </c>
    </row>
    <row r="28" spans="1:3" ht="15">
      <c r="A28" s="78" t="s">
        <v>2016</v>
      </c>
      <c r="B28" s="84" t="s">
        <v>230</v>
      </c>
      <c r="C28" s="78">
        <f>VLOOKUP(GroupVertices[[#This Row],[Vertex]],Vertices[],MATCH("ID",Vertices[[#Headers],[Vertex]:[Vertex Content Word Count]],0),FALSE)</f>
        <v>36</v>
      </c>
    </row>
    <row r="29" spans="1:3" ht="15">
      <c r="A29" s="78" t="s">
        <v>2016</v>
      </c>
      <c r="B29" s="84" t="s">
        <v>227</v>
      </c>
      <c r="C29" s="78">
        <f>VLOOKUP(GroupVertices[[#This Row],[Vertex]],Vertices[],MATCH("ID",Vertices[[#Headers],[Vertex]:[Vertex Content Word Count]],0),FALSE)</f>
        <v>28</v>
      </c>
    </row>
    <row r="30" spans="1:3" ht="15">
      <c r="A30" s="78" t="s">
        <v>2016</v>
      </c>
      <c r="B30" s="84" t="s">
        <v>221</v>
      </c>
      <c r="C30" s="78">
        <f>VLOOKUP(GroupVertices[[#This Row],[Vertex]],Vertices[],MATCH("ID",Vertices[[#Headers],[Vertex]:[Vertex Content Word Count]],0),FALSE)</f>
        <v>18</v>
      </c>
    </row>
    <row r="31" spans="1:3" ht="15">
      <c r="A31" s="78" t="s">
        <v>2016</v>
      </c>
      <c r="B31" s="84" t="s">
        <v>220</v>
      </c>
      <c r="C31" s="78">
        <f>VLOOKUP(GroupVertices[[#This Row],[Vertex]],Vertices[],MATCH("ID",Vertices[[#Headers],[Vertex]:[Vertex Content Word Count]],0),FALSE)</f>
        <v>17</v>
      </c>
    </row>
    <row r="32" spans="1:3" ht="15">
      <c r="A32" s="78" t="s">
        <v>2016</v>
      </c>
      <c r="B32" s="84" t="s">
        <v>219</v>
      </c>
      <c r="C32" s="78">
        <f>VLOOKUP(GroupVertices[[#This Row],[Vertex]],Vertices[],MATCH("ID",Vertices[[#Headers],[Vertex]:[Vertex Content Word Count]],0),FALSE)</f>
        <v>16</v>
      </c>
    </row>
    <row r="33" spans="1:3" ht="15">
      <c r="A33" s="78" t="s">
        <v>2016</v>
      </c>
      <c r="B33" s="84" t="s">
        <v>217</v>
      </c>
      <c r="C33" s="78">
        <f>VLOOKUP(GroupVertices[[#This Row],[Vertex]],Vertices[],MATCH("ID",Vertices[[#Headers],[Vertex]:[Vertex Content Word Count]],0),FALSE)</f>
        <v>14</v>
      </c>
    </row>
    <row r="34" spans="1:3" ht="15">
      <c r="A34" s="78" t="s">
        <v>2016</v>
      </c>
      <c r="B34" s="84" t="s">
        <v>212</v>
      </c>
      <c r="C34" s="78">
        <f>VLOOKUP(GroupVertices[[#This Row],[Vertex]],Vertices[],MATCH("ID",Vertices[[#Headers],[Vertex]:[Vertex Content Word Count]],0),FALSE)</f>
        <v>3</v>
      </c>
    </row>
    <row r="35" spans="1:3" ht="15">
      <c r="A35" s="78" t="s">
        <v>2017</v>
      </c>
      <c r="B35" s="84" t="s">
        <v>246</v>
      </c>
      <c r="C35" s="78">
        <f>VLOOKUP(GroupVertices[[#This Row],[Vertex]],Vertices[],MATCH("ID",Vertices[[#Headers],[Vertex]:[Vertex Content Word Count]],0),FALSE)</f>
        <v>22</v>
      </c>
    </row>
    <row r="36" spans="1:3" ht="15">
      <c r="A36" s="78" t="s">
        <v>2017</v>
      </c>
      <c r="B36" s="84" t="s">
        <v>250</v>
      </c>
      <c r="C36" s="78">
        <f>VLOOKUP(GroupVertices[[#This Row],[Vertex]],Vertices[],MATCH("ID",Vertices[[#Headers],[Vertex]:[Vertex Content Word Count]],0),FALSE)</f>
        <v>78</v>
      </c>
    </row>
    <row r="37" spans="1:3" ht="15">
      <c r="A37" s="78" t="s">
        <v>2017</v>
      </c>
      <c r="B37" s="84" t="s">
        <v>311</v>
      </c>
      <c r="C37" s="78">
        <f>VLOOKUP(GroupVertices[[#This Row],[Vertex]],Vertices[],MATCH("ID",Vertices[[#Headers],[Vertex]:[Vertex Content Word Count]],0),FALSE)</f>
        <v>77</v>
      </c>
    </row>
    <row r="38" spans="1:3" ht="15">
      <c r="A38" s="78" t="s">
        <v>2017</v>
      </c>
      <c r="B38" s="84" t="s">
        <v>249</v>
      </c>
      <c r="C38" s="78">
        <f>VLOOKUP(GroupVertices[[#This Row],[Vertex]],Vertices[],MATCH("ID",Vertices[[#Headers],[Vertex]:[Vertex Content Word Count]],0),FALSE)</f>
        <v>76</v>
      </c>
    </row>
    <row r="39" spans="1:3" ht="15">
      <c r="A39" s="78" t="s">
        <v>2017</v>
      </c>
      <c r="B39" s="84" t="s">
        <v>310</v>
      </c>
      <c r="C39" s="78">
        <f>VLOOKUP(GroupVertices[[#This Row],[Vertex]],Vertices[],MATCH("ID",Vertices[[#Headers],[Vertex]:[Vertex Content Word Count]],0),FALSE)</f>
        <v>75</v>
      </c>
    </row>
    <row r="40" spans="1:3" ht="15">
      <c r="A40" s="78" t="s">
        <v>2017</v>
      </c>
      <c r="B40" s="84" t="s">
        <v>309</v>
      </c>
      <c r="C40" s="78">
        <f>VLOOKUP(GroupVertices[[#This Row],[Vertex]],Vertices[],MATCH("ID",Vertices[[#Headers],[Vertex]:[Vertex Content Word Count]],0),FALSE)</f>
        <v>74</v>
      </c>
    </row>
    <row r="41" spans="1:3" ht="15">
      <c r="A41" s="78" t="s">
        <v>2017</v>
      </c>
      <c r="B41" s="84" t="s">
        <v>308</v>
      </c>
      <c r="C41" s="78">
        <f>VLOOKUP(GroupVertices[[#This Row],[Vertex]],Vertices[],MATCH("ID",Vertices[[#Headers],[Vertex]:[Vertex Content Word Count]],0),FALSE)</f>
        <v>73</v>
      </c>
    </row>
    <row r="42" spans="1:3" ht="15">
      <c r="A42" s="78" t="s">
        <v>2017</v>
      </c>
      <c r="B42" s="84" t="s">
        <v>307</v>
      </c>
      <c r="C42" s="78">
        <f>VLOOKUP(GroupVertices[[#This Row],[Vertex]],Vertices[],MATCH("ID",Vertices[[#Headers],[Vertex]:[Vertex Content Word Count]],0),FALSE)</f>
        <v>72</v>
      </c>
    </row>
    <row r="43" spans="1:3" ht="15">
      <c r="A43" s="78" t="s">
        <v>2017</v>
      </c>
      <c r="B43" s="84" t="s">
        <v>306</v>
      </c>
      <c r="C43" s="78">
        <f>VLOOKUP(GroupVertices[[#This Row],[Vertex]],Vertices[],MATCH("ID",Vertices[[#Headers],[Vertex]:[Vertex Content Word Count]],0),FALSE)</f>
        <v>71</v>
      </c>
    </row>
    <row r="44" spans="1:3" ht="15">
      <c r="A44" s="78" t="s">
        <v>2017</v>
      </c>
      <c r="B44" s="84" t="s">
        <v>305</v>
      </c>
      <c r="C44" s="78">
        <f>VLOOKUP(GroupVertices[[#This Row],[Vertex]],Vertices[],MATCH("ID",Vertices[[#Headers],[Vertex]:[Vertex Content Word Count]],0),FALSE)</f>
        <v>70</v>
      </c>
    </row>
    <row r="45" spans="1:3" ht="15">
      <c r="A45" s="78" t="s">
        <v>2017</v>
      </c>
      <c r="B45" s="84" t="s">
        <v>304</v>
      </c>
      <c r="C45" s="78">
        <f>VLOOKUP(GroupVertices[[#This Row],[Vertex]],Vertices[],MATCH("ID",Vertices[[#Headers],[Vertex]:[Vertex Content Word Count]],0),FALSE)</f>
        <v>69</v>
      </c>
    </row>
    <row r="46" spans="1:3" ht="15">
      <c r="A46" s="78" t="s">
        <v>2017</v>
      </c>
      <c r="B46" s="84" t="s">
        <v>303</v>
      </c>
      <c r="C46" s="78">
        <f>VLOOKUP(GroupVertices[[#This Row],[Vertex]],Vertices[],MATCH("ID",Vertices[[#Headers],[Vertex]:[Vertex Content Word Count]],0),FALSE)</f>
        <v>68</v>
      </c>
    </row>
    <row r="47" spans="1:3" ht="15">
      <c r="A47" s="78" t="s">
        <v>2017</v>
      </c>
      <c r="B47" s="84" t="s">
        <v>248</v>
      </c>
      <c r="C47" s="78">
        <f>VLOOKUP(GroupVertices[[#This Row],[Vertex]],Vertices[],MATCH("ID",Vertices[[#Headers],[Vertex]:[Vertex Content Word Count]],0),FALSE)</f>
        <v>67</v>
      </c>
    </row>
    <row r="48" spans="1:3" ht="15">
      <c r="A48" s="78" t="s">
        <v>2017</v>
      </c>
      <c r="B48" s="84" t="s">
        <v>302</v>
      </c>
      <c r="C48" s="78">
        <f>VLOOKUP(GroupVertices[[#This Row],[Vertex]],Vertices[],MATCH("ID",Vertices[[#Headers],[Vertex]:[Vertex Content Word Count]],0),FALSE)</f>
        <v>66</v>
      </c>
    </row>
    <row r="49" spans="1:3" ht="15">
      <c r="A49" s="78" t="s">
        <v>2017</v>
      </c>
      <c r="B49" s="84" t="s">
        <v>301</v>
      </c>
      <c r="C49" s="78">
        <f>VLOOKUP(GroupVertices[[#This Row],[Vertex]],Vertices[],MATCH("ID",Vertices[[#Headers],[Vertex]:[Vertex Content Word Count]],0),FALSE)</f>
        <v>65</v>
      </c>
    </row>
    <row r="50" spans="1:3" ht="15">
      <c r="A50" s="78" t="s">
        <v>2017</v>
      </c>
      <c r="B50" s="84" t="s">
        <v>300</v>
      </c>
      <c r="C50" s="78">
        <f>VLOOKUP(GroupVertices[[#This Row],[Vertex]],Vertices[],MATCH("ID",Vertices[[#Headers],[Vertex]:[Vertex Content Word Count]],0),FALSE)</f>
        <v>64</v>
      </c>
    </row>
    <row r="51" spans="1:3" ht="15">
      <c r="A51" s="78" t="s">
        <v>2017</v>
      </c>
      <c r="B51" s="84" t="s">
        <v>299</v>
      </c>
      <c r="C51" s="78">
        <f>VLOOKUP(GroupVertices[[#This Row],[Vertex]],Vertices[],MATCH("ID",Vertices[[#Headers],[Vertex]:[Vertex Content Word Count]],0),FALSE)</f>
        <v>63</v>
      </c>
    </row>
    <row r="52" spans="1:3" ht="15">
      <c r="A52" s="78" t="s">
        <v>2017</v>
      </c>
      <c r="B52" s="84" t="s">
        <v>247</v>
      </c>
      <c r="C52" s="78">
        <f>VLOOKUP(GroupVertices[[#This Row],[Vertex]],Vertices[],MATCH("ID",Vertices[[#Headers],[Vertex]:[Vertex Content Word Count]],0),FALSE)</f>
        <v>62</v>
      </c>
    </row>
    <row r="53" spans="1:3" ht="15">
      <c r="A53" s="78" t="s">
        <v>2017</v>
      </c>
      <c r="B53" s="84" t="s">
        <v>298</v>
      </c>
      <c r="C53" s="78">
        <f>VLOOKUP(GroupVertices[[#This Row],[Vertex]],Vertices[],MATCH("ID",Vertices[[#Headers],[Vertex]:[Vertex Content Word Count]],0),FALSE)</f>
        <v>61</v>
      </c>
    </row>
    <row r="54" spans="1:3" ht="15">
      <c r="A54" s="78" t="s">
        <v>2017</v>
      </c>
      <c r="B54" s="84" t="s">
        <v>297</v>
      </c>
      <c r="C54" s="78">
        <f>VLOOKUP(GroupVertices[[#This Row],[Vertex]],Vertices[],MATCH("ID",Vertices[[#Headers],[Vertex]:[Vertex Content Word Count]],0),FALSE)</f>
        <v>60</v>
      </c>
    </row>
    <row r="55" spans="1:3" ht="15">
      <c r="A55" s="78" t="s">
        <v>2017</v>
      </c>
      <c r="B55" s="84" t="s">
        <v>234</v>
      </c>
      <c r="C55" s="78">
        <f>VLOOKUP(GroupVertices[[#This Row],[Vertex]],Vertices[],MATCH("ID",Vertices[[#Headers],[Vertex]:[Vertex Content Word Count]],0),FALSE)</f>
        <v>42</v>
      </c>
    </row>
    <row r="56" spans="1:3" ht="15">
      <c r="A56" s="78" t="s">
        <v>2017</v>
      </c>
      <c r="B56" s="84" t="s">
        <v>231</v>
      </c>
      <c r="C56" s="78">
        <f>VLOOKUP(GroupVertices[[#This Row],[Vertex]],Vertices[],MATCH("ID",Vertices[[#Headers],[Vertex]:[Vertex Content Word Count]],0),FALSE)</f>
        <v>37</v>
      </c>
    </row>
    <row r="57" spans="1:3" ht="15">
      <c r="A57" s="78" t="s">
        <v>2017</v>
      </c>
      <c r="B57" s="84" t="s">
        <v>226</v>
      </c>
      <c r="C57" s="78">
        <f>VLOOKUP(GroupVertices[[#This Row],[Vertex]],Vertices[],MATCH("ID",Vertices[[#Headers],[Vertex]:[Vertex Content Word Count]],0),FALSE)</f>
        <v>27</v>
      </c>
    </row>
    <row r="58" spans="1:3" ht="15">
      <c r="A58" s="78" t="s">
        <v>2017</v>
      </c>
      <c r="B58" s="84" t="s">
        <v>223</v>
      </c>
      <c r="C58" s="78">
        <f>VLOOKUP(GroupVertices[[#This Row],[Vertex]],Vertices[],MATCH("ID",Vertices[[#Headers],[Vertex]:[Vertex Content Word Count]],0),FALSE)</f>
        <v>21</v>
      </c>
    </row>
    <row r="59" spans="1:3" ht="15">
      <c r="A59" s="78" t="s">
        <v>2018</v>
      </c>
      <c r="B59" s="84" t="s">
        <v>281</v>
      </c>
      <c r="C59" s="78">
        <f>VLOOKUP(GroupVertices[[#This Row],[Vertex]],Vertices[],MATCH("ID",Vertices[[#Headers],[Vertex]:[Vertex Content Word Count]],0),FALSE)</f>
        <v>13</v>
      </c>
    </row>
    <row r="60" spans="1:3" ht="15">
      <c r="A60" s="78" t="s">
        <v>2018</v>
      </c>
      <c r="B60" s="84" t="s">
        <v>283</v>
      </c>
      <c r="C60" s="78">
        <f>VLOOKUP(GroupVertices[[#This Row],[Vertex]],Vertices[],MATCH("ID",Vertices[[#Headers],[Vertex]:[Vertex Content Word Count]],0),FALSE)</f>
        <v>117</v>
      </c>
    </row>
    <row r="61" spans="1:3" ht="15">
      <c r="A61" s="78" t="s">
        <v>2018</v>
      </c>
      <c r="B61" s="84" t="s">
        <v>280</v>
      </c>
      <c r="C61" s="78">
        <f>VLOOKUP(GroupVertices[[#This Row],[Vertex]],Vertices[],MATCH("ID",Vertices[[#Headers],[Vertex]:[Vertex Content Word Count]],0),FALSE)</f>
        <v>12</v>
      </c>
    </row>
    <row r="62" spans="1:3" ht="15">
      <c r="A62" s="78" t="s">
        <v>2018</v>
      </c>
      <c r="B62" s="84" t="s">
        <v>278</v>
      </c>
      <c r="C62" s="78">
        <f>VLOOKUP(GroupVertices[[#This Row],[Vertex]],Vertices[],MATCH("ID",Vertices[[#Headers],[Vertex]:[Vertex Content Word Count]],0),FALSE)</f>
        <v>110</v>
      </c>
    </row>
    <row r="63" spans="1:3" ht="15">
      <c r="A63" s="78" t="s">
        <v>2018</v>
      </c>
      <c r="B63" s="84" t="s">
        <v>268</v>
      </c>
      <c r="C63" s="78">
        <f>VLOOKUP(GroupVertices[[#This Row],[Vertex]],Vertices[],MATCH("ID",Vertices[[#Headers],[Vertex]:[Vertex Content Word Count]],0),FALSE)</f>
        <v>97</v>
      </c>
    </row>
    <row r="64" spans="1:3" ht="15">
      <c r="A64" s="78" t="s">
        <v>2018</v>
      </c>
      <c r="B64" s="84" t="s">
        <v>266</v>
      </c>
      <c r="C64" s="78">
        <f>VLOOKUP(GroupVertices[[#This Row],[Vertex]],Vertices[],MATCH("ID",Vertices[[#Headers],[Vertex]:[Vertex Content Word Count]],0),FALSE)</f>
        <v>96</v>
      </c>
    </row>
    <row r="65" spans="1:3" ht="15">
      <c r="A65" s="78" t="s">
        <v>2018</v>
      </c>
      <c r="B65" s="84" t="s">
        <v>265</v>
      </c>
      <c r="C65" s="78">
        <f>VLOOKUP(GroupVertices[[#This Row],[Vertex]],Vertices[],MATCH("ID",Vertices[[#Headers],[Vertex]:[Vertex Content Word Count]],0),FALSE)</f>
        <v>95</v>
      </c>
    </row>
    <row r="66" spans="1:3" ht="15">
      <c r="A66" s="78" t="s">
        <v>2018</v>
      </c>
      <c r="B66" s="84" t="s">
        <v>255</v>
      </c>
      <c r="C66" s="78">
        <f>VLOOKUP(GroupVertices[[#This Row],[Vertex]],Vertices[],MATCH("ID",Vertices[[#Headers],[Vertex]:[Vertex Content Word Count]],0),FALSE)</f>
        <v>86</v>
      </c>
    </row>
    <row r="67" spans="1:3" ht="15">
      <c r="A67" s="78" t="s">
        <v>2018</v>
      </c>
      <c r="B67" s="84" t="s">
        <v>273</v>
      </c>
      <c r="C67" s="78">
        <f>VLOOKUP(GroupVertices[[#This Row],[Vertex]],Vertices[],MATCH("ID",Vertices[[#Headers],[Vertex]:[Vertex Content Word Count]],0),FALSE)</f>
        <v>48</v>
      </c>
    </row>
    <row r="68" spans="1:3" ht="15">
      <c r="A68" s="78" t="s">
        <v>2018</v>
      </c>
      <c r="B68" s="84" t="s">
        <v>254</v>
      </c>
      <c r="C68" s="78">
        <f>VLOOKUP(GroupVertices[[#This Row],[Vertex]],Vertices[],MATCH("ID",Vertices[[#Headers],[Vertex]:[Vertex Content Word Count]],0),FALSE)</f>
        <v>85</v>
      </c>
    </row>
    <row r="69" spans="1:3" ht="15">
      <c r="A69" s="78" t="s">
        <v>2018</v>
      </c>
      <c r="B69" s="84" t="s">
        <v>241</v>
      </c>
      <c r="C69" s="78">
        <f>VLOOKUP(GroupVertices[[#This Row],[Vertex]],Vertices[],MATCH("ID",Vertices[[#Headers],[Vertex]:[Vertex Content Word Count]],0),FALSE)</f>
        <v>52</v>
      </c>
    </row>
    <row r="70" spans="1:3" ht="15">
      <c r="A70" s="78" t="s">
        <v>2018</v>
      </c>
      <c r="B70" s="84" t="s">
        <v>240</v>
      </c>
      <c r="C70" s="78">
        <f>VLOOKUP(GroupVertices[[#This Row],[Vertex]],Vertices[],MATCH("ID",Vertices[[#Headers],[Vertex]:[Vertex Content Word Count]],0),FALSE)</f>
        <v>51</v>
      </c>
    </row>
    <row r="71" spans="1:3" ht="15">
      <c r="A71" s="78" t="s">
        <v>2018</v>
      </c>
      <c r="B71" s="84" t="s">
        <v>239</v>
      </c>
      <c r="C71" s="78">
        <f>VLOOKUP(GroupVertices[[#This Row],[Vertex]],Vertices[],MATCH("ID",Vertices[[#Headers],[Vertex]:[Vertex Content Word Count]],0),FALSE)</f>
        <v>50</v>
      </c>
    </row>
    <row r="72" spans="1:3" ht="15">
      <c r="A72" s="78" t="s">
        <v>2018</v>
      </c>
      <c r="B72" s="84" t="s">
        <v>237</v>
      </c>
      <c r="C72" s="78">
        <f>VLOOKUP(GroupVertices[[#This Row],[Vertex]],Vertices[],MATCH("ID",Vertices[[#Headers],[Vertex]:[Vertex Content Word Count]],0),FALSE)</f>
        <v>47</v>
      </c>
    </row>
    <row r="73" spans="1:3" ht="15">
      <c r="A73" s="78" t="s">
        <v>2018</v>
      </c>
      <c r="B73" s="84" t="s">
        <v>224</v>
      </c>
      <c r="C73" s="78">
        <f>VLOOKUP(GroupVertices[[#This Row],[Vertex]],Vertices[],MATCH("ID",Vertices[[#Headers],[Vertex]:[Vertex Content Word Count]],0),FALSE)</f>
        <v>23</v>
      </c>
    </row>
    <row r="74" spans="1:3" ht="15">
      <c r="A74" s="78" t="s">
        <v>2018</v>
      </c>
      <c r="B74" s="84" t="s">
        <v>222</v>
      </c>
      <c r="C74" s="78">
        <f>VLOOKUP(GroupVertices[[#This Row],[Vertex]],Vertices[],MATCH("ID",Vertices[[#Headers],[Vertex]:[Vertex Content Word Count]],0),FALSE)</f>
        <v>20</v>
      </c>
    </row>
    <row r="75" spans="1:3" ht="15">
      <c r="A75" s="78" t="s">
        <v>2018</v>
      </c>
      <c r="B75" s="84" t="s">
        <v>218</v>
      </c>
      <c r="C75" s="78">
        <f>VLOOKUP(GroupVertices[[#This Row],[Vertex]],Vertices[],MATCH("ID",Vertices[[#Headers],[Vertex]:[Vertex Content Word Count]],0),FALSE)</f>
        <v>15</v>
      </c>
    </row>
    <row r="76" spans="1:3" ht="15">
      <c r="A76" s="78" t="s">
        <v>2018</v>
      </c>
      <c r="B76" s="84" t="s">
        <v>216</v>
      </c>
      <c r="C76" s="78">
        <f>VLOOKUP(GroupVertices[[#This Row],[Vertex]],Vertices[],MATCH("ID",Vertices[[#Headers],[Vertex]:[Vertex Content Word Count]],0),FALSE)</f>
        <v>11</v>
      </c>
    </row>
    <row r="77" spans="1:3" ht="15">
      <c r="A77" s="78" t="s">
        <v>2019</v>
      </c>
      <c r="B77" s="84" t="s">
        <v>323</v>
      </c>
      <c r="C77" s="78">
        <f>VLOOKUP(GroupVertices[[#This Row],[Vertex]],Vertices[],MATCH("ID",Vertices[[#Headers],[Vertex]:[Vertex Content Word Count]],0),FALSE)</f>
        <v>106</v>
      </c>
    </row>
    <row r="78" spans="1:3" ht="15">
      <c r="A78" s="78" t="s">
        <v>2019</v>
      </c>
      <c r="B78" s="84" t="s">
        <v>236</v>
      </c>
      <c r="C78" s="78">
        <f>VLOOKUP(GroupVertices[[#This Row],[Vertex]],Vertices[],MATCH("ID",Vertices[[#Headers],[Vertex]:[Vertex Content Word Count]],0),FALSE)</f>
        <v>44</v>
      </c>
    </row>
    <row r="79" spans="1:3" ht="15">
      <c r="A79" s="78" t="s">
        <v>2019</v>
      </c>
      <c r="B79" s="84" t="s">
        <v>322</v>
      </c>
      <c r="C79" s="78">
        <f>VLOOKUP(GroupVertices[[#This Row],[Vertex]],Vertices[],MATCH("ID",Vertices[[#Headers],[Vertex]:[Vertex Content Word Count]],0),FALSE)</f>
        <v>105</v>
      </c>
    </row>
    <row r="80" spans="1:3" ht="15">
      <c r="A80" s="78" t="s">
        <v>2019</v>
      </c>
      <c r="B80" s="84" t="s">
        <v>321</v>
      </c>
      <c r="C80" s="78">
        <f>VLOOKUP(GroupVertices[[#This Row],[Vertex]],Vertices[],MATCH("ID",Vertices[[#Headers],[Vertex]:[Vertex Content Word Count]],0),FALSE)</f>
        <v>104</v>
      </c>
    </row>
    <row r="81" spans="1:3" ht="15">
      <c r="A81" s="78" t="s">
        <v>2019</v>
      </c>
      <c r="B81" s="84" t="s">
        <v>264</v>
      </c>
      <c r="C81" s="78">
        <f>VLOOKUP(GroupVertices[[#This Row],[Vertex]],Vertices[],MATCH("ID",Vertices[[#Headers],[Vertex]:[Vertex Content Word Count]],0),FALSE)</f>
        <v>94</v>
      </c>
    </row>
    <row r="82" spans="1:3" ht="15">
      <c r="A82" s="78" t="s">
        <v>2019</v>
      </c>
      <c r="B82" s="84" t="s">
        <v>263</v>
      </c>
      <c r="C82" s="78">
        <f>VLOOKUP(GroupVertices[[#This Row],[Vertex]],Vertices[],MATCH("ID",Vertices[[#Headers],[Vertex]:[Vertex Content Word Count]],0),FALSE)</f>
        <v>93</v>
      </c>
    </row>
    <row r="83" spans="1:3" ht="15">
      <c r="A83" s="78" t="s">
        <v>2019</v>
      </c>
      <c r="B83" s="84" t="s">
        <v>262</v>
      </c>
      <c r="C83" s="78">
        <f>VLOOKUP(GroupVertices[[#This Row],[Vertex]],Vertices[],MATCH("ID",Vertices[[#Headers],[Vertex]:[Vertex Content Word Count]],0),FALSE)</f>
        <v>10</v>
      </c>
    </row>
    <row r="84" spans="1:3" ht="15">
      <c r="A84" s="78" t="s">
        <v>2019</v>
      </c>
      <c r="B84" s="84" t="s">
        <v>261</v>
      </c>
      <c r="C84" s="78">
        <f>VLOOKUP(GroupVertices[[#This Row],[Vertex]],Vertices[],MATCH("ID",Vertices[[#Headers],[Vertex]:[Vertex Content Word Count]],0),FALSE)</f>
        <v>6</v>
      </c>
    </row>
    <row r="85" spans="1:3" ht="15">
      <c r="A85" s="78" t="s">
        <v>2019</v>
      </c>
      <c r="B85" s="84" t="s">
        <v>293</v>
      </c>
      <c r="C85" s="78">
        <f>VLOOKUP(GroupVertices[[#This Row],[Vertex]],Vertices[],MATCH("ID",Vertices[[#Headers],[Vertex]:[Vertex Content Word Count]],0),FALSE)</f>
        <v>46</v>
      </c>
    </row>
    <row r="86" spans="1:3" ht="15">
      <c r="A86" s="78" t="s">
        <v>2019</v>
      </c>
      <c r="B86" s="84" t="s">
        <v>292</v>
      </c>
      <c r="C86" s="78">
        <f>VLOOKUP(GroupVertices[[#This Row],[Vertex]],Vertices[],MATCH("ID",Vertices[[#Headers],[Vertex]:[Vertex Content Word Count]],0),FALSE)</f>
        <v>45</v>
      </c>
    </row>
    <row r="87" spans="1:3" ht="15">
      <c r="A87" s="78" t="s">
        <v>2019</v>
      </c>
      <c r="B87" s="84" t="s">
        <v>215</v>
      </c>
      <c r="C87" s="78">
        <f>VLOOKUP(GroupVertices[[#This Row],[Vertex]],Vertices[],MATCH("ID",Vertices[[#Headers],[Vertex]:[Vertex Content Word Count]],0),FALSE)</f>
        <v>9</v>
      </c>
    </row>
    <row r="88" spans="1:3" ht="15">
      <c r="A88" s="78" t="s">
        <v>2019</v>
      </c>
      <c r="B88" s="84" t="s">
        <v>213</v>
      </c>
      <c r="C88" s="78">
        <f>VLOOKUP(GroupVertices[[#This Row],[Vertex]],Vertices[],MATCH("ID",Vertices[[#Headers],[Vertex]:[Vertex Content Word Count]],0),FALSE)</f>
        <v>5</v>
      </c>
    </row>
    <row r="89" spans="1:3" ht="15">
      <c r="A89" s="78" t="s">
        <v>2020</v>
      </c>
      <c r="B89" s="84" t="s">
        <v>279</v>
      </c>
      <c r="C89" s="78">
        <f>VLOOKUP(GroupVertices[[#This Row],[Vertex]],Vertices[],MATCH("ID",Vertices[[#Headers],[Vertex]:[Vertex Content Word Count]],0),FALSE)</f>
        <v>111</v>
      </c>
    </row>
    <row r="90" spans="1:3" ht="15">
      <c r="A90" s="78" t="s">
        <v>2020</v>
      </c>
      <c r="B90" s="84" t="s">
        <v>282</v>
      </c>
      <c r="C90" s="78">
        <f>VLOOKUP(GroupVertices[[#This Row],[Vertex]],Vertices[],MATCH("ID",Vertices[[#Headers],[Vertex]:[Vertex Content Word Count]],0),FALSE)</f>
        <v>116</v>
      </c>
    </row>
    <row r="91" spans="1:3" ht="15">
      <c r="A91" s="78" t="s">
        <v>2020</v>
      </c>
      <c r="B91" s="84" t="s">
        <v>327</v>
      </c>
      <c r="C91" s="78">
        <f>VLOOKUP(GroupVertices[[#This Row],[Vertex]],Vertices[],MATCH("ID",Vertices[[#Headers],[Vertex]:[Vertex Content Word Count]],0),FALSE)</f>
        <v>115</v>
      </c>
    </row>
    <row r="92" spans="1:3" ht="15">
      <c r="A92" s="78" t="s">
        <v>2020</v>
      </c>
      <c r="B92" s="84" t="s">
        <v>326</v>
      </c>
      <c r="C92" s="78">
        <f>VLOOKUP(GroupVertices[[#This Row],[Vertex]],Vertices[],MATCH("ID",Vertices[[#Headers],[Vertex]:[Vertex Content Word Count]],0),FALSE)</f>
        <v>114</v>
      </c>
    </row>
    <row r="93" spans="1:3" ht="15">
      <c r="A93" s="78" t="s">
        <v>2020</v>
      </c>
      <c r="B93" s="84" t="s">
        <v>325</v>
      </c>
      <c r="C93" s="78">
        <f>VLOOKUP(GroupVertices[[#This Row],[Vertex]],Vertices[],MATCH("ID",Vertices[[#Headers],[Vertex]:[Vertex Content Word Count]],0),FALSE)</f>
        <v>113</v>
      </c>
    </row>
    <row r="94" spans="1:3" ht="15">
      <c r="A94" s="78" t="s">
        <v>2020</v>
      </c>
      <c r="B94" s="84" t="s">
        <v>324</v>
      </c>
      <c r="C94" s="78">
        <f>VLOOKUP(GroupVertices[[#This Row],[Vertex]],Vertices[],MATCH("ID",Vertices[[#Headers],[Vertex]:[Vertex Content Word Count]],0),FALSE)</f>
        <v>112</v>
      </c>
    </row>
    <row r="95" spans="1:3" ht="15">
      <c r="A95" s="78" t="s">
        <v>2020</v>
      </c>
      <c r="B95" s="84" t="s">
        <v>314</v>
      </c>
      <c r="C95" s="78">
        <f>VLOOKUP(GroupVertices[[#This Row],[Vertex]],Vertices[],MATCH("ID",Vertices[[#Headers],[Vertex]:[Vertex Content Word Count]],0),FALSE)</f>
        <v>83</v>
      </c>
    </row>
    <row r="96" spans="1:3" ht="15">
      <c r="A96" s="78" t="s">
        <v>2020</v>
      </c>
      <c r="B96" s="84" t="s">
        <v>252</v>
      </c>
      <c r="C96" s="78">
        <f>VLOOKUP(GroupVertices[[#This Row],[Vertex]],Vertices[],MATCH("ID",Vertices[[#Headers],[Vertex]:[Vertex Content Word Count]],0),FALSE)</f>
        <v>82</v>
      </c>
    </row>
    <row r="97" spans="1:3" ht="15">
      <c r="A97" s="78" t="s">
        <v>2021</v>
      </c>
      <c r="B97" s="84" t="s">
        <v>257</v>
      </c>
      <c r="C97" s="78">
        <f>VLOOKUP(GroupVertices[[#This Row],[Vertex]],Vertices[],MATCH("ID",Vertices[[#Headers],[Vertex]:[Vertex Content Word Count]],0),FALSE)</f>
        <v>87</v>
      </c>
    </row>
    <row r="98" spans="1:3" ht="15">
      <c r="A98" s="78" t="s">
        <v>2021</v>
      </c>
      <c r="B98" s="84" t="s">
        <v>316</v>
      </c>
      <c r="C98" s="78">
        <f>VLOOKUP(GroupVertices[[#This Row],[Vertex]],Vertices[],MATCH("ID",Vertices[[#Headers],[Vertex]:[Vertex Content Word Count]],0),FALSE)</f>
        <v>91</v>
      </c>
    </row>
    <row r="99" spans="1:3" ht="15">
      <c r="A99" s="78" t="s">
        <v>2021</v>
      </c>
      <c r="B99" s="84" t="s">
        <v>242</v>
      </c>
      <c r="C99" s="78">
        <f>VLOOKUP(GroupVertices[[#This Row],[Vertex]],Vertices[],MATCH("ID",Vertices[[#Headers],[Vertex]:[Vertex Content Word Count]],0),FALSE)</f>
        <v>53</v>
      </c>
    </row>
    <row r="100" spans="1:3" ht="15">
      <c r="A100" s="78" t="s">
        <v>2021</v>
      </c>
      <c r="B100" s="84" t="s">
        <v>258</v>
      </c>
      <c r="C100" s="78">
        <f>VLOOKUP(GroupVertices[[#This Row],[Vertex]],Vertices[],MATCH("ID",Vertices[[#Headers],[Vertex]:[Vertex Content Word Count]],0),FALSE)</f>
        <v>88</v>
      </c>
    </row>
    <row r="101" spans="1:3" ht="15">
      <c r="A101" s="78" t="s">
        <v>2021</v>
      </c>
      <c r="B101" s="84" t="s">
        <v>256</v>
      </c>
      <c r="C101" s="78">
        <f>VLOOKUP(GroupVertices[[#This Row],[Vertex]],Vertices[],MATCH("ID",Vertices[[#Headers],[Vertex]:[Vertex Content Word Count]],0),FALSE)</f>
        <v>8</v>
      </c>
    </row>
    <row r="102" spans="1:3" ht="15">
      <c r="A102" s="78" t="s">
        <v>2021</v>
      </c>
      <c r="B102" s="84" t="s">
        <v>295</v>
      </c>
      <c r="C102" s="78">
        <f>VLOOKUP(GroupVertices[[#This Row],[Vertex]],Vertices[],MATCH("ID",Vertices[[#Headers],[Vertex]:[Vertex Content Word Count]],0),FALSE)</f>
        <v>55</v>
      </c>
    </row>
    <row r="103" spans="1:3" ht="15">
      <c r="A103" s="78" t="s">
        <v>2021</v>
      </c>
      <c r="B103" s="84" t="s">
        <v>294</v>
      </c>
      <c r="C103" s="78">
        <f>VLOOKUP(GroupVertices[[#This Row],[Vertex]],Vertices[],MATCH("ID",Vertices[[#Headers],[Vertex]:[Vertex Content Word Count]],0),FALSE)</f>
        <v>54</v>
      </c>
    </row>
    <row r="104" spans="1:3" ht="15">
      <c r="A104" s="78" t="s">
        <v>2021</v>
      </c>
      <c r="B104" s="84" t="s">
        <v>214</v>
      </c>
      <c r="C104" s="78">
        <f>VLOOKUP(GroupVertices[[#This Row],[Vertex]],Vertices[],MATCH("ID",Vertices[[#Headers],[Vertex]:[Vertex Content Word Count]],0),FALSE)</f>
        <v>7</v>
      </c>
    </row>
    <row r="105" spans="1:3" ht="15">
      <c r="A105" s="78" t="s">
        <v>2022</v>
      </c>
      <c r="B105" s="84" t="s">
        <v>270</v>
      </c>
      <c r="C105" s="78">
        <f>VLOOKUP(GroupVertices[[#This Row],[Vertex]],Vertices[],MATCH("ID",Vertices[[#Headers],[Vertex]:[Vertex Content Word Count]],0),FALSE)</f>
        <v>99</v>
      </c>
    </row>
    <row r="106" spans="1:3" ht="15">
      <c r="A106" s="78" t="s">
        <v>2022</v>
      </c>
      <c r="B106" s="84" t="s">
        <v>229</v>
      </c>
      <c r="C106" s="78">
        <f>VLOOKUP(GroupVertices[[#This Row],[Vertex]],Vertices[],MATCH("ID",Vertices[[#Headers],[Vertex]:[Vertex Content Word Count]],0),FALSE)</f>
        <v>32</v>
      </c>
    </row>
    <row r="107" spans="1:3" ht="15">
      <c r="A107" s="78" t="s">
        <v>2022</v>
      </c>
      <c r="B107" s="84" t="s">
        <v>269</v>
      </c>
      <c r="C107" s="78">
        <f>VLOOKUP(GroupVertices[[#This Row],[Vertex]],Vertices[],MATCH("ID",Vertices[[#Headers],[Vertex]:[Vertex Content Word Count]],0),FALSE)</f>
        <v>31</v>
      </c>
    </row>
    <row r="108" spans="1:3" ht="15">
      <c r="A108" s="78" t="s">
        <v>2022</v>
      </c>
      <c r="B108" s="84" t="s">
        <v>290</v>
      </c>
      <c r="C108" s="78">
        <f>VLOOKUP(GroupVertices[[#This Row],[Vertex]],Vertices[],MATCH("ID",Vertices[[#Headers],[Vertex]:[Vertex Content Word Count]],0),FALSE)</f>
        <v>35</v>
      </c>
    </row>
    <row r="109" spans="1:3" ht="15">
      <c r="A109" s="78" t="s">
        <v>2022</v>
      </c>
      <c r="B109" s="84" t="s">
        <v>289</v>
      </c>
      <c r="C109" s="78">
        <f>VLOOKUP(GroupVertices[[#This Row],[Vertex]],Vertices[],MATCH("ID",Vertices[[#Headers],[Vertex]:[Vertex Content Word Count]],0),FALSE)</f>
        <v>34</v>
      </c>
    </row>
    <row r="110" spans="1:3" ht="15">
      <c r="A110" s="78" t="s">
        <v>2022</v>
      </c>
      <c r="B110" s="84" t="s">
        <v>288</v>
      </c>
      <c r="C110" s="78">
        <f>VLOOKUP(GroupVertices[[#This Row],[Vertex]],Vertices[],MATCH("ID",Vertices[[#Headers],[Vertex]:[Vertex Content Word Count]],0),FALSE)</f>
        <v>33</v>
      </c>
    </row>
    <row r="111" spans="1:3" ht="15">
      <c r="A111" s="78" t="s">
        <v>2022</v>
      </c>
      <c r="B111" s="84" t="s">
        <v>228</v>
      </c>
      <c r="C111" s="78">
        <f>VLOOKUP(GroupVertices[[#This Row],[Vertex]],Vertices[],MATCH("ID",Vertices[[#Headers],[Vertex]:[Vertex Content Word Count]],0),FALSE)</f>
        <v>30</v>
      </c>
    </row>
    <row r="112" spans="1:3" ht="15">
      <c r="A112" s="78" t="s">
        <v>2023</v>
      </c>
      <c r="B112" s="84" t="s">
        <v>251</v>
      </c>
      <c r="C112" s="78">
        <f>VLOOKUP(GroupVertices[[#This Row],[Vertex]],Vertices[],MATCH("ID",Vertices[[#Headers],[Vertex]:[Vertex Content Word Count]],0),FALSE)</f>
        <v>79</v>
      </c>
    </row>
    <row r="113" spans="1:3" ht="15">
      <c r="A113" s="78" t="s">
        <v>2023</v>
      </c>
      <c r="B113" s="84" t="s">
        <v>313</v>
      </c>
      <c r="C113" s="78">
        <f>VLOOKUP(GroupVertices[[#This Row],[Vertex]],Vertices[],MATCH("ID",Vertices[[#Headers],[Vertex]:[Vertex Content Word Count]],0),FALSE)</f>
        <v>81</v>
      </c>
    </row>
    <row r="114" spans="1:3" ht="15">
      <c r="A114" s="78" t="s">
        <v>2023</v>
      </c>
      <c r="B114" s="84" t="s">
        <v>312</v>
      </c>
      <c r="C114" s="78">
        <f>VLOOKUP(GroupVertices[[#This Row],[Vertex]],Vertices[],MATCH("ID",Vertices[[#Headers],[Vertex]:[Vertex Content Word Count]],0),FALSE)</f>
        <v>80</v>
      </c>
    </row>
    <row r="115" spans="1:3" ht="15">
      <c r="A115" s="78" t="s">
        <v>2024</v>
      </c>
      <c r="B115" s="84" t="s">
        <v>225</v>
      </c>
      <c r="C115" s="78">
        <f>VLOOKUP(GroupVertices[[#This Row],[Vertex]],Vertices[],MATCH("ID",Vertices[[#Headers],[Vertex]:[Vertex Content Word Count]],0),FALSE)</f>
        <v>24</v>
      </c>
    </row>
    <row r="116" spans="1:3" ht="15">
      <c r="A116" s="78" t="s">
        <v>2024</v>
      </c>
      <c r="B116" s="84" t="s">
        <v>286</v>
      </c>
      <c r="C116" s="78">
        <f>VLOOKUP(GroupVertices[[#This Row],[Vertex]],Vertices[],MATCH("ID",Vertices[[#Headers],[Vertex]:[Vertex Content Word Count]],0),FALSE)</f>
        <v>26</v>
      </c>
    </row>
    <row r="117" spans="1:3" ht="15">
      <c r="A117" s="78" t="s">
        <v>2024</v>
      </c>
      <c r="B117" s="84" t="s">
        <v>285</v>
      </c>
      <c r="C117" s="78">
        <f>VLOOKUP(GroupVertices[[#This Row],[Vertex]],Vertices[],MATCH("ID",Vertices[[#Headers],[Vertex]:[Vertex Content Word Count]],0),FALSE)</f>
        <v>25</v>
      </c>
    </row>
    <row r="118" spans="1:3" ht="15">
      <c r="A118" s="78" t="s">
        <v>2025</v>
      </c>
      <c r="B118" s="84" t="s">
        <v>1213</v>
      </c>
      <c r="C118" s="78">
        <f>VLOOKUP(GroupVertices[[#This Row],[Vertex]],Vertices[],MATCH("ID",Vertices[[#Headers],[Vertex]:[Vertex Content Word Count]],0),FALSE)</f>
        <v>119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3085</v>
      </c>
      <c r="B2" s="34" t="s">
        <v>1977</v>
      </c>
      <c r="D2" s="31">
        <f>MIN(Vertices[Degree])</f>
        <v>0</v>
      </c>
      <c r="E2" s="3">
        <f>COUNTIF(Vertices[Degree],"&gt;= "&amp;D2)-COUNTIF(Vertices[Degree],"&gt;="&amp;D3)</f>
        <v>0</v>
      </c>
      <c r="F2" s="37">
        <f>MIN(Vertices[In-Degree])</f>
        <v>0</v>
      </c>
      <c r="G2" s="38">
        <f>COUNTIF(Vertices[In-Degree],"&gt;= "&amp;F2)-COUNTIF(Vertices[In-Degree],"&gt;="&amp;F3)</f>
        <v>40</v>
      </c>
      <c r="H2" s="37">
        <f>MIN(Vertices[Out-Degree])</f>
        <v>0</v>
      </c>
      <c r="I2" s="38">
        <f>COUNTIF(Vertices[Out-Degree],"&gt;= "&amp;H2)-COUNTIF(Vertices[Out-Degree],"&gt;="&amp;H3)</f>
        <v>44</v>
      </c>
      <c r="J2" s="37">
        <f>MIN(Vertices[Betweenness Centrality])</f>
        <v>0</v>
      </c>
      <c r="K2" s="38">
        <f>COUNTIF(Vertices[Betweenness Centrality],"&gt;= "&amp;J2)-COUNTIF(Vertices[Betweenness Centrality],"&gt;="&amp;J3)</f>
        <v>103</v>
      </c>
      <c r="L2" s="37">
        <f>MIN(Vertices[Closeness Centrality])</f>
        <v>0</v>
      </c>
      <c r="M2" s="38">
        <f>COUNTIF(Vertices[Closeness Centrality],"&gt;= "&amp;L2)-COUNTIF(Vertices[Closeness Centrality],"&gt;="&amp;L3)</f>
        <v>114</v>
      </c>
      <c r="N2" s="37">
        <f>MIN(Vertices[Eigenvector Centrality])</f>
        <v>0</v>
      </c>
      <c r="O2" s="38">
        <f>COUNTIF(Vertices[Eigenvector Centrality],"&gt;= "&amp;N2)-COUNTIF(Vertices[Eigenvector Centrality],"&gt;="&amp;N3)</f>
        <v>16</v>
      </c>
      <c r="P2" s="37">
        <f>MIN(Vertices[PageRank])</f>
        <v>0</v>
      </c>
      <c r="Q2" s="38">
        <f>COUNTIF(Vertices[PageRank],"&gt;= "&amp;P2)-COUNTIF(Vertices[PageRank],"&gt;="&amp;P3)</f>
        <v>1</v>
      </c>
      <c r="R2" s="37">
        <f>MIN(Vertices[Clustering Coefficient])</f>
        <v>0</v>
      </c>
      <c r="S2" s="43">
        <f>COUNTIF(Vertices[Clustering Coefficient],"&gt;= "&amp;R2)-COUNTIF(Vertices[Clustering Coefficient],"&gt;="&amp;R3)</f>
        <v>64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0.8545454545454545</v>
      </c>
      <c r="G3" s="40">
        <f>COUNTIF(Vertices[In-Degree],"&gt;= "&amp;F3)-COUNTIF(Vertices[In-Degree],"&gt;="&amp;F4)</f>
        <v>47</v>
      </c>
      <c r="H3" s="39">
        <f aca="true" t="shared" si="3" ref="H3:H26">H2+($H$57-$H$2)/BinDivisor</f>
        <v>0.7454545454545455</v>
      </c>
      <c r="I3" s="40">
        <f>COUNTIF(Vertices[Out-Degree],"&gt;= "&amp;H3)-COUNTIF(Vertices[Out-Degree],"&gt;="&amp;H4)</f>
        <v>33</v>
      </c>
      <c r="J3" s="39">
        <f aca="true" t="shared" si="4" ref="J3:J26">J2+($J$57-$J$2)/BinDivisor</f>
        <v>187.36727272727273</v>
      </c>
      <c r="K3" s="40">
        <f>COUNTIF(Vertices[Betweenness Centrality],"&gt;= "&amp;J3)-COUNTIF(Vertices[Betweenness Centrality],"&gt;="&amp;J4)</f>
        <v>4</v>
      </c>
      <c r="L3" s="39">
        <f aca="true" t="shared" si="5" ref="L3:L26">L2+($L$57-$L$2)/BinDivisor</f>
        <v>0.00909090909090909</v>
      </c>
      <c r="M3" s="40">
        <f>COUNTIF(Vertices[Closeness Centrality],"&gt;= "&amp;L3)-COUNTIF(Vertices[Closeness Centrality],"&gt;="&amp;L4)</f>
        <v>0</v>
      </c>
      <c r="N3" s="39">
        <f aca="true" t="shared" si="6" ref="N3:N26">N2+($N$57-$N$2)/BinDivisor</f>
        <v>0.001618090909090909</v>
      </c>
      <c r="O3" s="40">
        <f>COUNTIF(Vertices[Eigenvector Centrality],"&gt;= "&amp;N3)-COUNTIF(Vertices[Eigenvector Centrality],"&gt;="&amp;N4)</f>
        <v>30</v>
      </c>
      <c r="P3" s="39">
        <f aca="true" t="shared" si="7" ref="P3:P26">P2+($P$57-$P$2)/BinDivisor</f>
        <v>0.32684840000000004</v>
      </c>
      <c r="Q3" s="40">
        <f>COUNTIF(Vertices[PageRank],"&gt;= "&amp;P3)-COUNTIF(Vertices[PageRank],"&gt;="&amp;P4)</f>
        <v>70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117</v>
      </c>
      <c r="D4" s="32">
        <f t="shared" si="1"/>
        <v>0</v>
      </c>
      <c r="E4" s="3">
        <f>COUNTIF(Vertices[Degree],"&gt;= "&amp;D4)-COUNTIF(Vertices[Degree],"&gt;="&amp;D5)</f>
        <v>0</v>
      </c>
      <c r="F4" s="37">
        <f t="shared" si="2"/>
        <v>1.709090909090909</v>
      </c>
      <c r="G4" s="38">
        <f>COUNTIF(Vertices[In-Degree],"&gt;= "&amp;F4)-COUNTIF(Vertices[In-Degree],"&gt;="&amp;F5)</f>
        <v>10</v>
      </c>
      <c r="H4" s="37">
        <f t="shared" si="3"/>
        <v>1.490909090909091</v>
      </c>
      <c r="I4" s="38">
        <f>COUNTIF(Vertices[Out-Degree],"&gt;= "&amp;H4)-COUNTIF(Vertices[Out-Degree],"&gt;="&amp;H5)</f>
        <v>20</v>
      </c>
      <c r="J4" s="37">
        <f t="shared" si="4"/>
        <v>374.73454545454547</v>
      </c>
      <c r="K4" s="38">
        <f>COUNTIF(Vertices[Betweenness Centrality],"&gt;= "&amp;J4)-COUNTIF(Vertices[Betweenness Centrality],"&gt;="&amp;J5)</f>
        <v>3</v>
      </c>
      <c r="L4" s="37">
        <f t="shared" si="5"/>
        <v>0.01818181818181818</v>
      </c>
      <c r="M4" s="38">
        <f>COUNTIF(Vertices[Closeness Centrality],"&gt;= "&amp;L4)-COUNTIF(Vertices[Closeness Centrality],"&gt;="&amp;L5)</f>
        <v>0</v>
      </c>
      <c r="N4" s="37">
        <f t="shared" si="6"/>
        <v>0.003236181818181818</v>
      </c>
      <c r="O4" s="38">
        <f>COUNTIF(Vertices[Eigenvector Centrality],"&gt;= "&amp;N4)-COUNTIF(Vertices[Eigenvector Centrality],"&gt;="&amp;N5)</f>
        <v>1</v>
      </c>
      <c r="P4" s="37">
        <f t="shared" si="7"/>
        <v>0.6536968000000001</v>
      </c>
      <c r="Q4" s="38">
        <f>COUNTIF(Vertices[PageRank],"&gt;= "&amp;P4)-COUNTIF(Vertices[PageRank],"&gt;="&amp;P5)</f>
        <v>19</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2.5636363636363635</v>
      </c>
      <c r="G5" s="40">
        <f>COUNTIF(Vertices[In-Degree],"&gt;= "&amp;F5)-COUNTIF(Vertices[In-Degree],"&gt;="&amp;F6)</f>
        <v>8</v>
      </c>
      <c r="H5" s="39">
        <f t="shared" si="3"/>
        <v>2.2363636363636363</v>
      </c>
      <c r="I5" s="40">
        <f>COUNTIF(Vertices[Out-Degree],"&gt;= "&amp;H5)-COUNTIF(Vertices[Out-Degree],"&gt;="&amp;H6)</f>
        <v>0</v>
      </c>
      <c r="J5" s="39">
        <f t="shared" si="4"/>
        <v>562.1018181818182</v>
      </c>
      <c r="K5" s="40">
        <f>COUNTIF(Vertices[Betweenness Centrality],"&gt;= "&amp;J5)-COUNTIF(Vertices[Betweenness Centrality],"&gt;="&amp;J6)</f>
        <v>2</v>
      </c>
      <c r="L5" s="39">
        <f t="shared" si="5"/>
        <v>0.02727272727272727</v>
      </c>
      <c r="M5" s="40">
        <f>COUNTIF(Vertices[Closeness Centrality],"&gt;= "&amp;L5)-COUNTIF(Vertices[Closeness Centrality],"&gt;="&amp;L6)</f>
        <v>0</v>
      </c>
      <c r="N5" s="39">
        <f t="shared" si="6"/>
        <v>0.004854272727272727</v>
      </c>
      <c r="O5" s="40">
        <f>COUNTIF(Vertices[Eigenvector Centrality],"&gt;= "&amp;N5)-COUNTIF(Vertices[Eigenvector Centrality],"&gt;="&amp;N6)</f>
        <v>2</v>
      </c>
      <c r="P5" s="39">
        <f t="shared" si="7"/>
        <v>0.9805452000000001</v>
      </c>
      <c r="Q5" s="40">
        <f>COUNTIF(Vertices[PageRank],"&gt;= "&amp;P5)-COUNTIF(Vertices[PageRank],"&gt;="&amp;P6)</f>
        <v>11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168</v>
      </c>
      <c r="D6" s="32">
        <f t="shared" si="1"/>
        <v>0</v>
      </c>
      <c r="E6" s="3">
        <f>COUNTIF(Vertices[Degree],"&gt;= "&amp;D6)-COUNTIF(Vertices[Degree],"&gt;="&amp;D7)</f>
        <v>0</v>
      </c>
      <c r="F6" s="37">
        <f t="shared" si="2"/>
        <v>3.418181818181818</v>
      </c>
      <c r="G6" s="38">
        <f>COUNTIF(Vertices[In-Degree],"&gt;= "&amp;F6)-COUNTIF(Vertices[In-Degree],"&gt;="&amp;F7)</f>
        <v>4</v>
      </c>
      <c r="H6" s="37">
        <f t="shared" si="3"/>
        <v>2.981818181818182</v>
      </c>
      <c r="I6" s="38">
        <f>COUNTIF(Vertices[Out-Degree],"&gt;= "&amp;H6)-COUNTIF(Vertices[Out-Degree],"&gt;="&amp;H7)</f>
        <v>7</v>
      </c>
      <c r="J6" s="37">
        <f t="shared" si="4"/>
        <v>749.4690909090909</v>
      </c>
      <c r="K6" s="38">
        <f>COUNTIF(Vertices[Betweenness Centrality],"&gt;= "&amp;J6)-COUNTIF(Vertices[Betweenness Centrality],"&gt;="&amp;J7)</f>
        <v>2</v>
      </c>
      <c r="L6" s="37">
        <f t="shared" si="5"/>
        <v>0.03636363636363636</v>
      </c>
      <c r="M6" s="38">
        <f>COUNTIF(Vertices[Closeness Centrality],"&gt;= "&amp;L6)-COUNTIF(Vertices[Closeness Centrality],"&gt;="&amp;L7)</f>
        <v>0</v>
      </c>
      <c r="N6" s="37">
        <f t="shared" si="6"/>
        <v>0.006472363636363636</v>
      </c>
      <c r="O6" s="38">
        <f>COUNTIF(Vertices[Eigenvector Centrality],"&gt;= "&amp;N6)-COUNTIF(Vertices[Eigenvector Centrality],"&gt;="&amp;N7)</f>
        <v>1</v>
      </c>
      <c r="P6" s="37">
        <f t="shared" si="7"/>
        <v>1.3073936000000002</v>
      </c>
      <c r="Q6" s="38">
        <f>COUNTIF(Vertices[PageRank],"&gt;= "&amp;P6)-COUNTIF(Vertices[PageRank],"&gt;="&amp;P7)</f>
        <v>6</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186</v>
      </c>
      <c r="D7" s="32">
        <f t="shared" si="1"/>
        <v>0</v>
      </c>
      <c r="E7" s="3">
        <f>COUNTIF(Vertices[Degree],"&gt;= "&amp;D7)-COUNTIF(Vertices[Degree],"&gt;="&amp;D8)</f>
        <v>0</v>
      </c>
      <c r="F7" s="39">
        <f t="shared" si="2"/>
        <v>4.2727272727272725</v>
      </c>
      <c r="G7" s="40">
        <f>COUNTIF(Vertices[In-Degree],"&gt;= "&amp;F7)-COUNTIF(Vertices[In-Degree],"&gt;="&amp;F8)</f>
        <v>1</v>
      </c>
      <c r="H7" s="39">
        <f t="shared" si="3"/>
        <v>3.7272727272727275</v>
      </c>
      <c r="I7" s="40">
        <f>COUNTIF(Vertices[Out-Degree],"&gt;= "&amp;H7)-COUNTIF(Vertices[Out-Degree],"&gt;="&amp;H8)</f>
        <v>5</v>
      </c>
      <c r="J7" s="39">
        <f t="shared" si="4"/>
        <v>936.8363636363637</v>
      </c>
      <c r="K7" s="40">
        <f>COUNTIF(Vertices[Betweenness Centrality],"&gt;= "&amp;J7)-COUNTIF(Vertices[Betweenness Centrality],"&gt;="&amp;J8)</f>
        <v>1</v>
      </c>
      <c r="L7" s="39">
        <f t="shared" si="5"/>
        <v>0.045454545454545456</v>
      </c>
      <c r="M7" s="40">
        <f>COUNTIF(Vertices[Closeness Centrality],"&gt;= "&amp;L7)-COUNTIF(Vertices[Closeness Centrality],"&gt;="&amp;L8)</f>
        <v>0</v>
      </c>
      <c r="N7" s="39">
        <f t="shared" si="6"/>
        <v>0.008090454545454545</v>
      </c>
      <c r="O7" s="40">
        <f>COUNTIF(Vertices[Eigenvector Centrality],"&gt;= "&amp;N7)-COUNTIF(Vertices[Eigenvector Centrality],"&gt;="&amp;N8)</f>
        <v>16</v>
      </c>
      <c r="P7" s="39">
        <f t="shared" si="7"/>
        <v>1.6342420000000002</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354</v>
      </c>
      <c r="D8" s="32">
        <f t="shared" si="1"/>
        <v>0</v>
      </c>
      <c r="E8" s="3">
        <f>COUNTIF(Vertices[Degree],"&gt;= "&amp;D8)-COUNTIF(Vertices[Degree],"&gt;="&amp;D9)</f>
        <v>0</v>
      </c>
      <c r="F8" s="37">
        <f t="shared" si="2"/>
        <v>5.127272727272727</v>
      </c>
      <c r="G8" s="38">
        <f>COUNTIF(Vertices[In-Degree],"&gt;= "&amp;F8)-COUNTIF(Vertices[In-Degree],"&gt;="&amp;F9)</f>
        <v>0</v>
      </c>
      <c r="H8" s="37">
        <f t="shared" si="3"/>
        <v>4.472727272727273</v>
      </c>
      <c r="I8" s="38">
        <f>COUNTIF(Vertices[Out-Degree],"&gt;= "&amp;H8)-COUNTIF(Vertices[Out-Degree],"&gt;="&amp;H9)</f>
        <v>2</v>
      </c>
      <c r="J8" s="37">
        <f t="shared" si="4"/>
        <v>1124.2036363636364</v>
      </c>
      <c r="K8" s="38">
        <f>COUNTIF(Vertices[Betweenness Centrality],"&gt;= "&amp;J8)-COUNTIF(Vertices[Betweenness Centrality],"&gt;="&amp;J9)</f>
        <v>0</v>
      </c>
      <c r="L8" s="37">
        <f t="shared" si="5"/>
        <v>0.05454545454545455</v>
      </c>
      <c r="M8" s="38">
        <f>COUNTIF(Vertices[Closeness Centrality],"&gt;= "&amp;L8)-COUNTIF(Vertices[Closeness Centrality],"&gt;="&amp;L9)</f>
        <v>0</v>
      </c>
      <c r="N8" s="37">
        <f t="shared" si="6"/>
        <v>0.009708545454545454</v>
      </c>
      <c r="O8" s="38">
        <f>COUNTIF(Vertices[Eigenvector Centrality],"&gt;= "&amp;N8)-COUNTIF(Vertices[Eigenvector Centrality],"&gt;="&amp;N9)</f>
        <v>21</v>
      </c>
      <c r="P8" s="37">
        <f t="shared" si="7"/>
        <v>1.9610904000000002</v>
      </c>
      <c r="Q8" s="38">
        <f>COUNTIF(Vertices[PageRank],"&gt;= "&amp;P8)-COUNTIF(Vertices[PageRank],"&gt;="&amp;P9)</f>
        <v>2</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5.9818181818181815</v>
      </c>
      <c r="G9" s="40">
        <f>COUNTIF(Vertices[In-Degree],"&gt;= "&amp;F9)-COUNTIF(Vertices[In-Degree],"&gt;="&amp;F10)</f>
        <v>0</v>
      </c>
      <c r="H9" s="39">
        <f t="shared" si="3"/>
        <v>5.218181818181818</v>
      </c>
      <c r="I9" s="40">
        <f>COUNTIF(Vertices[Out-Degree],"&gt;= "&amp;H9)-COUNTIF(Vertices[Out-Degree],"&gt;="&amp;H10)</f>
        <v>0</v>
      </c>
      <c r="J9" s="39">
        <f t="shared" si="4"/>
        <v>1311.570909090909</v>
      </c>
      <c r="K9" s="40">
        <f>COUNTIF(Vertices[Betweenness Centrality],"&gt;= "&amp;J9)-COUNTIF(Vertices[Betweenness Centrality],"&gt;="&amp;J10)</f>
        <v>0</v>
      </c>
      <c r="L9" s="39">
        <f t="shared" si="5"/>
        <v>0.06363636363636364</v>
      </c>
      <c r="M9" s="40">
        <f>COUNTIF(Vertices[Closeness Centrality],"&gt;= "&amp;L9)-COUNTIF(Vertices[Closeness Centrality],"&gt;="&amp;L10)</f>
        <v>0</v>
      </c>
      <c r="N9" s="39">
        <f t="shared" si="6"/>
        <v>0.011326636363636363</v>
      </c>
      <c r="O9" s="40">
        <f>COUNTIF(Vertices[Eigenvector Centrality],"&gt;= "&amp;N9)-COUNTIF(Vertices[Eigenvector Centrality],"&gt;="&amp;N10)</f>
        <v>12</v>
      </c>
      <c r="P9" s="39">
        <f t="shared" si="7"/>
        <v>2.2879388</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3086</v>
      </c>
      <c r="B10" s="34">
        <v>3</v>
      </c>
      <c r="D10" s="32">
        <f t="shared" si="1"/>
        <v>0</v>
      </c>
      <c r="E10" s="3">
        <f>COUNTIF(Vertices[Degree],"&gt;= "&amp;D10)-COUNTIF(Vertices[Degree],"&gt;="&amp;D11)</f>
        <v>0</v>
      </c>
      <c r="F10" s="37">
        <f t="shared" si="2"/>
        <v>6.836363636363636</v>
      </c>
      <c r="G10" s="38">
        <f>COUNTIF(Vertices[In-Degree],"&gt;= "&amp;F10)-COUNTIF(Vertices[In-Degree],"&gt;="&amp;F11)</f>
        <v>3</v>
      </c>
      <c r="H10" s="37">
        <f t="shared" si="3"/>
        <v>5.963636363636363</v>
      </c>
      <c r="I10" s="38">
        <f>COUNTIF(Vertices[Out-Degree],"&gt;= "&amp;H10)-COUNTIF(Vertices[Out-Degree],"&gt;="&amp;H11)</f>
        <v>1</v>
      </c>
      <c r="J10" s="37">
        <f t="shared" si="4"/>
        <v>1498.9381818181819</v>
      </c>
      <c r="K10" s="38">
        <f>COUNTIF(Vertices[Betweenness Centrality],"&gt;= "&amp;J10)-COUNTIF(Vertices[Betweenness Centrality],"&gt;="&amp;J11)</f>
        <v>0</v>
      </c>
      <c r="L10" s="37">
        <f t="shared" si="5"/>
        <v>0.07272727272727274</v>
      </c>
      <c r="M10" s="38">
        <f>COUNTIF(Vertices[Closeness Centrality],"&gt;= "&amp;L10)-COUNTIF(Vertices[Closeness Centrality],"&gt;="&amp;L11)</f>
        <v>0</v>
      </c>
      <c r="N10" s="37">
        <f t="shared" si="6"/>
        <v>0.012944727272727273</v>
      </c>
      <c r="O10" s="38">
        <f>COUNTIF(Vertices[Eigenvector Centrality],"&gt;= "&amp;N10)-COUNTIF(Vertices[Eigenvector Centrality],"&gt;="&amp;N11)</f>
        <v>4</v>
      </c>
      <c r="P10" s="37">
        <f t="shared" si="7"/>
        <v>2.6147872000000003</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7.6909090909090905</v>
      </c>
      <c r="G11" s="40">
        <f>COUNTIF(Vertices[In-Degree],"&gt;= "&amp;F11)-COUNTIF(Vertices[In-Degree],"&gt;="&amp;F12)</f>
        <v>0</v>
      </c>
      <c r="H11" s="39">
        <f t="shared" si="3"/>
        <v>6.709090909090908</v>
      </c>
      <c r="I11" s="40">
        <f>COUNTIF(Vertices[Out-Degree],"&gt;= "&amp;H11)-COUNTIF(Vertices[Out-Degree],"&gt;="&amp;H12)</f>
        <v>1</v>
      </c>
      <c r="J11" s="39">
        <f t="shared" si="4"/>
        <v>1686.3054545454547</v>
      </c>
      <c r="K11" s="40">
        <f>COUNTIF(Vertices[Betweenness Centrality],"&gt;= "&amp;J11)-COUNTIF(Vertices[Betweenness Centrality],"&gt;="&amp;J12)</f>
        <v>0</v>
      </c>
      <c r="L11" s="39">
        <f t="shared" si="5"/>
        <v>0.08181818181818183</v>
      </c>
      <c r="M11" s="40">
        <f>COUNTIF(Vertices[Closeness Centrality],"&gt;= "&amp;L11)-COUNTIF(Vertices[Closeness Centrality],"&gt;="&amp;L12)</f>
        <v>0</v>
      </c>
      <c r="N11" s="39">
        <f t="shared" si="6"/>
        <v>0.014562818181818182</v>
      </c>
      <c r="O11" s="40">
        <f>COUNTIF(Vertices[Eigenvector Centrality],"&gt;= "&amp;N11)-COUNTIF(Vertices[Eigenvector Centrality],"&gt;="&amp;N12)</f>
        <v>4</v>
      </c>
      <c r="P11" s="39">
        <f t="shared" si="7"/>
        <v>2.9416356000000006</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328</v>
      </c>
      <c r="B12" s="34">
        <v>307</v>
      </c>
      <c r="D12" s="32">
        <f t="shared" si="1"/>
        <v>0</v>
      </c>
      <c r="E12" s="3">
        <f>COUNTIF(Vertices[Degree],"&gt;= "&amp;D12)-COUNTIF(Vertices[Degree],"&gt;="&amp;D13)</f>
        <v>0</v>
      </c>
      <c r="F12" s="37">
        <f t="shared" si="2"/>
        <v>8.545454545454545</v>
      </c>
      <c r="G12" s="38">
        <f>COUNTIF(Vertices[In-Degree],"&gt;= "&amp;F12)-COUNTIF(Vertices[In-Degree],"&gt;="&amp;F13)</f>
        <v>1</v>
      </c>
      <c r="H12" s="37">
        <f t="shared" si="3"/>
        <v>7.454545454545453</v>
      </c>
      <c r="I12" s="38">
        <f>COUNTIF(Vertices[Out-Degree],"&gt;= "&amp;H12)-COUNTIF(Vertices[Out-Degree],"&gt;="&amp;H13)</f>
        <v>0</v>
      </c>
      <c r="J12" s="37">
        <f t="shared" si="4"/>
        <v>1873.6727272727276</v>
      </c>
      <c r="K12" s="38">
        <f>COUNTIF(Vertices[Betweenness Centrality],"&gt;= "&amp;J12)-COUNTIF(Vertices[Betweenness Centrality],"&gt;="&amp;J13)</f>
        <v>0</v>
      </c>
      <c r="L12" s="37">
        <f t="shared" si="5"/>
        <v>0.09090909090909093</v>
      </c>
      <c r="M12" s="38">
        <f>COUNTIF(Vertices[Closeness Centrality],"&gt;= "&amp;L12)-COUNTIF(Vertices[Closeness Centrality],"&gt;="&amp;L13)</f>
        <v>0</v>
      </c>
      <c r="N12" s="37">
        <f t="shared" si="6"/>
        <v>0.01618090909090909</v>
      </c>
      <c r="O12" s="38">
        <f>COUNTIF(Vertices[Eigenvector Centrality],"&gt;= "&amp;N12)-COUNTIF(Vertices[Eigenvector Centrality],"&gt;="&amp;N13)</f>
        <v>4</v>
      </c>
      <c r="P12" s="37">
        <f t="shared" si="7"/>
        <v>3.268484000000001</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42</v>
      </c>
      <c r="D13" s="32">
        <f t="shared" si="1"/>
        <v>0</v>
      </c>
      <c r="E13" s="3">
        <f>COUNTIF(Vertices[Degree],"&gt;= "&amp;D13)-COUNTIF(Vertices[Degree],"&gt;="&amp;D14)</f>
        <v>0</v>
      </c>
      <c r="F13" s="39">
        <f t="shared" si="2"/>
        <v>9.399999999999999</v>
      </c>
      <c r="G13" s="40">
        <f>COUNTIF(Vertices[In-Degree],"&gt;= "&amp;F13)-COUNTIF(Vertices[In-Degree],"&gt;="&amp;F14)</f>
        <v>0</v>
      </c>
      <c r="H13" s="39">
        <f t="shared" si="3"/>
        <v>8.2</v>
      </c>
      <c r="I13" s="40">
        <f>COUNTIF(Vertices[Out-Degree],"&gt;= "&amp;H13)-COUNTIF(Vertices[Out-Degree],"&gt;="&amp;H14)</f>
        <v>0</v>
      </c>
      <c r="J13" s="39">
        <f t="shared" si="4"/>
        <v>2061.0400000000004</v>
      </c>
      <c r="K13" s="40">
        <f>COUNTIF(Vertices[Betweenness Centrality],"&gt;= "&amp;J13)-COUNTIF(Vertices[Betweenness Centrality],"&gt;="&amp;J14)</f>
        <v>0</v>
      </c>
      <c r="L13" s="39">
        <f t="shared" si="5"/>
        <v>0.10000000000000002</v>
      </c>
      <c r="M13" s="40">
        <f>COUNTIF(Vertices[Closeness Centrality],"&gt;= "&amp;L13)-COUNTIF(Vertices[Closeness Centrality],"&gt;="&amp;L14)</f>
        <v>0</v>
      </c>
      <c r="N13" s="39">
        <f t="shared" si="6"/>
        <v>0.017799</v>
      </c>
      <c r="O13" s="40">
        <f>COUNTIF(Vertices[Eigenvector Centrality],"&gt;= "&amp;N13)-COUNTIF(Vertices[Eigenvector Centrality],"&gt;="&amp;N14)</f>
        <v>0</v>
      </c>
      <c r="P13" s="39">
        <f t="shared" si="7"/>
        <v>3.595332400000001</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329</v>
      </c>
      <c r="B14" s="34">
        <v>5</v>
      </c>
      <c r="D14" s="32">
        <f t="shared" si="1"/>
        <v>0</v>
      </c>
      <c r="E14" s="3">
        <f>COUNTIF(Vertices[Degree],"&gt;= "&amp;D14)-COUNTIF(Vertices[Degree],"&gt;="&amp;D15)</f>
        <v>0</v>
      </c>
      <c r="F14" s="37">
        <f t="shared" si="2"/>
        <v>10.254545454545454</v>
      </c>
      <c r="G14" s="38">
        <f>COUNTIF(Vertices[In-Degree],"&gt;= "&amp;F14)-COUNTIF(Vertices[In-Degree],"&gt;="&amp;F15)</f>
        <v>0</v>
      </c>
      <c r="H14" s="37">
        <f t="shared" si="3"/>
        <v>8.945454545454545</v>
      </c>
      <c r="I14" s="38">
        <f>COUNTIF(Vertices[Out-Degree],"&gt;= "&amp;H14)-COUNTIF(Vertices[Out-Degree],"&gt;="&amp;H15)</f>
        <v>2</v>
      </c>
      <c r="J14" s="37">
        <f t="shared" si="4"/>
        <v>2248.4072727272733</v>
      </c>
      <c r="K14" s="38">
        <f>COUNTIF(Vertices[Betweenness Centrality],"&gt;= "&amp;J14)-COUNTIF(Vertices[Betweenness Centrality],"&gt;="&amp;J15)</f>
        <v>0</v>
      </c>
      <c r="L14" s="37">
        <f t="shared" si="5"/>
        <v>0.10909090909090911</v>
      </c>
      <c r="M14" s="38">
        <f>COUNTIF(Vertices[Closeness Centrality],"&gt;= "&amp;L14)-COUNTIF(Vertices[Closeness Centrality],"&gt;="&amp;L15)</f>
        <v>0</v>
      </c>
      <c r="N14" s="37">
        <f t="shared" si="6"/>
        <v>0.019417090909090908</v>
      </c>
      <c r="O14" s="38">
        <f>COUNTIF(Vertices[Eigenvector Centrality],"&gt;= "&amp;N14)-COUNTIF(Vertices[Eigenvector Centrality],"&gt;="&amp;N15)</f>
        <v>1</v>
      </c>
      <c r="P14" s="37">
        <f t="shared" si="7"/>
        <v>3.9221808000000014</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11.10909090909091</v>
      </c>
      <c r="G15" s="40">
        <f>COUNTIF(Vertices[In-Degree],"&gt;= "&amp;F15)-COUNTIF(Vertices[In-Degree],"&gt;="&amp;F16)</f>
        <v>0</v>
      </c>
      <c r="H15" s="39">
        <f t="shared" si="3"/>
        <v>9.690909090909091</v>
      </c>
      <c r="I15" s="40">
        <f>COUNTIF(Vertices[Out-Degree],"&gt;= "&amp;H15)-COUNTIF(Vertices[Out-Degree],"&gt;="&amp;H16)</f>
        <v>0</v>
      </c>
      <c r="J15" s="39">
        <f t="shared" si="4"/>
        <v>2435.774545454546</v>
      </c>
      <c r="K15" s="40">
        <f>COUNTIF(Vertices[Betweenness Centrality],"&gt;= "&amp;J15)-COUNTIF(Vertices[Betweenness Centrality],"&gt;="&amp;J16)</f>
        <v>0</v>
      </c>
      <c r="L15" s="39">
        <f t="shared" si="5"/>
        <v>0.11818181818181821</v>
      </c>
      <c r="M15" s="40">
        <f>COUNTIF(Vertices[Closeness Centrality],"&gt;= "&amp;L15)-COUNTIF(Vertices[Closeness Centrality],"&gt;="&amp;L16)</f>
        <v>0</v>
      </c>
      <c r="N15" s="39">
        <f t="shared" si="6"/>
        <v>0.021035181818181817</v>
      </c>
      <c r="O15" s="40">
        <f>COUNTIF(Vertices[Eigenvector Centrality],"&gt;= "&amp;N15)-COUNTIF(Vertices[Eigenvector Centrality],"&gt;="&amp;N16)</f>
        <v>1</v>
      </c>
      <c r="P15" s="39">
        <f t="shared" si="7"/>
        <v>4.249029200000002</v>
      </c>
      <c r="Q15" s="40">
        <f>COUNTIF(Vertices[PageRank],"&gt;= "&amp;P15)-COUNTIF(Vertices[PageRank],"&gt;="&amp;P16)</f>
        <v>1</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42</v>
      </c>
      <c r="D16" s="32">
        <f t="shared" si="1"/>
        <v>0</v>
      </c>
      <c r="E16" s="3">
        <f>COUNTIF(Vertices[Degree],"&gt;= "&amp;D16)-COUNTIF(Vertices[Degree],"&gt;="&amp;D17)</f>
        <v>0</v>
      </c>
      <c r="F16" s="37">
        <f t="shared" si="2"/>
        <v>11.963636363636365</v>
      </c>
      <c r="G16" s="38">
        <f>COUNTIF(Vertices[In-Degree],"&gt;= "&amp;F16)-COUNTIF(Vertices[In-Degree],"&gt;="&amp;F17)</f>
        <v>1</v>
      </c>
      <c r="H16" s="37">
        <f t="shared" si="3"/>
        <v>10.436363636363637</v>
      </c>
      <c r="I16" s="38">
        <f>COUNTIF(Vertices[Out-Degree],"&gt;= "&amp;H16)-COUNTIF(Vertices[Out-Degree],"&gt;="&amp;H17)</f>
        <v>0</v>
      </c>
      <c r="J16" s="37">
        <f t="shared" si="4"/>
        <v>2623.141818181819</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0.022653272727272727</v>
      </c>
      <c r="O16" s="38">
        <f>COUNTIF(Vertices[Eigenvector Centrality],"&gt;= "&amp;N16)-COUNTIF(Vertices[Eigenvector Centrality],"&gt;="&amp;N17)</f>
        <v>1</v>
      </c>
      <c r="P16" s="37">
        <f t="shared" si="7"/>
        <v>4.575877600000002</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12.81818181818182</v>
      </c>
      <c r="G17" s="40">
        <f>COUNTIF(Vertices[In-Degree],"&gt;= "&amp;F17)-COUNTIF(Vertices[In-Degree],"&gt;="&amp;F18)</f>
        <v>0</v>
      </c>
      <c r="H17" s="39">
        <f t="shared" si="3"/>
        <v>11.181818181818183</v>
      </c>
      <c r="I17" s="40">
        <f>COUNTIF(Vertices[Out-Degree],"&gt;= "&amp;H17)-COUNTIF(Vertices[Out-Degree],"&gt;="&amp;H18)</f>
        <v>0</v>
      </c>
      <c r="J17" s="39">
        <f t="shared" si="4"/>
        <v>2810.509090909092</v>
      </c>
      <c r="K17" s="40">
        <f>COUNTIF(Vertices[Betweenness Centrality],"&gt;= "&amp;J17)-COUNTIF(Vertices[Betweenness Centrality],"&gt;="&amp;J18)</f>
        <v>0</v>
      </c>
      <c r="L17" s="39">
        <f t="shared" si="5"/>
        <v>0.13636363636363638</v>
      </c>
      <c r="M17" s="40">
        <f>COUNTIF(Vertices[Closeness Centrality],"&gt;= "&amp;L17)-COUNTIF(Vertices[Closeness Centrality],"&gt;="&amp;L18)</f>
        <v>0</v>
      </c>
      <c r="N17" s="39">
        <f t="shared" si="6"/>
        <v>0.024271363636363636</v>
      </c>
      <c r="O17" s="40">
        <f>COUNTIF(Vertices[Eigenvector Centrality],"&gt;= "&amp;N17)-COUNTIF(Vertices[Eigenvector Centrality],"&gt;="&amp;N18)</f>
        <v>1</v>
      </c>
      <c r="P17" s="39">
        <f t="shared" si="7"/>
        <v>4.902726000000002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0.13736263736263737</v>
      </c>
      <c r="D18" s="32">
        <f t="shared" si="1"/>
        <v>0</v>
      </c>
      <c r="E18" s="3">
        <f>COUNTIF(Vertices[Degree],"&gt;= "&amp;D18)-COUNTIF(Vertices[Degree],"&gt;="&amp;D19)</f>
        <v>0</v>
      </c>
      <c r="F18" s="37">
        <f t="shared" si="2"/>
        <v>13.672727272727276</v>
      </c>
      <c r="G18" s="38">
        <f>COUNTIF(Vertices[In-Degree],"&gt;= "&amp;F18)-COUNTIF(Vertices[In-Degree],"&gt;="&amp;F19)</f>
        <v>0</v>
      </c>
      <c r="H18" s="37">
        <f t="shared" si="3"/>
        <v>11.92727272727273</v>
      </c>
      <c r="I18" s="38">
        <f>COUNTIF(Vertices[Out-Degree],"&gt;= "&amp;H18)-COUNTIF(Vertices[Out-Degree],"&gt;="&amp;H19)</f>
        <v>0</v>
      </c>
      <c r="J18" s="37">
        <f t="shared" si="4"/>
        <v>2997.8763636363647</v>
      </c>
      <c r="K18" s="38">
        <f>COUNTIF(Vertices[Betweenness Centrality],"&gt;= "&amp;J18)-COUNTIF(Vertices[Betweenness Centrality],"&gt;="&amp;J19)</f>
        <v>0</v>
      </c>
      <c r="L18" s="37">
        <f t="shared" si="5"/>
        <v>0.14545454545454548</v>
      </c>
      <c r="M18" s="38">
        <f>COUNTIF(Vertices[Closeness Centrality],"&gt;= "&amp;L18)-COUNTIF(Vertices[Closeness Centrality],"&gt;="&amp;L19)</f>
        <v>0</v>
      </c>
      <c r="N18" s="37">
        <f t="shared" si="6"/>
        <v>0.025889454545454545</v>
      </c>
      <c r="O18" s="38">
        <f>COUNTIF(Vertices[Eigenvector Centrality],"&gt;= "&amp;N18)-COUNTIF(Vertices[Eigenvector Centrality],"&gt;="&amp;N19)</f>
        <v>0</v>
      </c>
      <c r="P18" s="37">
        <f t="shared" si="7"/>
        <v>5.229574400000002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0.24154589371980675</v>
      </c>
      <c r="D19" s="32">
        <f t="shared" si="1"/>
        <v>0</v>
      </c>
      <c r="E19" s="3">
        <f>COUNTIF(Vertices[Degree],"&gt;= "&amp;D19)-COUNTIF(Vertices[Degree],"&gt;="&amp;D20)</f>
        <v>0</v>
      </c>
      <c r="F19" s="39">
        <f t="shared" si="2"/>
        <v>14.527272727272731</v>
      </c>
      <c r="G19" s="40">
        <f>COUNTIF(Vertices[In-Degree],"&gt;= "&amp;F19)-COUNTIF(Vertices[In-Degree],"&gt;="&amp;F20)</f>
        <v>0</v>
      </c>
      <c r="H19" s="39">
        <f t="shared" si="3"/>
        <v>12.672727272727276</v>
      </c>
      <c r="I19" s="40">
        <f>COUNTIF(Vertices[Out-Degree],"&gt;= "&amp;H19)-COUNTIF(Vertices[Out-Degree],"&gt;="&amp;H20)</f>
        <v>0</v>
      </c>
      <c r="J19" s="39">
        <f t="shared" si="4"/>
        <v>3185.2436363636375</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0.027507545454545455</v>
      </c>
      <c r="O19" s="40">
        <f>COUNTIF(Vertices[Eigenvector Centrality],"&gt;= "&amp;N19)-COUNTIF(Vertices[Eigenvector Centrality],"&gt;="&amp;N20)</f>
        <v>1</v>
      </c>
      <c r="P19" s="39">
        <f t="shared" si="7"/>
        <v>5.556422800000003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15.381818181818186</v>
      </c>
      <c r="G20" s="38">
        <f>COUNTIF(Vertices[In-Degree],"&gt;= "&amp;F20)-COUNTIF(Vertices[In-Degree],"&gt;="&amp;F21)</f>
        <v>1</v>
      </c>
      <c r="H20" s="37">
        <f t="shared" si="3"/>
        <v>13.418181818181822</v>
      </c>
      <c r="I20" s="38">
        <f>COUNTIF(Vertices[Out-Degree],"&gt;= "&amp;H20)-COUNTIF(Vertices[Out-Degree],"&gt;="&amp;H21)</f>
        <v>0</v>
      </c>
      <c r="J20" s="37">
        <f t="shared" si="4"/>
        <v>3372.6109090909104</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0.029125636363636364</v>
      </c>
      <c r="O20" s="38">
        <f>COUNTIF(Vertices[Eigenvector Centrality],"&gt;= "&amp;N20)-COUNTIF(Vertices[Eigenvector Centrality],"&gt;="&amp;N21)</f>
        <v>0</v>
      </c>
      <c r="P20" s="37">
        <f t="shared" si="7"/>
        <v>5.883271200000003</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3</v>
      </c>
      <c r="D21" s="32">
        <f t="shared" si="1"/>
        <v>0</v>
      </c>
      <c r="E21" s="3">
        <f>COUNTIF(Vertices[Degree],"&gt;= "&amp;D21)-COUNTIF(Vertices[Degree],"&gt;="&amp;D22)</f>
        <v>0</v>
      </c>
      <c r="F21" s="39">
        <f t="shared" si="2"/>
        <v>16.23636363636364</v>
      </c>
      <c r="G21" s="40">
        <f>COUNTIF(Vertices[In-Degree],"&gt;= "&amp;F21)-COUNTIF(Vertices[In-Degree],"&gt;="&amp;F22)</f>
        <v>0</v>
      </c>
      <c r="H21" s="39">
        <f t="shared" si="3"/>
        <v>14.163636363636368</v>
      </c>
      <c r="I21" s="40">
        <f>COUNTIF(Vertices[Out-Degree],"&gt;= "&amp;H21)-COUNTIF(Vertices[Out-Degree],"&gt;="&amp;H22)</f>
        <v>0</v>
      </c>
      <c r="J21" s="39">
        <f t="shared" si="4"/>
        <v>3559.978181818183</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0.030743727272727273</v>
      </c>
      <c r="O21" s="40">
        <f>COUNTIF(Vertices[Eigenvector Centrality],"&gt;= "&amp;N21)-COUNTIF(Vertices[Eigenvector Centrality],"&gt;="&amp;N22)</f>
        <v>0</v>
      </c>
      <c r="P21" s="39">
        <f t="shared" si="7"/>
        <v>6.210119600000003</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17.090909090909097</v>
      </c>
      <c r="G22" s="38">
        <f>COUNTIF(Vertices[In-Degree],"&gt;= "&amp;F22)-COUNTIF(Vertices[In-Degree],"&gt;="&amp;F23)</f>
        <v>0</v>
      </c>
      <c r="H22" s="37">
        <f t="shared" si="3"/>
        <v>14.909090909090914</v>
      </c>
      <c r="I22" s="38">
        <f>COUNTIF(Vertices[Out-Degree],"&gt;= "&amp;H22)-COUNTIF(Vertices[Out-Degree],"&gt;="&amp;H23)</f>
        <v>0</v>
      </c>
      <c r="J22" s="37">
        <f t="shared" si="4"/>
        <v>3747.345454545456</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0.03236181818181818</v>
      </c>
      <c r="O22" s="38">
        <f>COUNTIF(Vertices[Eigenvector Centrality],"&gt;= "&amp;N22)-COUNTIF(Vertices[Eigenvector Centrality],"&gt;="&amp;N23)</f>
        <v>0</v>
      </c>
      <c r="P22" s="37">
        <f t="shared" si="7"/>
        <v>6.536968000000003</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113</v>
      </c>
      <c r="D23" s="32">
        <f t="shared" si="1"/>
        <v>0</v>
      </c>
      <c r="E23" s="3">
        <f>COUNTIF(Vertices[Degree],"&gt;= "&amp;D23)-COUNTIF(Vertices[Degree],"&gt;="&amp;D24)</f>
        <v>0</v>
      </c>
      <c r="F23" s="39">
        <f t="shared" si="2"/>
        <v>17.945454545454552</v>
      </c>
      <c r="G23" s="40">
        <f>COUNTIF(Vertices[In-Degree],"&gt;= "&amp;F23)-COUNTIF(Vertices[In-Degree],"&gt;="&amp;F24)</f>
        <v>0</v>
      </c>
      <c r="H23" s="39">
        <f t="shared" si="3"/>
        <v>15.65454545454546</v>
      </c>
      <c r="I23" s="40">
        <f>COUNTIF(Vertices[Out-Degree],"&gt;= "&amp;H23)-COUNTIF(Vertices[Out-Degree],"&gt;="&amp;H24)</f>
        <v>0</v>
      </c>
      <c r="J23" s="39">
        <f t="shared" si="4"/>
        <v>3934.712727272729</v>
      </c>
      <c r="K23" s="40">
        <f>COUNTIF(Vertices[Betweenness Centrality],"&gt;= "&amp;J23)-COUNTIF(Vertices[Betweenness Centrality],"&gt;="&amp;J24)</f>
        <v>1</v>
      </c>
      <c r="L23" s="39">
        <f t="shared" si="5"/>
        <v>0.19090909090909094</v>
      </c>
      <c r="M23" s="40">
        <f>COUNTIF(Vertices[Closeness Centrality],"&gt;= "&amp;L23)-COUNTIF(Vertices[Closeness Centrality],"&gt;="&amp;L24)</f>
        <v>0</v>
      </c>
      <c r="N23" s="39">
        <f t="shared" si="6"/>
        <v>0.03397990909090909</v>
      </c>
      <c r="O23" s="40">
        <f>COUNTIF(Vertices[Eigenvector Centrality],"&gt;= "&amp;N23)-COUNTIF(Vertices[Eigenvector Centrality],"&gt;="&amp;N24)</f>
        <v>0</v>
      </c>
      <c r="P23" s="39">
        <f t="shared" si="7"/>
        <v>6.863816400000004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352</v>
      </c>
      <c r="D24" s="32">
        <f t="shared" si="1"/>
        <v>0</v>
      </c>
      <c r="E24" s="3">
        <f>COUNTIF(Vertices[Degree],"&gt;= "&amp;D24)-COUNTIF(Vertices[Degree],"&gt;="&amp;D25)</f>
        <v>0</v>
      </c>
      <c r="F24" s="37">
        <f t="shared" si="2"/>
        <v>18.800000000000008</v>
      </c>
      <c r="G24" s="38">
        <f>COUNTIF(Vertices[In-Degree],"&gt;= "&amp;F24)-COUNTIF(Vertices[In-Degree],"&gt;="&amp;F25)</f>
        <v>0</v>
      </c>
      <c r="H24" s="37">
        <f t="shared" si="3"/>
        <v>16.400000000000006</v>
      </c>
      <c r="I24" s="38">
        <f>COUNTIF(Vertices[Out-Degree],"&gt;= "&amp;H24)-COUNTIF(Vertices[Out-Degree],"&gt;="&amp;H25)</f>
        <v>0</v>
      </c>
      <c r="J24" s="37">
        <f t="shared" si="4"/>
        <v>4122.080000000002</v>
      </c>
      <c r="K24" s="38">
        <f>COUNTIF(Vertices[Betweenness Centrality],"&gt;= "&amp;J24)-COUNTIF(Vertices[Betweenness Centrality],"&gt;="&amp;J25)</f>
        <v>0</v>
      </c>
      <c r="L24" s="37">
        <f t="shared" si="5"/>
        <v>0.20000000000000004</v>
      </c>
      <c r="M24" s="38">
        <f>COUNTIF(Vertices[Closeness Centrality],"&gt;= "&amp;L24)-COUNTIF(Vertices[Closeness Centrality],"&gt;="&amp;L25)</f>
        <v>0</v>
      </c>
      <c r="N24" s="37">
        <f t="shared" si="6"/>
        <v>0.035598</v>
      </c>
      <c r="O24" s="38">
        <f>COUNTIF(Vertices[Eigenvector Centrality],"&gt;= "&amp;N24)-COUNTIF(Vertices[Eigenvector Centrality],"&gt;="&amp;N25)</f>
        <v>0</v>
      </c>
      <c r="P24" s="37">
        <f t="shared" si="7"/>
        <v>7.190664800000004</v>
      </c>
      <c r="Q24" s="38">
        <f>COUNTIF(Vertices[PageRank],"&gt;= "&amp;P24)-COUNTIF(Vertices[PageRank],"&gt;="&amp;P25)</f>
        <v>0</v>
      </c>
      <c r="R24" s="37">
        <f t="shared" si="8"/>
        <v>0.4000000000000001</v>
      </c>
      <c r="S24" s="43">
        <f>COUNTIF(Vertices[Clustering Coefficient],"&gt;= "&amp;R24)-COUNTIF(Vertices[Clustering Coefficient],"&gt;="&amp;R25)</f>
        <v>5</v>
      </c>
      <c r="T24" s="37" t="e">
        <f ca="1" t="shared" si="9"/>
        <v>#REF!</v>
      </c>
      <c r="U24" s="38" t="e">
        <f ca="1" t="shared" si="0"/>
        <v>#REF!</v>
      </c>
    </row>
    <row r="25" spans="1:21" ht="15">
      <c r="A25" s="123"/>
      <c r="B25" s="123"/>
      <c r="D25" s="32">
        <f t="shared" si="1"/>
        <v>0</v>
      </c>
      <c r="E25" s="3">
        <f>COUNTIF(Vertices[Degree],"&gt;= "&amp;D25)-COUNTIF(Vertices[Degree],"&gt;="&amp;D26)</f>
        <v>0</v>
      </c>
      <c r="F25" s="39">
        <f t="shared" si="2"/>
        <v>19.654545454545463</v>
      </c>
      <c r="G25" s="40">
        <f>COUNTIF(Vertices[In-Degree],"&gt;= "&amp;F25)-COUNTIF(Vertices[In-Degree],"&gt;="&amp;F26)</f>
        <v>0</v>
      </c>
      <c r="H25" s="39">
        <f t="shared" si="3"/>
        <v>17.14545454545455</v>
      </c>
      <c r="I25" s="40">
        <f>COUNTIF(Vertices[Out-Degree],"&gt;= "&amp;H25)-COUNTIF(Vertices[Out-Degree],"&gt;="&amp;H26)</f>
        <v>0</v>
      </c>
      <c r="J25" s="39">
        <f t="shared" si="4"/>
        <v>4309.447272727274</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0.03721609090909091</v>
      </c>
      <c r="O25" s="40">
        <f>COUNTIF(Vertices[Eigenvector Centrality],"&gt;= "&amp;N25)-COUNTIF(Vertices[Eigenvector Centrality],"&gt;="&amp;N26)</f>
        <v>0</v>
      </c>
      <c r="P25" s="39">
        <f t="shared" si="7"/>
        <v>7.517513200000004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20.50909090909092</v>
      </c>
      <c r="G26" s="38">
        <f>COUNTIF(Vertices[In-Degree],"&gt;= "&amp;F26)-COUNTIF(Vertices[In-Degree],"&gt;="&amp;F28)</f>
        <v>0</v>
      </c>
      <c r="H26" s="37">
        <f t="shared" si="3"/>
        <v>17.890909090909098</v>
      </c>
      <c r="I26" s="38">
        <f>COUNTIF(Vertices[Out-Degree],"&gt;= "&amp;H26)-COUNTIF(Vertices[Out-Degree],"&gt;="&amp;H28)</f>
        <v>0</v>
      </c>
      <c r="J26" s="37">
        <f t="shared" si="4"/>
        <v>4496.8145454545465</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0.038834181818181816</v>
      </c>
      <c r="O26" s="38">
        <f>COUNTIF(Vertices[Eigenvector Centrality],"&gt;= "&amp;N26)-COUNTIF(Vertices[Eigenvector Centrality],"&gt;="&amp;N28)</f>
        <v>0</v>
      </c>
      <c r="P26" s="37">
        <f t="shared" si="7"/>
        <v>7.8443616000000045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2.642198</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-31</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21.363636363636374</v>
      </c>
      <c r="G28" s="40">
        <f>COUNTIF(Vertices[In-Degree],"&gt;= "&amp;F28)-COUNTIF(Vertices[In-Degree],"&gt;="&amp;F40)</f>
        <v>0</v>
      </c>
      <c r="H28" s="39">
        <f>H26+($H$57-$H$2)/BinDivisor</f>
        <v>18.636363636363644</v>
      </c>
      <c r="I28" s="40">
        <f>COUNTIF(Vertices[Out-Degree],"&gt;= "&amp;H28)-COUNTIF(Vertices[Out-Degree],"&gt;="&amp;H40)</f>
        <v>0</v>
      </c>
      <c r="J28" s="39">
        <f>J26+($J$57-$J$2)/BinDivisor</f>
        <v>4684.181818181819</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0.040452272727272726</v>
      </c>
      <c r="O28" s="40">
        <f>COUNTIF(Vertices[Eigenvector Centrality],"&gt;= "&amp;N28)-COUNTIF(Vertices[Eigenvector Centrality],"&gt;="&amp;N40)</f>
        <v>0</v>
      </c>
      <c r="P28" s="39">
        <f>P26+($P$57-$P$2)/BinDivisor</f>
        <v>8.171210000000004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0.015251989389920425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3087</v>
      </c>
      <c r="B30" s="34">
        <v>0.331574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3088</v>
      </c>
      <c r="B32" s="34" t="s">
        <v>3098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3089</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3090</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3091</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3092</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-3</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-31</v>
      </c>
      <c r="T38" s="61"/>
      <c r="U38" s="62">
        <f ca="1">COUNTIF(Vertices[Clustering Coefficient],"&gt;= "&amp;T38)-COUNTIF(Vertices[Clustering Coefficient],"&gt;="&amp;T40)</f>
        <v>0</v>
      </c>
    </row>
    <row r="39" spans="1:21" ht="15">
      <c r="A39" s="34" t="s">
        <v>3085</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-3</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-31</v>
      </c>
      <c r="T39" s="61"/>
      <c r="U39" s="62">
        <f ca="1">COUNTIF(Vertices[Clustering Coefficient],"&gt;= "&amp;T39)-COUNTIF(Vertices[Clustering Coefficient],"&gt;="&amp;T40)</f>
        <v>0</v>
      </c>
    </row>
    <row r="40" spans="1:21" ht="15">
      <c r="A40" s="34" t="s">
        <v>3093</v>
      </c>
      <c r="B40" s="34" t="s">
        <v>85</v>
      </c>
      <c r="D40" s="32">
        <f>D28+($D$57-$D$2)/BinDivisor</f>
        <v>0</v>
      </c>
      <c r="E40" s="3">
        <f>COUNTIF(Vertices[Degree],"&gt;= "&amp;D40)-COUNTIF(Vertices[Degree],"&gt;="&amp;D41)</f>
        <v>0</v>
      </c>
      <c r="F40" s="37">
        <f>F28+($F$57-$F$2)/BinDivisor</f>
        <v>22.21818181818183</v>
      </c>
      <c r="G40" s="38">
        <f>COUNTIF(Vertices[In-Degree],"&gt;= "&amp;F40)-COUNTIF(Vertices[In-Degree],"&gt;="&amp;F41)</f>
        <v>0</v>
      </c>
      <c r="H40" s="37">
        <f>H28+($H$57-$H$2)/BinDivisor</f>
        <v>19.38181818181819</v>
      </c>
      <c r="I40" s="38">
        <f>COUNTIF(Vertices[Out-Degree],"&gt;= "&amp;H40)-COUNTIF(Vertices[Out-Degree],"&gt;="&amp;H41)</f>
        <v>0</v>
      </c>
      <c r="J40" s="37">
        <f>J28+($J$57-$J$2)/BinDivisor</f>
        <v>4871.549090909091</v>
      </c>
      <c r="K40" s="38">
        <f>COUNTIF(Vertices[Betweenness Centrality],"&gt;= "&amp;J40)-COUNTIF(Vertices[Betweenness Centrality],"&gt;="&amp;J41)</f>
        <v>0</v>
      </c>
      <c r="L40" s="37">
        <f>L28+($L$57-$L$2)/BinDivisor</f>
        <v>0.23636363636363641</v>
      </c>
      <c r="M40" s="38">
        <f>COUNTIF(Vertices[Closeness Centrality],"&gt;= "&amp;L40)-COUNTIF(Vertices[Closeness Centrality],"&gt;="&amp;L41)</f>
        <v>0</v>
      </c>
      <c r="N40" s="37">
        <f>N28+($N$57-$N$2)/BinDivisor</f>
        <v>0.042070363636363635</v>
      </c>
      <c r="O40" s="38">
        <f>COUNTIF(Vertices[Eigenvector Centrality],"&gt;= "&amp;N40)-COUNTIF(Vertices[Eigenvector Centrality],"&gt;="&amp;N41)</f>
        <v>0</v>
      </c>
      <c r="P40" s="37">
        <f>P28+($P$57-$P$2)/BinDivisor</f>
        <v>8.498058400000003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3094</v>
      </c>
      <c r="B41" s="34" t="s">
        <v>85</v>
      </c>
      <c r="D41" s="32">
        <f aca="true" t="shared" si="10" ref="D41:D56">D40+($D$57-$D$2)/BinDivisor</f>
        <v>0</v>
      </c>
      <c r="E41" s="3">
        <f>COUNTIF(Vertices[Degree],"&gt;= "&amp;D41)-COUNTIF(Vertices[Degree],"&gt;="&amp;D42)</f>
        <v>0</v>
      </c>
      <c r="F41" s="39">
        <f aca="true" t="shared" si="11" ref="F41:F56">F40+($F$57-$F$2)/BinDivisor</f>
        <v>23.072727272727285</v>
      </c>
      <c r="G41" s="40">
        <f>COUNTIF(Vertices[In-Degree],"&gt;= "&amp;F41)-COUNTIF(Vertices[In-Degree],"&gt;="&amp;F42)</f>
        <v>0</v>
      </c>
      <c r="H41" s="39">
        <f aca="true" t="shared" si="12" ref="H41:H56">H40+($H$57-$H$2)/BinDivisor</f>
        <v>20.127272727272736</v>
      </c>
      <c r="I41" s="40">
        <f>COUNTIF(Vertices[Out-Degree],"&gt;= "&amp;H41)-COUNTIF(Vertices[Out-Degree],"&gt;="&amp;H42)</f>
        <v>0</v>
      </c>
      <c r="J41" s="39">
        <f aca="true" t="shared" si="13" ref="J41:J56">J40+($J$57-$J$2)/BinDivisor</f>
        <v>5058.916363636364</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0</v>
      </c>
      <c r="N41" s="39">
        <f aca="true" t="shared" si="15" ref="N41:N56">N40+($N$57-$N$2)/BinDivisor</f>
        <v>0.043688454545454544</v>
      </c>
      <c r="O41" s="40">
        <f>COUNTIF(Vertices[Eigenvector Centrality],"&gt;= "&amp;N41)-COUNTIF(Vertices[Eigenvector Centrality],"&gt;="&amp;N42)</f>
        <v>0</v>
      </c>
      <c r="P41" s="39">
        <f aca="true" t="shared" si="16" ref="P41:P56">P40+($P$57-$P$2)/BinDivisor</f>
        <v>8.824906800000003</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4" t="s">
        <v>3095</v>
      </c>
      <c r="B42" s="34" t="s">
        <v>85</v>
      </c>
      <c r="D42" s="32">
        <f t="shared" si="10"/>
        <v>0</v>
      </c>
      <c r="E42" s="3">
        <f>COUNTIF(Vertices[Degree],"&gt;= "&amp;D42)-COUNTIF(Vertices[Degree],"&gt;="&amp;D43)</f>
        <v>0</v>
      </c>
      <c r="F42" s="37">
        <f t="shared" si="11"/>
        <v>23.92727272727274</v>
      </c>
      <c r="G42" s="38">
        <f>COUNTIF(Vertices[In-Degree],"&gt;= "&amp;F42)-COUNTIF(Vertices[In-Degree],"&gt;="&amp;F43)</f>
        <v>0</v>
      </c>
      <c r="H42" s="37">
        <f t="shared" si="12"/>
        <v>20.872727272727282</v>
      </c>
      <c r="I42" s="38">
        <f>COUNTIF(Vertices[Out-Degree],"&gt;= "&amp;H42)-COUNTIF(Vertices[Out-Degree],"&gt;="&amp;H43)</f>
        <v>1</v>
      </c>
      <c r="J42" s="37">
        <f t="shared" si="13"/>
        <v>5246.283636363636</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0.045306545454545454</v>
      </c>
      <c r="O42" s="38">
        <f>COUNTIF(Vertices[Eigenvector Centrality],"&gt;= "&amp;N42)-COUNTIF(Vertices[Eigenvector Centrality],"&gt;="&amp;N43)</f>
        <v>0</v>
      </c>
      <c r="P42" s="37">
        <f t="shared" si="16"/>
        <v>9.151755200000002</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3096</v>
      </c>
      <c r="B43" s="34" t="s">
        <v>85</v>
      </c>
      <c r="D43" s="32">
        <f t="shared" si="10"/>
        <v>0</v>
      </c>
      <c r="E43" s="3">
        <f>COUNTIF(Vertices[Degree],"&gt;= "&amp;D43)-COUNTIF(Vertices[Degree],"&gt;="&amp;D44)</f>
        <v>0</v>
      </c>
      <c r="F43" s="39">
        <f t="shared" si="11"/>
        <v>24.781818181818196</v>
      </c>
      <c r="G43" s="40">
        <f>COUNTIF(Vertices[In-Degree],"&gt;= "&amp;F43)-COUNTIF(Vertices[In-Degree],"&gt;="&amp;F44)</f>
        <v>0</v>
      </c>
      <c r="H43" s="39">
        <f t="shared" si="12"/>
        <v>21.618181818181828</v>
      </c>
      <c r="I43" s="40">
        <f>COUNTIF(Vertices[Out-Degree],"&gt;= "&amp;H43)-COUNTIF(Vertices[Out-Degree],"&gt;="&amp;H44)</f>
        <v>0</v>
      </c>
      <c r="J43" s="39">
        <f t="shared" si="13"/>
        <v>5433.6509090909085</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0.04692463636363636</v>
      </c>
      <c r="O43" s="40">
        <f>COUNTIF(Vertices[Eigenvector Centrality],"&gt;= "&amp;N43)-COUNTIF(Vertices[Eigenvector Centrality],"&gt;="&amp;N44)</f>
        <v>0</v>
      </c>
      <c r="P43" s="39">
        <f t="shared" si="16"/>
        <v>9.478603600000001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3097</v>
      </c>
      <c r="B44" s="34" t="s">
        <v>85</v>
      </c>
      <c r="D44" s="32">
        <f t="shared" si="10"/>
        <v>0</v>
      </c>
      <c r="E44" s="3">
        <f>COUNTIF(Vertices[Degree],"&gt;= "&amp;D44)-COUNTIF(Vertices[Degree],"&gt;="&amp;D45)</f>
        <v>0</v>
      </c>
      <c r="F44" s="37">
        <f t="shared" si="11"/>
        <v>25.63636363636365</v>
      </c>
      <c r="G44" s="38">
        <f>COUNTIF(Vertices[In-Degree],"&gt;= "&amp;F44)-COUNTIF(Vertices[In-Degree],"&gt;="&amp;F45)</f>
        <v>0</v>
      </c>
      <c r="H44" s="37">
        <f t="shared" si="12"/>
        <v>22.363636363636374</v>
      </c>
      <c r="I44" s="38">
        <f>COUNTIF(Vertices[Out-Degree],"&gt;= "&amp;H44)-COUNTIF(Vertices[Out-Degree],"&gt;="&amp;H45)</f>
        <v>0</v>
      </c>
      <c r="J44" s="37">
        <f t="shared" si="13"/>
        <v>5621.018181818181</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0.04854272727272727</v>
      </c>
      <c r="O44" s="38">
        <f>COUNTIF(Vertices[Eigenvector Centrality],"&gt;= "&amp;N44)-COUNTIF(Vertices[Eigenvector Centrality],"&gt;="&amp;N45)</f>
        <v>0</v>
      </c>
      <c r="P44" s="37">
        <f t="shared" si="16"/>
        <v>9.805452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26.490909090909106</v>
      </c>
      <c r="G45" s="40">
        <f>COUNTIF(Vertices[In-Degree],"&gt;= "&amp;F45)-COUNTIF(Vertices[In-Degree],"&gt;="&amp;F46)</f>
        <v>0</v>
      </c>
      <c r="H45" s="39">
        <f t="shared" si="12"/>
        <v>23.10909090909092</v>
      </c>
      <c r="I45" s="40">
        <f>COUNTIF(Vertices[Out-Degree],"&gt;= "&amp;H45)-COUNTIF(Vertices[Out-Degree],"&gt;="&amp;H46)</f>
        <v>0</v>
      </c>
      <c r="J45" s="39">
        <f t="shared" si="13"/>
        <v>5808.385454545453</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0.05016081818181818</v>
      </c>
      <c r="O45" s="40">
        <f>COUNTIF(Vertices[Eigenvector Centrality],"&gt;= "&amp;N45)-COUNTIF(Vertices[Eigenvector Centrality],"&gt;="&amp;N46)</f>
        <v>0</v>
      </c>
      <c r="P45" s="39">
        <f t="shared" si="16"/>
        <v>10.1323004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27.34545454545456</v>
      </c>
      <c r="G46" s="38">
        <f>COUNTIF(Vertices[In-Degree],"&gt;= "&amp;F46)-COUNTIF(Vertices[In-Degree],"&gt;="&amp;F47)</f>
        <v>0</v>
      </c>
      <c r="H46" s="37">
        <f t="shared" si="12"/>
        <v>23.854545454545466</v>
      </c>
      <c r="I46" s="38">
        <f>COUNTIF(Vertices[Out-Degree],"&gt;= "&amp;H46)-COUNTIF(Vertices[Out-Degree],"&gt;="&amp;H47)</f>
        <v>0</v>
      </c>
      <c r="J46" s="37">
        <f t="shared" si="13"/>
        <v>5995.752727272726</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0.05177890909090909</v>
      </c>
      <c r="O46" s="38">
        <f>COUNTIF(Vertices[Eigenvector Centrality],"&gt;= "&amp;N46)-COUNTIF(Vertices[Eigenvector Centrality],"&gt;="&amp;N47)</f>
        <v>0</v>
      </c>
      <c r="P46" s="37">
        <f t="shared" si="16"/>
        <v>10.4591488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28.200000000000017</v>
      </c>
      <c r="G47" s="40">
        <f>COUNTIF(Vertices[In-Degree],"&gt;= "&amp;F47)-COUNTIF(Vertices[In-Degree],"&gt;="&amp;F48)</f>
        <v>0</v>
      </c>
      <c r="H47" s="39">
        <f t="shared" si="12"/>
        <v>24.600000000000012</v>
      </c>
      <c r="I47" s="40">
        <f>COUNTIF(Vertices[Out-Degree],"&gt;= "&amp;H47)-COUNTIF(Vertices[Out-Degree],"&gt;="&amp;H48)</f>
        <v>0</v>
      </c>
      <c r="J47" s="39">
        <f t="shared" si="13"/>
        <v>6183.119999999998</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0.053397</v>
      </c>
      <c r="O47" s="40">
        <f>COUNTIF(Vertices[Eigenvector Centrality],"&gt;= "&amp;N47)-COUNTIF(Vertices[Eigenvector Centrality],"&gt;="&amp;N48)</f>
        <v>0</v>
      </c>
      <c r="P47" s="39">
        <f t="shared" si="16"/>
        <v>10.785997199999999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29.054545454545472</v>
      </c>
      <c r="G48" s="38">
        <f>COUNTIF(Vertices[In-Degree],"&gt;= "&amp;F48)-COUNTIF(Vertices[In-Degree],"&gt;="&amp;F49)</f>
        <v>0</v>
      </c>
      <c r="H48" s="37">
        <f t="shared" si="12"/>
        <v>25.345454545454558</v>
      </c>
      <c r="I48" s="38">
        <f>COUNTIF(Vertices[Out-Degree],"&gt;= "&amp;H48)-COUNTIF(Vertices[Out-Degree],"&gt;="&amp;H49)</f>
        <v>0</v>
      </c>
      <c r="J48" s="37">
        <f t="shared" si="13"/>
        <v>6370.4872727272705</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0.05501509090909091</v>
      </c>
      <c r="O48" s="38">
        <f>COUNTIF(Vertices[Eigenvector Centrality],"&gt;= "&amp;N48)-COUNTIF(Vertices[Eigenvector Centrality],"&gt;="&amp;N49)</f>
        <v>0</v>
      </c>
      <c r="P48" s="37">
        <f t="shared" si="16"/>
        <v>11.112845599999998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29.909090909090928</v>
      </c>
      <c r="G49" s="40">
        <f>COUNTIF(Vertices[In-Degree],"&gt;= "&amp;F49)-COUNTIF(Vertices[In-Degree],"&gt;="&amp;F50)</f>
        <v>0</v>
      </c>
      <c r="H49" s="39">
        <f t="shared" si="12"/>
        <v>26.090909090909104</v>
      </c>
      <c r="I49" s="40">
        <f>COUNTIF(Vertices[Out-Degree],"&gt;= "&amp;H49)-COUNTIF(Vertices[Out-Degree],"&gt;="&amp;H50)</f>
        <v>0</v>
      </c>
      <c r="J49" s="39">
        <f t="shared" si="13"/>
        <v>6557.854545454543</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0.05663318181818182</v>
      </c>
      <c r="O49" s="40">
        <f>COUNTIF(Vertices[Eigenvector Centrality],"&gt;= "&amp;N49)-COUNTIF(Vertices[Eigenvector Centrality],"&gt;="&amp;N50)</f>
        <v>0</v>
      </c>
      <c r="P49" s="39">
        <f t="shared" si="16"/>
        <v>11.439693999999998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30.763636363636383</v>
      </c>
      <c r="G50" s="38">
        <f>COUNTIF(Vertices[In-Degree],"&gt;= "&amp;F50)-COUNTIF(Vertices[In-Degree],"&gt;="&amp;F51)</f>
        <v>0</v>
      </c>
      <c r="H50" s="37">
        <f t="shared" si="12"/>
        <v>26.83636363636365</v>
      </c>
      <c r="I50" s="38">
        <f>COUNTIF(Vertices[Out-Degree],"&gt;= "&amp;H50)-COUNTIF(Vertices[Out-Degree],"&gt;="&amp;H51)</f>
        <v>0</v>
      </c>
      <c r="J50" s="37">
        <f t="shared" si="13"/>
        <v>6745.221818181815</v>
      </c>
      <c r="K50" s="38">
        <f>COUNTIF(Vertices[Betweenness Centrality],"&gt;= "&amp;J50)-COUNTIF(Vertices[Betweenness Centrality],"&gt;="&amp;J51)</f>
        <v>0</v>
      </c>
      <c r="L50" s="37">
        <f t="shared" si="14"/>
        <v>0.3272727272727273</v>
      </c>
      <c r="M50" s="38">
        <f>COUNTIF(Vertices[Closeness Centrality],"&gt;= "&amp;L50)-COUNTIF(Vertices[Closeness Centrality],"&gt;="&amp;L51)</f>
        <v>2</v>
      </c>
      <c r="N50" s="37">
        <f t="shared" si="15"/>
        <v>0.05825127272727273</v>
      </c>
      <c r="O50" s="38">
        <f>COUNTIF(Vertices[Eigenvector Centrality],"&gt;= "&amp;N50)-COUNTIF(Vertices[Eigenvector Centrality],"&gt;="&amp;N51)</f>
        <v>0</v>
      </c>
      <c r="P50" s="37">
        <f t="shared" si="16"/>
        <v>11.766542399999997</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31.61818181818184</v>
      </c>
      <c r="G51" s="40">
        <f>COUNTIF(Vertices[In-Degree],"&gt;= "&amp;F51)-COUNTIF(Vertices[In-Degree],"&gt;="&amp;F52)</f>
        <v>0</v>
      </c>
      <c r="H51" s="39">
        <f t="shared" si="12"/>
        <v>27.581818181818196</v>
      </c>
      <c r="I51" s="40">
        <f>COUNTIF(Vertices[Out-Degree],"&gt;= "&amp;H51)-COUNTIF(Vertices[Out-Degree],"&gt;="&amp;H52)</f>
        <v>0</v>
      </c>
      <c r="J51" s="39">
        <f t="shared" si="13"/>
        <v>6932.589090909088</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0.05986936363636364</v>
      </c>
      <c r="O51" s="40">
        <f>COUNTIF(Vertices[Eigenvector Centrality],"&gt;= "&amp;N51)-COUNTIF(Vertices[Eigenvector Centrality],"&gt;="&amp;N52)</f>
        <v>0</v>
      </c>
      <c r="P51" s="39">
        <f t="shared" si="16"/>
        <v>12.093390799999996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32.47272727272729</v>
      </c>
      <c r="G52" s="38">
        <f>COUNTIF(Vertices[In-Degree],"&gt;= "&amp;F52)-COUNTIF(Vertices[In-Degree],"&gt;="&amp;F53)</f>
        <v>0</v>
      </c>
      <c r="H52" s="37">
        <f t="shared" si="12"/>
        <v>28.327272727272742</v>
      </c>
      <c r="I52" s="38">
        <f>COUNTIF(Vertices[Out-Degree],"&gt;= "&amp;H52)-COUNTIF(Vertices[Out-Degree],"&gt;="&amp;H53)</f>
        <v>0</v>
      </c>
      <c r="J52" s="37">
        <f t="shared" si="13"/>
        <v>7119.95636363636</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0.061487454545454547</v>
      </c>
      <c r="O52" s="38">
        <f>COUNTIF(Vertices[Eigenvector Centrality],"&gt;= "&amp;N52)-COUNTIF(Vertices[Eigenvector Centrality],"&gt;="&amp;N53)</f>
        <v>0</v>
      </c>
      <c r="P52" s="37">
        <f t="shared" si="16"/>
        <v>12.420239199999996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33.32727272727274</v>
      </c>
      <c r="G53" s="40">
        <f>COUNTIF(Vertices[In-Degree],"&gt;= "&amp;F53)-COUNTIF(Vertices[In-Degree],"&gt;="&amp;F54)</f>
        <v>0</v>
      </c>
      <c r="H53" s="39">
        <f t="shared" si="12"/>
        <v>29.07272727272729</v>
      </c>
      <c r="I53" s="40">
        <f>COUNTIF(Vertices[Out-Degree],"&gt;= "&amp;H53)-COUNTIF(Vertices[Out-Degree],"&gt;="&amp;H54)</f>
        <v>0</v>
      </c>
      <c r="J53" s="39">
        <f t="shared" si="13"/>
        <v>7307.323636363632</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0.06310554545454546</v>
      </c>
      <c r="O53" s="40">
        <f>COUNTIF(Vertices[Eigenvector Centrality],"&gt;= "&amp;N53)-COUNTIF(Vertices[Eigenvector Centrality],"&gt;="&amp;N54)</f>
        <v>0</v>
      </c>
      <c r="P53" s="39">
        <f t="shared" si="16"/>
        <v>12.747087599999995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34.181818181818194</v>
      </c>
      <c r="G54" s="38">
        <f>COUNTIF(Vertices[In-Degree],"&gt;= "&amp;F54)-COUNTIF(Vertices[In-Degree],"&gt;="&amp;F55)</f>
        <v>0</v>
      </c>
      <c r="H54" s="37">
        <f t="shared" si="12"/>
        <v>29.818181818181834</v>
      </c>
      <c r="I54" s="38">
        <f>COUNTIF(Vertices[Out-Degree],"&gt;= "&amp;H54)-COUNTIF(Vertices[Out-Degree],"&gt;="&amp;H55)</f>
        <v>0</v>
      </c>
      <c r="J54" s="37">
        <f t="shared" si="13"/>
        <v>7494.690909090905</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0.06472363636363636</v>
      </c>
      <c r="O54" s="38">
        <f>COUNTIF(Vertices[Eigenvector Centrality],"&gt;= "&amp;N54)-COUNTIF(Vertices[Eigenvector Centrality],"&gt;="&amp;N55)</f>
        <v>0</v>
      </c>
      <c r="P54" s="37">
        <f t="shared" si="16"/>
        <v>13.073935999999994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35.036363636363646</v>
      </c>
      <c r="G55" s="40">
        <f>COUNTIF(Vertices[In-Degree],"&gt;= "&amp;F55)-COUNTIF(Vertices[In-Degree],"&gt;="&amp;F56)</f>
        <v>0</v>
      </c>
      <c r="H55" s="39">
        <f t="shared" si="12"/>
        <v>30.56363636363638</v>
      </c>
      <c r="I55" s="40">
        <f>COUNTIF(Vertices[Out-Degree],"&gt;= "&amp;H55)-COUNTIF(Vertices[Out-Degree],"&gt;="&amp;H56)</f>
        <v>0</v>
      </c>
      <c r="J55" s="39">
        <f t="shared" si="13"/>
        <v>7682.058181818177</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0.06634172727272726</v>
      </c>
      <c r="O55" s="40">
        <f>COUNTIF(Vertices[Eigenvector Centrality],"&gt;= "&amp;N55)-COUNTIF(Vertices[Eigenvector Centrality],"&gt;="&amp;N56)</f>
        <v>0</v>
      </c>
      <c r="P55" s="39">
        <f t="shared" si="16"/>
        <v>13.400784399999994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35.8909090909091</v>
      </c>
      <c r="G56" s="38">
        <f>COUNTIF(Vertices[In-Degree],"&gt;= "&amp;F56)-COUNTIF(Vertices[In-Degree],"&gt;="&amp;F57)</f>
        <v>0</v>
      </c>
      <c r="H56" s="37">
        <f t="shared" si="12"/>
        <v>31.309090909090926</v>
      </c>
      <c r="I56" s="38">
        <f>COUNTIF(Vertices[Out-Degree],"&gt;= "&amp;H56)-COUNTIF(Vertices[Out-Degree],"&gt;="&amp;H57)</f>
        <v>0</v>
      </c>
      <c r="J56" s="37">
        <f t="shared" si="13"/>
        <v>7869.42545454545</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0.06795981818181816</v>
      </c>
      <c r="O56" s="38">
        <f>COUNTIF(Vertices[Eigenvector Centrality],"&gt;= "&amp;N56)-COUNTIF(Vertices[Eigenvector Centrality],"&gt;="&amp;N57)</f>
        <v>0</v>
      </c>
      <c r="P56" s="37">
        <f t="shared" si="16"/>
        <v>13.727632799999993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47</v>
      </c>
      <c r="G57" s="42">
        <f>COUNTIF(Vertices[In-Degree],"&gt;= "&amp;F57)-COUNTIF(Vertices[In-Degree],"&gt;="&amp;F58)</f>
        <v>1</v>
      </c>
      <c r="H57" s="41">
        <f>MAX(Vertices[Out-Degree])</f>
        <v>41</v>
      </c>
      <c r="I57" s="42">
        <f>COUNTIF(Vertices[Out-Degree],"&gt;= "&amp;H57)-COUNTIF(Vertices[Out-Degree],"&gt;="&amp;H58)</f>
        <v>1</v>
      </c>
      <c r="J57" s="41">
        <f>MAX(Vertices[Betweenness Centrality])</f>
        <v>10305.2</v>
      </c>
      <c r="K57" s="42">
        <f>COUNTIF(Vertices[Betweenness Centrality],"&gt;= "&amp;J57)-COUNTIF(Vertices[Betweenness Centrality],"&gt;="&amp;J58)</f>
        <v>1</v>
      </c>
      <c r="L57" s="41">
        <f>MAX(Vertices[Closeness Centrality])</f>
        <v>0.5</v>
      </c>
      <c r="M57" s="42">
        <f>COUNTIF(Vertices[Closeness Centrality],"&gt;= "&amp;L57)-COUNTIF(Vertices[Closeness Centrality],"&gt;="&amp;L58)</f>
        <v>1</v>
      </c>
      <c r="N57" s="41">
        <f>MAX(Vertices[Eigenvector Centrality])</f>
        <v>0.088995</v>
      </c>
      <c r="O57" s="42">
        <f>COUNTIF(Vertices[Eigenvector Centrality],"&gt;= "&amp;N57)-COUNTIF(Vertices[Eigenvector Centrality],"&gt;="&amp;N58)</f>
        <v>1</v>
      </c>
      <c r="P57" s="41">
        <f>MAX(Vertices[PageRank])</f>
        <v>17.976662</v>
      </c>
      <c r="Q57" s="42">
        <f>COUNTIF(Vertices[PageRank],"&gt;= "&amp;P57)-COUNTIF(Vertices[PageRank],"&gt;="&amp;P58)</f>
        <v>1</v>
      </c>
      <c r="R57" s="41">
        <f>MAX(Vertices[Clustering Coefficient])</f>
        <v>1</v>
      </c>
      <c r="S57" s="45">
        <f>COUNTIF(Vertices[Clustering Coefficient],"&gt;= "&amp;R57)-COUNTIF(Vertices[Clustering Coefficient],"&gt;="&amp;R58)</f>
        <v>11</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47</v>
      </c>
    </row>
    <row r="75" spans="1:2" ht="15">
      <c r="A75" s="33" t="s">
        <v>90</v>
      </c>
      <c r="B75" s="47">
        <f>_xlfn.IFERROR(AVERAGE(Vertices[In-Degree]),NoMetricMessage)</f>
        <v>1.8547008547008548</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41</v>
      </c>
    </row>
    <row r="89" spans="1:2" ht="15">
      <c r="A89" s="33" t="s">
        <v>96</v>
      </c>
      <c r="B89" s="47">
        <f>_xlfn.IFERROR(AVERAGE(Vertices[Out-Degree]),NoMetricMessage)</f>
        <v>1.8547008547008548</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10305.2</v>
      </c>
    </row>
    <row r="103" spans="1:2" ht="15">
      <c r="A103" s="33" t="s">
        <v>102</v>
      </c>
      <c r="B103" s="47">
        <f>_xlfn.IFERROR(AVERAGE(Vertices[Betweenness Centrality]),NoMetricMessage)</f>
        <v>180.34188035897444</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0.5</v>
      </c>
    </row>
    <row r="117" spans="1:2" ht="15">
      <c r="A117" s="33" t="s">
        <v>108</v>
      </c>
      <c r="B117" s="47">
        <f>_xlfn.IFERROR(AVERAGE(Vertices[Closeness Centrality]),NoMetricMessage)</f>
        <v>0.013291683760683761</v>
      </c>
    </row>
    <row r="118" spans="1:2" ht="15">
      <c r="A118" s="33" t="s">
        <v>109</v>
      </c>
      <c r="B118" s="47">
        <f>_xlfn.IFERROR(MEDIAN(Vertices[Closeness Centrality]),NoMetricMessage)</f>
        <v>0.003704</v>
      </c>
    </row>
    <row r="129" spans="1:2" ht="15">
      <c r="A129" s="33" t="s">
        <v>112</v>
      </c>
      <c r="B129" s="47">
        <f>IF(COUNT(Vertices[Eigenvector Centrality])&gt;0,N2,NoMetricMessage)</f>
        <v>0</v>
      </c>
    </row>
    <row r="130" spans="1:2" ht="15">
      <c r="A130" s="33" t="s">
        <v>113</v>
      </c>
      <c r="B130" s="47">
        <f>IF(COUNT(Vertices[Eigenvector Centrality])&gt;0,N57,NoMetricMessage)</f>
        <v>0.088995</v>
      </c>
    </row>
    <row r="131" spans="1:2" ht="15">
      <c r="A131" s="33" t="s">
        <v>114</v>
      </c>
      <c r="B131" s="47">
        <f>_xlfn.IFERROR(AVERAGE(Vertices[Eigenvector Centrality]),NoMetricMessage)</f>
        <v>0.008547042735042738</v>
      </c>
    </row>
    <row r="132" spans="1:2" ht="15">
      <c r="A132" s="33" t="s">
        <v>115</v>
      </c>
      <c r="B132" s="47">
        <f>_xlfn.IFERROR(MEDIAN(Vertices[Eigenvector Centrality]),NoMetricMessage)</f>
        <v>0.008811</v>
      </c>
    </row>
    <row r="143" spans="1:2" ht="15">
      <c r="A143" s="33" t="s">
        <v>140</v>
      </c>
      <c r="B143" s="47">
        <f>IF(COUNT(Vertices[PageRank])&gt;0,P2,NoMetricMessage)</f>
        <v>0</v>
      </c>
    </row>
    <row r="144" spans="1:2" ht="15">
      <c r="A144" s="33" t="s">
        <v>141</v>
      </c>
      <c r="B144" s="47">
        <f>IF(COUNT(Vertices[PageRank])&gt;0,P57,NoMetricMessage)</f>
        <v>17.976662</v>
      </c>
    </row>
    <row r="145" spans="1:2" ht="15">
      <c r="A145" s="33" t="s">
        <v>142</v>
      </c>
      <c r="B145" s="47">
        <f>_xlfn.IFERROR(AVERAGE(Vertices[PageRank]),NoMetricMessage)</f>
        <v>0.9914487948717948</v>
      </c>
    </row>
    <row r="146" spans="1:2" ht="15">
      <c r="A146" s="33" t="s">
        <v>143</v>
      </c>
      <c r="B146" s="47">
        <f>_xlfn.IFERROR(MEDIAN(Vertices[PageRank]),NoMetricMessage)</f>
        <v>0.586522</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0.23199096724737753</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1979</v>
      </c>
      <c r="K7" s="13" t="s">
        <v>1980</v>
      </c>
    </row>
    <row r="8" spans="1:11" ht="409.5">
      <c r="A8"/>
      <c r="B8">
        <v>2</v>
      </c>
      <c r="C8">
        <v>2</v>
      </c>
      <c r="D8" t="s">
        <v>61</v>
      </c>
      <c r="E8" t="s">
        <v>61</v>
      </c>
      <c r="H8" t="s">
        <v>73</v>
      </c>
      <c r="J8" t="s">
        <v>1981</v>
      </c>
      <c r="K8" s="13" t="s">
        <v>1982</v>
      </c>
    </row>
    <row r="9" spans="1:11" ht="409.5">
      <c r="A9"/>
      <c r="B9">
        <v>3</v>
      </c>
      <c r="C9">
        <v>4</v>
      </c>
      <c r="D9" t="s">
        <v>62</v>
      </c>
      <c r="E9" t="s">
        <v>62</v>
      </c>
      <c r="H9" t="s">
        <v>74</v>
      </c>
      <c r="J9" t="s">
        <v>1983</v>
      </c>
      <c r="K9" s="13" t="s">
        <v>1984</v>
      </c>
    </row>
    <row r="10" spans="1:11" ht="409.5">
      <c r="A10"/>
      <c r="B10">
        <v>4</v>
      </c>
      <c r="D10" t="s">
        <v>63</v>
      </c>
      <c r="E10" t="s">
        <v>63</v>
      </c>
      <c r="H10" t="s">
        <v>75</v>
      </c>
      <c r="J10" t="s">
        <v>1985</v>
      </c>
      <c r="K10" s="13" t="s">
        <v>1986</v>
      </c>
    </row>
    <row r="11" spans="1:11" ht="15">
      <c r="A11"/>
      <c r="B11">
        <v>5</v>
      </c>
      <c r="D11" t="s">
        <v>46</v>
      </c>
      <c r="E11">
        <v>1</v>
      </c>
      <c r="H11" t="s">
        <v>76</v>
      </c>
      <c r="J11" t="s">
        <v>1987</v>
      </c>
      <c r="K11" t="s">
        <v>1988</v>
      </c>
    </row>
    <row r="12" spans="1:11" ht="15">
      <c r="A12"/>
      <c r="B12"/>
      <c r="D12" t="s">
        <v>64</v>
      </c>
      <c r="E12">
        <v>2</v>
      </c>
      <c r="H12">
        <v>0</v>
      </c>
      <c r="J12" t="s">
        <v>1989</v>
      </c>
      <c r="K12" t="s">
        <v>1990</v>
      </c>
    </row>
    <row r="13" spans="1:11" ht="15">
      <c r="A13"/>
      <c r="B13"/>
      <c r="D13">
        <v>1</v>
      </c>
      <c r="E13">
        <v>3</v>
      </c>
      <c r="H13">
        <v>1</v>
      </c>
      <c r="J13" t="s">
        <v>1991</v>
      </c>
      <c r="K13" t="s">
        <v>1992</v>
      </c>
    </row>
    <row r="14" spans="4:11" ht="15">
      <c r="D14">
        <v>2</v>
      </c>
      <c r="E14">
        <v>4</v>
      </c>
      <c r="H14">
        <v>2</v>
      </c>
      <c r="J14" t="s">
        <v>1993</v>
      </c>
      <c r="K14" t="s">
        <v>1994</v>
      </c>
    </row>
    <row r="15" spans="4:11" ht="15">
      <c r="D15">
        <v>3</v>
      </c>
      <c r="E15">
        <v>5</v>
      </c>
      <c r="H15">
        <v>3</v>
      </c>
      <c r="J15" t="s">
        <v>1995</v>
      </c>
      <c r="K15" t="s">
        <v>1996</v>
      </c>
    </row>
    <row r="16" spans="4:11" ht="15">
      <c r="D16">
        <v>4</v>
      </c>
      <c r="E16">
        <v>6</v>
      </c>
      <c r="H16">
        <v>4</v>
      </c>
      <c r="J16" t="s">
        <v>1997</v>
      </c>
      <c r="K16" t="s">
        <v>1998</v>
      </c>
    </row>
    <row r="17" spans="4:11" ht="15">
      <c r="D17">
        <v>5</v>
      </c>
      <c r="E17">
        <v>7</v>
      </c>
      <c r="H17">
        <v>5</v>
      </c>
      <c r="J17" t="s">
        <v>1999</v>
      </c>
      <c r="K17" t="s">
        <v>2000</v>
      </c>
    </row>
    <row r="18" spans="4:11" ht="15">
      <c r="D18">
        <v>6</v>
      </c>
      <c r="E18">
        <v>8</v>
      </c>
      <c r="H18">
        <v>6</v>
      </c>
      <c r="J18" t="s">
        <v>2001</v>
      </c>
      <c r="K18" t="s">
        <v>2002</v>
      </c>
    </row>
    <row r="19" spans="4:11" ht="15">
      <c r="D19">
        <v>7</v>
      </c>
      <c r="E19">
        <v>9</v>
      </c>
      <c r="H19">
        <v>7</v>
      </c>
      <c r="J19" t="s">
        <v>2003</v>
      </c>
      <c r="K19" t="s">
        <v>2004</v>
      </c>
    </row>
    <row r="20" spans="4:11" ht="15">
      <c r="D20">
        <v>8</v>
      </c>
      <c r="H20">
        <v>8</v>
      </c>
      <c r="J20" t="s">
        <v>2005</v>
      </c>
      <c r="K20" t="s">
        <v>2006</v>
      </c>
    </row>
    <row r="21" spans="4:11" ht="409.5">
      <c r="D21">
        <v>9</v>
      </c>
      <c r="H21">
        <v>9</v>
      </c>
      <c r="J21" t="s">
        <v>2007</v>
      </c>
      <c r="K21" s="13" t="s">
        <v>2008</v>
      </c>
    </row>
    <row r="22" spans="4:11" ht="409.5">
      <c r="D22">
        <v>10</v>
      </c>
      <c r="J22" t="s">
        <v>2009</v>
      </c>
      <c r="K22" s="13" t="s">
        <v>2010</v>
      </c>
    </row>
    <row r="23" spans="4:11" ht="409.5">
      <c r="D23">
        <v>11</v>
      </c>
      <c r="J23" t="s">
        <v>2011</v>
      </c>
      <c r="K23" s="13" t="s">
        <v>2012</v>
      </c>
    </row>
    <row r="24" spans="10:11" ht="409.5">
      <c r="J24" t="s">
        <v>2013</v>
      </c>
      <c r="K24" s="13" t="s">
        <v>3166</v>
      </c>
    </row>
    <row r="25" spans="10:11" ht="15">
      <c r="J25" t="s">
        <v>2014</v>
      </c>
      <c r="K25" t="b">
        <v>0</v>
      </c>
    </row>
    <row r="26" spans="10:11" ht="15">
      <c r="J26" t="s">
        <v>3164</v>
      </c>
      <c r="K26" t="s">
        <v>3165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2040</v>
      </c>
      <c r="B1" s="13" t="s">
        <v>2041</v>
      </c>
      <c r="C1" s="13" t="s">
        <v>2042</v>
      </c>
      <c r="D1" s="13" t="s">
        <v>2044</v>
      </c>
      <c r="E1" s="13" t="s">
        <v>2043</v>
      </c>
      <c r="F1" s="13" t="s">
        <v>2046</v>
      </c>
      <c r="G1" s="13" t="s">
        <v>2045</v>
      </c>
      <c r="H1" s="13" t="s">
        <v>2048</v>
      </c>
      <c r="I1" s="13" t="s">
        <v>2047</v>
      </c>
      <c r="J1" s="13" t="s">
        <v>2052</v>
      </c>
      <c r="K1" s="13" t="s">
        <v>2051</v>
      </c>
      <c r="L1" s="13" t="s">
        <v>2054</v>
      </c>
      <c r="M1" s="13" t="s">
        <v>2053</v>
      </c>
      <c r="N1" s="13" t="s">
        <v>2056</v>
      </c>
      <c r="O1" s="78" t="s">
        <v>2055</v>
      </c>
      <c r="P1" s="78" t="s">
        <v>2058</v>
      </c>
      <c r="Q1" s="13" t="s">
        <v>2057</v>
      </c>
      <c r="R1" s="13" t="s">
        <v>2060</v>
      </c>
      <c r="S1" s="13" t="s">
        <v>2059</v>
      </c>
      <c r="T1" s="13" t="s">
        <v>2062</v>
      </c>
      <c r="U1" s="78" t="s">
        <v>2061</v>
      </c>
      <c r="V1" s="78" t="s">
        <v>2063</v>
      </c>
    </row>
    <row r="2" spans="1:22" ht="15">
      <c r="A2" s="83" t="s">
        <v>484</v>
      </c>
      <c r="B2" s="78">
        <v>7</v>
      </c>
      <c r="C2" s="83" t="s">
        <v>500</v>
      </c>
      <c r="D2" s="78">
        <v>2</v>
      </c>
      <c r="E2" s="83" t="s">
        <v>484</v>
      </c>
      <c r="F2" s="78">
        <v>6</v>
      </c>
      <c r="G2" s="83" t="s">
        <v>508</v>
      </c>
      <c r="H2" s="78">
        <v>2</v>
      </c>
      <c r="I2" s="83" t="s">
        <v>485</v>
      </c>
      <c r="J2" s="78">
        <v>1</v>
      </c>
      <c r="K2" s="83" t="s">
        <v>503</v>
      </c>
      <c r="L2" s="78">
        <v>2</v>
      </c>
      <c r="M2" s="83" t="s">
        <v>504</v>
      </c>
      <c r="N2" s="78">
        <v>1</v>
      </c>
      <c r="O2" s="78"/>
      <c r="P2" s="78"/>
      <c r="Q2" s="83" t="s">
        <v>487</v>
      </c>
      <c r="R2" s="78">
        <v>1</v>
      </c>
      <c r="S2" s="83" t="s">
        <v>483</v>
      </c>
      <c r="T2" s="78">
        <v>1</v>
      </c>
      <c r="U2" s="78"/>
      <c r="V2" s="78"/>
    </row>
    <row r="3" spans="1:22" ht="15">
      <c r="A3" s="83" t="s">
        <v>503</v>
      </c>
      <c r="B3" s="78">
        <v>3</v>
      </c>
      <c r="C3" s="83" t="s">
        <v>509</v>
      </c>
      <c r="D3" s="78">
        <v>1</v>
      </c>
      <c r="E3" s="78"/>
      <c r="F3" s="78"/>
      <c r="G3" s="83" t="s">
        <v>520</v>
      </c>
      <c r="H3" s="78">
        <v>1</v>
      </c>
      <c r="I3" s="83" t="s">
        <v>493</v>
      </c>
      <c r="J3" s="78">
        <v>1</v>
      </c>
      <c r="K3" s="83" t="s">
        <v>506</v>
      </c>
      <c r="L3" s="78">
        <v>1</v>
      </c>
      <c r="M3" s="83" t="s">
        <v>486</v>
      </c>
      <c r="N3" s="78">
        <v>1</v>
      </c>
      <c r="O3" s="78"/>
      <c r="P3" s="78"/>
      <c r="Q3" s="78"/>
      <c r="R3" s="78"/>
      <c r="S3" s="78"/>
      <c r="T3" s="78"/>
      <c r="U3" s="78"/>
      <c r="V3" s="78"/>
    </row>
    <row r="4" spans="1:22" ht="15">
      <c r="A4" s="83" t="s">
        <v>508</v>
      </c>
      <c r="B4" s="78">
        <v>3</v>
      </c>
      <c r="C4" s="83" t="s">
        <v>510</v>
      </c>
      <c r="D4" s="78">
        <v>1</v>
      </c>
      <c r="E4" s="78"/>
      <c r="F4" s="78"/>
      <c r="G4" s="83" t="s">
        <v>521</v>
      </c>
      <c r="H4" s="78">
        <v>1</v>
      </c>
      <c r="I4" s="83" t="s">
        <v>491</v>
      </c>
      <c r="J4" s="78">
        <v>1</v>
      </c>
      <c r="K4" s="78"/>
      <c r="L4" s="78"/>
      <c r="M4" s="83" t="s">
        <v>488</v>
      </c>
      <c r="N4" s="78">
        <v>1</v>
      </c>
      <c r="O4" s="78"/>
      <c r="P4" s="78"/>
      <c r="Q4" s="78"/>
      <c r="R4" s="78"/>
      <c r="S4" s="78"/>
      <c r="T4" s="78"/>
      <c r="U4" s="78"/>
      <c r="V4" s="78"/>
    </row>
    <row r="5" spans="1:22" ht="15">
      <c r="A5" s="83" t="s">
        <v>500</v>
      </c>
      <c r="B5" s="78">
        <v>2</v>
      </c>
      <c r="C5" s="83" t="s">
        <v>511</v>
      </c>
      <c r="D5" s="78">
        <v>1</v>
      </c>
      <c r="E5" s="78"/>
      <c r="F5" s="78"/>
      <c r="G5" s="83" t="s">
        <v>507</v>
      </c>
      <c r="H5" s="78">
        <v>1</v>
      </c>
      <c r="I5" s="83" t="s">
        <v>2049</v>
      </c>
      <c r="J5" s="78">
        <v>1</v>
      </c>
      <c r="K5" s="78"/>
      <c r="L5" s="78"/>
      <c r="M5" s="78"/>
      <c r="N5" s="78"/>
      <c r="O5" s="78"/>
      <c r="P5" s="78"/>
      <c r="Q5" s="78"/>
      <c r="R5" s="78"/>
      <c r="S5" s="78"/>
      <c r="T5" s="78"/>
      <c r="U5" s="78"/>
      <c r="V5" s="78"/>
    </row>
    <row r="6" spans="1:22" ht="15">
      <c r="A6" s="83" t="s">
        <v>506</v>
      </c>
      <c r="B6" s="78">
        <v>1</v>
      </c>
      <c r="C6" s="83" t="s">
        <v>512</v>
      </c>
      <c r="D6" s="78">
        <v>1</v>
      </c>
      <c r="E6" s="78"/>
      <c r="F6" s="78"/>
      <c r="G6" s="78"/>
      <c r="H6" s="78"/>
      <c r="I6" s="83" t="s">
        <v>2050</v>
      </c>
      <c r="J6" s="78">
        <v>1</v>
      </c>
      <c r="K6" s="78"/>
      <c r="L6" s="78"/>
      <c r="M6" s="78"/>
      <c r="N6" s="78"/>
      <c r="O6" s="78"/>
      <c r="P6" s="78"/>
      <c r="Q6" s="78"/>
      <c r="R6" s="78"/>
      <c r="S6" s="78"/>
      <c r="T6" s="78"/>
      <c r="U6" s="78"/>
      <c r="V6" s="78"/>
    </row>
    <row r="7" spans="1:22" ht="15">
      <c r="A7" s="83" t="s">
        <v>497</v>
      </c>
      <c r="B7" s="78">
        <v>1</v>
      </c>
      <c r="C7" s="83" t="s">
        <v>513</v>
      </c>
      <c r="D7" s="78">
        <v>1</v>
      </c>
      <c r="E7" s="78"/>
      <c r="F7" s="78"/>
      <c r="G7" s="78"/>
      <c r="H7" s="78"/>
      <c r="I7" s="78"/>
      <c r="J7" s="78"/>
      <c r="K7" s="78"/>
      <c r="L7" s="78"/>
      <c r="M7" s="78"/>
      <c r="N7" s="78"/>
      <c r="O7" s="78"/>
      <c r="P7" s="78"/>
      <c r="Q7" s="78"/>
      <c r="R7" s="78"/>
      <c r="S7" s="78"/>
      <c r="T7" s="78"/>
      <c r="U7" s="78"/>
      <c r="V7" s="78"/>
    </row>
    <row r="8" spans="1:22" ht="15">
      <c r="A8" s="83" t="s">
        <v>495</v>
      </c>
      <c r="B8" s="78">
        <v>1</v>
      </c>
      <c r="C8" s="83" t="s">
        <v>514</v>
      </c>
      <c r="D8" s="78">
        <v>1</v>
      </c>
      <c r="E8" s="78"/>
      <c r="F8" s="78"/>
      <c r="G8" s="78"/>
      <c r="H8" s="78"/>
      <c r="I8" s="78"/>
      <c r="J8" s="78"/>
      <c r="K8" s="78"/>
      <c r="L8" s="78"/>
      <c r="M8" s="78"/>
      <c r="N8" s="78"/>
      <c r="O8" s="78"/>
      <c r="P8" s="78"/>
      <c r="Q8" s="78"/>
      <c r="R8" s="78"/>
      <c r="S8" s="78"/>
      <c r="T8" s="78"/>
      <c r="U8" s="78"/>
      <c r="V8" s="78"/>
    </row>
    <row r="9" spans="1:22" ht="15">
      <c r="A9" s="83" t="s">
        <v>505</v>
      </c>
      <c r="B9" s="78">
        <v>1</v>
      </c>
      <c r="C9" s="83" t="s">
        <v>515</v>
      </c>
      <c r="D9" s="78">
        <v>1</v>
      </c>
      <c r="E9" s="78"/>
      <c r="F9" s="78"/>
      <c r="G9" s="78"/>
      <c r="H9" s="78"/>
      <c r="I9" s="78"/>
      <c r="J9" s="78"/>
      <c r="K9" s="78"/>
      <c r="L9" s="78"/>
      <c r="M9" s="78"/>
      <c r="N9" s="78"/>
      <c r="O9" s="78"/>
      <c r="P9" s="78"/>
      <c r="Q9" s="78"/>
      <c r="R9" s="78"/>
      <c r="S9" s="78"/>
      <c r="T9" s="78"/>
      <c r="U9" s="78"/>
      <c r="V9" s="78"/>
    </row>
    <row r="10" spans="1:22" ht="15">
      <c r="A10" s="83" t="s">
        <v>485</v>
      </c>
      <c r="B10" s="78">
        <v>1</v>
      </c>
      <c r="C10" s="83" t="s">
        <v>516</v>
      </c>
      <c r="D10" s="78">
        <v>1</v>
      </c>
      <c r="E10" s="78"/>
      <c r="F10" s="78"/>
      <c r="G10" s="78"/>
      <c r="H10" s="78"/>
      <c r="I10" s="78"/>
      <c r="J10" s="78"/>
      <c r="K10" s="78"/>
      <c r="L10" s="78"/>
      <c r="M10" s="78"/>
      <c r="N10" s="78"/>
      <c r="O10" s="78"/>
      <c r="P10" s="78"/>
      <c r="Q10" s="78"/>
      <c r="R10" s="78"/>
      <c r="S10" s="78"/>
      <c r="T10" s="78"/>
      <c r="U10" s="78"/>
      <c r="V10" s="78"/>
    </row>
    <row r="11" spans="1:22" ht="15">
      <c r="A11" s="83" t="s">
        <v>502</v>
      </c>
      <c r="B11" s="78">
        <v>1</v>
      </c>
      <c r="C11" s="83" t="s">
        <v>517</v>
      </c>
      <c r="D11" s="78">
        <v>1</v>
      </c>
      <c r="E11" s="78"/>
      <c r="F11" s="78"/>
      <c r="G11" s="78"/>
      <c r="H11" s="78"/>
      <c r="I11" s="78"/>
      <c r="J11" s="78"/>
      <c r="K11" s="78"/>
      <c r="L11" s="78"/>
      <c r="M11" s="78"/>
      <c r="N11" s="78"/>
      <c r="O11" s="78"/>
      <c r="P11" s="78"/>
      <c r="Q11" s="78"/>
      <c r="R11" s="78"/>
      <c r="S11" s="78"/>
      <c r="T11" s="78"/>
      <c r="U11" s="78"/>
      <c r="V11" s="78"/>
    </row>
    <row r="14" spans="1:22" ht="15" customHeight="1">
      <c r="A14" s="13" t="s">
        <v>2070</v>
      </c>
      <c r="B14" s="13" t="s">
        <v>2041</v>
      </c>
      <c r="C14" s="13" t="s">
        <v>2071</v>
      </c>
      <c r="D14" s="13" t="s">
        <v>2044</v>
      </c>
      <c r="E14" s="13" t="s">
        <v>2072</v>
      </c>
      <c r="F14" s="13" t="s">
        <v>2046</v>
      </c>
      <c r="G14" s="13" t="s">
        <v>2073</v>
      </c>
      <c r="H14" s="13" t="s">
        <v>2048</v>
      </c>
      <c r="I14" s="13" t="s">
        <v>2074</v>
      </c>
      <c r="J14" s="13" t="s">
        <v>2052</v>
      </c>
      <c r="K14" s="13" t="s">
        <v>2075</v>
      </c>
      <c r="L14" s="13" t="s">
        <v>2054</v>
      </c>
      <c r="M14" s="13" t="s">
        <v>2076</v>
      </c>
      <c r="N14" s="13" t="s">
        <v>2056</v>
      </c>
      <c r="O14" s="78" t="s">
        <v>2077</v>
      </c>
      <c r="P14" s="78" t="s">
        <v>2058</v>
      </c>
      <c r="Q14" s="13" t="s">
        <v>2078</v>
      </c>
      <c r="R14" s="13" t="s">
        <v>2060</v>
      </c>
      <c r="S14" s="13" t="s">
        <v>2079</v>
      </c>
      <c r="T14" s="13" t="s">
        <v>2062</v>
      </c>
      <c r="U14" s="78" t="s">
        <v>2080</v>
      </c>
      <c r="V14" s="78" t="s">
        <v>2063</v>
      </c>
    </row>
    <row r="15" spans="1:22" ht="15">
      <c r="A15" s="78" t="s">
        <v>527</v>
      </c>
      <c r="B15" s="78">
        <v>18</v>
      </c>
      <c r="C15" s="78" t="s">
        <v>527</v>
      </c>
      <c r="D15" s="78">
        <v>16</v>
      </c>
      <c r="E15" s="78" t="s">
        <v>523</v>
      </c>
      <c r="F15" s="78">
        <v>6</v>
      </c>
      <c r="G15" s="78" t="s">
        <v>533</v>
      </c>
      <c r="H15" s="78">
        <v>2</v>
      </c>
      <c r="I15" s="78" t="s">
        <v>529</v>
      </c>
      <c r="J15" s="78">
        <v>4</v>
      </c>
      <c r="K15" s="78" t="s">
        <v>527</v>
      </c>
      <c r="L15" s="78">
        <v>2</v>
      </c>
      <c r="M15" s="78" t="s">
        <v>531</v>
      </c>
      <c r="N15" s="78">
        <v>1</v>
      </c>
      <c r="O15" s="78"/>
      <c r="P15" s="78"/>
      <c r="Q15" s="78" t="s">
        <v>526</v>
      </c>
      <c r="R15" s="78">
        <v>1</v>
      </c>
      <c r="S15" s="78" t="s">
        <v>522</v>
      </c>
      <c r="T15" s="78">
        <v>1</v>
      </c>
      <c r="U15" s="78"/>
      <c r="V15" s="78"/>
    </row>
    <row r="16" spans="1:22" ht="15">
      <c r="A16" s="78" t="s">
        <v>526</v>
      </c>
      <c r="B16" s="78">
        <v>7</v>
      </c>
      <c r="C16" s="78" t="s">
        <v>534</v>
      </c>
      <c r="D16" s="78">
        <v>5</v>
      </c>
      <c r="E16" s="78"/>
      <c r="F16" s="78"/>
      <c r="G16" s="78" t="s">
        <v>526</v>
      </c>
      <c r="H16" s="78">
        <v>2</v>
      </c>
      <c r="I16" s="78" t="s">
        <v>524</v>
      </c>
      <c r="J16" s="78">
        <v>1</v>
      </c>
      <c r="K16" s="78" t="s">
        <v>532</v>
      </c>
      <c r="L16" s="78">
        <v>1</v>
      </c>
      <c r="M16" s="78" t="s">
        <v>525</v>
      </c>
      <c r="N16" s="78">
        <v>1</v>
      </c>
      <c r="O16" s="78"/>
      <c r="P16" s="78"/>
      <c r="Q16" s="78"/>
      <c r="R16" s="78"/>
      <c r="S16" s="78"/>
      <c r="T16" s="78"/>
      <c r="U16" s="78"/>
      <c r="V16" s="78"/>
    </row>
    <row r="17" spans="1:22" ht="15">
      <c r="A17" s="78" t="s">
        <v>523</v>
      </c>
      <c r="B17" s="78">
        <v>7</v>
      </c>
      <c r="C17" s="78" t="s">
        <v>526</v>
      </c>
      <c r="D17" s="78">
        <v>3</v>
      </c>
      <c r="E17" s="78"/>
      <c r="F17" s="78"/>
      <c r="G17" s="78" t="s">
        <v>535</v>
      </c>
      <c r="H17" s="78">
        <v>1</v>
      </c>
      <c r="I17" s="78"/>
      <c r="J17" s="78"/>
      <c r="K17" s="78"/>
      <c r="L17" s="78"/>
      <c r="M17" s="78" t="s">
        <v>526</v>
      </c>
      <c r="N17" s="78">
        <v>1</v>
      </c>
      <c r="O17" s="78"/>
      <c r="P17" s="78"/>
      <c r="Q17" s="78"/>
      <c r="R17" s="78"/>
      <c r="S17" s="78"/>
      <c r="T17" s="78"/>
      <c r="U17" s="78"/>
      <c r="V17" s="78"/>
    </row>
    <row r="18" spans="1:22" ht="15">
      <c r="A18" s="78" t="s">
        <v>534</v>
      </c>
      <c r="B18" s="78">
        <v>5</v>
      </c>
      <c r="C18" s="78" t="s">
        <v>533</v>
      </c>
      <c r="D18" s="78">
        <v>1</v>
      </c>
      <c r="E18" s="78"/>
      <c r="F18" s="78"/>
      <c r="G18" s="78"/>
      <c r="H18" s="78"/>
      <c r="I18" s="78"/>
      <c r="J18" s="78"/>
      <c r="K18" s="78"/>
      <c r="L18" s="78"/>
      <c r="M18" s="78"/>
      <c r="N18" s="78"/>
      <c r="O18" s="78"/>
      <c r="P18" s="78"/>
      <c r="Q18" s="78"/>
      <c r="R18" s="78"/>
      <c r="S18" s="78"/>
      <c r="T18" s="78"/>
      <c r="U18" s="78"/>
      <c r="V18" s="78"/>
    </row>
    <row r="19" spans="1:22" ht="15">
      <c r="A19" s="78" t="s">
        <v>529</v>
      </c>
      <c r="B19" s="78">
        <v>4</v>
      </c>
      <c r="C19" s="78" t="s">
        <v>523</v>
      </c>
      <c r="D19" s="78">
        <v>1</v>
      </c>
      <c r="E19" s="78"/>
      <c r="F19" s="78"/>
      <c r="G19" s="78"/>
      <c r="H19" s="78"/>
      <c r="I19" s="78"/>
      <c r="J19" s="78"/>
      <c r="K19" s="78"/>
      <c r="L19" s="78"/>
      <c r="M19" s="78"/>
      <c r="N19" s="78"/>
      <c r="O19" s="78"/>
      <c r="P19" s="78"/>
      <c r="Q19" s="78"/>
      <c r="R19" s="78"/>
      <c r="S19" s="78"/>
      <c r="T19" s="78"/>
      <c r="U19" s="78"/>
      <c r="V19" s="78"/>
    </row>
    <row r="20" spans="1:22" ht="15">
      <c r="A20" s="78" t="s">
        <v>533</v>
      </c>
      <c r="B20" s="78">
        <v>3</v>
      </c>
      <c r="C20" s="78" t="s">
        <v>528</v>
      </c>
      <c r="D20" s="78">
        <v>1</v>
      </c>
      <c r="E20" s="78"/>
      <c r="F20" s="78"/>
      <c r="G20" s="78"/>
      <c r="H20" s="78"/>
      <c r="I20" s="78"/>
      <c r="J20" s="78"/>
      <c r="K20" s="78"/>
      <c r="L20" s="78"/>
      <c r="M20" s="78"/>
      <c r="N20" s="78"/>
      <c r="O20" s="78"/>
      <c r="P20" s="78"/>
      <c r="Q20" s="78"/>
      <c r="R20" s="78"/>
      <c r="S20" s="78"/>
      <c r="T20" s="78"/>
      <c r="U20" s="78"/>
      <c r="V20" s="78"/>
    </row>
    <row r="21" spans="1:22" ht="15">
      <c r="A21" s="78" t="s">
        <v>532</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524</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525</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528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2087</v>
      </c>
      <c r="B27" s="13" t="s">
        <v>2041</v>
      </c>
      <c r="C27" s="13" t="s">
        <v>2095</v>
      </c>
      <c r="D27" s="13" t="s">
        <v>2044</v>
      </c>
      <c r="E27" s="13" t="s">
        <v>2098</v>
      </c>
      <c r="F27" s="13" t="s">
        <v>2046</v>
      </c>
      <c r="G27" s="13" t="s">
        <v>2102</v>
      </c>
      <c r="H27" s="13" t="s">
        <v>2048</v>
      </c>
      <c r="I27" s="13" t="s">
        <v>2107</v>
      </c>
      <c r="J27" s="13" t="s">
        <v>2052</v>
      </c>
      <c r="K27" s="13" t="s">
        <v>2112</v>
      </c>
      <c r="L27" s="13" t="s">
        <v>2054</v>
      </c>
      <c r="M27" s="13" t="s">
        <v>2123</v>
      </c>
      <c r="N27" s="13" t="s">
        <v>2056</v>
      </c>
      <c r="O27" s="13" t="s">
        <v>2128</v>
      </c>
      <c r="P27" s="13" t="s">
        <v>2058</v>
      </c>
      <c r="Q27" s="13" t="s">
        <v>2130</v>
      </c>
      <c r="R27" s="13" t="s">
        <v>2060</v>
      </c>
      <c r="S27" s="78" t="s">
        <v>2131</v>
      </c>
      <c r="T27" s="78" t="s">
        <v>2062</v>
      </c>
      <c r="U27" s="78" t="s">
        <v>2132</v>
      </c>
      <c r="V27" s="78" t="s">
        <v>2063</v>
      </c>
    </row>
    <row r="28" spans="1:22" ht="15">
      <c r="A28" s="78" t="s">
        <v>259</v>
      </c>
      <c r="B28" s="78">
        <v>81</v>
      </c>
      <c r="C28" s="78" t="s">
        <v>259</v>
      </c>
      <c r="D28" s="78">
        <v>52</v>
      </c>
      <c r="E28" s="78" t="s">
        <v>542</v>
      </c>
      <c r="F28" s="78">
        <v>5</v>
      </c>
      <c r="G28" s="78" t="s">
        <v>259</v>
      </c>
      <c r="H28" s="78">
        <v>20</v>
      </c>
      <c r="I28" s="78" t="s">
        <v>236</v>
      </c>
      <c r="J28" s="78">
        <v>6</v>
      </c>
      <c r="K28" s="78" t="s">
        <v>2113</v>
      </c>
      <c r="L28" s="78">
        <v>1</v>
      </c>
      <c r="M28" s="78" t="s">
        <v>259</v>
      </c>
      <c r="N28" s="78">
        <v>4</v>
      </c>
      <c r="O28" s="78" t="s">
        <v>544</v>
      </c>
      <c r="P28" s="78">
        <v>4</v>
      </c>
      <c r="Q28" s="78" t="s">
        <v>553</v>
      </c>
      <c r="R28" s="78">
        <v>1</v>
      </c>
      <c r="S28" s="78"/>
      <c r="T28" s="78"/>
      <c r="U28" s="78"/>
      <c r="V28" s="78"/>
    </row>
    <row r="29" spans="1:22" ht="15">
      <c r="A29" s="78" t="s">
        <v>236</v>
      </c>
      <c r="B29" s="78">
        <v>30</v>
      </c>
      <c r="C29" s="78" t="s">
        <v>236</v>
      </c>
      <c r="D29" s="78">
        <v>11</v>
      </c>
      <c r="E29" s="78" t="s">
        <v>541</v>
      </c>
      <c r="F29" s="78">
        <v>3</v>
      </c>
      <c r="G29" s="78" t="s">
        <v>236</v>
      </c>
      <c r="H29" s="78">
        <v>13</v>
      </c>
      <c r="I29" s="78" t="s">
        <v>259</v>
      </c>
      <c r="J29" s="78">
        <v>5</v>
      </c>
      <c r="K29" s="78" t="s">
        <v>2114</v>
      </c>
      <c r="L29" s="78">
        <v>1</v>
      </c>
      <c r="M29" s="78" t="s">
        <v>536</v>
      </c>
      <c r="N29" s="78">
        <v>3</v>
      </c>
      <c r="O29" s="78" t="s">
        <v>576</v>
      </c>
      <c r="P29" s="78">
        <v>1</v>
      </c>
      <c r="Q29" s="78"/>
      <c r="R29" s="78"/>
      <c r="S29" s="78"/>
      <c r="T29" s="78"/>
      <c r="U29" s="78"/>
      <c r="V29" s="78"/>
    </row>
    <row r="30" spans="1:22" ht="15">
      <c r="A30" s="78" t="s">
        <v>2088</v>
      </c>
      <c r="B30" s="78">
        <v>23</v>
      </c>
      <c r="C30" s="78" t="s">
        <v>2088</v>
      </c>
      <c r="D30" s="78">
        <v>11</v>
      </c>
      <c r="E30" s="78" t="s">
        <v>2099</v>
      </c>
      <c r="F30" s="78">
        <v>1</v>
      </c>
      <c r="G30" s="78" t="s">
        <v>567</v>
      </c>
      <c r="H30" s="78">
        <v>10</v>
      </c>
      <c r="I30" s="78" t="s">
        <v>537</v>
      </c>
      <c r="J30" s="78">
        <v>3</v>
      </c>
      <c r="K30" s="78" t="s">
        <v>2115</v>
      </c>
      <c r="L30" s="78">
        <v>1</v>
      </c>
      <c r="M30" s="78" t="s">
        <v>2088</v>
      </c>
      <c r="N30" s="78">
        <v>3</v>
      </c>
      <c r="O30" s="78" t="s">
        <v>2129</v>
      </c>
      <c r="P30" s="78">
        <v>1</v>
      </c>
      <c r="Q30" s="78"/>
      <c r="R30" s="78"/>
      <c r="S30" s="78"/>
      <c r="T30" s="78"/>
      <c r="U30" s="78"/>
      <c r="V30" s="78"/>
    </row>
    <row r="31" spans="1:22" ht="15">
      <c r="A31" s="78" t="s">
        <v>567</v>
      </c>
      <c r="B31" s="78">
        <v>14</v>
      </c>
      <c r="C31" s="78" t="s">
        <v>2089</v>
      </c>
      <c r="D31" s="78">
        <v>8</v>
      </c>
      <c r="E31" s="78" t="s">
        <v>2100</v>
      </c>
      <c r="F31" s="78">
        <v>1</v>
      </c>
      <c r="G31" s="78" t="s">
        <v>2088</v>
      </c>
      <c r="H31" s="78">
        <v>8</v>
      </c>
      <c r="I31" s="78" t="s">
        <v>570</v>
      </c>
      <c r="J31" s="78">
        <v>3</v>
      </c>
      <c r="K31" s="78" t="s">
        <v>2116</v>
      </c>
      <c r="L31" s="78">
        <v>1</v>
      </c>
      <c r="M31" s="78" t="s">
        <v>2124</v>
      </c>
      <c r="N31" s="78">
        <v>1</v>
      </c>
      <c r="O31" s="78"/>
      <c r="P31" s="78"/>
      <c r="Q31" s="78"/>
      <c r="R31" s="78"/>
      <c r="S31" s="78"/>
      <c r="T31" s="78"/>
      <c r="U31" s="78"/>
      <c r="V31" s="78"/>
    </row>
    <row r="32" spans="1:22" ht="15">
      <c r="A32" s="78" t="s">
        <v>2089</v>
      </c>
      <c r="B32" s="78">
        <v>13</v>
      </c>
      <c r="C32" s="78" t="s">
        <v>2093</v>
      </c>
      <c r="D32" s="78">
        <v>8</v>
      </c>
      <c r="E32" s="78" t="s">
        <v>2101</v>
      </c>
      <c r="F32" s="78">
        <v>1</v>
      </c>
      <c r="G32" s="78" t="s">
        <v>2090</v>
      </c>
      <c r="H32" s="78">
        <v>7</v>
      </c>
      <c r="I32" s="78" t="s">
        <v>2108</v>
      </c>
      <c r="J32" s="78">
        <v>2</v>
      </c>
      <c r="K32" s="78" t="s">
        <v>2117</v>
      </c>
      <c r="L32" s="78">
        <v>1</v>
      </c>
      <c r="M32" s="78" t="s">
        <v>570</v>
      </c>
      <c r="N32" s="78">
        <v>1</v>
      </c>
      <c r="O32" s="78"/>
      <c r="P32" s="78"/>
      <c r="Q32" s="78"/>
      <c r="R32" s="78"/>
      <c r="S32" s="78"/>
      <c r="T32" s="78"/>
      <c r="U32" s="78"/>
      <c r="V32" s="78"/>
    </row>
    <row r="33" spans="1:22" ht="15">
      <c r="A33" s="78" t="s">
        <v>2090</v>
      </c>
      <c r="B33" s="78">
        <v>10</v>
      </c>
      <c r="C33" s="78" t="s">
        <v>2094</v>
      </c>
      <c r="D33" s="78">
        <v>6</v>
      </c>
      <c r="E33" s="78"/>
      <c r="F33" s="78"/>
      <c r="G33" s="78" t="s">
        <v>2103</v>
      </c>
      <c r="H33" s="78">
        <v>6</v>
      </c>
      <c r="I33" s="78" t="s">
        <v>2109</v>
      </c>
      <c r="J33" s="78">
        <v>2</v>
      </c>
      <c r="K33" s="78" t="s">
        <v>2118</v>
      </c>
      <c r="L33" s="78">
        <v>1</v>
      </c>
      <c r="M33" s="78" t="s">
        <v>2089</v>
      </c>
      <c r="N33" s="78">
        <v>1</v>
      </c>
      <c r="O33" s="78"/>
      <c r="P33" s="78"/>
      <c r="Q33" s="78"/>
      <c r="R33" s="78"/>
      <c r="S33" s="78"/>
      <c r="T33" s="78"/>
      <c r="U33" s="78"/>
      <c r="V33" s="78"/>
    </row>
    <row r="34" spans="1:22" ht="15">
      <c r="A34" s="78" t="s">
        <v>2091</v>
      </c>
      <c r="B34" s="78">
        <v>8</v>
      </c>
      <c r="C34" s="78" t="s">
        <v>2096</v>
      </c>
      <c r="D34" s="78">
        <v>6</v>
      </c>
      <c r="E34" s="78"/>
      <c r="F34" s="78"/>
      <c r="G34" s="78" t="s">
        <v>2104</v>
      </c>
      <c r="H34" s="78">
        <v>6</v>
      </c>
      <c r="I34" s="78" t="s">
        <v>2110</v>
      </c>
      <c r="J34" s="78">
        <v>2</v>
      </c>
      <c r="K34" s="78" t="s">
        <v>2119</v>
      </c>
      <c r="L34" s="78">
        <v>1</v>
      </c>
      <c r="M34" s="78" t="s">
        <v>2094</v>
      </c>
      <c r="N34" s="78">
        <v>1</v>
      </c>
      <c r="O34" s="78"/>
      <c r="P34" s="78"/>
      <c r="Q34" s="78"/>
      <c r="R34" s="78"/>
      <c r="S34" s="78"/>
      <c r="T34" s="78"/>
      <c r="U34" s="78"/>
      <c r="V34" s="78"/>
    </row>
    <row r="35" spans="1:22" ht="15">
      <c r="A35" s="78" t="s">
        <v>2092</v>
      </c>
      <c r="B35" s="78">
        <v>8</v>
      </c>
      <c r="C35" s="78" t="s">
        <v>2097</v>
      </c>
      <c r="D35" s="78">
        <v>5</v>
      </c>
      <c r="E35" s="78"/>
      <c r="F35" s="78"/>
      <c r="G35" s="78" t="s">
        <v>2089</v>
      </c>
      <c r="H35" s="78">
        <v>2</v>
      </c>
      <c r="I35" s="78" t="s">
        <v>2091</v>
      </c>
      <c r="J35" s="78">
        <v>2</v>
      </c>
      <c r="K35" s="78" t="s">
        <v>2120</v>
      </c>
      <c r="L35" s="78">
        <v>1</v>
      </c>
      <c r="M35" s="78" t="s">
        <v>2125</v>
      </c>
      <c r="N35" s="78">
        <v>1</v>
      </c>
      <c r="O35" s="78"/>
      <c r="P35" s="78"/>
      <c r="Q35" s="78"/>
      <c r="R35" s="78"/>
      <c r="S35" s="78"/>
      <c r="T35" s="78"/>
      <c r="U35" s="78"/>
      <c r="V35" s="78"/>
    </row>
    <row r="36" spans="1:22" ht="15">
      <c r="A36" s="78" t="s">
        <v>2093</v>
      </c>
      <c r="B36" s="78">
        <v>8</v>
      </c>
      <c r="C36" s="78" t="s">
        <v>2091</v>
      </c>
      <c r="D36" s="78">
        <v>5</v>
      </c>
      <c r="E36" s="78"/>
      <c r="F36" s="78"/>
      <c r="G36" s="78" t="s">
        <v>2105</v>
      </c>
      <c r="H36" s="78">
        <v>1</v>
      </c>
      <c r="I36" s="78" t="s">
        <v>2092</v>
      </c>
      <c r="J36" s="78">
        <v>2</v>
      </c>
      <c r="K36" s="78" t="s">
        <v>2121</v>
      </c>
      <c r="L36" s="78">
        <v>1</v>
      </c>
      <c r="M36" s="78" t="s">
        <v>2126</v>
      </c>
      <c r="N36" s="78">
        <v>1</v>
      </c>
      <c r="O36" s="78"/>
      <c r="P36" s="78"/>
      <c r="Q36" s="78"/>
      <c r="R36" s="78"/>
      <c r="S36" s="78"/>
      <c r="T36" s="78"/>
      <c r="U36" s="78"/>
      <c r="V36" s="78"/>
    </row>
    <row r="37" spans="1:22" ht="15">
      <c r="A37" s="78" t="s">
        <v>2094</v>
      </c>
      <c r="B37" s="78">
        <v>7</v>
      </c>
      <c r="C37" s="78" t="s">
        <v>2092</v>
      </c>
      <c r="D37" s="78">
        <v>5</v>
      </c>
      <c r="E37" s="78"/>
      <c r="F37" s="78"/>
      <c r="G37" s="78" t="s">
        <v>2106</v>
      </c>
      <c r="H37" s="78">
        <v>1</v>
      </c>
      <c r="I37" s="78" t="s">
        <v>2111</v>
      </c>
      <c r="J37" s="78">
        <v>2</v>
      </c>
      <c r="K37" s="78" t="s">
        <v>2122</v>
      </c>
      <c r="L37" s="78">
        <v>1</v>
      </c>
      <c r="M37" s="78" t="s">
        <v>2127</v>
      </c>
      <c r="N37" s="78">
        <v>1</v>
      </c>
      <c r="O37" s="78"/>
      <c r="P37" s="78"/>
      <c r="Q37" s="78"/>
      <c r="R37" s="78"/>
      <c r="S37" s="78"/>
      <c r="T37" s="78"/>
      <c r="U37" s="78"/>
      <c r="V37" s="78"/>
    </row>
    <row r="40" spans="1:22" ht="15" customHeight="1">
      <c r="A40" s="13" t="s">
        <v>2140</v>
      </c>
      <c r="B40" s="13" t="s">
        <v>2041</v>
      </c>
      <c r="C40" s="13" t="s">
        <v>2148</v>
      </c>
      <c r="D40" s="13" t="s">
        <v>2044</v>
      </c>
      <c r="E40" s="13" t="s">
        <v>2151</v>
      </c>
      <c r="F40" s="13" t="s">
        <v>2046</v>
      </c>
      <c r="G40" s="13" t="s">
        <v>2159</v>
      </c>
      <c r="H40" s="13" t="s">
        <v>2048</v>
      </c>
      <c r="I40" s="13" t="s">
        <v>2162</v>
      </c>
      <c r="J40" s="13" t="s">
        <v>2052</v>
      </c>
      <c r="K40" s="13" t="s">
        <v>2165</v>
      </c>
      <c r="L40" s="13" t="s">
        <v>2054</v>
      </c>
      <c r="M40" s="13" t="s">
        <v>2172</v>
      </c>
      <c r="N40" s="13" t="s">
        <v>2056</v>
      </c>
      <c r="O40" s="13" t="s">
        <v>2178</v>
      </c>
      <c r="P40" s="13" t="s">
        <v>2058</v>
      </c>
      <c r="Q40" s="78" t="s">
        <v>2185</v>
      </c>
      <c r="R40" s="78" t="s">
        <v>2060</v>
      </c>
      <c r="S40" s="78" t="s">
        <v>2186</v>
      </c>
      <c r="T40" s="78" t="s">
        <v>2062</v>
      </c>
      <c r="U40" s="78" t="s">
        <v>2187</v>
      </c>
      <c r="V40" s="78" t="s">
        <v>2063</v>
      </c>
    </row>
    <row r="41" spans="1:22" ht="15">
      <c r="A41" s="84" t="s">
        <v>2141</v>
      </c>
      <c r="B41" s="84">
        <v>121</v>
      </c>
      <c r="C41" s="84" t="s">
        <v>2146</v>
      </c>
      <c r="D41" s="84">
        <v>52</v>
      </c>
      <c r="E41" s="84" t="s">
        <v>246</v>
      </c>
      <c r="F41" s="84">
        <v>11</v>
      </c>
      <c r="G41" s="84" t="s">
        <v>590</v>
      </c>
      <c r="H41" s="84">
        <v>24</v>
      </c>
      <c r="I41" s="84" t="s">
        <v>259</v>
      </c>
      <c r="J41" s="84">
        <v>8</v>
      </c>
      <c r="K41" s="84" t="s">
        <v>259</v>
      </c>
      <c r="L41" s="84">
        <v>6</v>
      </c>
      <c r="M41" s="84" t="s">
        <v>259</v>
      </c>
      <c r="N41" s="84">
        <v>19</v>
      </c>
      <c r="O41" s="84" t="s">
        <v>2108</v>
      </c>
      <c r="P41" s="84">
        <v>6</v>
      </c>
      <c r="Q41" s="84"/>
      <c r="R41" s="84"/>
      <c r="S41" s="84"/>
      <c r="T41" s="84"/>
      <c r="U41" s="84"/>
      <c r="V41" s="84"/>
    </row>
    <row r="42" spans="1:22" ht="15">
      <c r="A42" s="84" t="s">
        <v>2142</v>
      </c>
      <c r="B42" s="84">
        <v>12</v>
      </c>
      <c r="C42" s="84" t="s">
        <v>2147</v>
      </c>
      <c r="D42" s="84">
        <v>33</v>
      </c>
      <c r="E42" s="84" t="s">
        <v>259</v>
      </c>
      <c r="F42" s="84">
        <v>9</v>
      </c>
      <c r="G42" s="84" t="s">
        <v>2146</v>
      </c>
      <c r="H42" s="84">
        <v>20</v>
      </c>
      <c r="I42" s="84" t="s">
        <v>2150</v>
      </c>
      <c r="J42" s="84">
        <v>6</v>
      </c>
      <c r="K42" s="84" t="s">
        <v>590</v>
      </c>
      <c r="L42" s="84">
        <v>4</v>
      </c>
      <c r="M42" s="84" t="s">
        <v>2147</v>
      </c>
      <c r="N42" s="84">
        <v>16</v>
      </c>
      <c r="O42" s="84" t="s">
        <v>229</v>
      </c>
      <c r="P42" s="84">
        <v>4</v>
      </c>
      <c r="Q42" s="84"/>
      <c r="R42" s="84"/>
      <c r="S42" s="84"/>
      <c r="T42" s="84"/>
      <c r="U42" s="84"/>
      <c r="V42" s="84"/>
    </row>
    <row r="43" spans="1:22" ht="15">
      <c r="A43" s="84" t="s">
        <v>2143</v>
      </c>
      <c r="B43" s="84">
        <v>0</v>
      </c>
      <c r="C43" s="84" t="s">
        <v>259</v>
      </c>
      <c r="D43" s="84">
        <v>30</v>
      </c>
      <c r="E43" s="84" t="s">
        <v>2152</v>
      </c>
      <c r="F43" s="84">
        <v>5</v>
      </c>
      <c r="G43" s="84" t="s">
        <v>2147</v>
      </c>
      <c r="H43" s="84">
        <v>20</v>
      </c>
      <c r="I43" s="84" t="s">
        <v>2146</v>
      </c>
      <c r="J43" s="84">
        <v>5</v>
      </c>
      <c r="K43" s="84" t="s">
        <v>2166</v>
      </c>
      <c r="L43" s="84">
        <v>3</v>
      </c>
      <c r="M43" s="84" t="s">
        <v>2173</v>
      </c>
      <c r="N43" s="84">
        <v>6</v>
      </c>
      <c r="O43" s="84" t="s">
        <v>2179</v>
      </c>
      <c r="P43" s="84">
        <v>4</v>
      </c>
      <c r="Q43" s="84"/>
      <c r="R43" s="84"/>
      <c r="S43" s="84"/>
      <c r="T43" s="84"/>
      <c r="U43" s="84"/>
      <c r="V43" s="84"/>
    </row>
    <row r="44" spans="1:22" ht="15">
      <c r="A44" s="84" t="s">
        <v>2144</v>
      </c>
      <c r="B44" s="84">
        <v>4527</v>
      </c>
      <c r="C44" s="84" t="s">
        <v>2088</v>
      </c>
      <c r="D44" s="84">
        <v>17</v>
      </c>
      <c r="E44" s="84" t="s">
        <v>2153</v>
      </c>
      <c r="F44" s="84">
        <v>5</v>
      </c>
      <c r="G44" s="84" t="s">
        <v>2150</v>
      </c>
      <c r="H44" s="84">
        <v>13</v>
      </c>
      <c r="I44" s="84" t="s">
        <v>2147</v>
      </c>
      <c r="J44" s="84">
        <v>5</v>
      </c>
      <c r="K44" s="84" t="s">
        <v>2167</v>
      </c>
      <c r="L44" s="84">
        <v>3</v>
      </c>
      <c r="M44" s="84" t="s">
        <v>2088</v>
      </c>
      <c r="N44" s="84">
        <v>6</v>
      </c>
      <c r="O44" s="84" t="s">
        <v>259</v>
      </c>
      <c r="P44" s="84">
        <v>4</v>
      </c>
      <c r="Q44" s="84"/>
      <c r="R44" s="84"/>
      <c r="S44" s="84"/>
      <c r="T44" s="84"/>
      <c r="U44" s="84"/>
      <c r="V44" s="84"/>
    </row>
    <row r="45" spans="1:22" ht="15">
      <c r="A45" s="84" t="s">
        <v>2145</v>
      </c>
      <c r="B45" s="84">
        <v>4660</v>
      </c>
      <c r="C45" s="84" t="s">
        <v>2108</v>
      </c>
      <c r="D45" s="84">
        <v>17</v>
      </c>
      <c r="E45" s="84" t="s">
        <v>257</v>
      </c>
      <c r="F45" s="84">
        <v>5</v>
      </c>
      <c r="G45" s="84" t="s">
        <v>2088</v>
      </c>
      <c r="H45" s="84">
        <v>13</v>
      </c>
      <c r="I45" s="84" t="s">
        <v>2091</v>
      </c>
      <c r="J45" s="84">
        <v>3</v>
      </c>
      <c r="K45" s="84" t="s">
        <v>2168</v>
      </c>
      <c r="L45" s="84">
        <v>3</v>
      </c>
      <c r="M45" s="84" t="s">
        <v>2108</v>
      </c>
      <c r="N45" s="84">
        <v>6</v>
      </c>
      <c r="O45" s="84" t="s">
        <v>2180</v>
      </c>
      <c r="P45" s="84">
        <v>4</v>
      </c>
      <c r="Q45" s="84"/>
      <c r="R45" s="84"/>
      <c r="S45" s="84"/>
      <c r="T45" s="84"/>
      <c r="U45" s="84"/>
      <c r="V45" s="84"/>
    </row>
    <row r="46" spans="1:22" ht="15">
      <c r="A46" s="84" t="s">
        <v>259</v>
      </c>
      <c r="B46" s="84">
        <v>87</v>
      </c>
      <c r="C46" s="84" t="s">
        <v>2092</v>
      </c>
      <c r="D46" s="84">
        <v>16</v>
      </c>
      <c r="E46" s="84" t="s">
        <v>2154</v>
      </c>
      <c r="F46" s="84">
        <v>5</v>
      </c>
      <c r="G46" s="84" t="s">
        <v>281</v>
      </c>
      <c r="H46" s="84">
        <v>13</v>
      </c>
      <c r="I46" s="84" t="s">
        <v>2092</v>
      </c>
      <c r="J46" s="84">
        <v>3</v>
      </c>
      <c r="K46" s="84" t="s">
        <v>281</v>
      </c>
      <c r="L46" s="84">
        <v>3</v>
      </c>
      <c r="M46" s="84" t="s">
        <v>2161</v>
      </c>
      <c r="N46" s="84">
        <v>5</v>
      </c>
      <c r="O46" s="84" t="s">
        <v>270</v>
      </c>
      <c r="P46" s="84">
        <v>3</v>
      </c>
      <c r="Q46" s="84"/>
      <c r="R46" s="84"/>
      <c r="S46" s="84"/>
      <c r="T46" s="84"/>
      <c r="U46" s="84"/>
      <c r="V46" s="84"/>
    </row>
    <row r="47" spans="1:22" ht="15">
      <c r="A47" s="84" t="s">
        <v>2146</v>
      </c>
      <c r="B47" s="84">
        <v>81</v>
      </c>
      <c r="C47" s="84" t="s">
        <v>590</v>
      </c>
      <c r="D47" s="84">
        <v>14</v>
      </c>
      <c r="E47" s="84" t="s">
        <v>2155</v>
      </c>
      <c r="F47" s="84">
        <v>5</v>
      </c>
      <c r="G47" s="84" t="s">
        <v>280</v>
      </c>
      <c r="H47" s="84">
        <v>10</v>
      </c>
      <c r="I47" s="84" t="s">
        <v>2110</v>
      </c>
      <c r="J47" s="84">
        <v>3</v>
      </c>
      <c r="K47" s="84" t="s">
        <v>2169</v>
      </c>
      <c r="L47" s="84">
        <v>2</v>
      </c>
      <c r="M47" s="84" t="s">
        <v>2174</v>
      </c>
      <c r="N47" s="84">
        <v>4</v>
      </c>
      <c r="O47" s="84" t="s">
        <v>2181</v>
      </c>
      <c r="P47" s="84">
        <v>3</v>
      </c>
      <c r="Q47" s="84"/>
      <c r="R47" s="84"/>
      <c r="S47" s="84"/>
      <c r="T47" s="84"/>
      <c r="U47" s="84"/>
      <c r="V47" s="84"/>
    </row>
    <row r="48" spans="1:22" ht="15">
      <c r="A48" s="84" t="s">
        <v>2147</v>
      </c>
      <c r="B48" s="84">
        <v>80</v>
      </c>
      <c r="C48" s="84" t="s">
        <v>2149</v>
      </c>
      <c r="D48" s="84">
        <v>13</v>
      </c>
      <c r="E48" s="84" t="s">
        <v>2156</v>
      </c>
      <c r="F48" s="84">
        <v>5</v>
      </c>
      <c r="G48" s="84" t="s">
        <v>2160</v>
      </c>
      <c r="H48" s="84">
        <v>10</v>
      </c>
      <c r="I48" s="84" t="s">
        <v>262</v>
      </c>
      <c r="J48" s="84">
        <v>3</v>
      </c>
      <c r="K48" s="84" t="s">
        <v>2170</v>
      </c>
      <c r="L48" s="84">
        <v>2</v>
      </c>
      <c r="M48" s="84" t="s">
        <v>2175</v>
      </c>
      <c r="N48" s="84">
        <v>4</v>
      </c>
      <c r="O48" s="84" t="s">
        <v>2182</v>
      </c>
      <c r="P48" s="84">
        <v>3</v>
      </c>
      <c r="Q48" s="84"/>
      <c r="R48" s="84"/>
      <c r="S48" s="84"/>
      <c r="T48" s="84"/>
      <c r="U48" s="84"/>
      <c r="V48" s="84"/>
    </row>
    <row r="49" spans="1:22" ht="15">
      <c r="A49" s="84" t="s">
        <v>2088</v>
      </c>
      <c r="B49" s="84">
        <v>45</v>
      </c>
      <c r="C49" s="84" t="s">
        <v>2091</v>
      </c>
      <c r="D49" s="84">
        <v>13</v>
      </c>
      <c r="E49" s="84" t="s">
        <v>2157</v>
      </c>
      <c r="F49" s="84">
        <v>5</v>
      </c>
      <c r="G49" s="84" t="s">
        <v>259</v>
      </c>
      <c r="H49" s="84">
        <v>10</v>
      </c>
      <c r="I49" s="84" t="s">
        <v>2163</v>
      </c>
      <c r="J49" s="84">
        <v>3</v>
      </c>
      <c r="K49" s="84" t="s">
        <v>2171</v>
      </c>
      <c r="L49" s="84">
        <v>2</v>
      </c>
      <c r="M49" s="84" t="s">
        <v>2176</v>
      </c>
      <c r="N49" s="84">
        <v>4</v>
      </c>
      <c r="O49" s="84" t="s">
        <v>2183</v>
      </c>
      <c r="P49" s="84">
        <v>3</v>
      </c>
      <c r="Q49" s="84"/>
      <c r="R49" s="84"/>
      <c r="S49" s="84"/>
      <c r="T49" s="84"/>
      <c r="U49" s="84"/>
      <c r="V49" s="84"/>
    </row>
    <row r="50" spans="1:22" ht="15">
      <c r="A50" s="84" t="s">
        <v>590</v>
      </c>
      <c r="B50" s="84">
        <v>44</v>
      </c>
      <c r="C50" s="84" t="s">
        <v>2150</v>
      </c>
      <c r="D50" s="84">
        <v>11</v>
      </c>
      <c r="E50" s="84" t="s">
        <v>2158</v>
      </c>
      <c r="F50" s="84">
        <v>4</v>
      </c>
      <c r="G50" s="84" t="s">
        <v>2161</v>
      </c>
      <c r="H50" s="84">
        <v>9</v>
      </c>
      <c r="I50" s="84" t="s">
        <v>2164</v>
      </c>
      <c r="J50" s="84">
        <v>3</v>
      </c>
      <c r="K50" s="84" t="s">
        <v>2108</v>
      </c>
      <c r="L50" s="84">
        <v>2</v>
      </c>
      <c r="M50" s="84" t="s">
        <v>2177</v>
      </c>
      <c r="N50" s="84">
        <v>4</v>
      </c>
      <c r="O50" s="84" t="s">
        <v>2184</v>
      </c>
      <c r="P50" s="84">
        <v>3</v>
      </c>
      <c r="Q50" s="84"/>
      <c r="R50" s="84"/>
      <c r="S50" s="84"/>
      <c r="T50" s="84"/>
      <c r="U50" s="84"/>
      <c r="V50" s="84"/>
    </row>
    <row r="53" spans="1:22" ht="15" customHeight="1">
      <c r="A53" s="13" t="s">
        <v>2196</v>
      </c>
      <c r="B53" s="13" t="s">
        <v>2041</v>
      </c>
      <c r="C53" s="13" t="s">
        <v>2207</v>
      </c>
      <c r="D53" s="13" t="s">
        <v>2044</v>
      </c>
      <c r="E53" s="13" t="s">
        <v>2211</v>
      </c>
      <c r="F53" s="13" t="s">
        <v>2046</v>
      </c>
      <c r="G53" s="13" t="s">
        <v>2222</v>
      </c>
      <c r="H53" s="13" t="s">
        <v>2048</v>
      </c>
      <c r="I53" s="13" t="s">
        <v>2232</v>
      </c>
      <c r="J53" s="13" t="s">
        <v>2052</v>
      </c>
      <c r="K53" s="13" t="s">
        <v>2242</v>
      </c>
      <c r="L53" s="13" t="s">
        <v>2054</v>
      </c>
      <c r="M53" s="13" t="s">
        <v>2250</v>
      </c>
      <c r="N53" s="13" t="s">
        <v>2056</v>
      </c>
      <c r="O53" s="13" t="s">
        <v>2258</v>
      </c>
      <c r="P53" s="13" t="s">
        <v>2058</v>
      </c>
      <c r="Q53" s="78" t="s">
        <v>2269</v>
      </c>
      <c r="R53" s="78" t="s">
        <v>2060</v>
      </c>
      <c r="S53" s="78" t="s">
        <v>2270</v>
      </c>
      <c r="T53" s="78" t="s">
        <v>2062</v>
      </c>
      <c r="U53" s="78" t="s">
        <v>2271</v>
      </c>
      <c r="V53" s="78" t="s">
        <v>2063</v>
      </c>
    </row>
    <row r="54" spans="1:22" ht="15">
      <c r="A54" s="84" t="s">
        <v>2197</v>
      </c>
      <c r="B54" s="84">
        <v>24</v>
      </c>
      <c r="C54" s="84" t="s">
        <v>2198</v>
      </c>
      <c r="D54" s="84">
        <v>12</v>
      </c>
      <c r="E54" s="84" t="s">
        <v>2212</v>
      </c>
      <c r="F54" s="84">
        <v>5</v>
      </c>
      <c r="G54" s="84" t="s">
        <v>2197</v>
      </c>
      <c r="H54" s="84">
        <v>12</v>
      </c>
      <c r="I54" s="84" t="s">
        <v>2198</v>
      </c>
      <c r="J54" s="84">
        <v>3</v>
      </c>
      <c r="K54" s="84" t="s">
        <v>2206</v>
      </c>
      <c r="L54" s="84">
        <v>3</v>
      </c>
      <c r="M54" s="84" t="s">
        <v>2251</v>
      </c>
      <c r="N54" s="84">
        <v>4</v>
      </c>
      <c r="O54" s="84" t="s">
        <v>2259</v>
      </c>
      <c r="P54" s="84">
        <v>3</v>
      </c>
      <c r="Q54" s="84"/>
      <c r="R54" s="84"/>
      <c r="S54" s="84"/>
      <c r="T54" s="84"/>
      <c r="U54" s="84"/>
      <c r="V54" s="84"/>
    </row>
    <row r="55" spans="1:22" ht="15">
      <c r="A55" s="84" t="s">
        <v>2198</v>
      </c>
      <c r="B55" s="84">
        <v>16</v>
      </c>
      <c r="C55" s="84" t="s">
        <v>2197</v>
      </c>
      <c r="D55" s="84">
        <v>10</v>
      </c>
      <c r="E55" s="84" t="s">
        <v>2213</v>
      </c>
      <c r="F55" s="84">
        <v>4</v>
      </c>
      <c r="G55" s="84" t="s">
        <v>2223</v>
      </c>
      <c r="H55" s="84">
        <v>7</v>
      </c>
      <c r="I55" s="84" t="s">
        <v>2233</v>
      </c>
      <c r="J55" s="84">
        <v>3</v>
      </c>
      <c r="K55" s="84" t="s">
        <v>2243</v>
      </c>
      <c r="L55" s="84">
        <v>3</v>
      </c>
      <c r="M55" s="84" t="s">
        <v>2204</v>
      </c>
      <c r="N55" s="84">
        <v>4</v>
      </c>
      <c r="O55" s="84" t="s">
        <v>2260</v>
      </c>
      <c r="P55" s="84">
        <v>3</v>
      </c>
      <c r="Q55" s="84"/>
      <c r="R55" s="84"/>
      <c r="S55" s="84"/>
      <c r="T55" s="84"/>
      <c r="U55" s="84"/>
      <c r="V55" s="84"/>
    </row>
    <row r="56" spans="1:22" ht="15">
      <c r="A56" s="84" t="s">
        <v>2199</v>
      </c>
      <c r="B56" s="84">
        <v>15</v>
      </c>
      <c r="C56" s="84" t="s">
        <v>2200</v>
      </c>
      <c r="D56" s="84">
        <v>8</v>
      </c>
      <c r="E56" s="84" t="s">
        <v>2214</v>
      </c>
      <c r="F56" s="84">
        <v>3</v>
      </c>
      <c r="G56" s="84" t="s">
        <v>2224</v>
      </c>
      <c r="H56" s="84">
        <v>6</v>
      </c>
      <c r="I56" s="84" t="s">
        <v>2234</v>
      </c>
      <c r="J56" s="84">
        <v>3</v>
      </c>
      <c r="K56" s="84" t="s">
        <v>2244</v>
      </c>
      <c r="L56" s="84">
        <v>2</v>
      </c>
      <c r="M56" s="84" t="s">
        <v>2252</v>
      </c>
      <c r="N56" s="84">
        <v>4</v>
      </c>
      <c r="O56" s="84" t="s">
        <v>2261</v>
      </c>
      <c r="P56" s="84">
        <v>3</v>
      </c>
      <c r="Q56" s="84"/>
      <c r="R56" s="84"/>
      <c r="S56" s="84"/>
      <c r="T56" s="84"/>
      <c r="U56" s="84"/>
      <c r="V56" s="84"/>
    </row>
    <row r="57" spans="1:22" ht="15">
      <c r="A57" s="84" t="s">
        <v>2200</v>
      </c>
      <c r="B57" s="84">
        <v>15</v>
      </c>
      <c r="C57" s="84" t="s">
        <v>2201</v>
      </c>
      <c r="D57" s="84">
        <v>8</v>
      </c>
      <c r="E57" s="84" t="s">
        <v>2215</v>
      </c>
      <c r="F57" s="84">
        <v>3</v>
      </c>
      <c r="G57" s="84" t="s">
        <v>2225</v>
      </c>
      <c r="H57" s="84">
        <v>6</v>
      </c>
      <c r="I57" s="84" t="s">
        <v>2235</v>
      </c>
      <c r="J57" s="84">
        <v>3</v>
      </c>
      <c r="K57" s="84" t="s">
        <v>2245</v>
      </c>
      <c r="L57" s="84">
        <v>2</v>
      </c>
      <c r="M57" s="84" t="s">
        <v>2200</v>
      </c>
      <c r="N57" s="84">
        <v>4</v>
      </c>
      <c r="O57" s="84" t="s">
        <v>2262</v>
      </c>
      <c r="P57" s="84">
        <v>3</v>
      </c>
      <c r="Q57" s="84"/>
      <c r="R57" s="84"/>
      <c r="S57" s="84"/>
      <c r="T57" s="84"/>
      <c r="U57" s="84"/>
      <c r="V57" s="84"/>
    </row>
    <row r="58" spans="1:22" ht="15">
      <c r="A58" s="84" t="s">
        <v>2201</v>
      </c>
      <c r="B58" s="84">
        <v>15</v>
      </c>
      <c r="C58" s="84" t="s">
        <v>2203</v>
      </c>
      <c r="D58" s="84">
        <v>7</v>
      </c>
      <c r="E58" s="84" t="s">
        <v>2216</v>
      </c>
      <c r="F58" s="84">
        <v>3</v>
      </c>
      <c r="G58" s="84" t="s">
        <v>2226</v>
      </c>
      <c r="H58" s="84">
        <v>6</v>
      </c>
      <c r="I58" s="84" t="s">
        <v>2236</v>
      </c>
      <c r="J58" s="84">
        <v>3</v>
      </c>
      <c r="K58" s="84" t="s">
        <v>2246</v>
      </c>
      <c r="L58" s="84">
        <v>2</v>
      </c>
      <c r="M58" s="84" t="s">
        <v>2201</v>
      </c>
      <c r="N58" s="84">
        <v>4</v>
      </c>
      <c r="O58" s="84" t="s">
        <v>2263</v>
      </c>
      <c r="P58" s="84">
        <v>3</v>
      </c>
      <c r="Q58" s="84"/>
      <c r="R58" s="84"/>
      <c r="S58" s="84"/>
      <c r="T58" s="84"/>
      <c r="U58" s="84"/>
      <c r="V58" s="84"/>
    </row>
    <row r="59" spans="1:22" ht="15">
      <c r="A59" s="84" t="s">
        <v>2202</v>
      </c>
      <c r="B59" s="84">
        <v>13</v>
      </c>
      <c r="C59" s="84" t="s">
        <v>2202</v>
      </c>
      <c r="D59" s="84">
        <v>7</v>
      </c>
      <c r="E59" s="84" t="s">
        <v>2217</v>
      </c>
      <c r="F59" s="84">
        <v>3</v>
      </c>
      <c r="G59" s="84" t="s">
        <v>2227</v>
      </c>
      <c r="H59" s="84">
        <v>6</v>
      </c>
      <c r="I59" s="84" t="s">
        <v>2237</v>
      </c>
      <c r="J59" s="84">
        <v>3</v>
      </c>
      <c r="K59" s="84" t="s">
        <v>2247</v>
      </c>
      <c r="L59" s="84">
        <v>2</v>
      </c>
      <c r="M59" s="84" t="s">
        <v>2253</v>
      </c>
      <c r="N59" s="84">
        <v>3</v>
      </c>
      <c r="O59" s="84" t="s">
        <v>2264</v>
      </c>
      <c r="P59" s="84">
        <v>3</v>
      </c>
      <c r="Q59" s="84"/>
      <c r="R59" s="84"/>
      <c r="S59" s="84"/>
      <c r="T59" s="84"/>
      <c r="U59" s="84"/>
      <c r="V59" s="84"/>
    </row>
    <row r="60" spans="1:22" ht="15">
      <c r="A60" s="84" t="s">
        <v>2203</v>
      </c>
      <c r="B60" s="84">
        <v>13</v>
      </c>
      <c r="C60" s="84" t="s">
        <v>2204</v>
      </c>
      <c r="D60" s="84">
        <v>6</v>
      </c>
      <c r="E60" s="84" t="s">
        <v>2218</v>
      </c>
      <c r="F60" s="84">
        <v>3</v>
      </c>
      <c r="G60" s="84" t="s">
        <v>2228</v>
      </c>
      <c r="H60" s="84">
        <v>6</v>
      </c>
      <c r="I60" s="84" t="s">
        <v>2238</v>
      </c>
      <c r="J60" s="84">
        <v>3</v>
      </c>
      <c r="K60" s="84" t="s">
        <v>2248</v>
      </c>
      <c r="L60" s="84">
        <v>2</v>
      </c>
      <c r="M60" s="84" t="s">
        <v>2254</v>
      </c>
      <c r="N60" s="84">
        <v>3</v>
      </c>
      <c r="O60" s="84" t="s">
        <v>2265</v>
      </c>
      <c r="P60" s="84">
        <v>3</v>
      </c>
      <c r="Q60" s="84"/>
      <c r="R60" s="84"/>
      <c r="S60" s="84"/>
      <c r="T60" s="84"/>
      <c r="U60" s="84"/>
      <c r="V60" s="84"/>
    </row>
    <row r="61" spans="1:22" ht="15">
      <c r="A61" s="84" t="s">
        <v>2204</v>
      </c>
      <c r="B61" s="84">
        <v>12</v>
      </c>
      <c r="C61" s="84" t="s">
        <v>2208</v>
      </c>
      <c r="D61" s="84">
        <v>6</v>
      </c>
      <c r="E61" s="84" t="s">
        <v>2219</v>
      </c>
      <c r="F61" s="84">
        <v>3</v>
      </c>
      <c r="G61" s="84" t="s">
        <v>2229</v>
      </c>
      <c r="H61" s="84">
        <v>6</v>
      </c>
      <c r="I61" s="84" t="s">
        <v>2239</v>
      </c>
      <c r="J61" s="84">
        <v>3</v>
      </c>
      <c r="K61" s="84" t="s">
        <v>2249</v>
      </c>
      <c r="L61" s="84">
        <v>2</v>
      </c>
      <c r="M61" s="84" t="s">
        <v>2255</v>
      </c>
      <c r="N61" s="84">
        <v>3</v>
      </c>
      <c r="O61" s="84" t="s">
        <v>2266</v>
      </c>
      <c r="P61" s="84">
        <v>3</v>
      </c>
      <c r="Q61" s="84"/>
      <c r="R61" s="84"/>
      <c r="S61" s="84"/>
      <c r="T61" s="84"/>
      <c r="U61" s="84"/>
      <c r="V61" s="84"/>
    </row>
    <row r="62" spans="1:22" ht="15">
      <c r="A62" s="84" t="s">
        <v>2205</v>
      </c>
      <c r="B62" s="84">
        <v>12</v>
      </c>
      <c r="C62" s="84" t="s">
        <v>2209</v>
      </c>
      <c r="D62" s="84">
        <v>6</v>
      </c>
      <c r="E62" s="84" t="s">
        <v>2220</v>
      </c>
      <c r="F62" s="84">
        <v>3</v>
      </c>
      <c r="G62" s="84" t="s">
        <v>2230</v>
      </c>
      <c r="H62" s="84">
        <v>6</v>
      </c>
      <c r="I62" s="84" t="s">
        <v>2240</v>
      </c>
      <c r="J62" s="84">
        <v>3</v>
      </c>
      <c r="K62" s="84"/>
      <c r="L62" s="84"/>
      <c r="M62" s="84" t="s">
        <v>2256</v>
      </c>
      <c r="N62" s="84">
        <v>3</v>
      </c>
      <c r="O62" s="84" t="s">
        <v>2267</v>
      </c>
      <c r="P62" s="84">
        <v>3</v>
      </c>
      <c r="Q62" s="84"/>
      <c r="R62" s="84"/>
      <c r="S62" s="84"/>
      <c r="T62" s="84"/>
      <c r="U62" s="84"/>
      <c r="V62" s="84"/>
    </row>
    <row r="63" spans="1:22" ht="15">
      <c r="A63" s="84" t="s">
        <v>2206</v>
      </c>
      <c r="B63" s="84">
        <v>11</v>
      </c>
      <c r="C63" s="84" t="s">
        <v>2210</v>
      </c>
      <c r="D63" s="84">
        <v>6</v>
      </c>
      <c r="E63" s="84" t="s">
        <v>2221</v>
      </c>
      <c r="F63" s="84">
        <v>3</v>
      </c>
      <c r="G63" s="84" t="s">
        <v>2231</v>
      </c>
      <c r="H63" s="84">
        <v>6</v>
      </c>
      <c r="I63" s="84" t="s">
        <v>2241</v>
      </c>
      <c r="J63" s="84">
        <v>3</v>
      </c>
      <c r="K63" s="84"/>
      <c r="L63" s="84"/>
      <c r="M63" s="84" t="s">
        <v>2257</v>
      </c>
      <c r="N63" s="84">
        <v>3</v>
      </c>
      <c r="O63" s="84" t="s">
        <v>2268</v>
      </c>
      <c r="P63" s="84">
        <v>3</v>
      </c>
      <c r="Q63" s="84"/>
      <c r="R63" s="84"/>
      <c r="S63" s="84"/>
      <c r="T63" s="84"/>
      <c r="U63" s="84"/>
      <c r="V63" s="84"/>
    </row>
    <row r="66" spans="1:22" ht="15" customHeight="1">
      <c r="A66" s="13" t="s">
        <v>2280</v>
      </c>
      <c r="B66" s="13" t="s">
        <v>2041</v>
      </c>
      <c r="C66" s="13" t="s">
        <v>2282</v>
      </c>
      <c r="D66" s="13" t="s">
        <v>2044</v>
      </c>
      <c r="E66" s="78" t="s">
        <v>2283</v>
      </c>
      <c r="F66" s="78" t="s">
        <v>2046</v>
      </c>
      <c r="G66" s="78" t="s">
        <v>2286</v>
      </c>
      <c r="H66" s="78" t="s">
        <v>2048</v>
      </c>
      <c r="I66" s="78" t="s">
        <v>2288</v>
      </c>
      <c r="J66" s="78" t="s">
        <v>2052</v>
      </c>
      <c r="K66" s="78" t="s">
        <v>2290</v>
      </c>
      <c r="L66" s="78" t="s">
        <v>2054</v>
      </c>
      <c r="M66" s="78" t="s">
        <v>2293</v>
      </c>
      <c r="N66" s="78" t="s">
        <v>2056</v>
      </c>
      <c r="O66" s="78" t="s">
        <v>2295</v>
      </c>
      <c r="P66" s="78" t="s">
        <v>2058</v>
      </c>
      <c r="Q66" s="78" t="s">
        <v>2297</v>
      </c>
      <c r="R66" s="78" t="s">
        <v>2060</v>
      </c>
      <c r="S66" s="78" t="s">
        <v>2299</v>
      </c>
      <c r="T66" s="78" t="s">
        <v>2062</v>
      </c>
      <c r="U66" s="78" t="s">
        <v>2301</v>
      </c>
      <c r="V66" s="78" t="s">
        <v>2063</v>
      </c>
    </row>
    <row r="67" spans="1:22" ht="15">
      <c r="A67" s="78" t="s">
        <v>259</v>
      </c>
      <c r="B67" s="78">
        <v>3</v>
      </c>
      <c r="C67" s="78" t="s">
        <v>259</v>
      </c>
      <c r="D67" s="78">
        <v>3</v>
      </c>
      <c r="E67" s="78"/>
      <c r="F67" s="78"/>
      <c r="G67" s="78"/>
      <c r="H67" s="78"/>
      <c r="I67" s="78"/>
      <c r="J67" s="78"/>
      <c r="K67" s="78"/>
      <c r="L67" s="78"/>
      <c r="M67" s="78"/>
      <c r="N67" s="78"/>
      <c r="O67" s="78"/>
      <c r="P67" s="78"/>
      <c r="Q67" s="78"/>
      <c r="R67" s="78"/>
      <c r="S67" s="78"/>
      <c r="T67" s="78"/>
      <c r="U67" s="78"/>
      <c r="V67" s="78"/>
    </row>
    <row r="68" spans="1:22" ht="15">
      <c r="A68" s="78" t="s">
        <v>276</v>
      </c>
      <c r="B68" s="78">
        <v>1</v>
      </c>
      <c r="C68" s="78" t="s">
        <v>257</v>
      </c>
      <c r="D68" s="78">
        <v>1</v>
      </c>
      <c r="E68" s="78"/>
      <c r="F68" s="78"/>
      <c r="G68" s="78"/>
      <c r="H68" s="78"/>
      <c r="I68" s="78"/>
      <c r="J68" s="78"/>
      <c r="K68" s="78"/>
      <c r="L68" s="78"/>
      <c r="M68" s="78"/>
      <c r="N68" s="78"/>
      <c r="O68" s="78"/>
      <c r="P68" s="78"/>
      <c r="Q68" s="78"/>
      <c r="R68" s="78"/>
      <c r="S68" s="78"/>
      <c r="T68" s="78"/>
      <c r="U68" s="78"/>
      <c r="V68" s="78"/>
    </row>
    <row r="69" spans="1:22" ht="15">
      <c r="A69" s="78" t="s">
        <v>257</v>
      </c>
      <c r="B69" s="78">
        <v>1</v>
      </c>
      <c r="C69" s="78" t="s">
        <v>276</v>
      </c>
      <c r="D69" s="78">
        <v>1</v>
      </c>
      <c r="E69" s="78"/>
      <c r="F69" s="78"/>
      <c r="G69" s="78"/>
      <c r="H69" s="78"/>
      <c r="I69" s="78"/>
      <c r="J69" s="78"/>
      <c r="K69" s="78"/>
      <c r="L69" s="78"/>
      <c r="M69" s="78"/>
      <c r="N69" s="78"/>
      <c r="O69" s="78"/>
      <c r="P69" s="78"/>
      <c r="Q69" s="78"/>
      <c r="R69" s="78"/>
      <c r="S69" s="78"/>
      <c r="T69" s="78"/>
      <c r="U69" s="78"/>
      <c r="V69" s="78"/>
    </row>
    <row r="72" spans="1:22" ht="15" customHeight="1">
      <c r="A72" s="13" t="s">
        <v>2281</v>
      </c>
      <c r="B72" s="13" t="s">
        <v>2041</v>
      </c>
      <c r="C72" s="13" t="s">
        <v>2284</v>
      </c>
      <c r="D72" s="13" t="s">
        <v>2044</v>
      </c>
      <c r="E72" s="13" t="s">
        <v>2285</v>
      </c>
      <c r="F72" s="13" t="s">
        <v>2046</v>
      </c>
      <c r="G72" s="13" t="s">
        <v>2287</v>
      </c>
      <c r="H72" s="13" t="s">
        <v>2048</v>
      </c>
      <c r="I72" s="13" t="s">
        <v>2289</v>
      </c>
      <c r="J72" s="13" t="s">
        <v>2052</v>
      </c>
      <c r="K72" s="13" t="s">
        <v>2292</v>
      </c>
      <c r="L72" s="13" t="s">
        <v>2054</v>
      </c>
      <c r="M72" s="13" t="s">
        <v>2294</v>
      </c>
      <c r="N72" s="13" t="s">
        <v>2056</v>
      </c>
      <c r="O72" s="13" t="s">
        <v>2296</v>
      </c>
      <c r="P72" s="13" t="s">
        <v>2058</v>
      </c>
      <c r="Q72" s="13" t="s">
        <v>2298</v>
      </c>
      <c r="R72" s="13" t="s">
        <v>2060</v>
      </c>
      <c r="S72" s="13" t="s">
        <v>2300</v>
      </c>
      <c r="T72" s="13" t="s">
        <v>2062</v>
      </c>
      <c r="U72" s="78" t="s">
        <v>2302</v>
      </c>
      <c r="V72" s="78" t="s">
        <v>2063</v>
      </c>
    </row>
    <row r="73" spans="1:22" ht="15">
      <c r="A73" s="78" t="s">
        <v>259</v>
      </c>
      <c r="B73" s="78">
        <v>82</v>
      </c>
      <c r="C73" s="78" t="s">
        <v>259</v>
      </c>
      <c r="D73" s="78">
        <v>27</v>
      </c>
      <c r="E73" s="78" t="s">
        <v>246</v>
      </c>
      <c r="F73" s="78">
        <v>11</v>
      </c>
      <c r="G73" s="78" t="s">
        <v>281</v>
      </c>
      <c r="H73" s="78">
        <v>13</v>
      </c>
      <c r="I73" s="78" t="s">
        <v>259</v>
      </c>
      <c r="J73" s="78">
        <v>8</v>
      </c>
      <c r="K73" s="78" t="s">
        <v>259</v>
      </c>
      <c r="L73" s="78">
        <v>4</v>
      </c>
      <c r="M73" s="78" t="s">
        <v>259</v>
      </c>
      <c r="N73" s="78">
        <v>19</v>
      </c>
      <c r="O73" s="78" t="s">
        <v>229</v>
      </c>
      <c r="P73" s="78">
        <v>4</v>
      </c>
      <c r="Q73" s="78" t="s">
        <v>313</v>
      </c>
      <c r="R73" s="78">
        <v>1</v>
      </c>
      <c r="S73" s="78" t="s">
        <v>259</v>
      </c>
      <c r="T73" s="78">
        <v>1</v>
      </c>
      <c r="U73" s="78"/>
      <c r="V73" s="78"/>
    </row>
    <row r="74" spans="1:22" ht="15">
      <c r="A74" s="78" t="s">
        <v>281</v>
      </c>
      <c r="B74" s="78">
        <v>27</v>
      </c>
      <c r="C74" s="78" t="s">
        <v>281</v>
      </c>
      <c r="D74" s="78">
        <v>10</v>
      </c>
      <c r="E74" s="78" t="s">
        <v>259</v>
      </c>
      <c r="F74" s="78">
        <v>9</v>
      </c>
      <c r="G74" s="78" t="s">
        <v>280</v>
      </c>
      <c r="H74" s="78">
        <v>12</v>
      </c>
      <c r="I74" s="78" t="s">
        <v>262</v>
      </c>
      <c r="J74" s="78">
        <v>3</v>
      </c>
      <c r="K74" s="78" t="s">
        <v>281</v>
      </c>
      <c r="L74" s="78">
        <v>3</v>
      </c>
      <c r="M74" s="78" t="s">
        <v>257</v>
      </c>
      <c r="N74" s="78">
        <v>3</v>
      </c>
      <c r="O74" s="78" t="s">
        <v>259</v>
      </c>
      <c r="P74" s="78">
        <v>4</v>
      </c>
      <c r="Q74" s="78" t="s">
        <v>312</v>
      </c>
      <c r="R74" s="78">
        <v>1</v>
      </c>
      <c r="S74" s="78" t="s">
        <v>286</v>
      </c>
      <c r="T74" s="78">
        <v>1</v>
      </c>
      <c r="U74" s="78"/>
      <c r="V74" s="78"/>
    </row>
    <row r="75" spans="1:22" ht="15">
      <c r="A75" s="78" t="s">
        <v>280</v>
      </c>
      <c r="B75" s="78">
        <v>21</v>
      </c>
      <c r="C75" s="78" t="s">
        <v>280</v>
      </c>
      <c r="D75" s="78">
        <v>7</v>
      </c>
      <c r="E75" s="78" t="s">
        <v>257</v>
      </c>
      <c r="F75" s="78">
        <v>5</v>
      </c>
      <c r="G75" s="78" t="s">
        <v>259</v>
      </c>
      <c r="H75" s="78">
        <v>10</v>
      </c>
      <c r="I75" s="78" t="s">
        <v>2291</v>
      </c>
      <c r="J75" s="78">
        <v>3</v>
      </c>
      <c r="K75" s="78" t="s">
        <v>279</v>
      </c>
      <c r="L75" s="78">
        <v>2</v>
      </c>
      <c r="M75" s="78" t="s">
        <v>316</v>
      </c>
      <c r="N75" s="78">
        <v>2</v>
      </c>
      <c r="O75" s="78" t="s">
        <v>270</v>
      </c>
      <c r="P75" s="78">
        <v>3</v>
      </c>
      <c r="Q75" s="78"/>
      <c r="R75" s="78"/>
      <c r="S75" s="78" t="s">
        <v>285</v>
      </c>
      <c r="T75" s="78">
        <v>1</v>
      </c>
      <c r="U75" s="78"/>
      <c r="V75" s="78"/>
    </row>
    <row r="76" spans="1:22" ht="15">
      <c r="A76" s="78" t="s">
        <v>257</v>
      </c>
      <c r="B76" s="78">
        <v>15</v>
      </c>
      <c r="C76" s="78" t="s">
        <v>287</v>
      </c>
      <c r="D76" s="78">
        <v>6</v>
      </c>
      <c r="E76" s="78" t="s">
        <v>314</v>
      </c>
      <c r="F76" s="78">
        <v>4</v>
      </c>
      <c r="G76" s="78" t="s">
        <v>273</v>
      </c>
      <c r="H76" s="78">
        <v>5</v>
      </c>
      <c r="I76" s="78" t="s">
        <v>261</v>
      </c>
      <c r="J76" s="78">
        <v>2</v>
      </c>
      <c r="K76" s="78" t="s">
        <v>327</v>
      </c>
      <c r="L76" s="78">
        <v>2</v>
      </c>
      <c r="M76" s="78" t="s">
        <v>256</v>
      </c>
      <c r="N76" s="78">
        <v>2</v>
      </c>
      <c r="O76" s="78" t="s">
        <v>269</v>
      </c>
      <c r="P76" s="78">
        <v>3</v>
      </c>
      <c r="Q76" s="78"/>
      <c r="R76" s="78"/>
      <c r="S76" s="78"/>
      <c r="T76" s="78"/>
      <c r="U76" s="78"/>
      <c r="V76" s="78"/>
    </row>
    <row r="77" spans="1:22" ht="15">
      <c r="A77" s="78" t="s">
        <v>246</v>
      </c>
      <c r="B77" s="78">
        <v>15</v>
      </c>
      <c r="C77" s="78" t="s">
        <v>316</v>
      </c>
      <c r="D77" s="78">
        <v>6</v>
      </c>
      <c r="E77" s="78" t="s">
        <v>247</v>
      </c>
      <c r="F77" s="78">
        <v>3</v>
      </c>
      <c r="G77" s="78" t="s">
        <v>272</v>
      </c>
      <c r="H77" s="78">
        <v>1</v>
      </c>
      <c r="I77" s="78" t="s">
        <v>264</v>
      </c>
      <c r="J77" s="78">
        <v>2</v>
      </c>
      <c r="K77" s="78" t="s">
        <v>326</v>
      </c>
      <c r="L77" s="78">
        <v>2</v>
      </c>
      <c r="M77" s="78" t="s">
        <v>246</v>
      </c>
      <c r="N77" s="78">
        <v>1</v>
      </c>
      <c r="O77" s="78" t="s">
        <v>290</v>
      </c>
      <c r="P77" s="78">
        <v>1</v>
      </c>
      <c r="Q77" s="78"/>
      <c r="R77" s="78"/>
      <c r="S77" s="78"/>
      <c r="T77" s="78"/>
      <c r="U77" s="78"/>
      <c r="V77" s="78"/>
    </row>
    <row r="78" spans="1:22" ht="15">
      <c r="A78" s="78" t="s">
        <v>314</v>
      </c>
      <c r="B78" s="78">
        <v>9</v>
      </c>
      <c r="C78" s="78" t="s">
        <v>271</v>
      </c>
      <c r="D78" s="78">
        <v>5</v>
      </c>
      <c r="E78" s="78" t="s">
        <v>268</v>
      </c>
      <c r="F78" s="78">
        <v>3</v>
      </c>
      <c r="G78" s="78" t="s">
        <v>257</v>
      </c>
      <c r="H78" s="78">
        <v>1</v>
      </c>
      <c r="I78" s="78" t="s">
        <v>323</v>
      </c>
      <c r="J78" s="78">
        <v>1</v>
      </c>
      <c r="K78" s="78" t="s">
        <v>314</v>
      </c>
      <c r="L78" s="78">
        <v>2</v>
      </c>
      <c r="M78" s="78" t="s">
        <v>287</v>
      </c>
      <c r="N78" s="78">
        <v>1</v>
      </c>
      <c r="O78" s="78" t="s">
        <v>289</v>
      </c>
      <c r="P78" s="78">
        <v>1</v>
      </c>
      <c r="Q78" s="78"/>
      <c r="R78" s="78"/>
      <c r="S78" s="78"/>
      <c r="T78" s="78"/>
      <c r="U78" s="78"/>
      <c r="V78" s="78"/>
    </row>
    <row r="79" spans="1:22" ht="15">
      <c r="A79" s="78" t="s">
        <v>316</v>
      </c>
      <c r="B79" s="78">
        <v>8</v>
      </c>
      <c r="C79" s="78" t="s">
        <v>257</v>
      </c>
      <c r="D79" s="78">
        <v>5</v>
      </c>
      <c r="E79" s="78" t="s">
        <v>311</v>
      </c>
      <c r="F79" s="78">
        <v>3</v>
      </c>
      <c r="G79" s="78" t="s">
        <v>266</v>
      </c>
      <c r="H79" s="78">
        <v>1</v>
      </c>
      <c r="I79" s="78" t="s">
        <v>322</v>
      </c>
      <c r="J79" s="78">
        <v>1</v>
      </c>
      <c r="K79" s="78" t="s">
        <v>282</v>
      </c>
      <c r="L79" s="78">
        <v>1</v>
      </c>
      <c r="M79" s="78" t="s">
        <v>295</v>
      </c>
      <c r="N79" s="78">
        <v>1</v>
      </c>
      <c r="O79" s="78" t="s">
        <v>288</v>
      </c>
      <c r="P79" s="78">
        <v>1</v>
      </c>
      <c r="Q79" s="78"/>
      <c r="R79" s="78"/>
      <c r="S79" s="78"/>
      <c r="T79" s="78"/>
      <c r="U79" s="78"/>
      <c r="V79" s="78"/>
    </row>
    <row r="80" spans="1:22" ht="15">
      <c r="A80" s="78" t="s">
        <v>287</v>
      </c>
      <c r="B80" s="78">
        <v>7</v>
      </c>
      <c r="C80" s="78" t="s">
        <v>320</v>
      </c>
      <c r="D80" s="78">
        <v>5</v>
      </c>
      <c r="E80" s="78" t="s">
        <v>309</v>
      </c>
      <c r="F80" s="78">
        <v>2</v>
      </c>
      <c r="G80" s="78"/>
      <c r="H80" s="78"/>
      <c r="I80" s="78" t="s">
        <v>321</v>
      </c>
      <c r="J80" s="78">
        <v>1</v>
      </c>
      <c r="K80" s="78" t="s">
        <v>280</v>
      </c>
      <c r="L80" s="78">
        <v>1</v>
      </c>
      <c r="M80" s="78" t="s">
        <v>294</v>
      </c>
      <c r="N80" s="78">
        <v>1</v>
      </c>
      <c r="O80" s="78" t="s">
        <v>228</v>
      </c>
      <c r="P80" s="78">
        <v>1</v>
      </c>
      <c r="Q80" s="78"/>
      <c r="R80" s="78"/>
      <c r="S80" s="78"/>
      <c r="T80" s="78"/>
      <c r="U80" s="78"/>
      <c r="V80" s="78"/>
    </row>
    <row r="81" spans="1:22" ht="15">
      <c r="A81" s="78" t="s">
        <v>229</v>
      </c>
      <c r="B81" s="78">
        <v>6</v>
      </c>
      <c r="C81" s="78" t="s">
        <v>291</v>
      </c>
      <c r="D81" s="78">
        <v>4</v>
      </c>
      <c r="E81" s="78" t="s">
        <v>298</v>
      </c>
      <c r="F81" s="78">
        <v>1</v>
      </c>
      <c r="G81" s="78"/>
      <c r="H81" s="78"/>
      <c r="I81" s="78" t="s">
        <v>293</v>
      </c>
      <c r="J81" s="78">
        <v>1</v>
      </c>
      <c r="K81" s="78" t="s">
        <v>324</v>
      </c>
      <c r="L81" s="78">
        <v>1</v>
      </c>
      <c r="M81" s="78"/>
      <c r="N81" s="78"/>
      <c r="O81" s="78"/>
      <c r="P81" s="78"/>
      <c r="Q81" s="78"/>
      <c r="R81" s="78"/>
      <c r="S81" s="78"/>
      <c r="T81" s="78"/>
      <c r="U81" s="78"/>
      <c r="V81" s="78"/>
    </row>
    <row r="82" spans="1:22" ht="15">
      <c r="A82" s="78" t="s">
        <v>273</v>
      </c>
      <c r="B82" s="78">
        <v>6</v>
      </c>
      <c r="C82" s="78" t="s">
        <v>236</v>
      </c>
      <c r="D82" s="78">
        <v>4</v>
      </c>
      <c r="E82" s="78" t="s">
        <v>303</v>
      </c>
      <c r="F82" s="78">
        <v>1</v>
      </c>
      <c r="G82" s="78"/>
      <c r="H82" s="78"/>
      <c r="I82" s="78" t="s">
        <v>292</v>
      </c>
      <c r="J82" s="78">
        <v>1</v>
      </c>
      <c r="K82" s="78" t="s">
        <v>325</v>
      </c>
      <c r="L82" s="78">
        <v>1</v>
      </c>
      <c r="M82" s="78"/>
      <c r="N82" s="78"/>
      <c r="O82" s="78"/>
      <c r="P82" s="78"/>
      <c r="Q82" s="78"/>
      <c r="R82" s="78"/>
      <c r="S82" s="78"/>
      <c r="T82" s="78"/>
      <c r="U82" s="78"/>
      <c r="V82" s="78"/>
    </row>
    <row r="85" spans="1:22" ht="15" customHeight="1">
      <c r="A85" s="13" t="s">
        <v>2315</v>
      </c>
      <c r="B85" s="13" t="s">
        <v>2041</v>
      </c>
      <c r="C85" s="13" t="s">
        <v>2316</v>
      </c>
      <c r="D85" s="13" t="s">
        <v>2044</v>
      </c>
      <c r="E85" s="13" t="s">
        <v>2317</v>
      </c>
      <c r="F85" s="13" t="s">
        <v>2046</v>
      </c>
      <c r="G85" s="13" t="s">
        <v>2318</v>
      </c>
      <c r="H85" s="13" t="s">
        <v>2048</v>
      </c>
      <c r="I85" s="13" t="s">
        <v>2319</v>
      </c>
      <c r="J85" s="13" t="s">
        <v>2052</v>
      </c>
      <c r="K85" s="13" t="s">
        <v>2320</v>
      </c>
      <c r="L85" s="13" t="s">
        <v>2054</v>
      </c>
      <c r="M85" s="13" t="s">
        <v>2321</v>
      </c>
      <c r="N85" s="13" t="s">
        <v>2056</v>
      </c>
      <c r="O85" s="13" t="s">
        <v>2322</v>
      </c>
      <c r="P85" s="13" t="s">
        <v>2058</v>
      </c>
      <c r="Q85" s="13" t="s">
        <v>2323</v>
      </c>
      <c r="R85" s="13" t="s">
        <v>2060</v>
      </c>
      <c r="S85" s="13" t="s">
        <v>2324</v>
      </c>
      <c r="T85" s="13" t="s">
        <v>2062</v>
      </c>
      <c r="U85" s="13" t="s">
        <v>2325</v>
      </c>
      <c r="V85" s="13" t="s">
        <v>2063</v>
      </c>
    </row>
    <row r="86" spans="1:22" ht="15">
      <c r="A86" s="114" t="s">
        <v>243</v>
      </c>
      <c r="B86" s="78">
        <v>115589</v>
      </c>
      <c r="C86" s="114" t="s">
        <v>243</v>
      </c>
      <c r="D86" s="78">
        <v>115589</v>
      </c>
      <c r="E86" s="114" t="s">
        <v>306</v>
      </c>
      <c r="F86" s="78">
        <v>26760</v>
      </c>
      <c r="G86" s="114" t="s">
        <v>254</v>
      </c>
      <c r="H86" s="78">
        <v>31033</v>
      </c>
      <c r="I86" s="114" t="s">
        <v>323</v>
      </c>
      <c r="J86" s="78">
        <v>10635</v>
      </c>
      <c r="K86" s="114" t="s">
        <v>282</v>
      </c>
      <c r="L86" s="78">
        <v>45155</v>
      </c>
      <c r="M86" s="114" t="s">
        <v>257</v>
      </c>
      <c r="N86" s="78">
        <v>44471</v>
      </c>
      <c r="O86" s="114" t="s">
        <v>289</v>
      </c>
      <c r="P86" s="78">
        <v>42369</v>
      </c>
      <c r="Q86" s="114" t="s">
        <v>312</v>
      </c>
      <c r="R86" s="78">
        <v>10448</v>
      </c>
      <c r="S86" s="114" t="s">
        <v>225</v>
      </c>
      <c r="T86" s="78">
        <v>7379</v>
      </c>
      <c r="U86" s="114" t="s">
        <v>1213</v>
      </c>
      <c r="V86" s="78">
        <v>0</v>
      </c>
    </row>
    <row r="87" spans="1:22" ht="15">
      <c r="A87" s="114" t="s">
        <v>282</v>
      </c>
      <c r="B87" s="78">
        <v>45155</v>
      </c>
      <c r="C87" s="114" t="s">
        <v>317</v>
      </c>
      <c r="D87" s="78">
        <v>24793</v>
      </c>
      <c r="E87" s="114" t="s">
        <v>307</v>
      </c>
      <c r="F87" s="78">
        <v>8738</v>
      </c>
      <c r="G87" s="114" t="s">
        <v>283</v>
      </c>
      <c r="H87" s="78">
        <v>14432</v>
      </c>
      <c r="I87" s="114" t="s">
        <v>213</v>
      </c>
      <c r="J87" s="78">
        <v>6020</v>
      </c>
      <c r="K87" s="114" t="s">
        <v>326</v>
      </c>
      <c r="L87" s="78">
        <v>6497</v>
      </c>
      <c r="M87" s="114" t="s">
        <v>242</v>
      </c>
      <c r="N87" s="78">
        <v>2414</v>
      </c>
      <c r="O87" s="114" t="s">
        <v>288</v>
      </c>
      <c r="P87" s="78">
        <v>22811</v>
      </c>
      <c r="Q87" s="114" t="s">
        <v>251</v>
      </c>
      <c r="R87" s="78">
        <v>200</v>
      </c>
      <c r="S87" s="114" t="s">
        <v>285</v>
      </c>
      <c r="T87" s="78">
        <v>3006</v>
      </c>
      <c r="U87" s="114"/>
      <c r="V87" s="78"/>
    </row>
    <row r="88" spans="1:22" ht="15">
      <c r="A88" s="114" t="s">
        <v>257</v>
      </c>
      <c r="B88" s="78">
        <v>44471</v>
      </c>
      <c r="C88" s="114" t="s">
        <v>220</v>
      </c>
      <c r="D88" s="78">
        <v>11852</v>
      </c>
      <c r="E88" s="114" t="s">
        <v>308</v>
      </c>
      <c r="F88" s="78">
        <v>8677</v>
      </c>
      <c r="G88" s="114" t="s">
        <v>239</v>
      </c>
      <c r="H88" s="78">
        <v>14014</v>
      </c>
      <c r="I88" s="114" t="s">
        <v>292</v>
      </c>
      <c r="J88" s="78">
        <v>5701</v>
      </c>
      <c r="K88" s="114" t="s">
        <v>314</v>
      </c>
      <c r="L88" s="78">
        <v>5061</v>
      </c>
      <c r="M88" s="114" t="s">
        <v>316</v>
      </c>
      <c r="N88" s="78">
        <v>833</v>
      </c>
      <c r="O88" s="114" t="s">
        <v>290</v>
      </c>
      <c r="P88" s="78">
        <v>12376</v>
      </c>
      <c r="Q88" s="114" t="s">
        <v>313</v>
      </c>
      <c r="R88" s="78">
        <v>133</v>
      </c>
      <c r="S88" s="114" t="s">
        <v>286</v>
      </c>
      <c r="T88" s="78">
        <v>2718</v>
      </c>
      <c r="U88" s="114"/>
      <c r="V88" s="78"/>
    </row>
    <row r="89" spans="1:22" ht="15">
      <c r="A89" s="114" t="s">
        <v>289</v>
      </c>
      <c r="B89" s="78">
        <v>42369</v>
      </c>
      <c r="C89" s="114" t="s">
        <v>287</v>
      </c>
      <c r="D89" s="78">
        <v>10792</v>
      </c>
      <c r="E89" s="114" t="s">
        <v>299</v>
      </c>
      <c r="F89" s="78">
        <v>7986</v>
      </c>
      <c r="G89" s="114" t="s">
        <v>268</v>
      </c>
      <c r="H89" s="78">
        <v>7476</v>
      </c>
      <c r="I89" s="114" t="s">
        <v>236</v>
      </c>
      <c r="J89" s="78">
        <v>5169</v>
      </c>
      <c r="K89" s="114" t="s">
        <v>324</v>
      </c>
      <c r="L89" s="78">
        <v>4591</v>
      </c>
      <c r="M89" s="114" t="s">
        <v>258</v>
      </c>
      <c r="N89" s="78">
        <v>648</v>
      </c>
      <c r="O89" s="114" t="s">
        <v>229</v>
      </c>
      <c r="P89" s="78">
        <v>5519</v>
      </c>
      <c r="Q89" s="114"/>
      <c r="R89" s="78"/>
      <c r="S89" s="114"/>
      <c r="T89" s="78"/>
      <c r="U89" s="114"/>
      <c r="V89" s="78"/>
    </row>
    <row r="90" spans="1:22" ht="15">
      <c r="A90" s="114" t="s">
        <v>254</v>
      </c>
      <c r="B90" s="78">
        <v>31033</v>
      </c>
      <c r="C90" s="114" t="s">
        <v>221</v>
      </c>
      <c r="D90" s="78">
        <v>6861</v>
      </c>
      <c r="E90" s="114" t="s">
        <v>300</v>
      </c>
      <c r="F90" s="78">
        <v>6677</v>
      </c>
      <c r="G90" s="114" t="s">
        <v>278</v>
      </c>
      <c r="H90" s="78">
        <v>3124</v>
      </c>
      <c r="I90" s="114" t="s">
        <v>322</v>
      </c>
      <c r="J90" s="78">
        <v>3565</v>
      </c>
      <c r="K90" s="114" t="s">
        <v>279</v>
      </c>
      <c r="L90" s="78">
        <v>1308</v>
      </c>
      <c r="M90" s="114" t="s">
        <v>214</v>
      </c>
      <c r="N90" s="78">
        <v>615</v>
      </c>
      <c r="O90" s="114" t="s">
        <v>269</v>
      </c>
      <c r="P90" s="78">
        <v>2908</v>
      </c>
      <c r="Q90" s="114"/>
      <c r="R90" s="78"/>
      <c r="S90" s="114"/>
      <c r="T90" s="78"/>
      <c r="U90" s="114"/>
      <c r="V90" s="78"/>
    </row>
    <row r="91" spans="1:22" ht="15">
      <c r="A91" s="114" t="s">
        <v>306</v>
      </c>
      <c r="B91" s="78">
        <v>26760</v>
      </c>
      <c r="C91" s="114" t="s">
        <v>233</v>
      </c>
      <c r="D91" s="78">
        <v>6460</v>
      </c>
      <c r="E91" s="114" t="s">
        <v>311</v>
      </c>
      <c r="F91" s="78">
        <v>5621</v>
      </c>
      <c r="G91" s="114" t="s">
        <v>216</v>
      </c>
      <c r="H91" s="78">
        <v>2754</v>
      </c>
      <c r="I91" s="114" t="s">
        <v>293</v>
      </c>
      <c r="J91" s="78">
        <v>2174</v>
      </c>
      <c r="K91" s="114" t="s">
        <v>252</v>
      </c>
      <c r="L91" s="78">
        <v>477</v>
      </c>
      <c r="M91" s="114" t="s">
        <v>256</v>
      </c>
      <c r="N91" s="78">
        <v>273</v>
      </c>
      <c r="O91" s="114" t="s">
        <v>228</v>
      </c>
      <c r="P91" s="78">
        <v>1219</v>
      </c>
      <c r="Q91" s="114"/>
      <c r="R91" s="78"/>
      <c r="S91" s="114"/>
      <c r="T91" s="78"/>
      <c r="U91" s="114"/>
      <c r="V91" s="78"/>
    </row>
    <row r="92" spans="1:22" ht="15">
      <c r="A92" s="114" t="s">
        <v>317</v>
      </c>
      <c r="B92" s="78">
        <v>24793</v>
      </c>
      <c r="C92" s="114" t="s">
        <v>238</v>
      </c>
      <c r="D92" s="78">
        <v>5350</v>
      </c>
      <c r="E92" s="114" t="s">
        <v>226</v>
      </c>
      <c r="F92" s="78">
        <v>3539</v>
      </c>
      <c r="G92" s="114" t="s">
        <v>265</v>
      </c>
      <c r="H92" s="78">
        <v>2577</v>
      </c>
      <c r="I92" s="114" t="s">
        <v>321</v>
      </c>
      <c r="J92" s="78">
        <v>1328</v>
      </c>
      <c r="K92" s="114" t="s">
        <v>325</v>
      </c>
      <c r="L92" s="78">
        <v>190</v>
      </c>
      <c r="M92" s="114" t="s">
        <v>294</v>
      </c>
      <c r="N92" s="78">
        <v>72</v>
      </c>
      <c r="O92" s="114" t="s">
        <v>270</v>
      </c>
      <c r="P92" s="78">
        <v>196</v>
      </c>
      <c r="Q92" s="114"/>
      <c r="R92" s="78"/>
      <c r="S92" s="114"/>
      <c r="T92" s="78"/>
      <c r="U92" s="114"/>
      <c r="V92" s="78"/>
    </row>
    <row r="93" spans="1:22" ht="15">
      <c r="A93" s="114" t="s">
        <v>288</v>
      </c>
      <c r="B93" s="78">
        <v>22811</v>
      </c>
      <c r="C93" s="114" t="s">
        <v>284</v>
      </c>
      <c r="D93" s="78">
        <v>4470</v>
      </c>
      <c r="E93" s="114" t="s">
        <v>250</v>
      </c>
      <c r="F93" s="78">
        <v>3410</v>
      </c>
      <c r="G93" s="114" t="s">
        <v>240</v>
      </c>
      <c r="H93" s="78">
        <v>2573</v>
      </c>
      <c r="I93" s="114" t="s">
        <v>261</v>
      </c>
      <c r="J93" s="78">
        <v>1001</v>
      </c>
      <c r="K93" s="114" t="s">
        <v>327</v>
      </c>
      <c r="L93" s="78">
        <v>20</v>
      </c>
      <c r="M93" s="114" t="s">
        <v>295</v>
      </c>
      <c r="N93" s="78">
        <v>9</v>
      </c>
      <c r="O93" s="114"/>
      <c r="P93" s="78"/>
      <c r="Q93" s="114"/>
      <c r="R93" s="78"/>
      <c r="S93" s="114"/>
      <c r="T93" s="78"/>
      <c r="U93" s="114"/>
      <c r="V93" s="78"/>
    </row>
    <row r="94" spans="1:22" ht="15">
      <c r="A94" s="114" t="s">
        <v>283</v>
      </c>
      <c r="B94" s="78">
        <v>14432</v>
      </c>
      <c r="C94" s="114" t="s">
        <v>291</v>
      </c>
      <c r="D94" s="78">
        <v>4270</v>
      </c>
      <c r="E94" s="114" t="s">
        <v>304</v>
      </c>
      <c r="F94" s="78">
        <v>3331</v>
      </c>
      <c r="G94" s="114" t="s">
        <v>241</v>
      </c>
      <c r="H94" s="78">
        <v>1298</v>
      </c>
      <c r="I94" s="114" t="s">
        <v>264</v>
      </c>
      <c r="J94" s="78">
        <v>509</v>
      </c>
      <c r="K94" s="114"/>
      <c r="L94" s="78"/>
      <c r="M94" s="114"/>
      <c r="N94" s="78"/>
      <c r="O94" s="114"/>
      <c r="P94" s="78"/>
      <c r="Q94" s="114"/>
      <c r="R94" s="78"/>
      <c r="S94" s="114"/>
      <c r="T94" s="78"/>
      <c r="U94" s="114"/>
      <c r="V94" s="78"/>
    </row>
    <row r="95" spans="1:22" ht="15">
      <c r="A95" s="114" t="s">
        <v>239</v>
      </c>
      <c r="B95" s="78">
        <v>14014</v>
      </c>
      <c r="C95" s="114" t="s">
        <v>253</v>
      </c>
      <c r="D95" s="78">
        <v>3081</v>
      </c>
      <c r="E95" s="114" t="s">
        <v>234</v>
      </c>
      <c r="F95" s="78">
        <v>2922</v>
      </c>
      <c r="G95" s="114" t="s">
        <v>224</v>
      </c>
      <c r="H95" s="78">
        <v>1204</v>
      </c>
      <c r="I95" s="114" t="s">
        <v>262</v>
      </c>
      <c r="J95" s="78">
        <v>492</v>
      </c>
      <c r="K95" s="114"/>
      <c r="L95" s="78"/>
      <c r="M95" s="114"/>
      <c r="N95" s="78"/>
      <c r="O95" s="114"/>
      <c r="P95" s="78"/>
      <c r="Q95" s="114"/>
      <c r="R95" s="78"/>
      <c r="S95" s="114"/>
      <c r="T95" s="78"/>
      <c r="U95" s="114"/>
      <c r="V95" s="78"/>
    </row>
  </sheetData>
  <hyperlinks>
    <hyperlink ref="A2" r:id="rId1" display="https://ec.europa.eu/inea/en/news-events/events/horizon-2020-transport-info-day-0"/>
    <hyperlink ref="A3" r:id="rId2" display="https://smarttampere.fi/ehdokashaku-teknisen-luovuuden-palkinnon-saajaksi-kaynnistyi/"/>
    <hyperlink ref="A4" r:id="rId3" display="https://www.aiaamu.fi/"/>
    <hyperlink ref="A5" r:id="rId4" display="https://smarttampere.fi/kaupin-alueen-kehittaminen-kaksi-kilpailutusta-auki-11-10-saakka/"/>
    <hyperlink ref="A6" r:id="rId5" display="https://www.eventbrite.com/e/ai-hub-tampere-workshop-on-applied-ai-registration-73395859993"/>
    <hyperlink ref="A7" r:id="rId6" display="https://smarttampere.fi/en/multi-award-winning-layette-maternity-app-pursues-the-japanese-and-chinese-markets/"/>
    <hyperlink ref="A8" r:id="rId7" display="https://smarttampere.fi/monesti-palkittu-layette-aitiyssovellus-tavoittelee-japanin-ja-kiinan-markkinoita/"/>
    <hyperlink ref="A9" r:id="rId8" display="https://twitter.com/SmartTampere/status/1182626076884897794?s=19"/>
    <hyperlink ref="A10" r:id="rId9" display="https://www.vertical.vc/rapidtampere"/>
    <hyperlink ref="A11" r:id="rId10" display="https://smarttampere.fi/en/startup-weekend-generated-seven-sustainable-business-ideas/"/>
    <hyperlink ref="C2" r:id="rId11" display="https://smarttampere.fi/kaupin-alueen-kehittaminen-kaksi-kilpailutusta-auki-11-10-saakka/"/>
    <hyperlink ref="C3" r:id="rId12" display="https://www.youtube.com/watch?v=Me8cdyZxcD0"/>
    <hyperlink ref="C4" r:id="rId13" display="https://smarttampere.fi/terveisia-turvallisuudesta-mita-seuraavaksi/"/>
    <hyperlink ref="C5" r:id="rId14" display="https://www.youtube.com/watch?v=hfR-9bvqMSk"/>
    <hyperlink ref="C6" r:id="rId15" display="https://smarttampere.fi/en/safety-and-security-greetings-what-is-new-in-the-field/"/>
    <hyperlink ref="C7" r:id="rId16" display="https://www.youtube.com/watch?v=Q9VSv8Io7vU"/>
    <hyperlink ref="C8" r:id="rId17" display="https://smarttampere.fi/en/safety-and-security-greetings-what-will-happen-next/"/>
    <hyperlink ref="C9" r:id="rId18" display="https://www.youtube.com/watch?v=oug4ZGqg7LI"/>
    <hyperlink ref="C10" r:id="rId19" display="https://www.youtube.com/watch?v=irmrv9oStKY"/>
    <hyperlink ref="C11" r:id="rId20" display="https://smarttampere.fi/tampereen-seudun-tekoalykartoitus-kerro-yrityksesi-tekoalykehityksen-tilasta-ja-toiveista/"/>
    <hyperlink ref="E2" r:id="rId21" display="https://ec.europa.eu/inea/en/news-events/events/horizon-2020-transport-info-day-0"/>
    <hyperlink ref="G2" r:id="rId22" display="https://www.aiaamu.fi/"/>
    <hyperlink ref="G3" r:id="rId23" display="https://twitter.com/ai_hub_tampere/status/1181962621030948864"/>
    <hyperlink ref="G4" r:id="rId24" display="https://www.lyyti.fi/questions/3f7613653f"/>
    <hyperlink ref="G5" r:id="rId25" display="https://twitter.com/smarttampere/status/1179282580140630016"/>
    <hyperlink ref="I2" r:id="rId26" display="https://www.vertical.vc/rapidtampere"/>
    <hyperlink ref="I3" r:id="rId27" display="https://www.linkedin.com/slink?code=gVRSzNU"/>
    <hyperlink ref="I4" r:id="rId28" display="https://www.linkedin.com/slink?code=g_TvMDS"/>
    <hyperlink ref="I5" r:id="rId29" display="https://www.linkedin.com/slink?code=g6DG2_R"/>
    <hyperlink ref="I6" r:id="rId30" display="https://www.linkedin.com/slink?code=gARqi3Z"/>
    <hyperlink ref="K2" r:id="rId31" display="https://smarttampere.fi/ehdokashaku-teknisen-luovuuden-palkinnon-saajaksi-kaynnistyi/"/>
    <hyperlink ref="K3" r:id="rId32" display="https://www.eventbrite.com/e/ai-hub-tampere-workshop-on-applied-ai-registration-73395859993"/>
    <hyperlink ref="M2" r:id="rId33" display="https://www.tampere.fi/tampereen-kaupunki/ajankohtaista/tiedotteet/2019/09/17092019_3.html"/>
    <hyperlink ref="M3" r:id="rId34" display="https://www.healthhub.fi/article/439"/>
    <hyperlink ref="M4" r:id="rId35" display="https://twitter.com/SmartTampere/status/1179276286101016578"/>
    <hyperlink ref="Q2" r:id="rId36" display="https://twitter.com/SmartTampere/status/1182275196817948673"/>
    <hyperlink ref="S2" r:id="rId37" display="https://paper.li/f-1439148590?edition_id=e88a4620-e8ed-11e9-8c91-0cc47a0d164b"/>
  </hyperlinks>
  <printOptions/>
  <pageMargins left="0.7" right="0.7" top="0.75" bottom="0.75" header="0.3" footer="0.3"/>
  <pageSetup orientation="portrait" paperSize="9"/>
  <tableParts>
    <tablePart r:id="rId42"/>
    <tablePart r:id="rId41"/>
    <tablePart r:id="rId40"/>
    <tablePart r:id="rId45"/>
    <tablePart r:id="rId39"/>
    <tablePart r:id="rId44"/>
    <tablePart r:id="rId43"/>
    <tablePart r:id="rId3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2513</v>
      </c>
      <c r="B1" s="13" t="s">
        <v>3056</v>
      </c>
      <c r="C1" s="13" t="s">
        <v>3057</v>
      </c>
      <c r="D1" s="13" t="s">
        <v>144</v>
      </c>
      <c r="E1" s="13" t="s">
        <v>3059</v>
      </c>
      <c r="F1" s="13" t="s">
        <v>3060</v>
      </c>
      <c r="G1" s="13" t="s">
        <v>3061</v>
      </c>
    </row>
    <row r="2" spans="1:7" ht="15">
      <c r="A2" s="78" t="s">
        <v>2141</v>
      </c>
      <c r="B2" s="78">
        <v>121</v>
      </c>
      <c r="C2" s="117">
        <v>0.0259656652360515</v>
      </c>
      <c r="D2" s="78" t="s">
        <v>3058</v>
      </c>
      <c r="E2" s="78"/>
      <c r="F2" s="78"/>
      <c r="G2" s="78"/>
    </row>
    <row r="3" spans="1:7" ht="15">
      <c r="A3" s="78" t="s">
        <v>2142</v>
      </c>
      <c r="B3" s="78">
        <v>12</v>
      </c>
      <c r="C3" s="117">
        <v>0.0025751072961373387</v>
      </c>
      <c r="D3" s="78" t="s">
        <v>3058</v>
      </c>
      <c r="E3" s="78"/>
      <c r="F3" s="78"/>
      <c r="G3" s="78"/>
    </row>
    <row r="4" spans="1:7" ht="15">
      <c r="A4" s="78" t="s">
        <v>2143</v>
      </c>
      <c r="B4" s="78">
        <v>0</v>
      </c>
      <c r="C4" s="117">
        <v>0</v>
      </c>
      <c r="D4" s="78" t="s">
        <v>3058</v>
      </c>
      <c r="E4" s="78"/>
      <c r="F4" s="78"/>
      <c r="G4" s="78"/>
    </row>
    <row r="5" spans="1:7" ht="15">
      <c r="A5" s="78" t="s">
        <v>2144</v>
      </c>
      <c r="B5" s="78">
        <v>4527</v>
      </c>
      <c r="C5" s="117">
        <v>0.9714592274678111</v>
      </c>
      <c r="D5" s="78" t="s">
        <v>3058</v>
      </c>
      <c r="E5" s="78"/>
      <c r="F5" s="78"/>
      <c r="G5" s="78"/>
    </row>
    <row r="6" spans="1:7" ht="15">
      <c r="A6" s="78" t="s">
        <v>2145</v>
      </c>
      <c r="B6" s="78">
        <v>4660</v>
      </c>
      <c r="C6" s="117">
        <v>1</v>
      </c>
      <c r="D6" s="78" t="s">
        <v>3058</v>
      </c>
      <c r="E6" s="78"/>
      <c r="F6" s="78"/>
      <c r="G6" s="78"/>
    </row>
    <row r="7" spans="1:7" ht="15">
      <c r="A7" s="84" t="s">
        <v>259</v>
      </c>
      <c r="B7" s="84">
        <v>87</v>
      </c>
      <c r="C7" s="118">
        <v>0.009978265941757797</v>
      </c>
      <c r="D7" s="84" t="s">
        <v>3058</v>
      </c>
      <c r="E7" s="84" t="b">
        <v>0</v>
      </c>
      <c r="F7" s="84" t="b">
        <v>0</v>
      </c>
      <c r="G7" s="84" t="b">
        <v>0</v>
      </c>
    </row>
    <row r="8" spans="1:7" ht="15">
      <c r="A8" s="84" t="s">
        <v>2146</v>
      </c>
      <c r="B8" s="84">
        <v>81</v>
      </c>
      <c r="C8" s="118">
        <v>0.009966946754709813</v>
      </c>
      <c r="D8" s="84" t="s">
        <v>3058</v>
      </c>
      <c r="E8" s="84" t="b">
        <v>0</v>
      </c>
      <c r="F8" s="84" t="b">
        <v>0</v>
      </c>
      <c r="G8" s="84" t="b">
        <v>0</v>
      </c>
    </row>
    <row r="9" spans="1:7" ht="15">
      <c r="A9" s="84" t="s">
        <v>2147</v>
      </c>
      <c r="B9" s="84">
        <v>80</v>
      </c>
      <c r="C9" s="118">
        <v>0.01068941874334784</v>
      </c>
      <c r="D9" s="84" t="s">
        <v>3058</v>
      </c>
      <c r="E9" s="84" t="b">
        <v>0</v>
      </c>
      <c r="F9" s="84" t="b">
        <v>0</v>
      </c>
      <c r="G9" s="84" t="b">
        <v>0</v>
      </c>
    </row>
    <row r="10" spans="1:7" ht="15">
      <c r="A10" s="84" t="s">
        <v>2088</v>
      </c>
      <c r="B10" s="84">
        <v>45</v>
      </c>
      <c r="C10" s="118">
        <v>0.008993199044745548</v>
      </c>
      <c r="D10" s="84" t="s">
        <v>3058</v>
      </c>
      <c r="E10" s="84" t="b">
        <v>0</v>
      </c>
      <c r="F10" s="84" t="b">
        <v>0</v>
      </c>
      <c r="G10" s="84" t="b">
        <v>0</v>
      </c>
    </row>
    <row r="11" spans="1:7" ht="15">
      <c r="A11" s="84" t="s">
        <v>590</v>
      </c>
      <c r="B11" s="84">
        <v>44</v>
      </c>
      <c r="C11" s="118">
        <v>0.011066630509478767</v>
      </c>
      <c r="D11" s="84" t="s">
        <v>3058</v>
      </c>
      <c r="E11" s="84" t="b">
        <v>0</v>
      </c>
      <c r="F11" s="84" t="b">
        <v>0</v>
      </c>
      <c r="G11" s="84" t="b">
        <v>0</v>
      </c>
    </row>
    <row r="12" spans="1:7" ht="15">
      <c r="A12" s="84" t="s">
        <v>2108</v>
      </c>
      <c r="B12" s="84">
        <v>35</v>
      </c>
      <c r="C12" s="118">
        <v>0.00823759294210607</v>
      </c>
      <c r="D12" s="84" t="s">
        <v>3058</v>
      </c>
      <c r="E12" s="84" t="b">
        <v>1</v>
      </c>
      <c r="F12" s="84" t="b">
        <v>0</v>
      </c>
      <c r="G12" s="84" t="b">
        <v>0</v>
      </c>
    </row>
    <row r="13" spans="1:7" ht="15">
      <c r="A13" s="84" t="s">
        <v>2150</v>
      </c>
      <c r="B13" s="84">
        <v>30</v>
      </c>
      <c r="C13" s="118">
        <v>0.007175821729977684</v>
      </c>
      <c r="D13" s="84" t="s">
        <v>3058</v>
      </c>
      <c r="E13" s="84" t="b">
        <v>0</v>
      </c>
      <c r="F13" s="84" t="b">
        <v>0</v>
      </c>
      <c r="G13" s="84" t="b">
        <v>0</v>
      </c>
    </row>
    <row r="14" spans="1:7" ht="15">
      <c r="A14" s="84" t="s">
        <v>281</v>
      </c>
      <c r="B14" s="84">
        <v>27</v>
      </c>
      <c r="C14" s="118">
        <v>0.00679088690354379</v>
      </c>
      <c r="D14" s="84" t="s">
        <v>3058</v>
      </c>
      <c r="E14" s="84" t="b">
        <v>0</v>
      </c>
      <c r="F14" s="84" t="b">
        <v>0</v>
      </c>
      <c r="G14" s="84" t="b">
        <v>0</v>
      </c>
    </row>
    <row r="15" spans="1:7" ht="15">
      <c r="A15" s="84" t="s">
        <v>2176</v>
      </c>
      <c r="B15" s="84">
        <v>25</v>
      </c>
      <c r="C15" s="118">
        <v>0.006512843135560461</v>
      </c>
      <c r="D15" s="84" t="s">
        <v>3058</v>
      </c>
      <c r="E15" s="84" t="b">
        <v>0</v>
      </c>
      <c r="F15" s="84" t="b">
        <v>0</v>
      </c>
      <c r="G15" s="84" t="b">
        <v>0</v>
      </c>
    </row>
    <row r="16" spans="1:7" ht="15">
      <c r="A16" s="84" t="s">
        <v>2161</v>
      </c>
      <c r="B16" s="84">
        <v>24</v>
      </c>
      <c r="C16" s="118">
        <v>0.007022516212846984</v>
      </c>
      <c r="D16" s="84" t="s">
        <v>3058</v>
      </c>
      <c r="E16" s="84" t="b">
        <v>0</v>
      </c>
      <c r="F16" s="84" t="b">
        <v>0</v>
      </c>
      <c r="G16" s="84" t="b">
        <v>0</v>
      </c>
    </row>
    <row r="17" spans="1:7" ht="15">
      <c r="A17" s="84" t="s">
        <v>1207</v>
      </c>
      <c r="B17" s="84">
        <v>23</v>
      </c>
      <c r="C17" s="118">
        <v>0.0062160698503193465</v>
      </c>
      <c r="D17" s="84" t="s">
        <v>3058</v>
      </c>
      <c r="E17" s="84" t="b">
        <v>0</v>
      </c>
      <c r="F17" s="84" t="b">
        <v>0</v>
      </c>
      <c r="G17" s="84" t="b">
        <v>0</v>
      </c>
    </row>
    <row r="18" spans="1:7" ht="15">
      <c r="A18" s="84" t="s">
        <v>2173</v>
      </c>
      <c r="B18" s="84">
        <v>22</v>
      </c>
      <c r="C18" s="118">
        <v>0.006060160659534533</v>
      </c>
      <c r="D18" s="84" t="s">
        <v>3058</v>
      </c>
      <c r="E18" s="84" t="b">
        <v>0</v>
      </c>
      <c r="F18" s="84" t="b">
        <v>0</v>
      </c>
      <c r="G18" s="84" t="b">
        <v>0</v>
      </c>
    </row>
    <row r="19" spans="1:7" ht="15">
      <c r="A19" s="84" t="s">
        <v>2092</v>
      </c>
      <c r="B19" s="84">
        <v>20</v>
      </c>
      <c r="C19" s="118">
        <v>0.0059785432406440145</v>
      </c>
      <c r="D19" s="84" t="s">
        <v>3058</v>
      </c>
      <c r="E19" s="84" t="b">
        <v>0</v>
      </c>
      <c r="F19" s="84" t="b">
        <v>0</v>
      </c>
      <c r="G19" s="84" t="b">
        <v>0</v>
      </c>
    </row>
    <row r="20" spans="1:7" ht="15">
      <c r="A20" s="84" t="s">
        <v>2175</v>
      </c>
      <c r="B20" s="84">
        <v>19</v>
      </c>
      <c r="C20" s="118">
        <v>0.006402624668577597</v>
      </c>
      <c r="D20" s="84" t="s">
        <v>3058</v>
      </c>
      <c r="E20" s="84" t="b">
        <v>0</v>
      </c>
      <c r="F20" s="84" t="b">
        <v>0</v>
      </c>
      <c r="G20" s="84" t="b">
        <v>0</v>
      </c>
    </row>
    <row r="21" spans="1:7" ht="15">
      <c r="A21" s="84" t="s">
        <v>2514</v>
      </c>
      <c r="B21" s="84">
        <v>18</v>
      </c>
      <c r="C21" s="118">
        <v>0.005380688916579613</v>
      </c>
      <c r="D21" s="84" t="s">
        <v>3058</v>
      </c>
      <c r="E21" s="84" t="b">
        <v>0</v>
      </c>
      <c r="F21" s="84" t="b">
        <v>0</v>
      </c>
      <c r="G21" s="84" t="b">
        <v>0</v>
      </c>
    </row>
    <row r="22" spans="1:7" ht="15">
      <c r="A22" s="84" t="s">
        <v>2177</v>
      </c>
      <c r="B22" s="84">
        <v>17</v>
      </c>
      <c r="C22" s="118">
        <v>0.005195386128086871</v>
      </c>
      <c r="D22" s="84" t="s">
        <v>3058</v>
      </c>
      <c r="E22" s="84" t="b">
        <v>0</v>
      </c>
      <c r="F22" s="84" t="b">
        <v>0</v>
      </c>
      <c r="G22" s="84" t="b">
        <v>0</v>
      </c>
    </row>
    <row r="23" spans="1:7" ht="15">
      <c r="A23" s="84" t="s">
        <v>2091</v>
      </c>
      <c r="B23" s="84">
        <v>17</v>
      </c>
      <c r="C23" s="118">
        <v>0.005444196106407839</v>
      </c>
      <c r="D23" s="84" t="s">
        <v>3058</v>
      </c>
      <c r="E23" s="84" t="b">
        <v>0</v>
      </c>
      <c r="F23" s="84" t="b">
        <v>0</v>
      </c>
      <c r="G23" s="84" t="b">
        <v>0</v>
      </c>
    </row>
    <row r="24" spans="1:7" ht="15">
      <c r="A24" s="84" t="s">
        <v>2149</v>
      </c>
      <c r="B24" s="84">
        <v>16</v>
      </c>
      <c r="C24" s="118">
        <v>0.0052530315528816875</v>
      </c>
      <c r="D24" s="84" t="s">
        <v>3058</v>
      </c>
      <c r="E24" s="84" t="b">
        <v>0</v>
      </c>
      <c r="F24" s="84" t="b">
        <v>0</v>
      </c>
      <c r="G24" s="84" t="b">
        <v>0</v>
      </c>
    </row>
    <row r="25" spans="1:7" ht="15">
      <c r="A25" s="84" t="s">
        <v>257</v>
      </c>
      <c r="B25" s="84">
        <v>16</v>
      </c>
      <c r="C25" s="118">
        <v>0.005003200871233063</v>
      </c>
      <c r="D25" s="84" t="s">
        <v>3058</v>
      </c>
      <c r="E25" s="84" t="b">
        <v>0</v>
      </c>
      <c r="F25" s="84" t="b">
        <v>0</v>
      </c>
      <c r="G25" s="84" t="b">
        <v>0</v>
      </c>
    </row>
    <row r="26" spans="1:7" ht="15">
      <c r="A26" s="84" t="s">
        <v>2515</v>
      </c>
      <c r="B26" s="84">
        <v>16</v>
      </c>
      <c r="C26" s="118">
        <v>0.005003200871233063</v>
      </c>
      <c r="D26" s="84" t="s">
        <v>3058</v>
      </c>
      <c r="E26" s="84" t="b">
        <v>0</v>
      </c>
      <c r="F26" s="84" t="b">
        <v>0</v>
      </c>
      <c r="G26" s="84" t="b">
        <v>0</v>
      </c>
    </row>
    <row r="27" spans="1:7" ht="15">
      <c r="A27" s="84" t="s">
        <v>280</v>
      </c>
      <c r="B27" s="84">
        <v>15</v>
      </c>
      <c r="C27" s="118">
        <v>0.004803702446830446</v>
      </c>
      <c r="D27" s="84" t="s">
        <v>3058</v>
      </c>
      <c r="E27" s="84" t="b">
        <v>0</v>
      </c>
      <c r="F27" s="84" t="b">
        <v>0</v>
      </c>
      <c r="G27" s="84" t="b">
        <v>0</v>
      </c>
    </row>
    <row r="28" spans="1:7" ht="15">
      <c r="A28" s="84" t="s">
        <v>2516</v>
      </c>
      <c r="B28" s="84">
        <v>15</v>
      </c>
      <c r="C28" s="118">
        <v>0.004803702446830446</v>
      </c>
      <c r="D28" s="84" t="s">
        <v>3058</v>
      </c>
      <c r="E28" s="84" t="b">
        <v>0</v>
      </c>
      <c r="F28" s="84" t="b">
        <v>0</v>
      </c>
      <c r="G28" s="84" t="b">
        <v>0</v>
      </c>
    </row>
    <row r="29" spans="1:7" ht="15">
      <c r="A29" s="84" t="s">
        <v>2109</v>
      </c>
      <c r="B29" s="84">
        <v>15</v>
      </c>
      <c r="C29" s="118">
        <v>0.005054703685719156</v>
      </c>
      <c r="D29" s="84" t="s">
        <v>3058</v>
      </c>
      <c r="E29" s="84" t="b">
        <v>0</v>
      </c>
      <c r="F29" s="84" t="b">
        <v>0</v>
      </c>
      <c r="G29" s="84" t="b">
        <v>0</v>
      </c>
    </row>
    <row r="30" spans="1:7" ht="15">
      <c r="A30" s="84" t="s">
        <v>246</v>
      </c>
      <c r="B30" s="84">
        <v>15</v>
      </c>
      <c r="C30" s="118">
        <v>0.004803702446830446</v>
      </c>
      <c r="D30" s="84" t="s">
        <v>3058</v>
      </c>
      <c r="E30" s="84" t="b">
        <v>0</v>
      </c>
      <c r="F30" s="84" t="b">
        <v>0</v>
      </c>
      <c r="G30" s="84" t="b">
        <v>0</v>
      </c>
    </row>
    <row r="31" spans="1:7" ht="15">
      <c r="A31" s="84" t="s">
        <v>2160</v>
      </c>
      <c r="B31" s="84">
        <v>14</v>
      </c>
      <c r="C31" s="118">
        <v>0.004596402608771476</v>
      </c>
      <c r="D31" s="84" t="s">
        <v>3058</v>
      </c>
      <c r="E31" s="84" t="b">
        <v>0</v>
      </c>
      <c r="F31" s="84" t="b">
        <v>0</v>
      </c>
      <c r="G31" s="84" t="b">
        <v>0</v>
      </c>
    </row>
    <row r="32" spans="1:7" ht="15">
      <c r="A32" s="84" t="s">
        <v>2517</v>
      </c>
      <c r="B32" s="84">
        <v>14</v>
      </c>
      <c r="C32" s="118">
        <v>0.004596402608771476</v>
      </c>
      <c r="D32" s="84" t="s">
        <v>3058</v>
      </c>
      <c r="E32" s="84" t="b">
        <v>0</v>
      </c>
      <c r="F32" s="84" t="b">
        <v>0</v>
      </c>
      <c r="G32" s="84" t="b">
        <v>0</v>
      </c>
    </row>
    <row r="33" spans="1:7" ht="15">
      <c r="A33" s="84" t="s">
        <v>2518</v>
      </c>
      <c r="B33" s="84">
        <v>14</v>
      </c>
      <c r="C33" s="118">
        <v>0.004596402608771476</v>
      </c>
      <c r="D33" s="84" t="s">
        <v>3058</v>
      </c>
      <c r="E33" s="84" t="b">
        <v>0</v>
      </c>
      <c r="F33" s="84" t="b">
        <v>0</v>
      </c>
      <c r="G33" s="84" t="b">
        <v>0</v>
      </c>
    </row>
    <row r="34" spans="1:7" ht="15">
      <c r="A34" s="84" t="s">
        <v>2519</v>
      </c>
      <c r="B34" s="84">
        <v>14</v>
      </c>
      <c r="C34" s="118">
        <v>0.005147235268840225</v>
      </c>
      <c r="D34" s="84" t="s">
        <v>3058</v>
      </c>
      <c r="E34" s="84" t="b">
        <v>0</v>
      </c>
      <c r="F34" s="84" t="b">
        <v>0</v>
      </c>
      <c r="G34" s="84" t="b">
        <v>0</v>
      </c>
    </row>
    <row r="35" spans="1:7" ht="15">
      <c r="A35" s="84" t="s">
        <v>2520</v>
      </c>
      <c r="B35" s="84">
        <v>14</v>
      </c>
      <c r="C35" s="118">
        <v>0.004596402608771476</v>
      </c>
      <c r="D35" s="84" t="s">
        <v>3058</v>
      </c>
      <c r="E35" s="84" t="b">
        <v>0</v>
      </c>
      <c r="F35" s="84" t="b">
        <v>0</v>
      </c>
      <c r="G35" s="84" t="b">
        <v>0</v>
      </c>
    </row>
    <row r="36" spans="1:7" ht="15">
      <c r="A36" s="84" t="s">
        <v>2521</v>
      </c>
      <c r="B36" s="84">
        <v>13</v>
      </c>
      <c r="C36" s="118">
        <v>0.004380743194289935</v>
      </c>
      <c r="D36" s="84" t="s">
        <v>3058</v>
      </c>
      <c r="E36" s="84" t="b">
        <v>0</v>
      </c>
      <c r="F36" s="84" t="b">
        <v>0</v>
      </c>
      <c r="G36" s="84" t="b">
        <v>0</v>
      </c>
    </row>
    <row r="37" spans="1:7" ht="15">
      <c r="A37" s="84" t="s">
        <v>2522</v>
      </c>
      <c r="B37" s="84">
        <v>13</v>
      </c>
      <c r="C37" s="118">
        <v>0.004380743194289935</v>
      </c>
      <c r="D37" s="84" t="s">
        <v>3058</v>
      </c>
      <c r="E37" s="84" t="b">
        <v>0</v>
      </c>
      <c r="F37" s="84" t="b">
        <v>0</v>
      </c>
      <c r="G37" s="84" t="b">
        <v>0</v>
      </c>
    </row>
    <row r="38" spans="1:7" ht="15">
      <c r="A38" s="84" t="s">
        <v>2523</v>
      </c>
      <c r="B38" s="84">
        <v>13</v>
      </c>
      <c r="C38" s="118">
        <v>0.004502419925945765</v>
      </c>
      <c r="D38" s="84" t="s">
        <v>3058</v>
      </c>
      <c r="E38" s="84" t="b">
        <v>0</v>
      </c>
      <c r="F38" s="84" t="b">
        <v>0</v>
      </c>
      <c r="G38" s="84" t="b">
        <v>0</v>
      </c>
    </row>
    <row r="39" spans="1:7" ht="15">
      <c r="A39" s="84" t="s">
        <v>2524</v>
      </c>
      <c r="B39" s="84">
        <v>13</v>
      </c>
      <c r="C39" s="118">
        <v>0.004380743194289935</v>
      </c>
      <c r="D39" s="84" t="s">
        <v>3058</v>
      </c>
      <c r="E39" s="84" t="b">
        <v>0</v>
      </c>
      <c r="F39" s="84" t="b">
        <v>0</v>
      </c>
      <c r="G39" s="84" t="b">
        <v>0</v>
      </c>
    </row>
    <row r="40" spans="1:7" ht="15">
      <c r="A40" s="84" t="s">
        <v>2525</v>
      </c>
      <c r="B40" s="84">
        <v>13</v>
      </c>
      <c r="C40" s="118">
        <v>0.004380743194289935</v>
      </c>
      <c r="D40" s="84" t="s">
        <v>3058</v>
      </c>
      <c r="E40" s="84" t="b">
        <v>0</v>
      </c>
      <c r="F40" s="84" t="b">
        <v>0</v>
      </c>
      <c r="G40" s="84" t="b">
        <v>0</v>
      </c>
    </row>
    <row r="41" spans="1:7" ht="15">
      <c r="A41" s="84" t="s">
        <v>2096</v>
      </c>
      <c r="B41" s="84">
        <v>13</v>
      </c>
      <c r="C41" s="118">
        <v>0.004380743194289935</v>
      </c>
      <c r="D41" s="84" t="s">
        <v>3058</v>
      </c>
      <c r="E41" s="84" t="b">
        <v>0</v>
      </c>
      <c r="F41" s="84" t="b">
        <v>0</v>
      </c>
      <c r="G41" s="84" t="b">
        <v>0</v>
      </c>
    </row>
    <row r="42" spans="1:7" ht="15">
      <c r="A42" s="84" t="s">
        <v>2526</v>
      </c>
      <c r="B42" s="84">
        <v>12</v>
      </c>
      <c r="C42" s="118">
        <v>0.004156079931642245</v>
      </c>
      <c r="D42" s="84" t="s">
        <v>3058</v>
      </c>
      <c r="E42" s="84" t="b">
        <v>0</v>
      </c>
      <c r="F42" s="84" t="b">
        <v>0</v>
      </c>
      <c r="G42" s="84" t="b">
        <v>0</v>
      </c>
    </row>
    <row r="43" spans="1:7" ht="15">
      <c r="A43" s="84" t="s">
        <v>2179</v>
      </c>
      <c r="B43" s="84">
        <v>12</v>
      </c>
      <c r="C43" s="118">
        <v>0.004278175443401211</v>
      </c>
      <c r="D43" s="84" t="s">
        <v>3058</v>
      </c>
      <c r="E43" s="84" t="b">
        <v>0</v>
      </c>
      <c r="F43" s="84" t="b">
        <v>0</v>
      </c>
      <c r="G43" s="84" t="b">
        <v>0</v>
      </c>
    </row>
    <row r="44" spans="1:7" ht="15">
      <c r="A44" s="84" t="s">
        <v>2527</v>
      </c>
      <c r="B44" s="84">
        <v>12</v>
      </c>
      <c r="C44" s="118">
        <v>0.005128713197115529</v>
      </c>
      <c r="D44" s="84" t="s">
        <v>3058</v>
      </c>
      <c r="E44" s="84" t="b">
        <v>0</v>
      </c>
      <c r="F44" s="84" t="b">
        <v>0</v>
      </c>
      <c r="G44" s="84" t="b">
        <v>0</v>
      </c>
    </row>
    <row r="45" spans="1:7" ht="15">
      <c r="A45" s="84" t="s">
        <v>2528</v>
      </c>
      <c r="B45" s="84">
        <v>12</v>
      </c>
      <c r="C45" s="118">
        <v>0.005128713197115529</v>
      </c>
      <c r="D45" s="84" t="s">
        <v>3058</v>
      </c>
      <c r="E45" s="84" t="b">
        <v>0</v>
      </c>
      <c r="F45" s="84" t="b">
        <v>0</v>
      </c>
      <c r="G45" s="84" t="b">
        <v>0</v>
      </c>
    </row>
    <row r="46" spans="1:7" ht="15">
      <c r="A46" s="84" t="s">
        <v>2529</v>
      </c>
      <c r="B46" s="84">
        <v>12</v>
      </c>
      <c r="C46" s="118">
        <v>0.004156079931642245</v>
      </c>
      <c r="D46" s="84" t="s">
        <v>3058</v>
      </c>
      <c r="E46" s="84" t="b">
        <v>0</v>
      </c>
      <c r="F46" s="84" t="b">
        <v>0</v>
      </c>
      <c r="G46" s="84" t="b">
        <v>0</v>
      </c>
    </row>
    <row r="47" spans="1:7" ht="15">
      <c r="A47" s="84" t="s">
        <v>2530</v>
      </c>
      <c r="B47" s="84">
        <v>11</v>
      </c>
      <c r="C47" s="118">
        <v>0.003921660823117777</v>
      </c>
      <c r="D47" s="84" t="s">
        <v>3058</v>
      </c>
      <c r="E47" s="84" t="b">
        <v>0</v>
      </c>
      <c r="F47" s="84" t="b">
        <v>0</v>
      </c>
      <c r="G47" s="84" t="b">
        <v>0</v>
      </c>
    </row>
    <row r="48" spans="1:7" ht="15">
      <c r="A48" s="84" t="s">
        <v>2531</v>
      </c>
      <c r="B48" s="84">
        <v>11</v>
      </c>
      <c r="C48" s="118">
        <v>0.003921660823117777</v>
      </c>
      <c r="D48" s="84" t="s">
        <v>3058</v>
      </c>
      <c r="E48" s="84" t="b">
        <v>0</v>
      </c>
      <c r="F48" s="84" t="b">
        <v>0</v>
      </c>
      <c r="G48" s="84" t="b">
        <v>0</v>
      </c>
    </row>
    <row r="49" spans="1:7" ht="15">
      <c r="A49" s="84" t="s">
        <v>2532</v>
      </c>
      <c r="B49" s="84">
        <v>11</v>
      </c>
      <c r="C49" s="118">
        <v>0.003921660823117777</v>
      </c>
      <c r="D49" s="84" t="s">
        <v>3058</v>
      </c>
      <c r="E49" s="84" t="b">
        <v>0</v>
      </c>
      <c r="F49" s="84" t="b">
        <v>0</v>
      </c>
      <c r="G49" s="84" t="b">
        <v>0</v>
      </c>
    </row>
    <row r="50" spans="1:7" ht="15">
      <c r="A50" s="84" t="s">
        <v>2166</v>
      </c>
      <c r="B50" s="84">
        <v>11</v>
      </c>
      <c r="C50" s="118">
        <v>0.003921660823117777</v>
      </c>
      <c r="D50" s="84" t="s">
        <v>3058</v>
      </c>
      <c r="E50" s="84" t="b">
        <v>0</v>
      </c>
      <c r="F50" s="84" t="b">
        <v>0</v>
      </c>
      <c r="G50" s="84" t="b">
        <v>0</v>
      </c>
    </row>
    <row r="51" spans="1:7" ht="15">
      <c r="A51" s="84" t="s">
        <v>2167</v>
      </c>
      <c r="B51" s="84">
        <v>11</v>
      </c>
      <c r="C51" s="118">
        <v>0.003921660823117777</v>
      </c>
      <c r="D51" s="84" t="s">
        <v>3058</v>
      </c>
      <c r="E51" s="84" t="b">
        <v>0</v>
      </c>
      <c r="F51" s="84" t="b">
        <v>0</v>
      </c>
      <c r="G51" s="84" t="b">
        <v>0</v>
      </c>
    </row>
    <row r="52" spans="1:7" ht="15">
      <c r="A52" s="84" t="s">
        <v>2168</v>
      </c>
      <c r="B52" s="84">
        <v>11</v>
      </c>
      <c r="C52" s="118">
        <v>0.003921660823117777</v>
      </c>
      <c r="D52" s="84" t="s">
        <v>3058</v>
      </c>
      <c r="E52" s="84" t="b">
        <v>0</v>
      </c>
      <c r="F52" s="84" t="b">
        <v>0</v>
      </c>
      <c r="G52" s="84" t="b">
        <v>0</v>
      </c>
    </row>
    <row r="53" spans="1:7" ht="15">
      <c r="A53" s="84" t="s">
        <v>2533</v>
      </c>
      <c r="B53" s="84">
        <v>11</v>
      </c>
      <c r="C53" s="118">
        <v>0.003921660823117777</v>
      </c>
      <c r="D53" s="84" t="s">
        <v>3058</v>
      </c>
      <c r="E53" s="84" t="b">
        <v>0</v>
      </c>
      <c r="F53" s="84" t="b">
        <v>0</v>
      </c>
      <c r="G53" s="84" t="b">
        <v>0</v>
      </c>
    </row>
    <row r="54" spans="1:7" ht="15">
      <c r="A54" s="84" t="s">
        <v>2534</v>
      </c>
      <c r="B54" s="84">
        <v>11</v>
      </c>
      <c r="C54" s="118">
        <v>0.003921660823117777</v>
      </c>
      <c r="D54" s="84" t="s">
        <v>3058</v>
      </c>
      <c r="E54" s="84" t="b">
        <v>0</v>
      </c>
      <c r="F54" s="84" t="b">
        <v>0</v>
      </c>
      <c r="G54" s="84" t="b">
        <v>0</v>
      </c>
    </row>
    <row r="55" spans="1:7" ht="15">
      <c r="A55" s="84" t="s">
        <v>2535</v>
      </c>
      <c r="B55" s="84">
        <v>11</v>
      </c>
      <c r="C55" s="118">
        <v>0.003921660823117777</v>
      </c>
      <c r="D55" s="84" t="s">
        <v>3058</v>
      </c>
      <c r="E55" s="84" t="b">
        <v>0</v>
      </c>
      <c r="F55" s="84" t="b">
        <v>0</v>
      </c>
      <c r="G55" s="84" t="b">
        <v>0</v>
      </c>
    </row>
    <row r="56" spans="1:7" ht="15">
      <c r="A56" s="84" t="s">
        <v>2536</v>
      </c>
      <c r="B56" s="84">
        <v>10</v>
      </c>
      <c r="C56" s="118">
        <v>0.0036765966206001605</v>
      </c>
      <c r="D56" s="84" t="s">
        <v>3058</v>
      </c>
      <c r="E56" s="84" t="b">
        <v>1</v>
      </c>
      <c r="F56" s="84" t="b">
        <v>0</v>
      </c>
      <c r="G56" s="84" t="b">
        <v>0</v>
      </c>
    </row>
    <row r="57" spans="1:7" ht="15">
      <c r="A57" s="84" t="s">
        <v>2537</v>
      </c>
      <c r="B57" s="84">
        <v>10</v>
      </c>
      <c r="C57" s="118">
        <v>0.0036765966206001605</v>
      </c>
      <c r="D57" s="84" t="s">
        <v>3058</v>
      </c>
      <c r="E57" s="84" t="b">
        <v>0</v>
      </c>
      <c r="F57" s="84" t="b">
        <v>0</v>
      </c>
      <c r="G57" s="84" t="b">
        <v>0</v>
      </c>
    </row>
    <row r="58" spans="1:7" ht="15">
      <c r="A58" s="84" t="s">
        <v>2538</v>
      </c>
      <c r="B58" s="84">
        <v>10</v>
      </c>
      <c r="C58" s="118">
        <v>0.0036765966206001605</v>
      </c>
      <c r="D58" s="84" t="s">
        <v>3058</v>
      </c>
      <c r="E58" s="84" t="b">
        <v>0</v>
      </c>
      <c r="F58" s="84" t="b">
        <v>0</v>
      </c>
      <c r="G58" s="84" t="b">
        <v>0</v>
      </c>
    </row>
    <row r="59" spans="1:7" ht="15">
      <c r="A59" s="84" t="s">
        <v>2539</v>
      </c>
      <c r="B59" s="84">
        <v>10</v>
      </c>
      <c r="C59" s="118">
        <v>0.0036765966206001605</v>
      </c>
      <c r="D59" s="84" t="s">
        <v>3058</v>
      </c>
      <c r="E59" s="84" t="b">
        <v>0</v>
      </c>
      <c r="F59" s="84" t="b">
        <v>0</v>
      </c>
      <c r="G59" s="84" t="b">
        <v>0</v>
      </c>
    </row>
    <row r="60" spans="1:7" ht="15">
      <c r="A60" s="84" t="s">
        <v>2540</v>
      </c>
      <c r="B60" s="84">
        <v>10</v>
      </c>
      <c r="C60" s="118">
        <v>0.0036765966206001605</v>
      </c>
      <c r="D60" s="84" t="s">
        <v>3058</v>
      </c>
      <c r="E60" s="84" t="b">
        <v>0</v>
      </c>
      <c r="F60" s="84" t="b">
        <v>0</v>
      </c>
      <c r="G60" s="84" t="b">
        <v>0</v>
      </c>
    </row>
    <row r="61" spans="1:7" ht="15">
      <c r="A61" s="84" t="s">
        <v>2541</v>
      </c>
      <c r="B61" s="84">
        <v>10</v>
      </c>
      <c r="C61" s="118">
        <v>0.0036765966206001605</v>
      </c>
      <c r="D61" s="84" t="s">
        <v>3058</v>
      </c>
      <c r="E61" s="84" t="b">
        <v>0</v>
      </c>
      <c r="F61" s="84" t="b">
        <v>0</v>
      </c>
      <c r="G61" s="84" t="b">
        <v>0</v>
      </c>
    </row>
    <row r="62" spans="1:7" ht="15">
      <c r="A62" s="84" t="s">
        <v>2542</v>
      </c>
      <c r="B62" s="84">
        <v>10</v>
      </c>
      <c r="C62" s="118">
        <v>0.0036765966206001605</v>
      </c>
      <c r="D62" s="84" t="s">
        <v>3058</v>
      </c>
      <c r="E62" s="84" t="b">
        <v>0</v>
      </c>
      <c r="F62" s="84" t="b">
        <v>0</v>
      </c>
      <c r="G62" s="84" t="b">
        <v>0</v>
      </c>
    </row>
    <row r="63" spans="1:7" ht="15">
      <c r="A63" s="84" t="s">
        <v>2543</v>
      </c>
      <c r="B63" s="84">
        <v>10</v>
      </c>
      <c r="C63" s="118">
        <v>0.0037997993415497438</v>
      </c>
      <c r="D63" s="84" t="s">
        <v>3058</v>
      </c>
      <c r="E63" s="84" t="b">
        <v>0</v>
      </c>
      <c r="F63" s="84" t="b">
        <v>0</v>
      </c>
      <c r="G63" s="84" t="b">
        <v>0</v>
      </c>
    </row>
    <row r="64" spans="1:7" ht="15">
      <c r="A64" s="84" t="s">
        <v>2544</v>
      </c>
      <c r="B64" s="84">
        <v>10</v>
      </c>
      <c r="C64" s="118">
        <v>0.0036765966206001605</v>
      </c>
      <c r="D64" s="84" t="s">
        <v>3058</v>
      </c>
      <c r="E64" s="84" t="b">
        <v>0</v>
      </c>
      <c r="F64" s="84" t="b">
        <v>0</v>
      </c>
      <c r="G64" s="84" t="b">
        <v>0</v>
      </c>
    </row>
    <row r="65" spans="1:7" ht="15">
      <c r="A65" s="84" t="s">
        <v>2545</v>
      </c>
      <c r="B65" s="84">
        <v>9</v>
      </c>
      <c r="C65" s="118">
        <v>0.0034198194073947696</v>
      </c>
      <c r="D65" s="84" t="s">
        <v>3058</v>
      </c>
      <c r="E65" s="84" t="b">
        <v>0</v>
      </c>
      <c r="F65" s="84" t="b">
        <v>0</v>
      </c>
      <c r="G65" s="84" t="b">
        <v>0</v>
      </c>
    </row>
    <row r="66" spans="1:7" ht="15">
      <c r="A66" s="84" t="s">
        <v>2546</v>
      </c>
      <c r="B66" s="84">
        <v>9</v>
      </c>
      <c r="C66" s="118">
        <v>0.0034198194073947696</v>
      </c>
      <c r="D66" s="84" t="s">
        <v>3058</v>
      </c>
      <c r="E66" s="84" t="b">
        <v>0</v>
      </c>
      <c r="F66" s="84" t="b">
        <v>0</v>
      </c>
      <c r="G66" s="84" t="b">
        <v>0</v>
      </c>
    </row>
    <row r="67" spans="1:7" ht="15">
      <c r="A67" s="84" t="s">
        <v>2547</v>
      </c>
      <c r="B67" s="84">
        <v>9</v>
      </c>
      <c r="C67" s="118">
        <v>0.0034198194073947696</v>
      </c>
      <c r="D67" s="84" t="s">
        <v>3058</v>
      </c>
      <c r="E67" s="84" t="b">
        <v>0</v>
      </c>
      <c r="F67" s="84" t="b">
        <v>0</v>
      </c>
      <c r="G67" s="84" t="b">
        <v>0</v>
      </c>
    </row>
    <row r="68" spans="1:7" ht="15">
      <c r="A68" s="84" t="s">
        <v>2548</v>
      </c>
      <c r="B68" s="84">
        <v>9</v>
      </c>
      <c r="C68" s="118">
        <v>0.0034198194073947696</v>
      </c>
      <c r="D68" s="84" t="s">
        <v>3058</v>
      </c>
      <c r="E68" s="84" t="b">
        <v>0</v>
      </c>
      <c r="F68" s="84" t="b">
        <v>0</v>
      </c>
      <c r="G68" s="84" t="b">
        <v>0</v>
      </c>
    </row>
    <row r="69" spans="1:7" ht="15">
      <c r="A69" s="84" t="s">
        <v>2549</v>
      </c>
      <c r="B69" s="84">
        <v>9</v>
      </c>
      <c r="C69" s="118">
        <v>0.0034198194073947696</v>
      </c>
      <c r="D69" s="84" t="s">
        <v>3058</v>
      </c>
      <c r="E69" s="84" t="b">
        <v>0</v>
      </c>
      <c r="F69" s="84" t="b">
        <v>0</v>
      </c>
      <c r="G69" s="84" t="b">
        <v>0</v>
      </c>
    </row>
    <row r="70" spans="1:7" ht="15">
      <c r="A70" s="84" t="s">
        <v>2550</v>
      </c>
      <c r="B70" s="84">
        <v>9</v>
      </c>
      <c r="C70" s="118">
        <v>0.0034198194073947696</v>
      </c>
      <c r="D70" s="84" t="s">
        <v>3058</v>
      </c>
      <c r="E70" s="84" t="b">
        <v>0</v>
      </c>
      <c r="F70" s="84" t="b">
        <v>0</v>
      </c>
      <c r="G70" s="84" t="b">
        <v>0</v>
      </c>
    </row>
    <row r="71" spans="1:7" ht="15">
      <c r="A71" s="84" t="s">
        <v>2551</v>
      </c>
      <c r="B71" s="84">
        <v>9</v>
      </c>
      <c r="C71" s="118">
        <v>0.0034198194073947696</v>
      </c>
      <c r="D71" s="84" t="s">
        <v>3058</v>
      </c>
      <c r="E71" s="84" t="b">
        <v>0</v>
      </c>
      <c r="F71" s="84" t="b">
        <v>0</v>
      </c>
      <c r="G71" s="84" t="b">
        <v>0</v>
      </c>
    </row>
    <row r="72" spans="1:7" ht="15">
      <c r="A72" s="84" t="s">
        <v>2552</v>
      </c>
      <c r="B72" s="84">
        <v>9</v>
      </c>
      <c r="C72" s="118">
        <v>0.0034198194073947696</v>
      </c>
      <c r="D72" s="84" t="s">
        <v>3058</v>
      </c>
      <c r="E72" s="84" t="b">
        <v>0</v>
      </c>
      <c r="F72" s="84" t="b">
        <v>0</v>
      </c>
      <c r="G72" s="84" t="b">
        <v>0</v>
      </c>
    </row>
    <row r="73" spans="1:7" ht="15">
      <c r="A73" s="84" t="s">
        <v>2553</v>
      </c>
      <c r="B73" s="84">
        <v>9</v>
      </c>
      <c r="C73" s="118">
        <v>0.0034198194073947696</v>
      </c>
      <c r="D73" s="84" t="s">
        <v>3058</v>
      </c>
      <c r="E73" s="84" t="b">
        <v>0</v>
      </c>
      <c r="F73" s="84" t="b">
        <v>0</v>
      </c>
      <c r="G73" s="84" t="b">
        <v>0</v>
      </c>
    </row>
    <row r="74" spans="1:7" ht="15">
      <c r="A74" s="84" t="s">
        <v>2554</v>
      </c>
      <c r="B74" s="84">
        <v>9</v>
      </c>
      <c r="C74" s="118">
        <v>0.0034198194073947696</v>
      </c>
      <c r="D74" s="84" t="s">
        <v>3058</v>
      </c>
      <c r="E74" s="84" t="b">
        <v>0</v>
      </c>
      <c r="F74" s="84" t="b">
        <v>0</v>
      </c>
      <c r="G74" s="84" t="b">
        <v>0</v>
      </c>
    </row>
    <row r="75" spans="1:7" ht="15">
      <c r="A75" s="84" t="s">
        <v>2555</v>
      </c>
      <c r="B75" s="84">
        <v>9</v>
      </c>
      <c r="C75" s="118">
        <v>0.0034198194073947696</v>
      </c>
      <c r="D75" s="84" t="s">
        <v>3058</v>
      </c>
      <c r="E75" s="84" t="b">
        <v>0</v>
      </c>
      <c r="F75" s="84" t="b">
        <v>0</v>
      </c>
      <c r="G75" s="84" t="b">
        <v>0</v>
      </c>
    </row>
    <row r="76" spans="1:7" ht="15">
      <c r="A76" s="84" t="s">
        <v>2556</v>
      </c>
      <c r="B76" s="84">
        <v>9</v>
      </c>
      <c r="C76" s="118">
        <v>0.0034198194073947696</v>
      </c>
      <c r="D76" s="84" t="s">
        <v>3058</v>
      </c>
      <c r="E76" s="84" t="b">
        <v>0</v>
      </c>
      <c r="F76" s="84" t="b">
        <v>0</v>
      </c>
      <c r="G76" s="84" t="b">
        <v>0</v>
      </c>
    </row>
    <row r="77" spans="1:7" ht="15">
      <c r="A77" s="84" t="s">
        <v>2557</v>
      </c>
      <c r="B77" s="84">
        <v>9</v>
      </c>
      <c r="C77" s="118">
        <v>0.0034198194073947696</v>
      </c>
      <c r="D77" s="84" t="s">
        <v>3058</v>
      </c>
      <c r="E77" s="84" t="b">
        <v>0</v>
      </c>
      <c r="F77" s="84" t="b">
        <v>0</v>
      </c>
      <c r="G77" s="84" t="b">
        <v>0</v>
      </c>
    </row>
    <row r="78" spans="1:7" ht="15">
      <c r="A78" s="84" t="s">
        <v>2558</v>
      </c>
      <c r="B78" s="84">
        <v>9</v>
      </c>
      <c r="C78" s="118">
        <v>0.0034198194073947696</v>
      </c>
      <c r="D78" s="84" t="s">
        <v>3058</v>
      </c>
      <c r="E78" s="84" t="b">
        <v>0</v>
      </c>
      <c r="F78" s="84" t="b">
        <v>0</v>
      </c>
      <c r="G78" s="84" t="b">
        <v>0</v>
      </c>
    </row>
    <row r="79" spans="1:7" ht="15">
      <c r="A79" s="84" t="s">
        <v>314</v>
      </c>
      <c r="B79" s="84">
        <v>9</v>
      </c>
      <c r="C79" s="118">
        <v>0.0034198194073947696</v>
      </c>
      <c r="D79" s="84" t="s">
        <v>3058</v>
      </c>
      <c r="E79" s="84" t="b">
        <v>0</v>
      </c>
      <c r="F79" s="84" t="b">
        <v>0</v>
      </c>
      <c r="G79" s="84" t="b">
        <v>0</v>
      </c>
    </row>
    <row r="80" spans="1:7" ht="15">
      <c r="A80" s="84" t="s">
        <v>2559</v>
      </c>
      <c r="B80" s="84">
        <v>9</v>
      </c>
      <c r="C80" s="118">
        <v>0.0034198194073947696</v>
      </c>
      <c r="D80" s="84" t="s">
        <v>3058</v>
      </c>
      <c r="E80" s="84" t="b">
        <v>0</v>
      </c>
      <c r="F80" s="84" t="b">
        <v>0</v>
      </c>
      <c r="G80" s="84" t="b">
        <v>0</v>
      </c>
    </row>
    <row r="81" spans="1:7" ht="15">
      <c r="A81" s="84" t="s">
        <v>2560</v>
      </c>
      <c r="B81" s="84">
        <v>9</v>
      </c>
      <c r="C81" s="118">
        <v>0.0034198194073947696</v>
      </c>
      <c r="D81" s="84" t="s">
        <v>3058</v>
      </c>
      <c r="E81" s="84" t="b">
        <v>0</v>
      </c>
      <c r="F81" s="84" t="b">
        <v>0</v>
      </c>
      <c r="G81" s="84" t="b">
        <v>0</v>
      </c>
    </row>
    <row r="82" spans="1:7" ht="15">
      <c r="A82" s="84" t="s">
        <v>2561</v>
      </c>
      <c r="B82" s="84">
        <v>8</v>
      </c>
      <c r="C82" s="118">
        <v>0.0032749379534230327</v>
      </c>
      <c r="D82" s="84" t="s">
        <v>3058</v>
      </c>
      <c r="E82" s="84" t="b">
        <v>0</v>
      </c>
      <c r="F82" s="84" t="b">
        <v>0</v>
      </c>
      <c r="G82" s="84" t="b">
        <v>0</v>
      </c>
    </row>
    <row r="83" spans="1:7" ht="15">
      <c r="A83" s="84" t="s">
        <v>2562</v>
      </c>
      <c r="B83" s="84">
        <v>8</v>
      </c>
      <c r="C83" s="118">
        <v>0.0031500226125987206</v>
      </c>
      <c r="D83" s="84" t="s">
        <v>3058</v>
      </c>
      <c r="E83" s="84" t="b">
        <v>0</v>
      </c>
      <c r="F83" s="84" t="b">
        <v>0</v>
      </c>
      <c r="G83" s="84" t="b">
        <v>0</v>
      </c>
    </row>
    <row r="84" spans="1:7" ht="15">
      <c r="A84" s="84" t="s">
        <v>2563</v>
      </c>
      <c r="B84" s="84">
        <v>8</v>
      </c>
      <c r="C84" s="118">
        <v>0.0031500226125987206</v>
      </c>
      <c r="D84" s="84" t="s">
        <v>3058</v>
      </c>
      <c r="E84" s="84" t="b">
        <v>1</v>
      </c>
      <c r="F84" s="84" t="b">
        <v>0</v>
      </c>
      <c r="G84" s="84" t="b">
        <v>0</v>
      </c>
    </row>
    <row r="85" spans="1:7" ht="15">
      <c r="A85" s="84" t="s">
        <v>2564</v>
      </c>
      <c r="B85" s="84">
        <v>8</v>
      </c>
      <c r="C85" s="118">
        <v>0.0031500226125987206</v>
      </c>
      <c r="D85" s="84" t="s">
        <v>3058</v>
      </c>
      <c r="E85" s="84" t="b">
        <v>0</v>
      </c>
      <c r="F85" s="84" t="b">
        <v>0</v>
      </c>
      <c r="G85" s="84" t="b">
        <v>0</v>
      </c>
    </row>
    <row r="86" spans="1:7" ht="15">
      <c r="A86" s="84" t="s">
        <v>316</v>
      </c>
      <c r="B86" s="84">
        <v>8</v>
      </c>
      <c r="C86" s="118">
        <v>0.0032749379534230327</v>
      </c>
      <c r="D86" s="84" t="s">
        <v>3058</v>
      </c>
      <c r="E86" s="84" t="b">
        <v>0</v>
      </c>
      <c r="F86" s="84" t="b">
        <v>0</v>
      </c>
      <c r="G86" s="84" t="b">
        <v>0</v>
      </c>
    </row>
    <row r="87" spans="1:7" ht="15">
      <c r="A87" s="84" t="s">
        <v>2565</v>
      </c>
      <c r="B87" s="84">
        <v>8</v>
      </c>
      <c r="C87" s="118">
        <v>0.0031500226125987206</v>
      </c>
      <c r="D87" s="84" t="s">
        <v>3058</v>
      </c>
      <c r="E87" s="84" t="b">
        <v>0</v>
      </c>
      <c r="F87" s="84" t="b">
        <v>0</v>
      </c>
      <c r="G87" s="84" t="b">
        <v>0</v>
      </c>
    </row>
    <row r="88" spans="1:7" ht="15">
      <c r="A88" s="84" t="s">
        <v>2566</v>
      </c>
      <c r="B88" s="84">
        <v>8</v>
      </c>
      <c r="C88" s="118">
        <v>0.0031500226125987206</v>
      </c>
      <c r="D88" s="84" t="s">
        <v>3058</v>
      </c>
      <c r="E88" s="84" t="b">
        <v>0</v>
      </c>
      <c r="F88" s="84" t="b">
        <v>0</v>
      </c>
      <c r="G88" s="84" t="b">
        <v>0</v>
      </c>
    </row>
    <row r="89" spans="1:7" ht="15">
      <c r="A89" s="84" t="s">
        <v>2567</v>
      </c>
      <c r="B89" s="84">
        <v>8</v>
      </c>
      <c r="C89" s="118">
        <v>0.0031500226125987206</v>
      </c>
      <c r="D89" s="84" t="s">
        <v>3058</v>
      </c>
      <c r="E89" s="84" t="b">
        <v>0</v>
      </c>
      <c r="F89" s="84" t="b">
        <v>0</v>
      </c>
      <c r="G89" s="84" t="b">
        <v>0</v>
      </c>
    </row>
    <row r="90" spans="1:7" ht="15">
      <c r="A90" s="84" t="s">
        <v>2568</v>
      </c>
      <c r="B90" s="84">
        <v>8</v>
      </c>
      <c r="C90" s="118">
        <v>0.0031500226125987206</v>
      </c>
      <c r="D90" s="84" t="s">
        <v>3058</v>
      </c>
      <c r="E90" s="84" t="b">
        <v>0</v>
      </c>
      <c r="F90" s="84" t="b">
        <v>0</v>
      </c>
      <c r="G90" s="84" t="b">
        <v>0</v>
      </c>
    </row>
    <row r="91" spans="1:7" ht="15">
      <c r="A91" s="84" t="s">
        <v>2569</v>
      </c>
      <c r="B91" s="84">
        <v>8</v>
      </c>
      <c r="C91" s="118">
        <v>0.0031500226125987206</v>
      </c>
      <c r="D91" s="84" t="s">
        <v>3058</v>
      </c>
      <c r="E91" s="84" t="b">
        <v>0</v>
      </c>
      <c r="F91" s="84" t="b">
        <v>0</v>
      </c>
      <c r="G91" s="84" t="b">
        <v>0</v>
      </c>
    </row>
    <row r="92" spans="1:7" ht="15">
      <c r="A92" s="84" t="s">
        <v>2570</v>
      </c>
      <c r="B92" s="84">
        <v>7</v>
      </c>
      <c r="C92" s="118">
        <v>0.0028655707092451535</v>
      </c>
      <c r="D92" s="84" t="s">
        <v>3058</v>
      </c>
      <c r="E92" s="84" t="b">
        <v>0</v>
      </c>
      <c r="F92" s="84" t="b">
        <v>0</v>
      </c>
      <c r="G92" s="84" t="b">
        <v>0</v>
      </c>
    </row>
    <row r="93" spans="1:7" ht="15">
      <c r="A93" s="84" t="s">
        <v>2571</v>
      </c>
      <c r="B93" s="84">
        <v>7</v>
      </c>
      <c r="C93" s="118">
        <v>0.0028655707092451535</v>
      </c>
      <c r="D93" s="84" t="s">
        <v>3058</v>
      </c>
      <c r="E93" s="84" t="b">
        <v>0</v>
      </c>
      <c r="F93" s="84" t="b">
        <v>0</v>
      </c>
      <c r="G93" s="84" t="b">
        <v>0</v>
      </c>
    </row>
    <row r="94" spans="1:7" ht="15">
      <c r="A94" s="84" t="s">
        <v>2572</v>
      </c>
      <c r="B94" s="84">
        <v>7</v>
      </c>
      <c r="C94" s="118">
        <v>0.0028655707092451535</v>
      </c>
      <c r="D94" s="84" t="s">
        <v>3058</v>
      </c>
      <c r="E94" s="84" t="b">
        <v>0</v>
      </c>
      <c r="F94" s="84" t="b">
        <v>0</v>
      </c>
      <c r="G94" s="84" t="b">
        <v>0</v>
      </c>
    </row>
    <row r="95" spans="1:7" ht="15">
      <c r="A95" s="84" t="s">
        <v>287</v>
      </c>
      <c r="B95" s="84">
        <v>7</v>
      </c>
      <c r="C95" s="118">
        <v>0.0028655707092451535</v>
      </c>
      <c r="D95" s="84" t="s">
        <v>3058</v>
      </c>
      <c r="E95" s="84" t="b">
        <v>0</v>
      </c>
      <c r="F95" s="84" t="b">
        <v>0</v>
      </c>
      <c r="G95" s="84" t="b">
        <v>0</v>
      </c>
    </row>
    <row r="96" spans="1:7" ht="15">
      <c r="A96" s="84" t="s">
        <v>2573</v>
      </c>
      <c r="B96" s="84">
        <v>7</v>
      </c>
      <c r="C96" s="118">
        <v>0.0028655707092451535</v>
      </c>
      <c r="D96" s="84" t="s">
        <v>3058</v>
      </c>
      <c r="E96" s="84" t="b">
        <v>0</v>
      </c>
      <c r="F96" s="84" t="b">
        <v>0</v>
      </c>
      <c r="G96" s="84" t="b">
        <v>0</v>
      </c>
    </row>
    <row r="97" spans="1:7" ht="15">
      <c r="A97" s="84" t="s">
        <v>2574</v>
      </c>
      <c r="B97" s="84">
        <v>7</v>
      </c>
      <c r="C97" s="118">
        <v>0.0028655707092451535</v>
      </c>
      <c r="D97" s="84" t="s">
        <v>3058</v>
      </c>
      <c r="E97" s="84" t="b">
        <v>0</v>
      </c>
      <c r="F97" s="84" t="b">
        <v>0</v>
      </c>
      <c r="G97" s="84" t="b">
        <v>0</v>
      </c>
    </row>
    <row r="98" spans="1:7" ht="15">
      <c r="A98" s="84" t="s">
        <v>2575</v>
      </c>
      <c r="B98" s="84">
        <v>7</v>
      </c>
      <c r="C98" s="118">
        <v>0.0028655707092451535</v>
      </c>
      <c r="D98" s="84" t="s">
        <v>3058</v>
      </c>
      <c r="E98" s="84" t="b">
        <v>0</v>
      </c>
      <c r="F98" s="84" t="b">
        <v>0</v>
      </c>
      <c r="G98" s="84" t="b">
        <v>0</v>
      </c>
    </row>
    <row r="99" spans="1:7" ht="15">
      <c r="A99" s="84" t="s">
        <v>2576</v>
      </c>
      <c r="B99" s="84">
        <v>7</v>
      </c>
      <c r="C99" s="118">
        <v>0.0028655707092451535</v>
      </c>
      <c r="D99" s="84" t="s">
        <v>3058</v>
      </c>
      <c r="E99" s="84" t="b">
        <v>0</v>
      </c>
      <c r="F99" s="84" t="b">
        <v>0</v>
      </c>
      <c r="G99" s="84" t="b">
        <v>0</v>
      </c>
    </row>
    <row r="100" spans="1:7" ht="15">
      <c r="A100" s="84" t="s">
        <v>2577</v>
      </c>
      <c r="B100" s="84">
        <v>7</v>
      </c>
      <c r="C100" s="118">
        <v>0.0028655707092451535</v>
      </c>
      <c r="D100" s="84" t="s">
        <v>3058</v>
      </c>
      <c r="E100" s="84" t="b">
        <v>0</v>
      </c>
      <c r="F100" s="84" t="b">
        <v>0</v>
      </c>
      <c r="G100" s="84" t="b">
        <v>0</v>
      </c>
    </row>
    <row r="101" spans="1:7" ht="15">
      <c r="A101" s="84" t="s">
        <v>2578</v>
      </c>
      <c r="B101" s="84">
        <v>7</v>
      </c>
      <c r="C101" s="118">
        <v>0.0028655707092451535</v>
      </c>
      <c r="D101" s="84" t="s">
        <v>3058</v>
      </c>
      <c r="E101" s="84" t="b">
        <v>0</v>
      </c>
      <c r="F101" s="84" t="b">
        <v>0</v>
      </c>
      <c r="G101" s="84" t="b">
        <v>0</v>
      </c>
    </row>
    <row r="102" spans="1:7" ht="15">
      <c r="A102" s="84" t="s">
        <v>2579</v>
      </c>
      <c r="B102" s="84">
        <v>7</v>
      </c>
      <c r="C102" s="118">
        <v>0.0028655707092451535</v>
      </c>
      <c r="D102" s="84" t="s">
        <v>3058</v>
      </c>
      <c r="E102" s="84" t="b">
        <v>0</v>
      </c>
      <c r="F102" s="84" t="b">
        <v>0</v>
      </c>
      <c r="G102" s="84" t="b">
        <v>0</v>
      </c>
    </row>
    <row r="103" spans="1:7" ht="15">
      <c r="A103" s="84" t="s">
        <v>2580</v>
      </c>
      <c r="B103" s="84">
        <v>7</v>
      </c>
      <c r="C103" s="118">
        <v>0.0028655707092451535</v>
      </c>
      <c r="D103" s="84" t="s">
        <v>3058</v>
      </c>
      <c r="E103" s="84" t="b">
        <v>0</v>
      </c>
      <c r="F103" s="84" t="b">
        <v>0</v>
      </c>
      <c r="G103" s="84" t="b">
        <v>0</v>
      </c>
    </row>
    <row r="104" spans="1:7" ht="15">
      <c r="A104" s="84" t="s">
        <v>2581</v>
      </c>
      <c r="B104" s="84">
        <v>7</v>
      </c>
      <c r="C104" s="118">
        <v>0.0028655707092451535</v>
      </c>
      <c r="D104" s="84" t="s">
        <v>3058</v>
      </c>
      <c r="E104" s="84" t="b">
        <v>0</v>
      </c>
      <c r="F104" s="84" t="b">
        <v>0</v>
      </c>
      <c r="G104" s="84" t="b">
        <v>0</v>
      </c>
    </row>
    <row r="105" spans="1:7" ht="15">
      <c r="A105" s="84" t="s">
        <v>2582</v>
      </c>
      <c r="B105" s="84">
        <v>7</v>
      </c>
      <c r="C105" s="118">
        <v>0.0028655707092451535</v>
      </c>
      <c r="D105" s="84" t="s">
        <v>3058</v>
      </c>
      <c r="E105" s="84" t="b">
        <v>0</v>
      </c>
      <c r="F105" s="84" t="b">
        <v>0</v>
      </c>
      <c r="G105" s="84" t="b">
        <v>0</v>
      </c>
    </row>
    <row r="106" spans="1:7" ht="15">
      <c r="A106" s="84" t="s">
        <v>2583</v>
      </c>
      <c r="B106" s="84">
        <v>7</v>
      </c>
      <c r="C106" s="118">
        <v>0.003140987039279528</v>
      </c>
      <c r="D106" s="84" t="s">
        <v>3058</v>
      </c>
      <c r="E106" s="84" t="b">
        <v>0</v>
      </c>
      <c r="F106" s="84" t="b">
        <v>0</v>
      </c>
      <c r="G106" s="84" t="b">
        <v>0</v>
      </c>
    </row>
    <row r="107" spans="1:7" ht="15">
      <c r="A107" s="84" t="s">
        <v>2584</v>
      </c>
      <c r="B107" s="84">
        <v>7</v>
      </c>
      <c r="C107" s="118">
        <v>0.0028655707092451535</v>
      </c>
      <c r="D107" s="84" t="s">
        <v>3058</v>
      </c>
      <c r="E107" s="84" t="b">
        <v>0</v>
      </c>
      <c r="F107" s="84" t="b">
        <v>0</v>
      </c>
      <c r="G107" s="84" t="b">
        <v>0</v>
      </c>
    </row>
    <row r="108" spans="1:7" ht="15">
      <c r="A108" s="84" t="s">
        <v>2182</v>
      </c>
      <c r="B108" s="84">
        <v>7</v>
      </c>
      <c r="C108" s="118">
        <v>0.0028655707092451535</v>
      </c>
      <c r="D108" s="84" t="s">
        <v>3058</v>
      </c>
      <c r="E108" s="84" t="b">
        <v>0</v>
      </c>
      <c r="F108" s="84" t="b">
        <v>0</v>
      </c>
      <c r="G108" s="84" t="b">
        <v>0</v>
      </c>
    </row>
    <row r="109" spans="1:7" ht="15">
      <c r="A109" s="84" t="s">
        <v>2154</v>
      </c>
      <c r="B109" s="84">
        <v>7</v>
      </c>
      <c r="C109" s="118">
        <v>0.0028655707092451535</v>
      </c>
      <c r="D109" s="84" t="s">
        <v>3058</v>
      </c>
      <c r="E109" s="84" t="b">
        <v>0</v>
      </c>
      <c r="F109" s="84" t="b">
        <v>0</v>
      </c>
      <c r="G109" s="84" t="b">
        <v>0</v>
      </c>
    </row>
    <row r="110" spans="1:7" ht="15">
      <c r="A110" s="84" t="s">
        <v>2155</v>
      </c>
      <c r="B110" s="84">
        <v>7</v>
      </c>
      <c r="C110" s="118">
        <v>0.0028655707092451535</v>
      </c>
      <c r="D110" s="84" t="s">
        <v>3058</v>
      </c>
      <c r="E110" s="84" t="b">
        <v>0</v>
      </c>
      <c r="F110" s="84" t="b">
        <v>0</v>
      </c>
      <c r="G110" s="84" t="b">
        <v>0</v>
      </c>
    </row>
    <row r="111" spans="1:7" ht="15">
      <c r="A111" s="84" t="s">
        <v>2156</v>
      </c>
      <c r="B111" s="84">
        <v>7</v>
      </c>
      <c r="C111" s="118">
        <v>0.0028655707092451535</v>
      </c>
      <c r="D111" s="84" t="s">
        <v>3058</v>
      </c>
      <c r="E111" s="84" t="b">
        <v>0</v>
      </c>
      <c r="F111" s="84" t="b">
        <v>0</v>
      </c>
      <c r="G111" s="84" t="b">
        <v>0</v>
      </c>
    </row>
    <row r="112" spans="1:7" ht="15">
      <c r="A112" s="84" t="s">
        <v>2157</v>
      </c>
      <c r="B112" s="84">
        <v>7</v>
      </c>
      <c r="C112" s="118">
        <v>0.0028655707092451535</v>
      </c>
      <c r="D112" s="84" t="s">
        <v>3058</v>
      </c>
      <c r="E112" s="84" t="b">
        <v>0</v>
      </c>
      <c r="F112" s="84" t="b">
        <v>0</v>
      </c>
      <c r="G112" s="84" t="b">
        <v>0</v>
      </c>
    </row>
    <row r="113" spans="1:7" ht="15">
      <c r="A113" s="84" t="s">
        <v>2585</v>
      </c>
      <c r="B113" s="84">
        <v>7</v>
      </c>
      <c r="C113" s="118">
        <v>0.0028655707092451535</v>
      </c>
      <c r="D113" s="84" t="s">
        <v>3058</v>
      </c>
      <c r="E113" s="84" t="b">
        <v>0</v>
      </c>
      <c r="F113" s="84" t="b">
        <v>0</v>
      </c>
      <c r="G113" s="84" t="b">
        <v>0</v>
      </c>
    </row>
    <row r="114" spans="1:7" ht="15">
      <c r="A114" s="84" t="s">
        <v>2586</v>
      </c>
      <c r="B114" s="84">
        <v>7</v>
      </c>
      <c r="C114" s="118">
        <v>0.0028655707092451535</v>
      </c>
      <c r="D114" s="84" t="s">
        <v>3058</v>
      </c>
      <c r="E114" s="84" t="b">
        <v>0</v>
      </c>
      <c r="F114" s="84" t="b">
        <v>0</v>
      </c>
      <c r="G114" s="84" t="b">
        <v>0</v>
      </c>
    </row>
    <row r="115" spans="1:7" ht="15">
      <c r="A115" s="84" t="s">
        <v>2587</v>
      </c>
      <c r="B115" s="84">
        <v>7</v>
      </c>
      <c r="C115" s="118">
        <v>0.0029917493649840583</v>
      </c>
      <c r="D115" s="84" t="s">
        <v>3058</v>
      </c>
      <c r="E115" s="84" t="b">
        <v>0</v>
      </c>
      <c r="F115" s="84" t="b">
        <v>0</v>
      </c>
      <c r="G115" s="84" t="b">
        <v>0</v>
      </c>
    </row>
    <row r="116" spans="1:7" ht="15">
      <c r="A116" s="84" t="s">
        <v>2588</v>
      </c>
      <c r="B116" s="84">
        <v>7</v>
      </c>
      <c r="C116" s="118">
        <v>0.0028655707092451535</v>
      </c>
      <c r="D116" s="84" t="s">
        <v>3058</v>
      </c>
      <c r="E116" s="84" t="b">
        <v>0</v>
      </c>
      <c r="F116" s="84" t="b">
        <v>0</v>
      </c>
      <c r="G116" s="84" t="b">
        <v>0</v>
      </c>
    </row>
    <row r="117" spans="1:7" ht="15">
      <c r="A117" s="84" t="s">
        <v>2589</v>
      </c>
      <c r="B117" s="84">
        <v>7</v>
      </c>
      <c r="C117" s="118">
        <v>0.0028655707092451535</v>
      </c>
      <c r="D117" s="84" t="s">
        <v>3058</v>
      </c>
      <c r="E117" s="84" t="b">
        <v>0</v>
      </c>
      <c r="F117" s="84" t="b">
        <v>0</v>
      </c>
      <c r="G117" s="84" t="b">
        <v>0</v>
      </c>
    </row>
    <row r="118" spans="1:7" ht="15">
      <c r="A118" s="84" t="s">
        <v>2590</v>
      </c>
      <c r="B118" s="84">
        <v>7</v>
      </c>
      <c r="C118" s="118">
        <v>0.003140987039279528</v>
      </c>
      <c r="D118" s="84" t="s">
        <v>3058</v>
      </c>
      <c r="E118" s="84" t="b">
        <v>0</v>
      </c>
      <c r="F118" s="84" t="b">
        <v>0</v>
      </c>
      <c r="G118" s="84" t="b">
        <v>0</v>
      </c>
    </row>
    <row r="119" spans="1:7" ht="15">
      <c r="A119" s="84" t="s">
        <v>2591</v>
      </c>
      <c r="B119" s="84">
        <v>7</v>
      </c>
      <c r="C119" s="118">
        <v>0.0028655707092451535</v>
      </c>
      <c r="D119" s="84" t="s">
        <v>3058</v>
      </c>
      <c r="E119" s="84" t="b">
        <v>0</v>
      </c>
      <c r="F119" s="84" t="b">
        <v>0</v>
      </c>
      <c r="G119" s="84" t="b">
        <v>0</v>
      </c>
    </row>
    <row r="120" spans="1:7" ht="15">
      <c r="A120" s="84" t="s">
        <v>2592</v>
      </c>
      <c r="B120" s="84">
        <v>7</v>
      </c>
      <c r="C120" s="118">
        <v>0.0028655707092451535</v>
      </c>
      <c r="D120" s="84" t="s">
        <v>3058</v>
      </c>
      <c r="E120" s="84" t="b">
        <v>0</v>
      </c>
      <c r="F120" s="84" t="b">
        <v>0</v>
      </c>
      <c r="G120" s="84" t="b">
        <v>0</v>
      </c>
    </row>
    <row r="121" spans="1:7" ht="15">
      <c r="A121" s="84" t="s">
        <v>2593</v>
      </c>
      <c r="B121" s="84">
        <v>7</v>
      </c>
      <c r="C121" s="118">
        <v>0.0028655707092451535</v>
      </c>
      <c r="D121" s="84" t="s">
        <v>3058</v>
      </c>
      <c r="E121" s="84" t="b">
        <v>0</v>
      </c>
      <c r="F121" s="84" t="b">
        <v>0</v>
      </c>
      <c r="G121" s="84" t="b">
        <v>0</v>
      </c>
    </row>
    <row r="122" spans="1:7" ht="15">
      <c r="A122" s="84" t="s">
        <v>2594</v>
      </c>
      <c r="B122" s="84">
        <v>7</v>
      </c>
      <c r="C122" s="118">
        <v>0.0028655707092451535</v>
      </c>
      <c r="D122" s="84" t="s">
        <v>3058</v>
      </c>
      <c r="E122" s="84" t="b">
        <v>0</v>
      </c>
      <c r="F122" s="84" t="b">
        <v>0</v>
      </c>
      <c r="G122" s="84" t="b">
        <v>0</v>
      </c>
    </row>
    <row r="123" spans="1:7" ht="15">
      <c r="A123" s="84" t="s">
        <v>2595</v>
      </c>
      <c r="B123" s="84">
        <v>7</v>
      </c>
      <c r="C123" s="118">
        <v>0.0028655707092451535</v>
      </c>
      <c r="D123" s="84" t="s">
        <v>3058</v>
      </c>
      <c r="E123" s="84" t="b">
        <v>0</v>
      </c>
      <c r="F123" s="84" t="b">
        <v>0</v>
      </c>
      <c r="G123" s="84" t="b">
        <v>0</v>
      </c>
    </row>
    <row r="124" spans="1:7" ht="15">
      <c r="A124" s="84" t="s">
        <v>2596</v>
      </c>
      <c r="B124" s="84">
        <v>7</v>
      </c>
      <c r="C124" s="118">
        <v>0.0028655707092451535</v>
      </c>
      <c r="D124" s="84" t="s">
        <v>3058</v>
      </c>
      <c r="E124" s="84" t="b">
        <v>0</v>
      </c>
      <c r="F124" s="84" t="b">
        <v>0</v>
      </c>
      <c r="G124" s="84" t="b">
        <v>0</v>
      </c>
    </row>
    <row r="125" spans="1:7" ht="15">
      <c r="A125" s="84" t="s">
        <v>2597</v>
      </c>
      <c r="B125" s="84">
        <v>7</v>
      </c>
      <c r="C125" s="118">
        <v>0.0028655707092451535</v>
      </c>
      <c r="D125" s="84" t="s">
        <v>3058</v>
      </c>
      <c r="E125" s="84" t="b">
        <v>0</v>
      </c>
      <c r="F125" s="84" t="b">
        <v>0</v>
      </c>
      <c r="G125" s="84" t="b">
        <v>0</v>
      </c>
    </row>
    <row r="126" spans="1:7" ht="15">
      <c r="A126" s="84" t="s">
        <v>2598</v>
      </c>
      <c r="B126" s="84">
        <v>7</v>
      </c>
      <c r="C126" s="118">
        <v>0.0028655707092451535</v>
      </c>
      <c r="D126" s="84" t="s">
        <v>3058</v>
      </c>
      <c r="E126" s="84" t="b">
        <v>0</v>
      </c>
      <c r="F126" s="84" t="b">
        <v>0</v>
      </c>
      <c r="G126" s="84" t="b">
        <v>0</v>
      </c>
    </row>
    <row r="127" spans="1:7" ht="15">
      <c r="A127" s="84" t="s">
        <v>2599</v>
      </c>
      <c r="B127" s="84">
        <v>6</v>
      </c>
      <c r="C127" s="118">
        <v>0.0025643565985577644</v>
      </c>
      <c r="D127" s="84" t="s">
        <v>3058</v>
      </c>
      <c r="E127" s="84" t="b">
        <v>0</v>
      </c>
      <c r="F127" s="84" t="b">
        <v>0</v>
      </c>
      <c r="G127" s="84" t="b">
        <v>0</v>
      </c>
    </row>
    <row r="128" spans="1:7" ht="15">
      <c r="A128" s="84" t="s">
        <v>2600</v>
      </c>
      <c r="B128" s="84">
        <v>6</v>
      </c>
      <c r="C128" s="118">
        <v>0.0025643565985577644</v>
      </c>
      <c r="D128" s="84" t="s">
        <v>3058</v>
      </c>
      <c r="E128" s="84" t="b">
        <v>0</v>
      </c>
      <c r="F128" s="84" t="b">
        <v>0</v>
      </c>
      <c r="G128" s="84" t="b">
        <v>0</v>
      </c>
    </row>
    <row r="129" spans="1:7" ht="15">
      <c r="A129" s="84" t="s">
        <v>2601</v>
      </c>
      <c r="B129" s="84">
        <v>6</v>
      </c>
      <c r="C129" s="118">
        <v>0.0025643565985577644</v>
      </c>
      <c r="D129" s="84" t="s">
        <v>3058</v>
      </c>
      <c r="E129" s="84" t="b">
        <v>0</v>
      </c>
      <c r="F129" s="84" t="b">
        <v>0</v>
      </c>
      <c r="G129" s="84" t="b">
        <v>0</v>
      </c>
    </row>
    <row r="130" spans="1:7" ht="15">
      <c r="A130" s="84" t="s">
        <v>2602</v>
      </c>
      <c r="B130" s="84">
        <v>6</v>
      </c>
      <c r="C130" s="118">
        <v>0.0025643565985577644</v>
      </c>
      <c r="D130" s="84" t="s">
        <v>3058</v>
      </c>
      <c r="E130" s="84" t="b">
        <v>0</v>
      </c>
      <c r="F130" s="84" t="b">
        <v>0</v>
      </c>
      <c r="G130" s="84" t="b">
        <v>0</v>
      </c>
    </row>
    <row r="131" spans="1:7" ht="15">
      <c r="A131" s="84" t="s">
        <v>2603</v>
      </c>
      <c r="B131" s="84">
        <v>6</v>
      </c>
      <c r="C131" s="118">
        <v>0.0025643565985577644</v>
      </c>
      <c r="D131" s="84" t="s">
        <v>3058</v>
      </c>
      <c r="E131" s="84" t="b">
        <v>0</v>
      </c>
      <c r="F131" s="84" t="b">
        <v>0</v>
      </c>
      <c r="G131" s="84" t="b">
        <v>0</v>
      </c>
    </row>
    <row r="132" spans="1:7" ht="15">
      <c r="A132" s="84" t="s">
        <v>2604</v>
      </c>
      <c r="B132" s="84">
        <v>6</v>
      </c>
      <c r="C132" s="118">
        <v>0.0025643565985577644</v>
      </c>
      <c r="D132" s="84" t="s">
        <v>3058</v>
      </c>
      <c r="E132" s="84" t="b">
        <v>0</v>
      </c>
      <c r="F132" s="84" t="b">
        <v>0</v>
      </c>
      <c r="G132" s="84" t="b">
        <v>0</v>
      </c>
    </row>
    <row r="133" spans="1:7" ht="15">
      <c r="A133" s="84" t="s">
        <v>2605</v>
      </c>
      <c r="B133" s="84">
        <v>6</v>
      </c>
      <c r="C133" s="118">
        <v>0.0025643565985577644</v>
      </c>
      <c r="D133" s="84" t="s">
        <v>3058</v>
      </c>
      <c r="E133" s="84" t="b">
        <v>0</v>
      </c>
      <c r="F133" s="84" t="b">
        <v>0</v>
      </c>
      <c r="G133" s="84" t="b">
        <v>0</v>
      </c>
    </row>
    <row r="134" spans="1:7" ht="15">
      <c r="A134" s="84" t="s">
        <v>2606</v>
      </c>
      <c r="B134" s="84">
        <v>6</v>
      </c>
      <c r="C134" s="118">
        <v>0.0025643565985577644</v>
      </c>
      <c r="D134" s="84" t="s">
        <v>3058</v>
      </c>
      <c r="E134" s="84" t="b">
        <v>0</v>
      </c>
      <c r="F134" s="84" t="b">
        <v>0</v>
      </c>
      <c r="G134" s="84" t="b">
        <v>0</v>
      </c>
    </row>
    <row r="135" spans="1:7" ht="15">
      <c r="A135" s="84" t="s">
        <v>2607</v>
      </c>
      <c r="B135" s="84">
        <v>6</v>
      </c>
      <c r="C135" s="118">
        <v>0.0025643565985577644</v>
      </c>
      <c r="D135" s="84" t="s">
        <v>3058</v>
      </c>
      <c r="E135" s="84" t="b">
        <v>0</v>
      </c>
      <c r="F135" s="84" t="b">
        <v>0</v>
      </c>
      <c r="G135" s="84" t="b">
        <v>0</v>
      </c>
    </row>
    <row r="136" spans="1:7" ht="15">
      <c r="A136" s="84" t="s">
        <v>2608</v>
      </c>
      <c r="B136" s="84">
        <v>6</v>
      </c>
      <c r="C136" s="118">
        <v>0.0025643565985577644</v>
      </c>
      <c r="D136" s="84" t="s">
        <v>3058</v>
      </c>
      <c r="E136" s="84" t="b">
        <v>0</v>
      </c>
      <c r="F136" s="84" t="b">
        <v>0</v>
      </c>
      <c r="G136" s="84" t="b">
        <v>0</v>
      </c>
    </row>
    <row r="137" spans="1:7" ht="15">
      <c r="A137" s="84" t="s">
        <v>279</v>
      </c>
      <c r="B137" s="84">
        <v>6</v>
      </c>
      <c r="C137" s="118">
        <v>0.0028488335921856823</v>
      </c>
      <c r="D137" s="84" t="s">
        <v>3058</v>
      </c>
      <c r="E137" s="84" t="b">
        <v>0</v>
      </c>
      <c r="F137" s="84" t="b">
        <v>0</v>
      </c>
      <c r="G137" s="84" t="b">
        <v>0</v>
      </c>
    </row>
    <row r="138" spans="1:7" ht="15">
      <c r="A138" s="84" t="s">
        <v>2609</v>
      </c>
      <c r="B138" s="84">
        <v>6</v>
      </c>
      <c r="C138" s="118">
        <v>0.0025643565985577644</v>
      </c>
      <c r="D138" s="84" t="s">
        <v>3058</v>
      </c>
      <c r="E138" s="84" t="b">
        <v>0</v>
      </c>
      <c r="F138" s="84" t="b">
        <v>0</v>
      </c>
      <c r="G138" s="84" t="b">
        <v>0</v>
      </c>
    </row>
    <row r="139" spans="1:7" ht="15">
      <c r="A139" s="84" t="s">
        <v>2610</v>
      </c>
      <c r="B139" s="84">
        <v>6</v>
      </c>
      <c r="C139" s="118">
        <v>0.0025643565985577644</v>
      </c>
      <c r="D139" s="84" t="s">
        <v>3058</v>
      </c>
      <c r="E139" s="84" t="b">
        <v>0</v>
      </c>
      <c r="F139" s="84" t="b">
        <v>0</v>
      </c>
      <c r="G139" s="84" t="b">
        <v>0</v>
      </c>
    </row>
    <row r="140" spans="1:7" ht="15">
      <c r="A140" s="84" t="s">
        <v>2611</v>
      </c>
      <c r="B140" s="84">
        <v>6</v>
      </c>
      <c r="C140" s="118">
        <v>0.0025643565985577644</v>
      </c>
      <c r="D140" s="84" t="s">
        <v>3058</v>
      </c>
      <c r="E140" s="84" t="b">
        <v>0</v>
      </c>
      <c r="F140" s="84" t="b">
        <v>0</v>
      </c>
      <c r="G140" s="84" t="b">
        <v>0</v>
      </c>
    </row>
    <row r="141" spans="1:7" ht="15">
      <c r="A141" s="84" t="s">
        <v>2612</v>
      </c>
      <c r="B141" s="84">
        <v>6</v>
      </c>
      <c r="C141" s="118">
        <v>0.002692274605096738</v>
      </c>
      <c r="D141" s="84" t="s">
        <v>3058</v>
      </c>
      <c r="E141" s="84" t="b">
        <v>0</v>
      </c>
      <c r="F141" s="84" t="b">
        <v>0</v>
      </c>
      <c r="G141" s="84" t="b">
        <v>0</v>
      </c>
    </row>
    <row r="142" spans="1:7" ht="15">
      <c r="A142" s="84" t="s">
        <v>2613</v>
      </c>
      <c r="B142" s="84">
        <v>6</v>
      </c>
      <c r="C142" s="118">
        <v>0.0025643565985577644</v>
      </c>
      <c r="D142" s="84" t="s">
        <v>3058</v>
      </c>
      <c r="E142" s="84" t="b">
        <v>1</v>
      </c>
      <c r="F142" s="84" t="b">
        <v>0</v>
      </c>
      <c r="G142" s="84" t="b">
        <v>0</v>
      </c>
    </row>
    <row r="143" spans="1:7" ht="15">
      <c r="A143" s="84" t="s">
        <v>2183</v>
      </c>
      <c r="B143" s="84">
        <v>6</v>
      </c>
      <c r="C143" s="118">
        <v>0.0025643565985577644</v>
      </c>
      <c r="D143" s="84" t="s">
        <v>3058</v>
      </c>
      <c r="E143" s="84" t="b">
        <v>1</v>
      </c>
      <c r="F143" s="84" t="b">
        <v>0</v>
      </c>
      <c r="G143" s="84" t="b">
        <v>0</v>
      </c>
    </row>
    <row r="144" spans="1:7" ht="15">
      <c r="A144" s="84" t="s">
        <v>2614</v>
      </c>
      <c r="B144" s="84">
        <v>6</v>
      </c>
      <c r="C144" s="118">
        <v>0.0025643565985577644</v>
      </c>
      <c r="D144" s="84" t="s">
        <v>3058</v>
      </c>
      <c r="E144" s="84" t="b">
        <v>0</v>
      </c>
      <c r="F144" s="84" t="b">
        <v>0</v>
      </c>
      <c r="G144" s="84" t="b">
        <v>0</v>
      </c>
    </row>
    <row r="145" spans="1:7" ht="15">
      <c r="A145" s="84" t="s">
        <v>229</v>
      </c>
      <c r="B145" s="84">
        <v>6</v>
      </c>
      <c r="C145" s="118">
        <v>0.0025643565985577644</v>
      </c>
      <c r="D145" s="84" t="s">
        <v>3058</v>
      </c>
      <c r="E145" s="84" t="b">
        <v>0</v>
      </c>
      <c r="F145" s="84" t="b">
        <v>0</v>
      </c>
      <c r="G145" s="84" t="b">
        <v>0</v>
      </c>
    </row>
    <row r="146" spans="1:7" ht="15">
      <c r="A146" s="84" t="s">
        <v>2152</v>
      </c>
      <c r="B146" s="84">
        <v>6</v>
      </c>
      <c r="C146" s="118">
        <v>0.0025643565985577644</v>
      </c>
      <c r="D146" s="84" t="s">
        <v>3058</v>
      </c>
      <c r="E146" s="84" t="b">
        <v>0</v>
      </c>
      <c r="F146" s="84" t="b">
        <v>0</v>
      </c>
      <c r="G146" s="84" t="b">
        <v>0</v>
      </c>
    </row>
    <row r="147" spans="1:7" ht="15">
      <c r="A147" s="84" t="s">
        <v>2153</v>
      </c>
      <c r="B147" s="84">
        <v>6</v>
      </c>
      <c r="C147" s="118">
        <v>0.0025643565985577644</v>
      </c>
      <c r="D147" s="84" t="s">
        <v>3058</v>
      </c>
      <c r="E147" s="84" t="b">
        <v>0</v>
      </c>
      <c r="F147" s="84" t="b">
        <v>0</v>
      </c>
      <c r="G147" s="84" t="b">
        <v>0</v>
      </c>
    </row>
    <row r="148" spans="1:7" ht="15">
      <c r="A148" s="84" t="s">
        <v>2615</v>
      </c>
      <c r="B148" s="84">
        <v>6</v>
      </c>
      <c r="C148" s="118">
        <v>0.0025643565985577644</v>
      </c>
      <c r="D148" s="84" t="s">
        <v>3058</v>
      </c>
      <c r="E148" s="84" t="b">
        <v>0</v>
      </c>
      <c r="F148" s="84" t="b">
        <v>0</v>
      </c>
      <c r="G148" s="84" t="b">
        <v>0</v>
      </c>
    </row>
    <row r="149" spans="1:7" ht="15">
      <c r="A149" s="84" t="s">
        <v>2616</v>
      </c>
      <c r="B149" s="84">
        <v>6</v>
      </c>
      <c r="C149" s="118">
        <v>0.0025643565985577644</v>
      </c>
      <c r="D149" s="84" t="s">
        <v>3058</v>
      </c>
      <c r="E149" s="84" t="b">
        <v>0</v>
      </c>
      <c r="F149" s="84" t="b">
        <v>0</v>
      </c>
      <c r="G149" s="84" t="b">
        <v>0</v>
      </c>
    </row>
    <row r="150" spans="1:7" ht="15">
      <c r="A150" s="84" t="s">
        <v>2617</v>
      </c>
      <c r="B150" s="84">
        <v>6</v>
      </c>
      <c r="C150" s="118">
        <v>0.0025643565985577644</v>
      </c>
      <c r="D150" s="84" t="s">
        <v>3058</v>
      </c>
      <c r="E150" s="84" t="b">
        <v>0</v>
      </c>
      <c r="F150" s="84" t="b">
        <v>0</v>
      </c>
      <c r="G150" s="84" t="b">
        <v>0</v>
      </c>
    </row>
    <row r="151" spans="1:7" ht="15">
      <c r="A151" s="84" t="s">
        <v>2618</v>
      </c>
      <c r="B151" s="84">
        <v>6</v>
      </c>
      <c r="C151" s="118">
        <v>0.0025643565985577644</v>
      </c>
      <c r="D151" s="84" t="s">
        <v>3058</v>
      </c>
      <c r="E151" s="84" t="b">
        <v>0</v>
      </c>
      <c r="F151" s="84" t="b">
        <v>0</v>
      </c>
      <c r="G151" s="84" t="b">
        <v>0</v>
      </c>
    </row>
    <row r="152" spans="1:7" ht="15">
      <c r="A152" s="84" t="s">
        <v>2619</v>
      </c>
      <c r="B152" s="84">
        <v>6</v>
      </c>
      <c r="C152" s="118">
        <v>0.0025643565985577644</v>
      </c>
      <c r="D152" s="84" t="s">
        <v>3058</v>
      </c>
      <c r="E152" s="84" t="b">
        <v>0</v>
      </c>
      <c r="F152" s="84" t="b">
        <v>0</v>
      </c>
      <c r="G152" s="84" t="b">
        <v>0</v>
      </c>
    </row>
    <row r="153" spans="1:7" ht="15">
      <c r="A153" s="84" t="s">
        <v>2620</v>
      </c>
      <c r="B153" s="84">
        <v>6</v>
      </c>
      <c r="C153" s="118">
        <v>0.0025643565985577644</v>
      </c>
      <c r="D153" s="84" t="s">
        <v>3058</v>
      </c>
      <c r="E153" s="84" t="b">
        <v>0</v>
      </c>
      <c r="F153" s="84" t="b">
        <v>0</v>
      </c>
      <c r="G153" s="84" t="b">
        <v>0</v>
      </c>
    </row>
    <row r="154" spans="1:7" ht="15">
      <c r="A154" s="84" t="s">
        <v>2621</v>
      </c>
      <c r="B154" s="84">
        <v>6</v>
      </c>
      <c r="C154" s="118">
        <v>0.0025643565985577644</v>
      </c>
      <c r="D154" s="84" t="s">
        <v>3058</v>
      </c>
      <c r="E154" s="84" t="b">
        <v>0</v>
      </c>
      <c r="F154" s="84" t="b">
        <v>0</v>
      </c>
      <c r="G154" s="84" t="b">
        <v>0</v>
      </c>
    </row>
    <row r="155" spans="1:7" ht="15">
      <c r="A155" s="84" t="s">
        <v>2622</v>
      </c>
      <c r="B155" s="84">
        <v>6</v>
      </c>
      <c r="C155" s="118">
        <v>0.0025643565985577644</v>
      </c>
      <c r="D155" s="84" t="s">
        <v>3058</v>
      </c>
      <c r="E155" s="84" t="b">
        <v>0</v>
      </c>
      <c r="F155" s="84" t="b">
        <v>0</v>
      </c>
      <c r="G155" s="84" t="b">
        <v>0</v>
      </c>
    </row>
    <row r="156" spans="1:7" ht="15">
      <c r="A156" s="84" t="s">
        <v>273</v>
      </c>
      <c r="B156" s="84">
        <v>6</v>
      </c>
      <c r="C156" s="118">
        <v>0.0025643565985577644</v>
      </c>
      <c r="D156" s="84" t="s">
        <v>3058</v>
      </c>
      <c r="E156" s="84" t="b">
        <v>0</v>
      </c>
      <c r="F156" s="84" t="b">
        <v>0</v>
      </c>
      <c r="G156" s="84" t="b">
        <v>0</v>
      </c>
    </row>
    <row r="157" spans="1:7" ht="15">
      <c r="A157" s="84" t="s">
        <v>2623</v>
      </c>
      <c r="B157" s="84">
        <v>6</v>
      </c>
      <c r="C157" s="118">
        <v>0.0025643565985577644</v>
      </c>
      <c r="D157" s="84" t="s">
        <v>3058</v>
      </c>
      <c r="E157" s="84" t="b">
        <v>0</v>
      </c>
      <c r="F157" s="84" t="b">
        <v>0</v>
      </c>
      <c r="G157" s="84" t="b">
        <v>0</v>
      </c>
    </row>
    <row r="158" spans="1:7" ht="15">
      <c r="A158" s="84" t="s">
        <v>2624</v>
      </c>
      <c r="B158" s="84">
        <v>5</v>
      </c>
      <c r="C158" s="118">
        <v>0.002243562170913948</v>
      </c>
      <c r="D158" s="84" t="s">
        <v>3058</v>
      </c>
      <c r="E158" s="84" t="b">
        <v>0</v>
      </c>
      <c r="F158" s="84" t="b">
        <v>0</v>
      </c>
      <c r="G158" s="84" t="b">
        <v>0</v>
      </c>
    </row>
    <row r="159" spans="1:7" ht="15">
      <c r="A159" s="84" t="s">
        <v>2625</v>
      </c>
      <c r="B159" s="84">
        <v>5</v>
      </c>
      <c r="C159" s="118">
        <v>0.002243562170913948</v>
      </c>
      <c r="D159" s="84" t="s">
        <v>3058</v>
      </c>
      <c r="E159" s="84" t="b">
        <v>0</v>
      </c>
      <c r="F159" s="84" t="b">
        <v>0</v>
      </c>
      <c r="G159" s="84" t="b">
        <v>0</v>
      </c>
    </row>
    <row r="160" spans="1:7" ht="15">
      <c r="A160" s="84" t="s">
        <v>2626</v>
      </c>
      <c r="B160" s="84">
        <v>5</v>
      </c>
      <c r="C160" s="118">
        <v>0.002243562170913948</v>
      </c>
      <c r="D160" s="84" t="s">
        <v>3058</v>
      </c>
      <c r="E160" s="84" t="b">
        <v>0</v>
      </c>
      <c r="F160" s="84" t="b">
        <v>0</v>
      </c>
      <c r="G160" s="84" t="b">
        <v>0</v>
      </c>
    </row>
    <row r="161" spans="1:7" ht="15">
      <c r="A161" s="84" t="s">
        <v>2627</v>
      </c>
      <c r="B161" s="84">
        <v>5</v>
      </c>
      <c r="C161" s="118">
        <v>0.002243562170913948</v>
      </c>
      <c r="D161" s="84" t="s">
        <v>3058</v>
      </c>
      <c r="E161" s="84" t="b">
        <v>0</v>
      </c>
      <c r="F161" s="84" t="b">
        <v>0</v>
      </c>
      <c r="G161" s="84" t="b">
        <v>0</v>
      </c>
    </row>
    <row r="162" spans="1:7" ht="15">
      <c r="A162" s="84" t="s">
        <v>2628</v>
      </c>
      <c r="B162" s="84">
        <v>5</v>
      </c>
      <c r="C162" s="118">
        <v>0.002243562170913948</v>
      </c>
      <c r="D162" s="84" t="s">
        <v>3058</v>
      </c>
      <c r="E162" s="84" t="b">
        <v>0</v>
      </c>
      <c r="F162" s="84" t="b">
        <v>0</v>
      </c>
      <c r="G162" s="84" t="b">
        <v>0</v>
      </c>
    </row>
    <row r="163" spans="1:7" ht="15">
      <c r="A163" s="84" t="s">
        <v>2629</v>
      </c>
      <c r="B163" s="84">
        <v>5</v>
      </c>
      <c r="C163" s="118">
        <v>0.002243562170913948</v>
      </c>
      <c r="D163" s="84" t="s">
        <v>3058</v>
      </c>
      <c r="E163" s="84" t="b">
        <v>0</v>
      </c>
      <c r="F163" s="84" t="b">
        <v>0</v>
      </c>
      <c r="G163" s="84" t="b">
        <v>0</v>
      </c>
    </row>
    <row r="164" spans="1:7" ht="15">
      <c r="A164" s="84" t="s">
        <v>2630</v>
      </c>
      <c r="B164" s="84">
        <v>5</v>
      </c>
      <c r="C164" s="118">
        <v>0.002243562170913948</v>
      </c>
      <c r="D164" s="84" t="s">
        <v>3058</v>
      </c>
      <c r="E164" s="84" t="b">
        <v>0</v>
      </c>
      <c r="F164" s="84" t="b">
        <v>0</v>
      </c>
      <c r="G164" s="84" t="b">
        <v>0</v>
      </c>
    </row>
    <row r="165" spans="1:7" ht="15">
      <c r="A165" s="84" t="s">
        <v>2631</v>
      </c>
      <c r="B165" s="84">
        <v>5</v>
      </c>
      <c r="C165" s="118">
        <v>0.002243562170913948</v>
      </c>
      <c r="D165" s="84" t="s">
        <v>3058</v>
      </c>
      <c r="E165" s="84" t="b">
        <v>0</v>
      </c>
      <c r="F165" s="84" t="b">
        <v>0</v>
      </c>
      <c r="G165" s="84" t="b">
        <v>0</v>
      </c>
    </row>
    <row r="166" spans="1:7" ht="15">
      <c r="A166" s="84" t="s">
        <v>2632</v>
      </c>
      <c r="B166" s="84">
        <v>5</v>
      </c>
      <c r="C166" s="118">
        <v>0.002243562170913948</v>
      </c>
      <c r="D166" s="84" t="s">
        <v>3058</v>
      </c>
      <c r="E166" s="84" t="b">
        <v>0</v>
      </c>
      <c r="F166" s="84" t="b">
        <v>0</v>
      </c>
      <c r="G166" s="84" t="b">
        <v>0</v>
      </c>
    </row>
    <row r="167" spans="1:7" ht="15">
      <c r="A167" s="84" t="s">
        <v>2633</v>
      </c>
      <c r="B167" s="84">
        <v>5</v>
      </c>
      <c r="C167" s="118">
        <v>0.002243562170913948</v>
      </c>
      <c r="D167" s="84" t="s">
        <v>3058</v>
      </c>
      <c r="E167" s="84" t="b">
        <v>0</v>
      </c>
      <c r="F167" s="84" t="b">
        <v>0</v>
      </c>
      <c r="G167" s="84" t="b">
        <v>0</v>
      </c>
    </row>
    <row r="168" spans="1:7" ht="15">
      <c r="A168" s="84" t="s">
        <v>2634</v>
      </c>
      <c r="B168" s="84">
        <v>5</v>
      </c>
      <c r="C168" s="118">
        <v>0.002243562170913948</v>
      </c>
      <c r="D168" s="84" t="s">
        <v>3058</v>
      </c>
      <c r="E168" s="84" t="b">
        <v>0</v>
      </c>
      <c r="F168" s="84" t="b">
        <v>0</v>
      </c>
      <c r="G168" s="84" t="b">
        <v>0</v>
      </c>
    </row>
    <row r="169" spans="1:7" ht="15">
      <c r="A169" s="84" t="s">
        <v>2635</v>
      </c>
      <c r="B169" s="84">
        <v>5</v>
      </c>
      <c r="C169" s="118">
        <v>0.002243562170913948</v>
      </c>
      <c r="D169" s="84" t="s">
        <v>3058</v>
      </c>
      <c r="E169" s="84" t="b">
        <v>0</v>
      </c>
      <c r="F169" s="84" t="b">
        <v>0</v>
      </c>
      <c r="G169" s="84" t="b">
        <v>0</v>
      </c>
    </row>
    <row r="170" spans="1:7" ht="15">
      <c r="A170" s="84" t="s">
        <v>2636</v>
      </c>
      <c r="B170" s="84">
        <v>5</v>
      </c>
      <c r="C170" s="118">
        <v>0.002243562170913948</v>
      </c>
      <c r="D170" s="84" t="s">
        <v>3058</v>
      </c>
      <c r="E170" s="84" t="b">
        <v>0</v>
      </c>
      <c r="F170" s="84" t="b">
        <v>0</v>
      </c>
      <c r="G170" s="84" t="b">
        <v>0</v>
      </c>
    </row>
    <row r="171" spans="1:7" ht="15">
      <c r="A171" s="84" t="s">
        <v>2637</v>
      </c>
      <c r="B171" s="84">
        <v>5</v>
      </c>
      <c r="C171" s="118">
        <v>0.002243562170913948</v>
      </c>
      <c r="D171" s="84" t="s">
        <v>3058</v>
      </c>
      <c r="E171" s="84" t="b">
        <v>0</v>
      </c>
      <c r="F171" s="84" t="b">
        <v>0</v>
      </c>
      <c r="G171" s="84" t="b">
        <v>0</v>
      </c>
    </row>
    <row r="172" spans="1:7" ht="15">
      <c r="A172" s="84" t="s">
        <v>2638</v>
      </c>
      <c r="B172" s="84">
        <v>5</v>
      </c>
      <c r="C172" s="118">
        <v>0.002243562170913948</v>
      </c>
      <c r="D172" s="84" t="s">
        <v>3058</v>
      </c>
      <c r="E172" s="84" t="b">
        <v>0</v>
      </c>
      <c r="F172" s="84" t="b">
        <v>0</v>
      </c>
      <c r="G172" s="84" t="b">
        <v>0</v>
      </c>
    </row>
    <row r="173" spans="1:7" ht="15">
      <c r="A173" s="84" t="s">
        <v>2639</v>
      </c>
      <c r="B173" s="84">
        <v>5</v>
      </c>
      <c r="C173" s="118">
        <v>0.002243562170913948</v>
      </c>
      <c r="D173" s="84" t="s">
        <v>3058</v>
      </c>
      <c r="E173" s="84" t="b">
        <v>0</v>
      </c>
      <c r="F173" s="84" t="b">
        <v>0</v>
      </c>
      <c r="G173" s="84" t="b">
        <v>0</v>
      </c>
    </row>
    <row r="174" spans="1:7" ht="15">
      <c r="A174" s="84" t="s">
        <v>2640</v>
      </c>
      <c r="B174" s="84">
        <v>5</v>
      </c>
      <c r="C174" s="118">
        <v>0.002243562170913948</v>
      </c>
      <c r="D174" s="84" t="s">
        <v>3058</v>
      </c>
      <c r="E174" s="84" t="b">
        <v>0</v>
      </c>
      <c r="F174" s="84" t="b">
        <v>0</v>
      </c>
      <c r="G174" s="84" t="b">
        <v>0</v>
      </c>
    </row>
    <row r="175" spans="1:7" ht="15">
      <c r="A175" s="84" t="s">
        <v>2641</v>
      </c>
      <c r="B175" s="84">
        <v>5</v>
      </c>
      <c r="C175" s="118">
        <v>0.002243562170913948</v>
      </c>
      <c r="D175" s="84" t="s">
        <v>3058</v>
      </c>
      <c r="E175" s="84" t="b">
        <v>0</v>
      </c>
      <c r="F175" s="84" t="b">
        <v>0</v>
      </c>
      <c r="G175" s="84" t="b">
        <v>0</v>
      </c>
    </row>
    <row r="176" spans="1:7" ht="15">
      <c r="A176" s="84" t="s">
        <v>2642</v>
      </c>
      <c r="B176" s="84">
        <v>5</v>
      </c>
      <c r="C176" s="118">
        <v>0.002243562170913948</v>
      </c>
      <c r="D176" s="84" t="s">
        <v>3058</v>
      </c>
      <c r="E176" s="84" t="b">
        <v>0</v>
      </c>
      <c r="F176" s="84" t="b">
        <v>0</v>
      </c>
      <c r="G176" s="84" t="b">
        <v>0</v>
      </c>
    </row>
    <row r="177" spans="1:7" ht="15">
      <c r="A177" s="84" t="s">
        <v>2643</v>
      </c>
      <c r="B177" s="84">
        <v>5</v>
      </c>
      <c r="C177" s="118">
        <v>0.002243562170913948</v>
      </c>
      <c r="D177" s="84" t="s">
        <v>3058</v>
      </c>
      <c r="E177" s="84" t="b">
        <v>0</v>
      </c>
      <c r="F177" s="84" t="b">
        <v>0</v>
      </c>
      <c r="G177" s="84" t="b">
        <v>0</v>
      </c>
    </row>
    <row r="178" spans="1:7" ht="15">
      <c r="A178" s="84" t="s">
        <v>2644</v>
      </c>
      <c r="B178" s="84">
        <v>5</v>
      </c>
      <c r="C178" s="118">
        <v>0.002243562170913948</v>
      </c>
      <c r="D178" s="84" t="s">
        <v>3058</v>
      </c>
      <c r="E178" s="84" t="b">
        <v>0</v>
      </c>
      <c r="F178" s="84" t="b">
        <v>0</v>
      </c>
      <c r="G178" s="84" t="b">
        <v>0</v>
      </c>
    </row>
    <row r="179" spans="1:7" ht="15">
      <c r="A179" s="84" t="s">
        <v>2645</v>
      </c>
      <c r="B179" s="84">
        <v>5</v>
      </c>
      <c r="C179" s="118">
        <v>0.002243562170913948</v>
      </c>
      <c r="D179" s="84" t="s">
        <v>3058</v>
      </c>
      <c r="E179" s="84" t="b">
        <v>0</v>
      </c>
      <c r="F179" s="84" t="b">
        <v>0</v>
      </c>
      <c r="G179" s="84" t="b">
        <v>0</v>
      </c>
    </row>
    <row r="180" spans="1:7" ht="15">
      <c r="A180" s="84" t="s">
        <v>2646</v>
      </c>
      <c r="B180" s="84">
        <v>5</v>
      </c>
      <c r="C180" s="118">
        <v>0.002243562170913948</v>
      </c>
      <c r="D180" s="84" t="s">
        <v>3058</v>
      </c>
      <c r="E180" s="84" t="b">
        <v>0</v>
      </c>
      <c r="F180" s="84" t="b">
        <v>0</v>
      </c>
      <c r="G180" s="84" t="b">
        <v>0</v>
      </c>
    </row>
    <row r="181" spans="1:7" ht="15">
      <c r="A181" s="84" t="s">
        <v>2647</v>
      </c>
      <c r="B181" s="84">
        <v>5</v>
      </c>
      <c r="C181" s="118">
        <v>0.002243562170913948</v>
      </c>
      <c r="D181" s="84" t="s">
        <v>3058</v>
      </c>
      <c r="E181" s="84" t="b">
        <v>0</v>
      </c>
      <c r="F181" s="84" t="b">
        <v>0</v>
      </c>
      <c r="G181" s="84" t="b">
        <v>0</v>
      </c>
    </row>
    <row r="182" spans="1:7" ht="15">
      <c r="A182" s="84" t="s">
        <v>2648</v>
      </c>
      <c r="B182" s="84">
        <v>5</v>
      </c>
      <c r="C182" s="118">
        <v>0.002243562170913948</v>
      </c>
      <c r="D182" s="84" t="s">
        <v>3058</v>
      </c>
      <c r="E182" s="84" t="b">
        <v>0</v>
      </c>
      <c r="F182" s="84" t="b">
        <v>0</v>
      </c>
      <c r="G182" s="84" t="b">
        <v>0</v>
      </c>
    </row>
    <row r="183" spans="1:7" ht="15">
      <c r="A183" s="84" t="s">
        <v>2649</v>
      </c>
      <c r="B183" s="84">
        <v>5</v>
      </c>
      <c r="C183" s="118">
        <v>0.002243562170913948</v>
      </c>
      <c r="D183" s="84" t="s">
        <v>3058</v>
      </c>
      <c r="E183" s="84" t="b">
        <v>0</v>
      </c>
      <c r="F183" s="84" t="b">
        <v>0</v>
      </c>
      <c r="G183" s="84" t="b">
        <v>0</v>
      </c>
    </row>
    <row r="184" spans="1:7" ht="15">
      <c r="A184" s="84" t="s">
        <v>320</v>
      </c>
      <c r="B184" s="84">
        <v>5</v>
      </c>
      <c r="C184" s="118">
        <v>0.002243562170913948</v>
      </c>
      <c r="D184" s="84" t="s">
        <v>3058</v>
      </c>
      <c r="E184" s="84" t="b">
        <v>0</v>
      </c>
      <c r="F184" s="84" t="b">
        <v>0</v>
      </c>
      <c r="G184" s="84" t="b">
        <v>0</v>
      </c>
    </row>
    <row r="185" spans="1:7" ht="15">
      <c r="A185" s="84" t="s">
        <v>268</v>
      </c>
      <c r="B185" s="84">
        <v>5</v>
      </c>
      <c r="C185" s="118">
        <v>0.002243562170913948</v>
      </c>
      <c r="D185" s="84" t="s">
        <v>3058</v>
      </c>
      <c r="E185" s="84" t="b">
        <v>0</v>
      </c>
      <c r="F185" s="84" t="b">
        <v>0</v>
      </c>
      <c r="G185" s="84" t="b">
        <v>0</v>
      </c>
    </row>
    <row r="186" spans="1:7" ht="15">
      <c r="A186" s="84" t="s">
        <v>2650</v>
      </c>
      <c r="B186" s="84">
        <v>5</v>
      </c>
      <c r="C186" s="118">
        <v>0.002243562170913948</v>
      </c>
      <c r="D186" s="84" t="s">
        <v>3058</v>
      </c>
      <c r="E186" s="84" t="b">
        <v>0</v>
      </c>
      <c r="F186" s="84" t="b">
        <v>0</v>
      </c>
      <c r="G186" s="84" t="b">
        <v>0</v>
      </c>
    </row>
    <row r="187" spans="1:7" ht="15">
      <c r="A187" s="84" t="s">
        <v>2651</v>
      </c>
      <c r="B187" s="84">
        <v>5</v>
      </c>
      <c r="C187" s="118">
        <v>0.002243562170913948</v>
      </c>
      <c r="D187" s="84" t="s">
        <v>3058</v>
      </c>
      <c r="E187" s="84" t="b">
        <v>0</v>
      </c>
      <c r="F187" s="84" t="b">
        <v>0</v>
      </c>
      <c r="G187" s="84" t="b">
        <v>0</v>
      </c>
    </row>
    <row r="188" spans="1:7" ht="15">
      <c r="A188" s="84" t="s">
        <v>271</v>
      </c>
      <c r="B188" s="84">
        <v>5</v>
      </c>
      <c r="C188" s="118">
        <v>0.002243562170913948</v>
      </c>
      <c r="D188" s="84" t="s">
        <v>3058</v>
      </c>
      <c r="E188" s="84" t="b">
        <v>0</v>
      </c>
      <c r="F188" s="84" t="b">
        <v>0</v>
      </c>
      <c r="G188" s="84" t="b">
        <v>0</v>
      </c>
    </row>
    <row r="189" spans="1:7" ht="15">
      <c r="A189" s="84" t="s">
        <v>2652</v>
      </c>
      <c r="B189" s="84">
        <v>5</v>
      </c>
      <c r="C189" s="118">
        <v>0.002243562170913948</v>
      </c>
      <c r="D189" s="84" t="s">
        <v>3058</v>
      </c>
      <c r="E189" s="84" t="b">
        <v>0</v>
      </c>
      <c r="F189" s="84" t="b">
        <v>0</v>
      </c>
      <c r="G189" s="84" t="b">
        <v>0</v>
      </c>
    </row>
    <row r="190" spans="1:7" ht="15">
      <c r="A190" s="84" t="s">
        <v>2180</v>
      </c>
      <c r="B190" s="84">
        <v>5</v>
      </c>
      <c r="C190" s="118">
        <v>0.002243562170913948</v>
      </c>
      <c r="D190" s="84" t="s">
        <v>3058</v>
      </c>
      <c r="E190" s="84" t="b">
        <v>0</v>
      </c>
      <c r="F190" s="84" t="b">
        <v>0</v>
      </c>
      <c r="G190" s="84" t="b">
        <v>0</v>
      </c>
    </row>
    <row r="191" spans="1:7" ht="15">
      <c r="A191" s="84" t="s">
        <v>2653</v>
      </c>
      <c r="B191" s="84">
        <v>5</v>
      </c>
      <c r="C191" s="118">
        <v>0.002243562170913948</v>
      </c>
      <c r="D191" s="84" t="s">
        <v>3058</v>
      </c>
      <c r="E191" s="84" t="b">
        <v>0</v>
      </c>
      <c r="F191" s="84" t="b">
        <v>0</v>
      </c>
      <c r="G191" s="84" t="b">
        <v>0</v>
      </c>
    </row>
    <row r="192" spans="1:7" ht="15">
      <c r="A192" s="84" t="s">
        <v>2654</v>
      </c>
      <c r="B192" s="84">
        <v>5</v>
      </c>
      <c r="C192" s="118">
        <v>0.002243562170913948</v>
      </c>
      <c r="D192" s="84" t="s">
        <v>3058</v>
      </c>
      <c r="E192" s="84" t="b">
        <v>0</v>
      </c>
      <c r="F192" s="84" t="b">
        <v>0</v>
      </c>
      <c r="G192" s="84" t="b">
        <v>0</v>
      </c>
    </row>
    <row r="193" spans="1:7" ht="15">
      <c r="A193" s="84" t="s">
        <v>2655</v>
      </c>
      <c r="B193" s="84">
        <v>5</v>
      </c>
      <c r="C193" s="118">
        <v>0.002243562170913948</v>
      </c>
      <c r="D193" s="84" t="s">
        <v>3058</v>
      </c>
      <c r="E193" s="84" t="b">
        <v>0</v>
      </c>
      <c r="F193" s="84" t="b">
        <v>0</v>
      </c>
      <c r="G193" s="84" t="b">
        <v>0</v>
      </c>
    </row>
    <row r="194" spans="1:7" ht="15">
      <c r="A194" s="84" t="s">
        <v>2656</v>
      </c>
      <c r="B194" s="84">
        <v>5</v>
      </c>
      <c r="C194" s="118">
        <v>0.002243562170913948</v>
      </c>
      <c r="D194" s="84" t="s">
        <v>3058</v>
      </c>
      <c r="E194" s="84" t="b">
        <v>0</v>
      </c>
      <c r="F194" s="84" t="b">
        <v>0</v>
      </c>
      <c r="G194" s="84" t="b">
        <v>0</v>
      </c>
    </row>
    <row r="195" spans="1:7" ht="15">
      <c r="A195" s="84" t="s">
        <v>2657</v>
      </c>
      <c r="B195" s="84">
        <v>5</v>
      </c>
      <c r="C195" s="118">
        <v>0.002243562170913948</v>
      </c>
      <c r="D195" s="84" t="s">
        <v>3058</v>
      </c>
      <c r="E195" s="84" t="b">
        <v>0</v>
      </c>
      <c r="F195" s="84" t="b">
        <v>0</v>
      </c>
      <c r="G195" s="84" t="b">
        <v>0</v>
      </c>
    </row>
    <row r="196" spans="1:7" ht="15">
      <c r="A196" s="84" t="s">
        <v>2658</v>
      </c>
      <c r="B196" s="84">
        <v>5</v>
      </c>
      <c r="C196" s="118">
        <v>0.002243562170913948</v>
      </c>
      <c r="D196" s="84" t="s">
        <v>3058</v>
      </c>
      <c r="E196" s="84" t="b">
        <v>0</v>
      </c>
      <c r="F196" s="84" t="b">
        <v>0</v>
      </c>
      <c r="G196" s="84" t="b">
        <v>0</v>
      </c>
    </row>
    <row r="197" spans="1:7" ht="15">
      <c r="A197" s="84" t="s">
        <v>2659</v>
      </c>
      <c r="B197" s="84">
        <v>5</v>
      </c>
      <c r="C197" s="118">
        <v>0.002243562170913948</v>
      </c>
      <c r="D197" s="84" t="s">
        <v>3058</v>
      </c>
      <c r="E197" s="84" t="b">
        <v>0</v>
      </c>
      <c r="F197" s="84" t="b">
        <v>0</v>
      </c>
      <c r="G197" s="84" t="b">
        <v>0</v>
      </c>
    </row>
    <row r="198" spans="1:7" ht="15">
      <c r="A198" s="84" t="s">
        <v>2660</v>
      </c>
      <c r="B198" s="84">
        <v>5</v>
      </c>
      <c r="C198" s="118">
        <v>0.002243562170913948</v>
      </c>
      <c r="D198" s="84" t="s">
        <v>3058</v>
      </c>
      <c r="E198" s="84" t="b">
        <v>0</v>
      </c>
      <c r="F198" s="84" t="b">
        <v>0</v>
      </c>
      <c r="G198" s="84" t="b">
        <v>0</v>
      </c>
    </row>
    <row r="199" spans="1:7" ht="15">
      <c r="A199" s="84" t="s">
        <v>2661</v>
      </c>
      <c r="B199" s="84">
        <v>5</v>
      </c>
      <c r="C199" s="118">
        <v>0.002243562170913948</v>
      </c>
      <c r="D199" s="84" t="s">
        <v>3058</v>
      </c>
      <c r="E199" s="84" t="b">
        <v>0</v>
      </c>
      <c r="F199" s="84" t="b">
        <v>0</v>
      </c>
      <c r="G199" s="84" t="b">
        <v>0</v>
      </c>
    </row>
    <row r="200" spans="1:7" ht="15">
      <c r="A200" s="84" t="s">
        <v>2110</v>
      </c>
      <c r="B200" s="84">
        <v>5</v>
      </c>
      <c r="C200" s="118">
        <v>0.0023740279934880686</v>
      </c>
      <c r="D200" s="84" t="s">
        <v>3058</v>
      </c>
      <c r="E200" s="84" t="b">
        <v>0</v>
      </c>
      <c r="F200" s="84" t="b">
        <v>0</v>
      </c>
      <c r="G200" s="84" t="b">
        <v>0</v>
      </c>
    </row>
    <row r="201" spans="1:7" ht="15">
      <c r="A201" s="84" t="s">
        <v>2662</v>
      </c>
      <c r="B201" s="84">
        <v>5</v>
      </c>
      <c r="C201" s="118">
        <v>0.002243562170913948</v>
      </c>
      <c r="D201" s="84" t="s">
        <v>3058</v>
      </c>
      <c r="E201" s="84" t="b">
        <v>0</v>
      </c>
      <c r="F201" s="84" t="b">
        <v>0</v>
      </c>
      <c r="G201" s="84" t="b">
        <v>0</v>
      </c>
    </row>
    <row r="202" spans="1:7" ht="15">
      <c r="A202" s="84" t="s">
        <v>2663</v>
      </c>
      <c r="B202" s="84">
        <v>5</v>
      </c>
      <c r="C202" s="118">
        <v>0.002243562170913948</v>
      </c>
      <c r="D202" s="84" t="s">
        <v>3058</v>
      </c>
      <c r="E202" s="84" t="b">
        <v>0</v>
      </c>
      <c r="F202" s="84" t="b">
        <v>0</v>
      </c>
      <c r="G202" s="84" t="b">
        <v>0</v>
      </c>
    </row>
    <row r="203" spans="1:7" ht="15">
      <c r="A203" s="84" t="s">
        <v>2664</v>
      </c>
      <c r="B203" s="84">
        <v>5</v>
      </c>
      <c r="C203" s="118">
        <v>0.002243562170913948</v>
      </c>
      <c r="D203" s="84" t="s">
        <v>3058</v>
      </c>
      <c r="E203" s="84" t="b">
        <v>0</v>
      </c>
      <c r="F203" s="84" t="b">
        <v>0</v>
      </c>
      <c r="G203" s="84" t="b">
        <v>0</v>
      </c>
    </row>
    <row r="204" spans="1:7" ht="15">
      <c r="A204" s="84" t="s">
        <v>2665</v>
      </c>
      <c r="B204" s="84">
        <v>5</v>
      </c>
      <c r="C204" s="118">
        <v>0.002243562170913948</v>
      </c>
      <c r="D204" s="84" t="s">
        <v>3058</v>
      </c>
      <c r="E204" s="84" t="b">
        <v>0</v>
      </c>
      <c r="F204" s="84" t="b">
        <v>0</v>
      </c>
      <c r="G204" s="84" t="b">
        <v>0</v>
      </c>
    </row>
    <row r="205" spans="1:7" ht="15">
      <c r="A205" s="84" t="s">
        <v>2666</v>
      </c>
      <c r="B205" s="84">
        <v>5</v>
      </c>
      <c r="C205" s="118">
        <v>0.002243562170913948</v>
      </c>
      <c r="D205" s="84" t="s">
        <v>3058</v>
      </c>
      <c r="E205" s="84" t="b">
        <v>0</v>
      </c>
      <c r="F205" s="84" t="b">
        <v>0</v>
      </c>
      <c r="G205" s="84" t="b">
        <v>0</v>
      </c>
    </row>
    <row r="206" spans="1:7" ht="15">
      <c r="A206" s="84" t="s">
        <v>2667</v>
      </c>
      <c r="B206" s="84">
        <v>5</v>
      </c>
      <c r="C206" s="118">
        <v>0.002243562170913948</v>
      </c>
      <c r="D206" s="84" t="s">
        <v>3058</v>
      </c>
      <c r="E206" s="84" t="b">
        <v>0</v>
      </c>
      <c r="F206" s="84" t="b">
        <v>0</v>
      </c>
      <c r="G206" s="84" t="b">
        <v>0</v>
      </c>
    </row>
    <row r="207" spans="1:7" ht="15">
      <c r="A207" s="84" t="s">
        <v>2668</v>
      </c>
      <c r="B207" s="84">
        <v>5</v>
      </c>
      <c r="C207" s="118">
        <v>0.002243562170913948</v>
      </c>
      <c r="D207" s="84" t="s">
        <v>3058</v>
      </c>
      <c r="E207" s="84" t="b">
        <v>0</v>
      </c>
      <c r="F207" s="84" t="b">
        <v>0</v>
      </c>
      <c r="G207" s="84" t="b">
        <v>0</v>
      </c>
    </row>
    <row r="208" spans="1:7" ht="15">
      <c r="A208" s="84" t="s">
        <v>2669</v>
      </c>
      <c r="B208" s="84">
        <v>5</v>
      </c>
      <c r="C208" s="118">
        <v>0.002243562170913948</v>
      </c>
      <c r="D208" s="84" t="s">
        <v>3058</v>
      </c>
      <c r="E208" s="84" t="b">
        <v>0</v>
      </c>
      <c r="F208" s="84" t="b">
        <v>0</v>
      </c>
      <c r="G208" s="84" t="b">
        <v>0</v>
      </c>
    </row>
    <row r="209" spans="1:7" ht="15">
      <c r="A209" s="84" t="s">
        <v>2670</v>
      </c>
      <c r="B209" s="84">
        <v>5</v>
      </c>
      <c r="C209" s="118">
        <v>0.002243562170913948</v>
      </c>
      <c r="D209" s="84" t="s">
        <v>3058</v>
      </c>
      <c r="E209" s="84" t="b">
        <v>0</v>
      </c>
      <c r="F209" s="84" t="b">
        <v>0</v>
      </c>
      <c r="G209" s="84" t="b">
        <v>0</v>
      </c>
    </row>
    <row r="210" spans="1:7" ht="15">
      <c r="A210" s="84" t="s">
        <v>2671</v>
      </c>
      <c r="B210" s="84">
        <v>5</v>
      </c>
      <c r="C210" s="118">
        <v>0.002243562170913948</v>
      </c>
      <c r="D210" s="84" t="s">
        <v>3058</v>
      </c>
      <c r="E210" s="84" t="b">
        <v>0</v>
      </c>
      <c r="F210" s="84" t="b">
        <v>0</v>
      </c>
      <c r="G210" s="84" t="b">
        <v>0</v>
      </c>
    </row>
    <row r="211" spans="1:7" ht="15">
      <c r="A211" s="84" t="s">
        <v>2672</v>
      </c>
      <c r="B211" s="84">
        <v>5</v>
      </c>
      <c r="C211" s="118">
        <v>0.002243562170913948</v>
      </c>
      <c r="D211" s="84" t="s">
        <v>3058</v>
      </c>
      <c r="E211" s="84" t="b">
        <v>0</v>
      </c>
      <c r="F211" s="84" t="b">
        <v>0</v>
      </c>
      <c r="G211" s="84" t="b">
        <v>0</v>
      </c>
    </row>
    <row r="212" spans="1:7" ht="15">
      <c r="A212" s="84" t="s">
        <v>2673</v>
      </c>
      <c r="B212" s="84">
        <v>5</v>
      </c>
      <c r="C212" s="118">
        <v>0.002243562170913948</v>
      </c>
      <c r="D212" s="84" t="s">
        <v>3058</v>
      </c>
      <c r="E212" s="84" t="b">
        <v>0</v>
      </c>
      <c r="F212" s="84" t="b">
        <v>0</v>
      </c>
      <c r="G212" s="84" t="b">
        <v>0</v>
      </c>
    </row>
    <row r="213" spans="1:7" ht="15">
      <c r="A213" s="84" t="s">
        <v>2674</v>
      </c>
      <c r="B213" s="84">
        <v>5</v>
      </c>
      <c r="C213" s="118">
        <v>0.002243562170913948</v>
      </c>
      <c r="D213" s="84" t="s">
        <v>3058</v>
      </c>
      <c r="E213" s="84" t="b">
        <v>0</v>
      </c>
      <c r="F213" s="84" t="b">
        <v>0</v>
      </c>
      <c r="G213" s="84" t="b">
        <v>0</v>
      </c>
    </row>
    <row r="214" spans="1:7" ht="15">
      <c r="A214" s="84" t="s">
        <v>2675</v>
      </c>
      <c r="B214" s="84">
        <v>5</v>
      </c>
      <c r="C214" s="118">
        <v>0.002243562170913948</v>
      </c>
      <c r="D214" s="84" t="s">
        <v>3058</v>
      </c>
      <c r="E214" s="84" t="b">
        <v>0</v>
      </c>
      <c r="F214" s="84" t="b">
        <v>0</v>
      </c>
      <c r="G214" s="84" t="b">
        <v>0</v>
      </c>
    </row>
    <row r="215" spans="1:7" ht="15">
      <c r="A215" s="84" t="s">
        <v>2676</v>
      </c>
      <c r="B215" s="84">
        <v>5</v>
      </c>
      <c r="C215" s="118">
        <v>0.002243562170913948</v>
      </c>
      <c r="D215" s="84" t="s">
        <v>3058</v>
      </c>
      <c r="E215" s="84" t="b">
        <v>0</v>
      </c>
      <c r="F215" s="84" t="b">
        <v>0</v>
      </c>
      <c r="G215" s="84" t="b">
        <v>0</v>
      </c>
    </row>
    <row r="216" spans="1:7" ht="15">
      <c r="A216" s="84" t="s">
        <v>2677</v>
      </c>
      <c r="B216" s="84">
        <v>4</v>
      </c>
      <c r="C216" s="118">
        <v>0.0018992223947904548</v>
      </c>
      <c r="D216" s="84" t="s">
        <v>3058</v>
      </c>
      <c r="E216" s="84" t="b">
        <v>0</v>
      </c>
      <c r="F216" s="84" t="b">
        <v>0</v>
      </c>
      <c r="G216" s="84" t="b">
        <v>0</v>
      </c>
    </row>
    <row r="217" spans="1:7" ht="15">
      <c r="A217" s="84" t="s">
        <v>2678</v>
      </c>
      <c r="B217" s="84">
        <v>4</v>
      </c>
      <c r="C217" s="118">
        <v>0.0018992223947904548</v>
      </c>
      <c r="D217" s="84" t="s">
        <v>3058</v>
      </c>
      <c r="E217" s="84" t="b">
        <v>0</v>
      </c>
      <c r="F217" s="84" t="b">
        <v>0</v>
      </c>
      <c r="G217" s="84" t="b">
        <v>0</v>
      </c>
    </row>
    <row r="218" spans="1:7" ht="15">
      <c r="A218" s="84" t="s">
        <v>2679</v>
      </c>
      <c r="B218" s="84">
        <v>4</v>
      </c>
      <c r="C218" s="118">
        <v>0.0018992223947904548</v>
      </c>
      <c r="D218" s="84" t="s">
        <v>3058</v>
      </c>
      <c r="E218" s="84" t="b">
        <v>0</v>
      </c>
      <c r="F218" s="84" t="b">
        <v>0</v>
      </c>
      <c r="G218" s="84" t="b">
        <v>0</v>
      </c>
    </row>
    <row r="219" spans="1:7" ht="15">
      <c r="A219" s="84" t="s">
        <v>2680</v>
      </c>
      <c r="B219" s="84">
        <v>4</v>
      </c>
      <c r="C219" s="118">
        <v>0.0018992223947904548</v>
      </c>
      <c r="D219" s="84" t="s">
        <v>3058</v>
      </c>
      <c r="E219" s="84" t="b">
        <v>0</v>
      </c>
      <c r="F219" s="84" t="b">
        <v>0</v>
      </c>
      <c r="G219" s="84" t="b">
        <v>0</v>
      </c>
    </row>
    <row r="220" spans="1:7" ht="15">
      <c r="A220" s="84" t="s">
        <v>2681</v>
      </c>
      <c r="B220" s="84">
        <v>4</v>
      </c>
      <c r="C220" s="118">
        <v>0.0018992223947904548</v>
      </c>
      <c r="D220" s="84" t="s">
        <v>3058</v>
      </c>
      <c r="E220" s="84" t="b">
        <v>0</v>
      </c>
      <c r="F220" s="84" t="b">
        <v>0</v>
      </c>
      <c r="G220" s="84" t="b">
        <v>0</v>
      </c>
    </row>
    <row r="221" spans="1:7" ht="15">
      <c r="A221" s="84" t="s">
        <v>2682</v>
      </c>
      <c r="B221" s="84">
        <v>4</v>
      </c>
      <c r="C221" s="118">
        <v>0.0018992223947904548</v>
      </c>
      <c r="D221" s="84" t="s">
        <v>3058</v>
      </c>
      <c r="E221" s="84" t="b">
        <v>0</v>
      </c>
      <c r="F221" s="84" t="b">
        <v>0</v>
      </c>
      <c r="G221" s="84" t="b">
        <v>0</v>
      </c>
    </row>
    <row r="222" spans="1:7" ht="15">
      <c r="A222" s="84" t="s">
        <v>2683</v>
      </c>
      <c r="B222" s="84">
        <v>4</v>
      </c>
      <c r="C222" s="118">
        <v>0.0018992223947904548</v>
      </c>
      <c r="D222" s="84" t="s">
        <v>3058</v>
      </c>
      <c r="E222" s="84" t="b">
        <v>0</v>
      </c>
      <c r="F222" s="84" t="b">
        <v>0</v>
      </c>
      <c r="G222" s="84" t="b">
        <v>0</v>
      </c>
    </row>
    <row r="223" spans="1:7" ht="15">
      <c r="A223" s="84" t="s">
        <v>2684</v>
      </c>
      <c r="B223" s="84">
        <v>4</v>
      </c>
      <c r="C223" s="118">
        <v>0.0018992223947904548</v>
      </c>
      <c r="D223" s="84" t="s">
        <v>3058</v>
      </c>
      <c r="E223" s="84" t="b">
        <v>0</v>
      </c>
      <c r="F223" s="84" t="b">
        <v>0</v>
      </c>
      <c r="G223" s="84" t="b">
        <v>0</v>
      </c>
    </row>
    <row r="224" spans="1:7" ht="15">
      <c r="A224" s="84" t="s">
        <v>236</v>
      </c>
      <c r="B224" s="84">
        <v>4</v>
      </c>
      <c r="C224" s="118">
        <v>0.0018992223947904548</v>
      </c>
      <c r="D224" s="84" t="s">
        <v>3058</v>
      </c>
      <c r="E224" s="84" t="b">
        <v>0</v>
      </c>
      <c r="F224" s="84" t="b">
        <v>0</v>
      </c>
      <c r="G224" s="84" t="b">
        <v>0</v>
      </c>
    </row>
    <row r="225" spans="1:7" ht="15">
      <c r="A225" s="84" t="s">
        <v>2685</v>
      </c>
      <c r="B225" s="84">
        <v>4</v>
      </c>
      <c r="C225" s="118">
        <v>0.0018992223947904548</v>
      </c>
      <c r="D225" s="84" t="s">
        <v>3058</v>
      </c>
      <c r="E225" s="84" t="b">
        <v>0</v>
      </c>
      <c r="F225" s="84" t="b">
        <v>0</v>
      </c>
      <c r="G225" s="84" t="b">
        <v>0</v>
      </c>
    </row>
    <row r="226" spans="1:7" ht="15">
      <c r="A226" s="84" t="s">
        <v>2686</v>
      </c>
      <c r="B226" s="84">
        <v>4</v>
      </c>
      <c r="C226" s="118">
        <v>0.0018992223947904548</v>
      </c>
      <c r="D226" s="84" t="s">
        <v>3058</v>
      </c>
      <c r="E226" s="84" t="b">
        <v>0</v>
      </c>
      <c r="F226" s="84" t="b">
        <v>0</v>
      </c>
      <c r="G226" s="84" t="b">
        <v>0</v>
      </c>
    </row>
    <row r="227" spans="1:7" ht="15">
      <c r="A227" s="84" t="s">
        <v>2687</v>
      </c>
      <c r="B227" s="84">
        <v>4</v>
      </c>
      <c r="C227" s="118">
        <v>0.0018992223947904548</v>
      </c>
      <c r="D227" s="84" t="s">
        <v>3058</v>
      </c>
      <c r="E227" s="84" t="b">
        <v>0</v>
      </c>
      <c r="F227" s="84" t="b">
        <v>0</v>
      </c>
      <c r="G227" s="84" t="b">
        <v>0</v>
      </c>
    </row>
    <row r="228" spans="1:7" ht="15">
      <c r="A228" s="84" t="s">
        <v>2688</v>
      </c>
      <c r="B228" s="84">
        <v>4</v>
      </c>
      <c r="C228" s="118">
        <v>0.0018992223947904548</v>
      </c>
      <c r="D228" s="84" t="s">
        <v>3058</v>
      </c>
      <c r="E228" s="84" t="b">
        <v>0</v>
      </c>
      <c r="F228" s="84" t="b">
        <v>0</v>
      </c>
      <c r="G228" s="84" t="b">
        <v>0</v>
      </c>
    </row>
    <row r="229" spans="1:7" ht="15">
      <c r="A229" s="84" t="s">
        <v>2689</v>
      </c>
      <c r="B229" s="84">
        <v>4</v>
      </c>
      <c r="C229" s="118">
        <v>0.0018992223947904548</v>
      </c>
      <c r="D229" s="84" t="s">
        <v>3058</v>
      </c>
      <c r="E229" s="84" t="b">
        <v>0</v>
      </c>
      <c r="F229" s="84" t="b">
        <v>0</v>
      </c>
      <c r="G229" s="84" t="b">
        <v>0</v>
      </c>
    </row>
    <row r="230" spans="1:7" ht="15">
      <c r="A230" s="84" t="s">
        <v>2690</v>
      </c>
      <c r="B230" s="84">
        <v>4</v>
      </c>
      <c r="C230" s="118">
        <v>0.0018992223947904548</v>
      </c>
      <c r="D230" s="84" t="s">
        <v>3058</v>
      </c>
      <c r="E230" s="84" t="b">
        <v>0</v>
      </c>
      <c r="F230" s="84" t="b">
        <v>0</v>
      </c>
      <c r="G230" s="84" t="b">
        <v>0</v>
      </c>
    </row>
    <row r="231" spans="1:7" ht="15">
      <c r="A231" s="84" t="s">
        <v>2691</v>
      </c>
      <c r="B231" s="84">
        <v>4</v>
      </c>
      <c r="C231" s="118">
        <v>0.0022234334832815492</v>
      </c>
      <c r="D231" s="84" t="s">
        <v>3058</v>
      </c>
      <c r="E231" s="84" t="b">
        <v>0</v>
      </c>
      <c r="F231" s="84" t="b">
        <v>0</v>
      </c>
      <c r="G231" s="84" t="b">
        <v>0</v>
      </c>
    </row>
    <row r="232" spans="1:7" ht="15">
      <c r="A232" s="84" t="s">
        <v>270</v>
      </c>
      <c r="B232" s="84">
        <v>4</v>
      </c>
      <c r="C232" s="118">
        <v>0.0018992223947904548</v>
      </c>
      <c r="D232" s="84" t="s">
        <v>3058</v>
      </c>
      <c r="E232" s="84" t="b">
        <v>0</v>
      </c>
      <c r="F232" s="84" t="b">
        <v>0</v>
      </c>
      <c r="G232" s="84" t="b">
        <v>0</v>
      </c>
    </row>
    <row r="233" spans="1:7" ht="15">
      <c r="A233" s="84" t="s">
        <v>2181</v>
      </c>
      <c r="B233" s="84">
        <v>4</v>
      </c>
      <c r="C233" s="118">
        <v>0.0018992223947904548</v>
      </c>
      <c r="D233" s="84" t="s">
        <v>3058</v>
      </c>
      <c r="E233" s="84" t="b">
        <v>0</v>
      </c>
      <c r="F233" s="84" t="b">
        <v>0</v>
      </c>
      <c r="G233" s="84" t="b">
        <v>0</v>
      </c>
    </row>
    <row r="234" spans="1:7" ht="15">
      <c r="A234" s="84" t="s">
        <v>2184</v>
      </c>
      <c r="B234" s="84">
        <v>4</v>
      </c>
      <c r="C234" s="118">
        <v>0.0018992223947904548</v>
      </c>
      <c r="D234" s="84" t="s">
        <v>3058</v>
      </c>
      <c r="E234" s="84" t="b">
        <v>0</v>
      </c>
      <c r="F234" s="84" t="b">
        <v>0</v>
      </c>
      <c r="G234" s="84" t="b">
        <v>0</v>
      </c>
    </row>
    <row r="235" spans="1:7" ht="15">
      <c r="A235" s="84" t="s">
        <v>2692</v>
      </c>
      <c r="B235" s="84">
        <v>4</v>
      </c>
      <c r="C235" s="118">
        <v>0.0018992223947904548</v>
      </c>
      <c r="D235" s="84" t="s">
        <v>3058</v>
      </c>
      <c r="E235" s="84" t="b">
        <v>0</v>
      </c>
      <c r="F235" s="84" t="b">
        <v>0</v>
      </c>
      <c r="G235" s="84" t="b">
        <v>0</v>
      </c>
    </row>
    <row r="236" spans="1:7" ht="15">
      <c r="A236" s="84" t="s">
        <v>2693</v>
      </c>
      <c r="B236" s="84">
        <v>4</v>
      </c>
      <c r="C236" s="118">
        <v>0.0018992223947904548</v>
      </c>
      <c r="D236" s="84" t="s">
        <v>3058</v>
      </c>
      <c r="E236" s="84" t="b">
        <v>0</v>
      </c>
      <c r="F236" s="84" t="b">
        <v>0</v>
      </c>
      <c r="G236" s="84" t="b">
        <v>0</v>
      </c>
    </row>
    <row r="237" spans="1:7" ht="15">
      <c r="A237" s="84" t="s">
        <v>2158</v>
      </c>
      <c r="B237" s="84">
        <v>4</v>
      </c>
      <c r="C237" s="118">
        <v>0.0018992223947904548</v>
      </c>
      <c r="D237" s="84" t="s">
        <v>3058</v>
      </c>
      <c r="E237" s="84" t="b">
        <v>0</v>
      </c>
      <c r="F237" s="84" t="b">
        <v>0</v>
      </c>
      <c r="G237" s="84" t="b">
        <v>0</v>
      </c>
    </row>
    <row r="238" spans="1:7" ht="15">
      <c r="A238" s="84" t="s">
        <v>2694</v>
      </c>
      <c r="B238" s="84">
        <v>4</v>
      </c>
      <c r="C238" s="118">
        <v>0.0018992223947904548</v>
      </c>
      <c r="D238" s="84" t="s">
        <v>3058</v>
      </c>
      <c r="E238" s="84" t="b">
        <v>0</v>
      </c>
      <c r="F238" s="84" t="b">
        <v>0</v>
      </c>
      <c r="G238" s="84" t="b">
        <v>0</v>
      </c>
    </row>
    <row r="239" spans="1:7" ht="15">
      <c r="A239" s="84" t="s">
        <v>2695</v>
      </c>
      <c r="B239" s="84">
        <v>4</v>
      </c>
      <c r="C239" s="118">
        <v>0.0018992223947904548</v>
      </c>
      <c r="D239" s="84" t="s">
        <v>3058</v>
      </c>
      <c r="E239" s="84" t="b">
        <v>0</v>
      </c>
      <c r="F239" s="84" t="b">
        <v>0</v>
      </c>
      <c r="G239" s="84" t="b">
        <v>0</v>
      </c>
    </row>
    <row r="240" spans="1:7" ht="15">
      <c r="A240" s="84" t="s">
        <v>2696</v>
      </c>
      <c r="B240" s="84">
        <v>4</v>
      </c>
      <c r="C240" s="118">
        <v>0.0018992223947904548</v>
      </c>
      <c r="D240" s="84" t="s">
        <v>3058</v>
      </c>
      <c r="E240" s="84" t="b">
        <v>0</v>
      </c>
      <c r="F240" s="84" t="b">
        <v>0</v>
      </c>
      <c r="G240" s="84" t="b">
        <v>0</v>
      </c>
    </row>
    <row r="241" spans="1:7" ht="15">
      <c r="A241" s="84" t="s">
        <v>2697</v>
      </c>
      <c r="B241" s="84">
        <v>4</v>
      </c>
      <c r="C241" s="118">
        <v>0.0018992223947904548</v>
      </c>
      <c r="D241" s="84" t="s">
        <v>3058</v>
      </c>
      <c r="E241" s="84" t="b">
        <v>0</v>
      </c>
      <c r="F241" s="84" t="b">
        <v>0</v>
      </c>
      <c r="G241" s="84" t="b">
        <v>0</v>
      </c>
    </row>
    <row r="242" spans="1:7" ht="15">
      <c r="A242" s="84" t="s">
        <v>2698</v>
      </c>
      <c r="B242" s="84">
        <v>4</v>
      </c>
      <c r="C242" s="118">
        <v>0.0018992223947904548</v>
      </c>
      <c r="D242" s="84" t="s">
        <v>3058</v>
      </c>
      <c r="E242" s="84" t="b">
        <v>0</v>
      </c>
      <c r="F242" s="84" t="b">
        <v>0</v>
      </c>
      <c r="G242" s="84" t="b">
        <v>0</v>
      </c>
    </row>
    <row r="243" spans="1:7" ht="15">
      <c r="A243" s="84" t="s">
        <v>2699</v>
      </c>
      <c r="B243" s="84">
        <v>4</v>
      </c>
      <c r="C243" s="118">
        <v>0.0018992223947904548</v>
      </c>
      <c r="D243" s="84" t="s">
        <v>3058</v>
      </c>
      <c r="E243" s="84" t="b">
        <v>0</v>
      </c>
      <c r="F243" s="84" t="b">
        <v>0</v>
      </c>
      <c r="G243" s="84" t="b">
        <v>0</v>
      </c>
    </row>
    <row r="244" spans="1:7" ht="15">
      <c r="A244" s="84" t="s">
        <v>2700</v>
      </c>
      <c r="B244" s="84">
        <v>4</v>
      </c>
      <c r="C244" s="118">
        <v>0.0018992223947904548</v>
      </c>
      <c r="D244" s="84" t="s">
        <v>3058</v>
      </c>
      <c r="E244" s="84" t="b">
        <v>0</v>
      </c>
      <c r="F244" s="84" t="b">
        <v>0</v>
      </c>
      <c r="G244" s="84" t="b">
        <v>0</v>
      </c>
    </row>
    <row r="245" spans="1:7" ht="15">
      <c r="A245" s="84" t="s">
        <v>2701</v>
      </c>
      <c r="B245" s="84">
        <v>4</v>
      </c>
      <c r="C245" s="118">
        <v>0.0018992223947904548</v>
      </c>
      <c r="D245" s="84" t="s">
        <v>3058</v>
      </c>
      <c r="E245" s="84" t="b">
        <v>0</v>
      </c>
      <c r="F245" s="84" t="b">
        <v>0</v>
      </c>
      <c r="G245" s="84" t="b">
        <v>0</v>
      </c>
    </row>
    <row r="246" spans="1:7" ht="15">
      <c r="A246" s="84" t="s">
        <v>2702</v>
      </c>
      <c r="B246" s="84">
        <v>4</v>
      </c>
      <c r="C246" s="118">
        <v>0.0018992223947904548</v>
      </c>
      <c r="D246" s="84" t="s">
        <v>3058</v>
      </c>
      <c r="E246" s="84" t="b">
        <v>0</v>
      </c>
      <c r="F246" s="84" t="b">
        <v>0</v>
      </c>
      <c r="G246" s="84" t="b">
        <v>0</v>
      </c>
    </row>
    <row r="247" spans="1:7" ht="15">
      <c r="A247" s="84" t="s">
        <v>2703</v>
      </c>
      <c r="B247" s="84">
        <v>4</v>
      </c>
      <c r="C247" s="118">
        <v>0.0018992223947904548</v>
      </c>
      <c r="D247" s="84" t="s">
        <v>3058</v>
      </c>
      <c r="E247" s="84" t="b">
        <v>0</v>
      </c>
      <c r="F247" s="84" t="b">
        <v>0</v>
      </c>
      <c r="G247" s="84" t="b">
        <v>0</v>
      </c>
    </row>
    <row r="248" spans="1:7" ht="15">
      <c r="A248" s="84" t="s">
        <v>2704</v>
      </c>
      <c r="B248" s="84">
        <v>4</v>
      </c>
      <c r="C248" s="118">
        <v>0.0018992223947904548</v>
      </c>
      <c r="D248" s="84" t="s">
        <v>3058</v>
      </c>
      <c r="E248" s="84" t="b">
        <v>0</v>
      </c>
      <c r="F248" s="84" t="b">
        <v>0</v>
      </c>
      <c r="G248" s="84" t="b">
        <v>0</v>
      </c>
    </row>
    <row r="249" spans="1:7" ht="15">
      <c r="A249" s="84" t="s">
        <v>2705</v>
      </c>
      <c r="B249" s="84">
        <v>4</v>
      </c>
      <c r="C249" s="118">
        <v>0.0018992223947904548</v>
      </c>
      <c r="D249" s="84" t="s">
        <v>3058</v>
      </c>
      <c r="E249" s="84" t="b">
        <v>0</v>
      </c>
      <c r="F249" s="84" t="b">
        <v>0</v>
      </c>
      <c r="G249" s="84" t="b">
        <v>0</v>
      </c>
    </row>
    <row r="250" spans="1:7" ht="15">
      <c r="A250" s="84" t="s">
        <v>2706</v>
      </c>
      <c r="B250" s="84">
        <v>4</v>
      </c>
      <c r="C250" s="118">
        <v>0.0018992223947904548</v>
      </c>
      <c r="D250" s="84" t="s">
        <v>3058</v>
      </c>
      <c r="E250" s="84" t="b">
        <v>0</v>
      </c>
      <c r="F250" s="84" t="b">
        <v>0</v>
      </c>
      <c r="G250" s="84" t="b">
        <v>0</v>
      </c>
    </row>
    <row r="251" spans="1:7" ht="15">
      <c r="A251" s="84" t="s">
        <v>2707</v>
      </c>
      <c r="B251" s="84">
        <v>4</v>
      </c>
      <c r="C251" s="118">
        <v>0.0018992223947904548</v>
      </c>
      <c r="D251" s="84" t="s">
        <v>3058</v>
      </c>
      <c r="E251" s="84" t="b">
        <v>0</v>
      </c>
      <c r="F251" s="84" t="b">
        <v>0</v>
      </c>
      <c r="G251" s="84" t="b">
        <v>0</v>
      </c>
    </row>
    <row r="252" spans="1:7" ht="15">
      <c r="A252" s="84" t="s">
        <v>2708</v>
      </c>
      <c r="B252" s="84">
        <v>4</v>
      </c>
      <c r="C252" s="118">
        <v>0.0018992223947904548</v>
      </c>
      <c r="D252" s="84" t="s">
        <v>3058</v>
      </c>
      <c r="E252" s="84" t="b">
        <v>0</v>
      </c>
      <c r="F252" s="84" t="b">
        <v>0</v>
      </c>
      <c r="G252" s="84" t="b">
        <v>0</v>
      </c>
    </row>
    <row r="253" spans="1:7" ht="15">
      <c r="A253" s="84" t="s">
        <v>2709</v>
      </c>
      <c r="B253" s="84">
        <v>4</v>
      </c>
      <c r="C253" s="118">
        <v>0.0018992223947904548</v>
      </c>
      <c r="D253" s="84" t="s">
        <v>3058</v>
      </c>
      <c r="E253" s="84" t="b">
        <v>0</v>
      </c>
      <c r="F253" s="84" t="b">
        <v>0</v>
      </c>
      <c r="G253" s="84" t="b">
        <v>0</v>
      </c>
    </row>
    <row r="254" spans="1:7" ht="15">
      <c r="A254" s="84" t="s">
        <v>2710</v>
      </c>
      <c r="B254" s="84">
        <v>4</v>
      </c>
      <c r="C254" s="118">
        <v>0.0018992223947904548</v>
      </c>
      <c r="D254" s="84" t="s">
        <v>3058</v>
      </c>
      <c r="E254" s="84" t="b">
        <v>0</v>
      </c>
      <c r="F254" s="84" t="b">
        <v>0</v>
      </c>
      <c r="G254" s="84" t="b">
        <v>0</v>
      </c>
    </row>
    <row r="255" spans="1:7" ht="15">
      <c r="A255" s="84" t="s">
        <v>2711</v>
      </c>
      <c r="B255" s="84">
        <v>4</v>
      </c>
      <c r="C255" s="118">
        <v>0.0018992223947904548</v>
      </c>
      <c r="D255" s="84" t="s">
        <v>3058</v>
      </c>
      <c r="E255" s="84" t="b">
        <v>0</v>
      </c>
      <c r="F255" s="84" t="b">
        <v>0</v>
      </c>
      <c r="G255" s="84" t="b">
        <v>0</v>
      </c>
    </row>
    <row r="256" spans="1:7" ht="15">
      <c r="A256" s="84" t="s">
        <v>2712</v>
      </c>
      <c r="B256" s="84">
        <v>4</v>
      </c>
      <c r="C256" s="118">
        <v>0.0018992223947904548</v>
      </c>
      <c r="D256" s="84" t="s">
        <v>3058</v>
      </c>
      <c r="E256" s="84" t="b">
        <v>0</v>
      </c>
      <c r="F256" s="84" t="b">
        <v>0</v>
      </c>
      <c r="G256" s="84" t="b">
        <v>0</v>
      </c>
    </row>
    <row r="257" spans="1:7" ht="15">
      <c r="A257" s="84" t="s">
        <v>2713</v>
      </c>
      <c r="B257" s="84">
        <v>4</v>
      </c>
      <c r="C257" s="118">
        <v>0.0018992223947904548</v>
      </c>
      <c r="D257" s="84" t="s">
        <v>3058</v>
      </c>
      <c r="E257" s="84" t="b">
        <v>0</v>
      </c>
      <c r="F257" s="84" t="b">
        <v>0</v>
      </c>
      <c r="G257" s="84" t="b">
        <v>0</v>
      </c>
    </row>
    <row r="258" spans="1:7" ht="15">
      <c r="A258" s="84" t="s">
        <v>2714</v>
      </c>
      <c r="B258" s="84">
        <v>4</v>
      </c>
      <c r="C258" s="118">
        <v>0.0018992223947904548</v>
      </c>
      <c r="D258" s="84" t="s">
        <v>3058</v>
      </c>
      <c r="E258" s="84" t="b">
        <v>0</v>
      </c>
      <c r="F258" s="84" t="b">
        <v>0</v>
      </c>
      <c r="G258" s="84" t="b">
        <v>0</v>
      </c>
    </row>
    <row r="259" spans="1:7" ht="15">
      <c r="A259" s="84" t="s">
        <v>2715</v>
      </c>
      <c r="B259" s="84">
        <v>4</v>
      </c>
      <c r="C259" s="118">
        <v>0.0018992223947904548</v>
      </c>
      <c r="D259" s="84" t="s">
        <v>3058</v>
      </c>
      <c r="E259" s="84" t="b">
        <v>1</v>
      </c>
      <c r="F259" s="84" t="b">
        <v>0</v>
      </c>
      <c r="G259" s="84" t="b">
        <v>0</v>
      </c>
    </row>
    <row r="260" spans="1:7" ht="15">
      <c r="A260" s="84" t="s">
        <v>262</v>
      </c>
      <c r="B260" s="84">
        <v>4</v>
      </c>
      <c r="C260" s="118">
        <v>0.0018992223947904548</v>
      </c>
      <c r="D260" s="84" t="s">
        <v>3058</v>
      </c>
      <c r="E260" s="84" t="b">
        <v>0</v>
      </c>
      <c r="F260" s="84" t="b">
        <v>0</v>
      </c>
      <c r="G260" s="84" t="b">
        <v>0</v>
      </c>
    </row>
    <row r="261" spans="1:7" ht="15">
      <c r="A261" s="84" t="s">
        <v>2163</v>
      </c>
      <c r="B261" s="84">
        <v>4</v>
      </c>
      <c r="C261" s="118">
        <v>0.0018992223947904548</v>
      </c>
      <c r="D261" s="84" t="s">
        <v>3058</v>
      </c>
      <c r="E261" s="84" t="b">
        <v>0</v>
      </c>
      <c r="F261" s="84" t="b">
        <v>0</v>
      </c>
      <c r="G261" s="84" t="b">
        <v>0</v>
      </c>
    </row>
    <row r="262" spans="1:7" ht="15">
      <c r="A262" s="84" t="s">
        <v>2164</v>
      </c>
      <c r="B262" s="84">
        <v>4</v>
      </c>
      <c r="C262" s="118">
        <v>0.0018992223947904548</v>
      </c>
      <c r="D262" s="84" t="s">
        <v>3058</v>
      </c>
      <c r="E262" s="84" t="b">
        <v>0</v>
      </c>
      <c r="F262" s="84" t="b">
        <v>0</v>
      </c>
      <c r="G262" s="84" t="b">
        <v>0</v>
      </c>
    </row>
    <row r="263" spans="1:7" ht="15">
      <c r="A263" s="84" t="s">
        <v>2716</v>
      </c>
      <c r="B263" s="84">
        <v>4</v>
      </c>
      <c r="C263" s="118">
        <v>0.0018992223947904548</v>
      </c>
      <c r="D263" s="84" t="s">
        <v>3058</v>
      </c>
      <c r="E263" s="84" t="b">
        <v>0</v>
      </c>
      <c r="F263" s="84" t="b">
        <v>0</v>
      </c>
      <c r="G263" s="84" t="b">
        <v>0</v>
      </c>
    </row>
    <row r="264" spans="1:7" ht="15">
      <c r="A264" s="84" t="s">
        <v>2717</v>
      </c>
      <c r="B264" s="84">
        <v>4</v>
      </c>
      <c r="C264" s="118">
        <v>0.0018992223947904548</v>
      </c>
      <c r="D264" s="84" t="s">
        <v>3058</v>
      </c>
      <c r="E264" s="84" t="b">
        <v>0</v>
      </c>
      <c r="F264" s="84" t="b">
        <v>0</v>
      </c>
      <c r="G264" s="84" t="b">
        <v>0</v>
      </c>
    </row>
    <row r="265" spans="1:7" ht="15">
      <c r="A265" s="84" t="s">
        <v>2718</v>
      </c>
      <c r="B265" s="84">
        <v>4</v>
      </c>
      <c r="C265" s="118">
        <v>0.0018992223947904548</v>
      </c>
      <c r="D265" s="84" t="s">
        <v>3058</v>
      </c>
      <c r="E265" s="84" t="b">
        <v>1</v>
      </c>
      <c r="F265" s="84" t="b">
        <v>0</v>
      </c>
      <c r="G265" s="84" t="b">
        <v>0</v>
      </c>
    </row>
    <row r="266" spans="1:7" ht="15">
      <c r="A266" s="84" t="s">
        <v>2719</v>
      </c>
      <c r="B266" s="84">
        <v>4</v>
      </c>
      <c r="C266" s="118">
        <v>0.0018992223947904548</v>
      </c>
      <c r="D266" s="84" t="s">
        <v>3058</v>
      </c>
      <c r="E266" s="84" t="b">
        <v>0</v>
      </c>
      <c r="F266" s="84" t="b">
        <v>0</v>
      </c>
      <c r="G266" s="84" t="b">
        <v>0</v>
      </c>
    </row>
    <row r="267" spans="1:7" ht="15">
      <c r="A267" s="84" t="s">
        <v>2720</v>
      </c>
      <c r="B267" s="84">
        <v>4</v>
      </c>
      <c r="C267" s="118">
        <v>0.0018992223947904548</v>
      </c>
      <c r="D267" s="84" t="s">
        <v>3058</v>
      </c>
      <c r="E267" s="84" t="b">
        <v>0</v>
      </c>
      <c r="F267" s="84" t="b">
        <v>0</v>
      </c>
      <c r="G267" s="84" t="b">
        <v>0</v>
      </c>
    </row>
    <row r="268" spans="1:7" ht="15">
      <c r="A268" s="84" t="s">
        <v>2721</v>
      </c>
      <c r="B268" s="84">
        <v>4</v>
      </c>
      <c r="C268" s="118">
        <v>0.0018992223947904548</v>
      </c>
      <c r="D268" s="84" t="s">
        <v>3058</v>
      </c>
      <c r="E268" s="84" t="b">
        <v>0</v>
      </c>
      <c r="F268" s="84" t="b">
        <v>0</v>
      </c>
      <c r="G268" s="84" t="b">
        <v>0</v>
      </c>
    </row>
    <row r="269" spans="1:7" ht="15">
      <c r="A269" s="84" t="s">
        <v>2722</v>
      </c>
      <c r="B269" s="84">
        <v>4</v>
      </c>
      <c r="C269" s="118">
        <v>0.0018992223947904548</v>
      </c>
      <c r="D269" s="84" t="s">
        <v>3058</v>
      </c>
      <c r="E269" s="84" t="b">
        <v>0</v>
      </c>
      <c r="F269" s="84" t="b">
        <v>0</v>
      </c>
      <c r="G269" s="84" t="b">
        <v>0</v>
      </c>
    </row>
    <row r="270" spans="1:7" ht="15">
      <c r="A270" s="84" t="s">
        <v>2723</v>
      </c>
      <c r="B270" s="84">
        <v>4</v>
      </c>
      <c r="C270" s="118">
        <v>0.0018992223947904548</v>
      </c>
      <c r="D270" s="84" t="s">
        <v>3058</v>
      </c>
      <c r="E270" s="84" t="b">
        <v>0</v>
      </c>
      <c r="F270" s="84" t="b">
        <v>0</v>
      </c>
      <c r="G270" s="84" t="b">
        <v>0</v>
      </c>
    </row>
    <row r="271" spans="1:7" ht="15">
      <c r="A271" s="84" t="s">
        <v>2724</v>
      </c>
      <c r="B271" s="84">
        <v>4</v>
      </c>
      <c r="C271" s="118">
        <v>0.0018992223947904548</v>
      </c>
      <c r="D271" s="84" t="s">
        <v>3058</v>
      </c>
      <c r="E271" s="84" t="b">
        <v>0</v>
      </c>
      <c r="F271" s="84" t="b">
        <v>0</v>
      </c>
      <c r="G271" s="84" t="b">
        <v>0</v>
      </c>
    </row>
    <row r="272" spans="1:7" ht="15">
      <c r="A272" s="84" t="s">
        <v>2725</v>
      </c>
      <c r="B272" s="84">
        <v>4</v>
      </c>
      <c r="C272" s="118">
        <v>0.0018992223947904548</v>
      </c>
      <c r="D272" s="84" t="s">
        <v>3058</v>
      </c>
      <c r="E272" s="84" t="b">
        <v>0</v>
      </c>
      <c r="F272" s="84" t="b">
        <v>0</v>
      </c>
      <c r="G272" s="84" t="b">
        <v>0</v>
      </c>
    </row>
    <row r="273" spans="1:7" ht="15">
      <c r="A273" s="84" t="s">
        <v>2726</v>
      </c>
      <c r="B273" s="84">
        <v>4</v>
      </c>
      <c r="C273" s="118">
        <v>0.0018992223947904548</v>
      </c>
      <c r="D273" s="84" t="s">
        <v>3058</v>
      </c>
      <c r="E273" s="84" t="b">
        <v>0</v>
      </c>
      <c r="F273" s="84" t="b">
        <v>0</v>
      </c>
      <c r="G273" s="84" t="b">
        <v>0</v>
      </c>
    </row>
    <row r="274" spans="1:7" ht="15">
      <c r="A274" s="84" t="s">
        <v>2727</v>
      </c>
      <c r="B274" s="84">
        <v>4</v>
      </c>
      <c r="C274" s="118">
        <v>0.0018992223947904548</v>
      </c>
      <c r="D274" s="84" t="s">
        <v>3058</v>
      </c>
      <c r="E274" s="84" t="b">
        <v>0</v>
      </c>
      <c r="F274" s="84" t="b">
        <v>0</v>
      </c>
      <c r="G274" s="84" t="b">
        <v>0</v>
      </c>
    </row>
    <row r="275" spans="1:7" ht="15">
      <c r="A275" s="84" t="s">
        <v>2728</v>
      </c>
      <c r="B275" s="84">
        <v>4</v>
      </c>
      <c r="C275" s="118">
        <v>0.0018992223947904548</v>
      </c>
      <c r="D275" s="84" t="s">
        <v>3058</v>
      </c>
      <c r="E275" s="84" t="b">
        <v>0</v>
      </c>
      <c r="F275" s="84" t="b">
        <v>0</v>
      </c>
      <c r="G275" s="84" t="b">
        <v>0</v>
      </c>
    </row>
    <row r="276" spans="1:7" ht="15">
      <c r="A276" s="84" t="s">
        <v>2729</v>
      </c>
      <c r="B276" s="84">
        <v>4</v>
      </c>
      <c r="C276" s="118">
        <v>0.0018992223947904548</v>
      </c>
      <c r="D276" s="84" t="s">
        <v>3058</v>
      </c>
      <c r="E276" s="84" t="b">
        <v>0</v>
      </c>
      <c r="F276" s="84" t="b">
        <v>0</v>
      </c>
      <c r="G276" s="84" t="b">
        <v>0</v>
      </c>
    </row>
    <row r="277" spans="1:7" ht="15">
      <c r="A277" s="84" t="s">
        <v>2730</v>
      </c>
      <c r="B277" s="84">
        <v>4</v>
      </c>
      <c r="C277" s="118">
        <v>0.0018992223947904548</v>
      </c>
      <c r="D277" s="84" t="s">
        <v>3058</v>
      </c>
      <c r="E277" s="84" t="b">
        <v>0</v>
      </c>
      <c r="F277" s="84" t="b">
        <v>0</v>
      </c>
      <c r="G277" s="84" t="b">
        <v>0</v>
      </c>
    </row>
    <row r="278" spans="1:7" ht="15">
      <c r="A278" s="84" t="s">
        <v>2174</v>
      </c>
      <c r="B278" s="84">
        <v>4</v>
      </c>
      <c r="C278" s="118">
        <v>0.0020337821541962704</v>
      </c>
      <c r="D278" s="84" t="s">
        <v>3058</v>
      </c>
      <c r="E278" s="84" t="b">
        <v>0</v>
      </c>
      <c r="F278" s="84" t="b">
        <v>0</v>
      </c>
      <c r="G278" s="84" t="b">
        <v>0</v>
      </c>
    </row>
    <row r="279" spans="1:7" ht="15">
      <c r="A279" s="84" t="s">
        <v>2731</v>
      </c>
      <c r="B279" s="84">
        <v>4</v>
      </c>
      <c r="C279" s="118">
        <v>0.0018992223947904548</v>
      </c>
      <c r="D279" s="84" t="s">
        <v>3058</v>
      </c>
      <c r="E279" s="84" t="b">
        <v>0</v>
      </c>
      <c r="F279" s="84" t="b">
        <v>0</v>
      </c>
      <c r="G279" s="84" t="b">
        <v>0</v>
      </c>
    </row>
    <row r="280" spans="1:7" ht="15">
      <c r="A280" s="84" t="s">
        <v>2732</v>
      </c>
      <c r="B280" s="84">
        <v>4</v>
      </c>
      <c r="C280" s="118">
        <v>0.0018992223947904548</v>
      </c>
      <c r="D280" s="84" t="s">
        <v>3058</v>
      </c>
      <c r="E280" s="84" t="b">
        <v>0</v>
      </c>
      <c r="F280" s="84" t="b">
        <v>0</v>
      </c>
      <c r="G280" s="84" t="b">
        <v>0</v>
      </c>
    </row>
    <row r="281" spans="1:7" ht="15">
      <c r="A281" s="84" t="s">
        <v>2733</v>
      </c>
      <c r="B281" s="84">
        <v>4</v>
      </c>
      <c r="C281" s="118">
        <v>0.0018992223947904548</v>
      </c>
      <c r="D281" s="84" t="s">
        <v>3058</v>
      </c>
      <c r="E281" s="84" t="b">
        <v>0</v>
      </c>
      <c r="F281" s="84" t="b">
        <v>0</v>
      </c>
      <c r="G281" s="84" t="b">
        <v>0</v>
      </c>
    </row>
    <row r="282" spans="1:7" ht="15">
      <c r="A282" s="84" t="s">
        <v>2734</v>
      </c>
      <c r="B282" s="84">
        <v>4</v>
      </c>
      <c r="C282" s="118">
        <v>0.0018992223947904548</v>
      </c>
      <c r="D282" s="84" t="s">
        <v>3058</v>
      </c>
      <c r="E282" s="84" t="b">
        <v>0</v>
      </c>
      <c r="F282" s="84" t="b">
        <v>0</v>
      </c>
      <c r="G282" s="84" t="b">
        <v>0</v>
      </c>
    </row>
    <row r="283" spans="1:7" ht="15">
      <c r="A283" s="84" t="s">
        <v>2735</v>
      </c>
      <c r="B283" s="84">
        <v>4</v>
      </c>
      <c r="C283" s="118">
        <v>0.0018992223947904548</v>
      </c>
      <c r="D283" s="84" t="s">
        <v>3058</v>
      </c>
      <c r="E283" s="84" t="b">
        <v>0</v>
      </c>
      <c r="F283" s="84" t="b">
        <v>0</v>
      </c>
      <c r="G283" s="84" t="b">
        <v>0</v>
      </c>
    </row>
    <row r="284" spans="1:7" ht="15">
      <c r="A284" s="84" t="s">
        <v>2736</v>
      </c>
      <c r="B284" s="84">
        <v>4</v>
      </c>
      <c r="C284" s="118">
        <v>0.0018992223947904548</v>
      </c>
      <c r="D284" s="84" t="s">
        <v>3058</v>
      </c>
      <c r="E284" s="84" t="b">
        <v>0</v>
      </c>
      <c r="F284" s="84" t="b">
        <v>0</v>
      </c>
      <c r="G284" s="84" t="b">
        <v>0</v>
      </c>
    </row>
    <row r="285" spans="1:7" ht="15">
      <c r="A285" s="84" t="s">
        <v>2737</v>
      </c>
      <c r="B285" s="84">
        <v>4</v>
      </c>
      <c r="C285" s="118">
        <v>0.0018992223947904548</v>
      </c>
      <c r="D285" s="84" t="s">
        <v>3058</v>
      </c>
      <c r="E285" s="84" t="b">
        <v>0</v>
      </c>
      <c r="F285" s="84" t="b">
        <v>0</v>
      </c>
      <c r="G285" s="84" t="b">
        <v>0</v>
      </c>
    </row>
    <row r="286" spans="1:7" ht="15">
      <c r="A286" s="84" t="s">
        <v>2738</v>
      </c>
      <c r="B286" s="84">
        <v>4</v>
      </c>
      <c r="C286" s="118">
        <v>0.0020337821541962704</v>
      </c>
      <c r="D286" s="84" t="s">
        <v>3058</v>
      </c>
      <c r="E286" s="84" t="b">
        <v>0</v>
      </c>
      <c r="F286" s="84" t="b">
        <v>1</v>
      </c>
      <c r="G286" s="84" t="b">
        <v>0</v>
      </c>
    </row>
    <row r="287" spans="1:7" ht="15">
      <c r="A287" s="84" t="s">
        <v>2739</v>
      </c>
      <c r="B287" s="84">
        <v>4</v>
      </c>
      <c r="C287" s="118">
        <v>0.0018992223947904548</v>
      </c>
      <c r="D287" s="84" t="s">
        <v>3058</v>
      </c>
      <c r="E287" s="84" t="b">
        <v>1</v>
      </c>
      <c r="F287" s="84" t="b">
        <v>0</v>
      </c>
      <c r="G287" s="84" t="b">
        <v>0</v>
      </c>
    </row>
    <row r="288" spans="1:7" ht="15">
      <c r="A288" s="84" t="s">
        <v>2740</v>
      </c>
      <c r="B288" s="84">
        <v>4</v>
      </c>
      <c r="C288" s="118">
        <v>0.0018992223947904548</v>
      </c>
      <c r="D288" s="84" t="s">
        <v>3058</v>
      </c>
      <c r="E288" s="84" t="b">
        <v>0</v>
      </c>
      <c r="F288" s="84" t="b">
        <v>0</v>
      </c>
      <c r="G288" s="84" t="b">
        <v>0</v>
      </c>
    </row>
    <row r="289" spans="1:7" ht="15">
      <c r="A289" s="84" t="s">
        <v>2741</v>
      </c>
      <c r="B289" s="84">
        <v>4</v>
      </c>
      <c r="C289" s="118">
        <v>0.0018992223947904548</v>
      </c>
      <c r="D289" s="84" t="s">
        <v>3058</v>
      </c>
      <c r="E289" s="84" t="b">
        <v>0</v>
      </c>
      <c r="F289" s="84" t="b">
        <v>0</v>
      </c>
      <c r="G289" s="84" t="b">
        <v>0</v>
      </c>
    </row>
    <row r="290" spans="1:7" ht="15">
      <c r="A290" s="84" t="s">
        <v>2742</v>
      </c>
      <c r="B290" s="84">
        <v>4</v>
      </c>
      <c r="C290" s="118">
        <v>0.0018992223947904548</v>
      </c>
      <c r="D290" s="84" t="s">
        <v>3058</v>
      </c>
      <c r="E290" s="84" t="b">
        <v>0</v>
      </c>
      <c r="F290" s="84" t="b">
        <v>0</v>
      </c>
      <c r="G290" s="84" t="b">
        <v>0</v>
      </c>
    </row>
    <row r="291" spans="1:7" ht="15">
      <c r="A291" s="84" t="s">
        <v>2743</v>
      </c>
      <c r="B291" s="84">
        <v>4</v>
      </c>
      <c r="C291" s="118">
        <v>0.0018992223947904548</v>
      </c>
      <c r="D291" s="84" t="s">
        <v>3058</v>
      </c>
      <c r="E291" s="84" t="b">
        <v>0</v>
      </c>
      <c r="F291" s="84" t="b">
        <v>0</v>
      </c>
      <c r="G291" s="84" t="b">
        <v>0</v>
      </c>
    </row>
    <row r="292" spans="1:7" ht="15">
      <c r="A292" s="84" t="s">
        <v>2744</v>
      </c>
      <c r="B292" s="84">
        <v>4</v>
      </c>
      <c r="C292" s="118">
        <v>0.0018992223947904548</v>
      </c>
      <c r="D292" s="84" t="s">
        <v>3058</v>
      </c>
      <c r="E292" s="84" t="b">
        <v>0</v>
      </c>
      <c r="F292" s="84" t="b">
        <v>0</v>
      </c>
      <c r="G292" s="84" t="b">
        <v>0</v>
      </c>
    </row>
    <row r="293" spans="1:7" ht="15">
      <c r="A293" s="84" t="s">
        <v>2745</v>
      </c>
      <c r="B293" s="84">
        <v>4</v>
      </c>
      <c r="C293" s="118">
        <v>0.0018992223947904548</v>
      </c>
      <c r="D293" s="84" t="s">
        <v>3058</v>
      </c>
      <c r="E293" s="84" t="b">
        <v>0</v>
      </c>
      <c r="F293" s="84" t="b">
        <v>0</v>
      </c>
      <c r="G293" s="84" t="b">
        <v>0</v>
      </c>
    </row>
    <row r="294" spans="1:7" ht="15">
      <c r="A294" s="84" t="s">
        <v>291</v>
      </c>
      <c r="B294" s="84">
        <v>4</v>
      </c>
      <c r="C294" s="118">
        <v>0.0018992223947904548</v>
      </c>
      <c r="D294" s="84" t="s">
        <v>3058</v>
      </c>
      <c r="E294" s="84" t="b">
        <v>0</v>
      </c>
      <c r="F294" s="84" t="b">
        <v>0</v>
      </c>
      <c r="G294" s="84" t="b">
        <v>0</v>
      </c>
    </row>
    <row r="295" spans="1:7" ht="15">
      <c r="A295" s="84" t="s">
        <v>261</v>
      </c>
      <c r="B295" s="84">
        <v>4</v>
      </c>
      <c r="C295" s="118">
        <v>0.0018992223947904548</v>
      </c>
      <c r="D295" s="84" t="s">
        <v>3058</v>
      </c>
      <c r="E295" s="84" t="b">
        <v>0</v>
      </c>
      <c r="F295" s="84" t="b">
        <v>0</v>
      </c>
      <c r="G295" s="84" t="b">
        <v>0</v>
      </c>
    </row>
    <row r="296" spans="1:7" ht="15">
      <c r="A296" s="84" t="s">
        <v>2746</v>
      </c>
      <c r="B296" s="84">
        <v>4</v>
      </c>
      <c r="C296" s="118">
        <v>0.0018992223947904548</v>
      </c>
      <c r="D296" s="84" t="s">
        <v>3058</v>
      </c>
      <c r="E296" s="84" t="b">
        <v>0</v>
      </c>
      <c r="F296" s="84" t="b">
        <v>0</v>
      </c>
      <c r="G296" s="84" t="b">
        <v>0</v>
      </c>
    </row>
    <row r="297" spans="1:7" ht="15">
      <c r="A297" s="84" t="s">
        <v>269</v>
      </c>
      <c r="B297" s="84">
        <v>4</v>
      </c>
      <c r="C297" s="118">
        <v>0.0018992223947904548</v>
      </c>
      <c r="D297" s="84" t="s">
        <v>3058</v>
      </c>
      <c r="E297" s="84" t="b">
        <v>0</v>
      </c>
      <c r="F297" s="84" t="b">
        <v>0</v>
      </c>
      <c r="G297" s="84" t="b">
        <v>0</v>
      </c>
    </row>
    <row r="298" spans="1:7" ht="15">
      <c r="A298" s="84" t="s">
        <v>2747</v>
      </c>
      <c r="B298" s="84">
        <v>4</v>
      </c>
      <c r="C298" s="118">
        <v>0.0018992223947904548</v>
      </c>
      <c r="D298" s="84" t="s">
        <v>3058</v>
      </c>
      <c r="E298" s="84" t="b">
        <v>0</v>
      </c>
      <c r="F298" s="84" t="b">
        <v>0</v>
      </c>
      <c r="G298" s="84" t="b">
        <v>0</v>
      </c>
    </row>
    <row r="299" spans="1:7" ht="15">
      <c r="A299" s="84" t="s">
        <v>2748</v>
      </c>
      <c r="B299" s="84">
        <v>4</v>
      </c>
      <c r="C299" s="118">
        <v>0.0018992223947904548</v>
      </c>
      <c r="D299" s="84" t="s">
        <v>3058</v>
      </c>
      <c r="E299" s="84" t="b">
        <v>1</v>
      </c>
      <c r="F299" s="84" t="b">
        <v>0</v>
      </c>
      <c r="G299" s="84" t="b">
        <v>0</v>
      </c>
    </row>
    <row r="300" spans="1:7" ht="15">
      <c r="A300" s="84" t="s">
        <v>2129</v>
      </c>
      <c r="B300" s="84">
        <v>4</v>
      </c>
      <c r="C300" s="118">
        <v>0.0018992223947904548</v>
      </c>
      <c r="D300" s="84" t="s">
        <v>3058</v>
      </c>
      <c r="E300" s="84" t="b">
        <v>0</v>
      </c>
      <c r="F300" s="84" t="b">
        <v>0</v>
      </c>
      <c r="G300" s="84" t="b">
        <v>0</v>
      </c>
    </row>
    <row r="301" spans="1:7" ht="15">
      <c r="A301" s="84" t="s">
        <v>2749</v>
      </c>
      <c r="B301" s="84">
        <v>4</v>
      </c>
      <c r="C301" s="118">
        <v>0.0018992223947904548</v>
      </c>
      <c r="D301" s="84" t="s">
        <v>3058</v>
      </c>
      <c r="E301" s="84" t="b">
        <v>0</v>
      </c>
      <c r="F301" s="84" t="b">
        <v>0</v>
      </c>
      <c r="G301" s="84" t="b">
        <v>0</v>
      </c>
    </row>
    <row r="302" spans="1:7" ht="15">
      <c r="A302" s="84" t="s">
        <v>2750</v>
      </c>
      <c r="B302" s="84">
        <v>4</v>
      </c>
      <c r="C302" s="118">
        <v>0.0018992223947904548</v>
      </c>
      <c r="D302" s="84" t="s">
        <v>3058</v>
      </c>
      <c r="E302" s="84" t="b">
        <v>0</v>
      </c>
      <c r="F302" s="84" t="b">
        <v>0</v>
      </c>
      <c r="G302" s="84" t="b">
        <v>0</v>
      </c>
    </row>
    <row r="303" spans="1:7" ht="15">
      <c r="A303" s="84" t="s">
        <v>2751</v>
      </c>
      <c r="B303" s="84">
        <v>4</v>
      </c>
      <c r="C303" s="118">
        <v>0.0018992223947904548</v>
      </c>
      <c r="D303" s="84" t="s">
        <v>3058</v>
      </c>
      <c r="E303" s="84" t="b">
        <v>0</v>
      </c>
      <c r="F303" s="84" t="b">
        <v>0</v>
      </c>
      <c r="G303" s="84" t="b">
        <v>0</v>
      </c>
    </row>
    <row r="304" spans="1:7" ht="15">
      <c r="A304" s="84" t="s">
        <v>2752</v>
      </c>
      <c r="B304" s="84">
        <v>4</v>
      </c>
      <c r="C304" s="118">
        <v>0.0022234334832815492</v>
      </c>
      <c r="D304" s="84" t="s">
        <v>3058</v>
      </c>
      <c r="E304" s="84" t="b">
        <v>0</v>
      </c>
      <c r="F304" s="84" t="b">
        <v>0</v>
      </c>
      <c r="G304" s="84" t="b">
        <v>0</v>
      </c>
    </row>
    <row r="305" spans="1:7" ht="15">
      <c r="A305" s="84" t="s">
        <v>272</v>
      </c>
      <c r="B305" s="84">
        <v>3</v>
      </c>
      <c r="C305" s="118">
        <v>0.001525336615647203</v>
      </c>
      <c r="D305" s="84" t="s">
        <v>3058</v>
      </c>
      <c r="E305" s="84" t="b">
        <v>0</v>
      </c>
      <c r="F305" s="84" t="b">
        <v>0</v>
      </c>
      <c r="G305" s="84" t="b">
        <v>0</v>
      </c>
    </row>
    <row r="306" spans="1:7" ht="15">
      <c r="A306" s="84" t="s">
        <v>2753</v>
      </c>
      <c r="B306" s="84">
        <v>3</v>
      </c>
      <c r="C306" s="118">
        <v>0.001525336615647203</v>
      </c>
      <c r="D306" s="84" t="s">
        <v>3058</v>
      </c>
      <c r="E306" s="84" t="b">
        <v>0</v>
      </c>
      <c r="F306" s="84" t="b">
        <v>0</v>
      </c>
      <c r="G306" s="84" t="b">
        <v>0</v>
      </c>
    </row>
    <row r="307" spans="1:7" ht="15">
      <c r="A307" s="84" t="s">
        <v>2754</v>
      </c>
      <c r="B307" s="84">
        <v>3</v>
      </c>
      <c r="C307" s="118">
        <v>0.001525336615647203</v>
      </c>
      <c r="D307" s="84" t="s">
        <v>3058</v>
      </c>
      <c r="E307" s="84" t="b">
        <v>0</v>
      </c>
      <c r="F307" s="84" t="b">
        <v>0</v>
      </c>
      <c r="G307" s="84" t="b">
        <v>0</v>
      </c>
    </row>
    <row r="308" spans="1:7" ht="15">
      <c r="A308" s="84" t="s">
        <v>2755</v>
      </c>
      <c r="B308" s="84">
        <v>3</v>
      </c>
      <c r="C308" s="118">
        <v>0.001525336615647203</v>
      </c>
      <c r="D308" s="84" t="s">
        <v>3058</v>
      </c>
      <c r="E308" s="84" t="b">
        <v>0</v>
      </c>
      <c r="F308" s="84" t="b">
        <v>0</v>
      </c>
      <c r="G308" s="84" t="b">
        <v>0</v>
      </c>
    </row>
    <row r="309" spans="1:7" ht="15">
      <c r="A309" s="84" t="s">
        <v>2756</v>
      </c>
      <c r="B309" s="84">
        <v>3</v>
      </c>
      <c r="C309" s="118">
        <v>0.001525336615647203</v>
      </c>
      <c r="D309" s="84" t="s">
        <v>3058</v>
      </c>
      <c r="E309" s="84" t="b">
        <v>0</v>
      </c>
      <c r="F309" s="84" t="b">
        <v>0</v>
      </c>
      <c r="G309" s="84" t="b">
        <v>0</v>
      </c>
    </row>
    <row r="310" spans="1:7" ht="15">
      <c r="A310" s="84" t="s">
        <v>2757</v>
      </c>
      <c r="B310" s="84">
        <v>3</v>
      </c>
      <c r="C310" s="118">
        <v>0.001525336615647203</v>
      </c>
      <c r="D310" s="84" t="s">
        <v>3058</v>
      </c>
      <c r="E310" s="84" t="b">
        <v>0</v>
      </c>
      <c r="F310" s="84" t="b">
        <v>0</v>
      </c>
      <c r="G310" s="84" t="b">
        <v>0</v>
      </c>
    </row>
    <row r="311" spans="1:7" ht="15">
      <c r="A311" s="84" t="s">
        <v>2758</v>
      </c>
      <c r="B311" s="84">
        <v>3</v>
      </c>
      <c r="C311" s="118">
        <v>0.001525336615647203</v>
      </c>
      <c r="D311" s="84" t="s">
        <v>3058</v>
      </c>
      <c r="E311" s="84" t="b">
        <v>0</v>
      </c>
      <c r="F311" s="84" t="b">
        <v>0</v>
      </c>
      <c r="G311" s="84" t="b">
        <v>0</v>
      </c>
    </row>
    <row r="312" spans="1:7" ht="15">
      <c r="A312" s="84" t="s">
        <v>2759</v>
      </c>
      <c r="B312" s="84">
        <v>3</v>
      </c>
      <c r="C312" s="118">
        <v>0.001525336615647203</v>
      </c>
      <c r="D312" s="84" t="s">
        <v>3058</v>
      </c>
      <c r="E312" s="84" t="b">
        <v>0</v>
      </c>
      <c r="F312" s="84" t="b">
        <v>0</v>
      </c>
      <c r="G312" s="84" t="b">
        <v>0</v>
      </c>
    </row>
    <row r="313" spans="1:7" ht="15">
      <c r="A313" s="84" t="s">
        <v>2760</v>
      </c>
      <c r="B313" s="84">
        <v>3</v>
      </c>
      <c r="C313" s="118">
        <v>0.001525336615647203</v>
      </c>
      <c r="D313" s="84" t="s">
        <v>3058</v>
      </c>
      <c r="E313" s="84" t="b">
        <v>0</v>
      </c>
      <c r="F313" s="84" t="b">
        <v>0</v>
      </c>
      <c r="G313" s="84" t="b">
        <v>0</v>
      </c>
    </row>
    <row r="314" spans="1:7" ht="15">
      <c r="A314" s="84" t="s">
        <v>2761</v>
      </c>
      <c r="B314" s="84">
        <v>3</v>
      </c>
      <c r="C314" s="118">
        <v>0.001525336615647203</v>
      </c>
      <c r="D314" s="84" t="s">
        <v>3058</v>
      </c>
      <c r="E314" s="84" t="b">
        <v>0</v>
      </c>
      <c r="F314" s="84" t="b">
        <v>0</v>
      </c>
      <c r="G314" s="84" t="b">
        <v>0</v>
      </c>
    </row>
    <row r="315" spans="1:7" ht="15">
      <c r="A315" s="84" t="s">
        <v>2762</v>
      </c>
      <c r="B315" s="84">
        <v>3</v>
      </c>
      <c r="C315" s="118">
        <v>0.001525336615647203</v>
      </c>
      <c r="D315" s="84" t="s">
        <v>3058</v>
      </c>
      <c r="E315" s="84" t="b">
        <v>0</v>
      </c>
      <c r="F315" s="84" t="b">
        <v>0</v>
      </c>
      <c r="G315" s="84" t="b">
        <v>0</v>
      </c>
    </row>
    <row r="316" spans="1:7" ht="15">
      <c r="A316" s="84" t="s">
        <v>2763</v>
      </c>
      <c r="B316" s="84">
        <v>3</v>
      </c>
      <c r="C316" s="118">
        <v>0.001525336615647203</v>
      </c>
      <c r="D316" s="84" t="s">
        <v>3058</v>
      </c>
      <c r="E316" s="84" t="b">
        <v>0</v>
      </c>
      <c r="F316" s="84" t="b">
        <v>0</v>
      </c>
      <c r="G316" s="84" t="b">
        <v>0</v>
      </c>
    </row>
    <row r="317" spans="1:7" ht="15">
      <c r="A317" s="84" t="s">
        <v>2764</v>
      </c>
      <c r="B317" s="84">
        <v>3</v>
      </c>
      <c r="C317" s="118">
        <v>0.001525336615647203</v>
      </c>
      <c r="D317" s="84" t="s">
        <v>3058</v>
      </c>
      <c r="E317" s="84" t="b">
        <v>0</v>
      </c>
      <c r="F317" s="84" t="b">
        <v>0</v>
      </c>
      <c r="G317" s="84" t="b">
        <v>0</v>
      </c>
    </row>
    <row r="318" spans="1:7" ht="15">
      <c r="A318" s="84" t="s">
        <v>2765</v>
      </c>
      <c r="B318" s="84">
        <v>3</v>
      </c>
      <c r="C318" s="118">
        <v>0.001525336615647203</v>
      </c>
      <c r="D318" s="84" t="s">
        <v>3058</v>
      </c>
      <c r="E318" s="84" t="b">
        <v>0</v>
      </c>
      <c r="F318" s="84" t="b">
        <v>0</v>
      </c>
      <c r="G318" s="84" t="b">
        <v>0</v>
      </c>
    </row>
    <row r="319" spans="1:7" ht="15">
      <c r="A319" s="84" t="s">
        <v>2766</v>
      </c>
      <c r="B319" s="84">
        <v>3</v>
      </c>
      <c r="C319" s="118">
        <v>0.001525336615647203</v>
      </c>
      <c r="D319" s="84" t="s">
        <v>3058</v>
      </c>
      <c r="E319" s="84" t="b">
        <v>0</v>
      </c>
      <c r="F319" s="84" t="b">
        <v>0</v>
      </c>
      <c r="G319" s="84" t="b">
        <v>0</v>
      </c>
    </row>
    <row r="320" spans="1:7" ht="15">
      <c r="A320" s="84" t="s">
        <v>2767</v>
      </c>
      <c r="B320" s="84">
        <v>3</v>
      </c>
      <c r="C320" s="118">
        <v>0.001525336615647203</v>
      </c>
      <c r="D320" s="84" t="s">
        <v>3058</v>
      </c>
      <c r="E320" s="84" t="b">
        <v>0</v>
      </c>
      <c r="F320" s="84" t="b">
        <v>0</v>
      </c>
      <c r="G320" s="84" t="b">
        <v>0</v>
      </c>
    </row>
    <row r="321" spans="1:7" ht="15">
      <c r="A321" s="84" t="s">
        <v>2768</v>
      </c>
      <c r="B321" s="84">
        <v>3</v>
      </c>
      <c r="C321" s="118">
        <v>0.001525336615647203</v>
      </c>
      <c r="D321" s="84" t="s">
        <v>3058</v>
      </c>
      <c r="E321" s="84" t="b">
        <v>0</v>
      </c>
      <c r="F321" s="84" t="b">
        <v>0</v>
      </c>
      <c r="G321" s="84" t="b">
        <v>0</v>
      </c>
    </row>
    <row r="322" spans="1:7" ht="15">
      <c r="A322" s="84" t="s">
        <v>2769</v>
      </c>
      <c r="B322" s="84">
        <v>3</v>
      </c>
      <c r="C322" s="118">
        <v>0.001525336615647203</v>
      </c>
      <c r="D322" s="84" t="s">
        <v>3058</v>
      </c>
      <c r="E322" s="84" t="b">
        <v>0</v>
      </c>
      <c r="F322" s="84" t="b">
        <v>0</v>
      </c>
      <c r="G322" s="84" t="b">
        <v>0</v>
      </c>
    </row>
    <row r="323" spans="1:7" ht="15">
      <c r="A323" s="84" t="s">
        <v>2770</v>
      </c>
      <c r="B323" s="84">
        <v>3</v>
      </c>
      <c r="C323" s="118">
        <v>0.001525336615647203</v>
      </c>
      <c r="D323" s="84" t="s">
        <v>3058</v>
      </c>
      <c r="E323" s="84" t="b">
        <v>0</v>
      </c>
      <c r="F323" s="84" t="b">
        <v>0</v>
      </c>
      <c r="G323" s="84" t="b">
        <v>0</v>
      </c>
    </row>
    <row r="324" spans="1:7" ht="15">
      <c r="A324" s="84" t="s">
        <v>2771</v>
      </c>
      <c r="B324" s="84">
        <v>3</v>
      </c>
      <c r="C324" s="118">
        <v>0.001525336615647203</v>
      </c>
      <c r="D324" s="84" t="s">
        <v>3058</v>
      </c>
      <c r="E324" s="84" t="b">
        <v>0</v>
      </c>
      <c r="F324" s="84" t="b">
        <v>0</v>
      </c>
      <c r="G324" s="84" t="b">
        <v>0</v>
      </c>
    </row>
    <row r="325" spans="1:7" ht="15">
      <c r="A325" s="84" t="s">
        <v>2772</v>
      </c>
      <c r="B325" s="84">
        <v>3</v>
      </c>
      <c r="C325" s="118">
        <v>0.001525336615647203</v>
      </c>
      <c r="D325" s="84" t="s">
        <v>3058</v>
      </c>
      <c r="E325" s="84" t="b">
        <v>0</v>
      </c>
      <c r="F325" s="84" t="b">
        <v>0</v>
      </c>
      <c r="G325" s="84" t="b">
        <v>0</v>
      </c>
    </row>
    <row r="326" spans="1:7" ht="15">
      <c r="A326" s="84" t="s">
        <v>2773</v>
      </c>
      <c r="B326" s="84">
        <v>3</v>
      </c>
      <c r="C326" s="118">
        <v>0.001525336615647203</v>
      </c>
      <c r="D326" s="84" t="s">
        <v>3058</v>
      </c>
      <c r="E326" s="84" t="b">
        <v>0</v>
      </c>
      <c r="F326" s="84" t="b">
        <v>0</v>
      </c>
      <c r="G326" s="84" t="b">
        <v>0</v>
      </c>
    </row>
    <row r="327" spans="1:7" ht="15">
      <c r="A327" s="84" t="s">
        <v>277</v>
      </c>
      <c r="B327" s="84">
        <v>3</v>
      </c>
      <c r="C327" s="118">
        <v>0.001525336615647203</v>
      </c>
      <c r="D327" s="84" t="s">
        <v>3058</v>
      </c>
      <c r="E327" s="84" t="b">
        <v>0</v>
      </c>
      <c r="F327" s="84" t="b">
        <v>0</v>
      </c>
      <c r="G327" s="84" t="b">
        <v>0</v>
      </c>
    </row>
    <row r="328" spans="1:7" ht="15">
      <c r="A328" s="84" t="s">
        <v>2774</v>
      </c>
      <c r="B328" s="84">
        <v>3</v>
      </c>
      <c r="C328" s="118">
        <v>0.001667575112461162</v>
      </c>
      <c r="D328" s="84" t="s">
        <v>3058</v>
      </c>
      <c r="E328" s="84" t="b">
        <v>0</v>
      </c>
      <c r="F328" s="84" t="b">
        <v>0</v>
      </c>
      <c r="G328" s="84" t="b">
        <v>0</v>
      </c>
    </row>
    <row r="329" spans="1:7" ht="15">
      <c r="A329" s="84" t="s">
        <v>2775</v>
      </c>
      <c r="B329" s="84">
        <v>3</v>
      </c>
      <c r="C329" s="118">
        <v>0.001525336615647203</v>
      </c>
      <c r="D329" s="84" t="s">
        <v>3058</v>
      </c>
      <c r="E329" s="84" t="b">
        <v>0</v>
      </c>
      <c r="F329" s="84" t="b">
        <v>0</v>
      </c>
      <c r="G329" s="84" t="b">
        <v>0</v>
      </c>
    </row>
    <row r="330" spans="1:7" ht="15">
      <c r="A330" s="84" t="s">
        <v>2776</v>
      </c>
      <c r="B330" s="84">
        <v>3</v>
      </c>
      <c r="C330" s="118">
        <v>0.001525336615647203</v>
      </c>
      <c r="D330" s="84" t="s">
        <v>3058</v>
      </c>
      <c r="E330" s="84" t="b">
        <v>0</v>
      </c>
      <c r="F330" s="84" t="b">
        <v>0</v>
      </c>
      <c r="G330" s="84" t="b">
        <v>0</v>
      </c>
    </row>
    <row r="331" spans="1:7" ht="15">
      <c r="A331" s="84" t="s">
        <v>2777</v>
      </c>
      <c r="B331" s="84">
        <v>3</v>
      </c>
      <c r="C331" s="118">
        <v>0.001525336615647203</v>
      </c>
      <c r="D331" s="84" t="s">
        <v>3058</v>
      </c>
      <c r="E331" s="84" t="b">
        <v>0</v>
      </c>
      <c r="F331" s="84" t="b">
        <v>0</v>
      </c>
      <c r="G331" s="84" t="b">
        <v>0</v>
      </c>
    </row>
    <row r="332" spans="1:7" ht="15">
      <c r="A332" s="84" t="s">
        <v>2778</v>
      </c>
      <c r="B332" s="84">
        <v>3</v>
      </c>
      <c r="C332" s="118">
        <v>0.001525336615647203</v>
      </c>
      <c r="D332" s="84" t="s">
        <v>3058</v>
      </c>
      <c r="E332" s="84" t="b">
        <v>0</v>
      </c>
      <c r="F332" s="84" t="b">
        <v>0</v>
      </c>
      <c r="G332" s="84" t="b">
        <v>0</v>
      </c>
    </row>
    <row r="333" spans="1:7" ht="15">
      <c r="A333" s="84" t="s">
        <v>2779</v>
      </c>
      <c r="B333" s="84">
        <v>3</v>
      </c>
      <c r="C333" s="118">
        <v>0.001525336615647203</v>
      </c>
      <c r="D333" s="84" t="s">
        <v>3058</v>
      </c>
      <c r="E333" s="84" t="b">
        <v>0</v>
      </c>
      <c r="F333" s="84" t="b">
        <v>0</v>
      </c>
      <c r="G333" s="84" t="b">
        <v>0</v>
      </c>
    </row>
    <row r="334" spans="1:7" ht="15">
      <c r="A334" s="84" t="s">
        <v>2780</v>
      </c>
      <c r="B334" s="84">
        <v>3</v>
      </c>
      <c r="C334" s="118">
        <v>0.001525336615647203</v>
      </c>
      <c r="D334" s="84" t="s">
        <v>3058</v>
      </c>
      <c r="E334" s="84" t="b">
        <v>1</v>
      </c>
      <c r="F334" s="84" t="b">
        <v>0</v>
      </c>
      <c r="G334" s="84" t="b">
        <v>0</v>
      </c>
    </row>
    <row r="335" spans="1:7" ht="15">
      <c r="A335" s="84" t="s">
        <v>2781</v>
      </c>
      <c r="B335" s="84">
        <v>3</v>
      </c>
      <c r="C335" s="118">
        <v>0.001525336615647203</v>
      </c>
      <c r="D335" s="84" t="s">
        <v>3058</v>
      </c>
      <c r="E335" s="84" t="b">
        <v>0</v>
      </c>
      <c r="F335" s="84" t="b">
        <v>0</v>
      </c>
      <c r="G335" s="84" t="b">
        <v>0</v>
      </c>
    </row>
    <row r="336" spans="1:7" ht="15">
      <c r="A336" s="84" t="s">
        <v>2782</v>
      </c>
      <c r="B336" s="84">
        <v>3</v>
      </c>
      <c r="C336" s="118">
        <v>0.001525336615647203</v>
      </c>
      <c r="D336" s="84" t="s">
        <v>3058</v>
      </c>
      <c r="E336" s="84" t="b">
        <v>0</v>
      </c>
      <c r="F336" s="84" t="b">
        <v>0</v>
      </c>
      <c r="G336" s="84" t="b">
        <v>0</v>
      </c>
    </row>
    <row r="337" spans="1:7" ht="15">
      <c r="A337" s="84" t="s">
        <v>2783</v>
      </c>
      <c r="B337" s="84">
        <v>3</v>
      </c>
      <c r="C337" s="118">
        <v>0.001525336615647203</v>
      </c>
      <c r="D337" s="84" t="s">
        <v>3058</v>
      </c>
      <c r="E337" s="84" t="b">
        <v>0</v>
      </c>
      <c r="F337" s="84" t="b">
        <v>0</v>
      </c>
      <c r="G337" s="84" t="b">
        <v>0</v>
      </c>
    </row>
    <row r="338" spans="1:7" ht="15">
      <c r="A338" s="84" t="s">
        <v>2784</v>
      </c>
      <c r="B338" s="84">
        <v>3</v>
      </c>
      <c r="C338" s="118">
        <v>0.001525336615647203</v>
      </c>
      <c r="D338" s="84" t="s">
        <v>3058</v>
      </c>
      <c r="E338" s="84" t="b">
        <v>0</v>
      </c>
      <c r="F338" s="84" t="b">
        <v>0</v>
      </c>
      <c r="G338" s="84" t="b">
        <v>0</v>
      </c>
    </row>
    <row r="339" spans="1:7" ht="15">
      <c r="A339" s="84" t="s">
        <v>2785</v>
      </c>
      <c r="B339" s="84">
        <v>3</v>
      </c>
      <c r="C339" s="118">
        <v>0.001525336615647203</v>
      </c>
      <c r="D339" s="84" t="s">
        <v>3058</v>
      </c>
      <c r="E339" s="84" t="b">
        <v>0</v>
      </c>
      <c r="F339" s="84" t="b">
        <v>0</v>
      </c>
      <c r="G339" s="84" t="b">
        <v>0</v>
      </c>
    </row>
    <row r="340" spans="1:7" ht="15">
      <c r="A340" s="84" t="s">
        <v>2786</v>
      </c>
      <c r="B340" s="84">
        <v>3</v>
      </c>
      <c r="C340" s="118">
        <v>0.001525336615647203</v>
      </c>
      <c r="D340" s="84" t="s">
        <v>3058</v>
      </c>
      <c r="E340" s="84" t="b">
        <v>0</v>
      </c>
      <c r="F340" s="84" t="b">
        <v>0</v>
      </c>
      <c r="G340" s="84" t="b">
        <v>0</v>
      </c>
    </row>
    <row r="341" spans="1:7" ht="15">
      <c r="A341" s="84" t="s">
        <v>247</v>
      </c>
      <c r="B341" s="84">
        <v>3</v>
      </c>
      <c r="C341" s="118">
        <v>0.001525336615647203</v>
      </c>
      <c r="D341" s="84" t="s">
        <v>3058</v>
      </c>
      <c r="E341" s="84" t="b">
        <v>0</v>
      </c>
      <c r="F341" s="84" t="b">
        <v>0</v>
      </c>
      <c r="G341" s="84" t="b">
        <v>0</v>
      </c>
    </row>
    <row r="342" spans="1:7" ht="15">
      <c r="A342" s="84" t="s">
        <v>541</v>
      </c>
      <c r="B342" s="84">
        <v>3</v>
      </c>
      <c r="C342" s="118">
        <v>0.001525336615647203</v>
      </c>
      <c r="D342" s="84" t="s">
        <v>3058</v>
      </c>
      <c r="E342" s="84" t="b">
        <v>0</v>
      </c>
      <c r="F342" s="84" t="b">
        <v>0</v>
      </c>
      <c r="G342" s="84" t="b">
        <v>0</v>
      </c>
    </row>
    <row r="343" spans="1:7" ht="15">
      <c r="A343" s="84" t="s">
        <v>2787</v>
      </c>
      <c r="B343" s="84">
        <v>3</v>
      </c>
      <c r="C343" s="118">
        <v>0.001525336615647203</v>
      </c>
      <c r="D343" s="84" t="s">
        <v>3058</v>
      </c>
      <c r="E343" s="84" t="b">
        <v>0</v>
      </c>
      <c r="F343" s="84" t="b">
        <v>0</v>
      </c>
      <c r="G343" s="84" t="b">
        <v>0</v>
      </c>
    </row>
    <row r="344" spans="1:7" ht="15">
      <c r="A344" s="84" t="s">
        <v>2788</v>
      </c>
      <c r="B344" s="84">
        <v>3</v>
      </c>
      <c r="C344" s="118">
        <v>0.001525336615647203</v>
      </c>
      <c r="D344" s="84" t="s">
        <v>3058</v>
      </c>
      <c r="E344" s="84" t="b">
        <v>0</v>
      </c>
      <c r="F344" s="84" t="b">
        <v>0</v>
      </c>
      <c r="G344" s="84" t="b">
        <v>0</v>
      </c>
    </row>
    <row r="345" spans="1:7" ht="15">
      <c r="A345" s="84" t="s">
        <v>2789</v>
      </c>
      <c r="B345" s="84">
        <v>3</v>
      </c>
      <c r="C345" s="118">
        <v>0.001525336615647203</v>
      </c>
      <c r="D345" s="84" t="s">
        <v>3058</v>
      </c>
      <c r="E345" s="84" t="b">
        <v>0</v>
      </c>
      <c r="F345" s="84" t="b">
        <v>0</v>
      </c>
      <c r="G345" s="84" t="b">
        <v>0</v>
      </c>
    </row>
    <row r="346" spans="1:7" ht="15">
      <c r="A346" s="84" t="s">
        <v>2790</v>
      </c>
      <c r="B346" s="84">
        <v>3</v>
      </c>
      <c r="C346" s="118">
        <v>0.001525336615647203</v>
      </c>
      <c r="D346" s="84" t="s">
        <v>3058</v>
      </c>
      <c r="E346" s="84" t="b">
        <v>0</v>
      </c>
      <c r="F346" s="84" t="b">
        <v>0</v>
      </c>
      <c r="G346" s="84" t="b">
        <v>0</v>
      </c>
    </row>
    <row r="347" spans="1:7" ht="15">
      <c r="A347" s="84" t="s">
        <v>2791</v>
      </c>
      <c r="B347" s="84">
        <v>3</v>
      </c>
      <c r="C347" s="118">
        <v>0.001525336615647203</v>
      </c>
      <c r="D347" s="84" t="s">
        <v>3058</v>
      </c>
      <c r="E347" s="84" t="b">
        <v>0</v>
      </c>
      <c r="F347" s="84" t="b">
        <v>0</v>
      </c>
      <c r="G347" s="84" t="b">
        <v>0</v>
      </c>
    </row>
    <row r="348" spans="1:7" ht="15">
      <c r="A348" s="84" t="s">
        <v>264</v>
      </c>
      <c r="B348" s="84">
        <v>3</v>
      </c>
      <c r="C348" s="118">
        <v>0.001525336615647203</v>
      </c>
      <c r="D348" s="84" t="s">
        <v>3058</v>
      </c>
      <c r="E348" s="84" t="b">
        <v>0</v>
      </c>
      <c r="F348" s="84" t="b">
        <v>0</v>
      </c>
      <c r="G348" s="84" t="b">
        <v>0</v>
      </c>
    </row>
    <row r="349" spans="1:7" ht="15">
      <c r="A349" s="84" t="s">
        <v>2792</v>
      </c>
      <c r="B349" s="84">
        <v>3</v>
      </c>
      <c r="C349" s="118">
        <v>0.001525336615647203</v>
      </c>
      <c r="D349" s="84" t="s">
        <v>3058</v>
      </c>
      <c r="E349" s="84" t="b">
        <v>0</v>
      </c>
      <c r="F349" s="84" t="b">
        <v>0</v>
      </c>
      <c r="G349" s="84" t="b">
        <v>0</v>
      </c>
    </row>
    <row r="350" spans="1:7" ht="15">
      <c r="A350" s="84" t="s">
        <v>2793</v>
      </c>
      <c r="B350" s="84">
        <v>3</v>
      </c>
      <c r="C350" s="118">
        <v>0.001525336615647203</v>
      </c>
      <c r="D350" s="84" t="s">
        <v>3058</v>
      </c>
      <c r="E350" s="84" t="b">
        <v>0</v>
      </c>
      <c r="F350" s="84" t="b">
        <v>0</v>
      </c>
      <c r="G350" s="84" t="b">
        <v>0</v>
      </c>
    </row>
    <row r="351" spans="1:7" ht="15">
      <c r="A351" s="84" t="s">
        <v>2794</v>
      </c>
      <c r="B351" s="84">
        <v>3</v>
      </c>
      <c r="C351" s="118">
        <v>0.001525336615647203</v>
      </c>
      <c r="D351" s="84" t="s">
        <v>3058</v>
      </c>
      <c r="E351" s="84" t="b">
        <v>0</v>
      </c>
      <c r="F351" s="84" t="b">
        <v>0</v>
      </c>
      <c r="G351" s="84" t="b">
        <v>0</v>
      </c>
    </row>
    <row r="352" spans="1:7" ht="15">
      <c r="A352" s="84" t="s">
        <v>263</v>
      </c>
      <c r="B352" s="84">
        <v>3</v>
      </c>
      <c r="C352" s="118">
        <v>0.001525336615647203</v>
      </c>
      <c r="D352" s="84" t="s">
        <v>3058</v>
      </c>
      <c r="E352" s="84" t="b">
        <v>0</v>
      </c>
      <c r="F352" s="84" t="b">
        <v>0</v>
      </c>
      <c r="G352" s="84" t="b">
        <v>0</v>
      </c>
    </row>
    <row r="353" spans="1:7" ht="15">
      <c r="A353" s="84" t="s">
        <v>2795</v>
      </c>
      <c r="B353" s="84">
        <v>3</v>
      </c>
      <c r="C353" s="118">
        <v>0.001525336615647203</v>
      </c>
      <c r="D353" s="84" t="s">
        <v>3058</v>
      </c>
      <c r="E353" s="84" t="b">
        <v>0</v>
      </c>
      <c r="F353" s="84" t="b">
        <v>0</v>
      </c>
      <c r="G353" s="84" t="b">
        <v>0</v>
      </c>
    </row>
    <row r="354" spans="1:7" ht="15">
      <c r="A354" s="84" t="s">
        <v>2796</v>
      </c>
      <c r="B354" s="84">
        <v>3</v>
      </c>
      <c r="C354" s="118">
        <v>0.001525336615647203</v>
      </c>
      <c r="D354" s="84" t="s">
        <v>3058</v>
      </c>
      <c r="E354" s="84" t="b">
        <v>0</v>
      </c>
      <c r="F354" s="84" t="b">
        <v>0</v>
      </c>
      <c r="G354" s="84" t="b">
        <v>0</v>
      </c>
    </row>
    <row r="355" spans="1:7" ht="15">
      <c r="A355" s="84" t="s">
        <v>2797</v>
      </c>
      <c r="B355" s="84">
        <v>3</v>
      </c>
      <c r="C355" s="118">
        <v>0.001525336615647203</v>
      </c>
      <c r="D355" s="84" t="s">
        <v>3058</v>
      </c>
      <c r="E355" s="84" t="b">
        <v>0</v>
      </c>
      <c r="F355" s="84" t="b">
        <v>0</v>
      </c>
      <c r="G355" s="84" t="b">
        <v>0</v>
      </c>
    </row>
    <row r="356" spans="1:7" ht="15">
      <c r="A356" s="84" t="s">
        <v>2798</v>
      </c>
      <c r="B356" s="84">
        <v>3</v>
      </c>
      <c r="C356" s="118">
        <v>0.001525336615647203</v>
      </c>
      <c r="D356" s="84" t="s">
        <v>3058</v>
      </c>
      <c r="E356" s="84" t="b">
        <v>0</v>
      </c>
      <c r="F356" s="84" t="b">
        <v>0</v>
      </c>
      <c r="G356" s="84" t="b">
        <v>0</v>
      </c>
    </row>
    <row r="357" spans="1:7" ht="15">
      <c r="A357" s="84" t="s">
        <v>2799</v>
      </c>
      <c r="B357" s="84">
        <v>3</v>
      </c>
      <c r="C357" s="118">
        <v>0.001525336615647203</v>
      </c>
      <c r="D357" s="84" t="s">
        <v>3058</v>
      </c>
      <c r="E357" s="84" t="b">
        <v>0</v>
      </c>
      <c r="F357" s="84" t="b">
        <v>0</v>
      </c>
      <c r="G357" s="84" t="b">
        <v>0</v>
      </c>
    </row>
    <row r="358" spans="1:7" ht="15">
      <c r="A358" s="84" t="s">
        <v>2800</v>
      </c>
      <c r="B358" s="84">
        <v>3</v>
      </c>
      <c r="C358" s="118">
        <v>0.001525336615647203</v>
      </c>
      <c r="D358" s="84" t="s">
        <v>3058</v>
      </c>
      <c r="E358" s="84" t="b">
        <v>0</v>
      </c>
      <c r="F358" s="84" t="b">
        <v>0</v>
      </c>
      <c r="G358" s="84" t="b">
        <v>0</v>
      </c>
    </row>
    <row r="359" spans="1:7" ht="15">
      <c r="A359" s="84" t="s">
        <v>2291</v>
      </c>
      <c r="B359" s="84">
        <v>3</v>
      </c>
      <c r="C359" s="118">
        <v>0.001525336615647203</v>
      </c>
      <c r="D359" s="84" t="s">
        <v>3058</v>
      </c>
      <c r="E359" s="84" t="b">
        <v>0</v>
      </c>
      <c r="F359" s="84" t="b">
        <v>0</v>
      </c>
      <c r="G359" s="84" t="b">
        <v>0</v>
      </c>
    </row>
    <row r="360" spans="1:7" ht="15">
      <c r="A360" s="84" t="s">
        <v>2801</v>
      </c>
      <c r="B360" s="84">
        <v>3</v>
      </c>
      <c r="C360" s="118">
        <v>0.001525336615647203</v>
      </c>
      <c r="D360" s="84" t="s">
        <v>3058</v>
      </c>
      <c r="E360" s="84" t="b">
        <v>0</v>
      </c>
      <c r="F360" s="84" t="b">
        <v>0</v>
      </c>
      <c r="G360" s="84" t="b">
        <v>0</v>
      </c>
    </row>
    <row r="361" spans="1:7" ht="15">
      <c r="A361" s="84" t="s">
        <v>2802</v>
      </c>
      <c r="B361" s="84">
        <v>3</v>
      </c>
      <c r="C361" s="118">
        <v>0.001525336615647203</v>
      </c>
      <c r="D361" s="84" t="s">
        <v>3058</v>
      </c>
      <c r="E361" s="84" t="b">
        <v>0</v>
      </c>
      <c r="F361" s="84" t="b">
        <v>0</v>
      </c>
      <c r="G361" s="84" t="b">
        <v>0</v>
      </c>
    </row>
    <row r="362" spans="1:7" ht="15">
      <c r="A362" s="84" t="s">
        <v>2803</v>
      </c>
      <c r="B362" s="84">
        <v>3</v>
      </c>
      <c r="C362" s="118">
        <v>0.001525336615647203</v>
      </c>
      <c r="D362" s="84" t="s">
        <v>3058</v>
      </c>
      <c r="E362" s="84" t="b">
        <v>0</v>
      </c>
      <c r="F362" s="84" t="b">
        <v>0</v>
      </c>
      <c r="G362" s="84" t="b">
        <v>0</v>
      </c>
    </row>
    <row r="363" spans="1:7" ht="15">
      <c r="A363" s="84" t="s">
        <v>2804</v>
      </c>
      <c r="B363" s="84">
        <v>3</v>
      </c>
      <c r="C363" s="118">
        <v>0.001525336615647203</v>
      </c>
      <c r="D363" s="84" t="s">
        <v>3058</v>
      </c>
      <c r="E363" s="84" t="b">
        <v>0</v>
      </c>
      <c r="F363" s="84" t="b">
        <v>0</v>
      </c>
      <c r="G363" s="84" t="b">
        <v>0</v>
      </c>
    </row>
    <row r="364" spans="1:7" ht="15">
      <c r="A364" s="84" t="s">
        <v>2805</v>
      </c>
      <c r="B364" s="84">
        <v>3</v>
      </c>
      <c r="C364" s="118">
        <v>0.001525336615647203</v>
      </c>
      <c r="D364" s="84" t="s">
        <v>3058</v>
      </c>
      <c r="E364" s="84" t="b">
        <v>0</v>
      </c>
      <c r="F364" s="84" t="b">
        <v>0</v>
      </c>
      <c r="G364" s="84" t="b">
        <v>0</v>
      </c>
    </row>
    <row r="365" spans="1:7" ht="15">
      <c r="A365" s="84" t="s">
        <v>2806</v>
      </c>
      <c r="B365" s="84">
        <v>3</v>
      </c>
      <c r="C365" s="118">
        <v>0.001525336615647203</v>
      </c>
      <c r="D365" s="84" t="s">
        <v>3058</v>
      </c>
      <c r="E365" s="84" t="b">
        <v>0</v>
      </c>
      <c r="F365" s="84" t="b">
        <v>0</v>
      </c>
      <c r="G365" s="84" t="b">
        <v>0</v>
      </c>
    </row>
    <row r="366" spans="1:7" ht="15">
      <c r="A366" s="84" t="s">
        <v>2807</v>
      </c>
      <c r="B366" s="84">
        <v>3</v>
      </c>
      <c r="C366" s="118">
        <v>0.001525336615647203</v>
      </c>
      <c r="D366" s="84" t="s">
        <v>3058</v>
      </c>
      <c r="E366" s="84" t="b">
        <v>0</v>
      </c>
      <c r="F366" s="84" t="b">
        <v>0</v>
      </c>
      <c r="G366" s="84" t="b">
        <v>0</v>
      </c>
    </row>
    <row r="367" spans="1:7" ht="15">
      <c r="A367" s="84" t="s">
        <v>2808</v>
      </c>
      <c r="B367" s="84">
        <v>3</v>
      </c>
      <c r="C367" s="118">
        <v>0.001525336615647203</v>
      </c>
      <c r="D367" s="84" t="s">
        <v>3058</v>
      </c>
      <c r="E367" s="84" t="b">
        <v>0</v>
      </c>
      <c r="F367" s="84" t="b">
        <v>0</v>
      </c>
      <c r="G367" s="84" t="b">
        <v>0</v>
      </c>
    </row>
    <row r="368" spans="1:7" ht="15">
      <c r="A368" s="84" t="s">
        <v>2809</v>
      </c>
      <c r="B368" s="84">
        <v>3</v>
      </c>
      <c r="C368" s="118">
        <v>0.001525336615647203</v>
      </c>
      <c r="D368" s="84" t="s">
        <v>3058</v>
      </c>
      <c r="E368" s="84" t="b">
        <v>0</v>
      </c>
      <c r="F368" s="84" t="b">
        <v>0</v>
      </c>
      <c r="G368" s="84" t="b">
        <v>0</v>
      </c>
    </row>
    <row r="369" spans="1:7" ht="15">
      <c r="A369" s="84" t="s">
        <v>2810</v>
      </c>
      <c r="B369" s="84">
        <v>3</v>
      </c>
      <c r="C369" s="118">
        <v>0.001667575112461162</v>
      </c>
      <c r="D369" s="84" t="s">
        <v>3058</v>
      </c>
      <c r="E369" s="84" t="b">
        <v>0</v>
      </c>
      <c r="F369" s="84" t="b">
        <v>0</v>
      </c>
      <c r="G369" s="84" t="b">
        <v>0</v>
      </c>
    </row>
    <row r="370" spans="1:7" ht="15">
      <c r="A370" s="84" t="s">
        <v>2811</v>
      </c>
      <c r="B370" s="84">
        <v>3</v>
      </c>
      <c r="C370" s="118">
        <v>0.001525336615647203</v>
      </c>
      <c r="D370" s="84" t="s">
        <v>3058</v>
      </c>
      <c r="E370" s="84" t="b">
        <v>0</v>
      </c>
      <c r="F370" s="84" t="b">
        <v>0</v>
      </c>
      <c r="G370" s="84" t="b">
        <v>0</v>
      </c>
    </row>
    <row r="371" spans="1:7" ht="15">
      <c r="A371" s="84" t="s">
        <v>2812</v>
      </c>
      <c r="B371" s="84">
        <v>3</v>
      </c>
      <c r="C371" s="118">
        <v>0.001525336615647203</v>
      </c>
      <c r="D371" s="84" t="s">
        <v>3058</v>
      </c>
      <c r="E371" s="84" t="b">
        <v>0</v>
      </c>
      <c r="F371" s="84" t="b">
        <v>0</v>
      </c>
      <c r="G371" s="84" t="b">
        <v>0</v>
      </c>
    </row>
    <row r="372" spans="1:7" ht="15">
      <c r="A372" s="84" t="s">
        <v>2813</v>
      </c>
      <c r="B372" s="84">
        <v>3</v>
      </c>
      <c r="C372" s="118">
        <v>0.001525336615647203</v>
      </c>
      <c r="D372" s="84" t="s">
        <v>3058</v>
      </c>
      <c r="E372" s="84" t="b">
        <v>0</v>
      </c>
      <c r="F372" s="84" t="b">
        <v>0</v>
      </c>
      <c r="G372" s="84" t="b">
        <v>0</v>
      </c>
    </row>
    <row r="373" spans="1:7" ht="15">
      <c r="A373" s="84" t="s">
        <v>2814</v>
      </c>
      <c r="B373" s="84">
        <v>3</v>
      </c>
      <c r="C373" s="118">
        <v>0.001525336615647203</v>
      </c>
      <c r="D373" s="84" t="s">
        <v>3058</v>
      </c>
      <c r="E373" s="84" t="b">
        <v>0</v>
      </c>
      <c r="F373" s="84" t="b">
        <v>0</v>
      </c>
      <c r="G373" s="84" t="b">
        <v>0</v>
      </c>
    </row>
    <row r="374" spans="1:7" ht="15">
      <c r="A374" s="84" t="s">
        <v>2815</v>
      </c>
      <c r="B374" s="84">
        <v>3</v>
      </c>
      <c r="C374" s="118">
        <v>0.001525336615647203</v>
      </c>
      <c r="D374" s="84" t="s">
        <v>3058</v>
      </c>
      <c r="E374" s="84" t="b">
        <v>0</v>
      </c>
      <c r="F374" s="84" t="b">
        <v>0</v>
      </c>
      <c r="G374" s="84" t="b">
        <v>0</v>
      </c>
    </row>
    <row r="375" spans="1:7" ht="15">
      <c r="A375" s="84" t="s">
        <v>2816</v>
      </c>
      <c r="B375" s="84">
        <v>3</v>
      </c>
      <c r="C375" s="118">
        <v>0.001525336615647203</v>
      </c>
      <c r="D375" s="84" t="s">
        <v>3058</v>
      </c>
      <c r="E375" s="84" t="b">
        <v>0</v>
      </c>
      <c r="F375" s="84" t="b">
        <v>0</v>
      </c>
      <c r="G375" s="84" t="b">
        <v>0</v>
      </c>
    </row>
    <row r="376" spans="1:7" ht="15">
      <c r="A376" s="84" t="s">
        <v>2817</v>
      </c>
      <c r="B376" s="84">
        <v>3</v>
      </c>
      <c r="C376" s="118">
        <v>0.001525336615647203</v>
      </c>
      <c r="D376" s="84" t="s">
        <v>3058</v>
      </c>
      <c r="E376" s="84" t="b">
        <v>0</v>
      </c>
      <c r="F376" s="84" t="b">
        <v>0</v>
      </c>
      <c r="G376" s="84" t="b">
        <v>0</v>
      </c>
    </row>
    <row r="377" spans="1:7" ht="15">
      <c r="A377" s="84" t="s">
        <v>2818</v>
      </c>
      <c r="B377" s="84">
        <v>3</v>
      </c>
      <c r="C377" s="118">
        <v>0.001525336615647203</v>
      </c>
      <c r="D377" s="84" t="s">
        <v>3058</v>
      </c>
      <c r="E377" s="84" t="b">
        <v>0</v>
      </c>
      <c r="F377" s="84" t="b">
        <v>0</v>
      </c>
      <c r="G377" s="84" t="b">
        <v>0</v>
      </c>
    </row>
    <row r="378" spans="1:7" ht="15">
      <c r="A378" s="84" t="s">
        <v>311</v>
      </c>
      <c r="B378" s="84">
        <v>3</v>
      </c>
      <c r="C378" s="118">
        <v>0.001525336615647203</v>
      </c>
      <c r="D378" s="84" t="s">
        <v>3058</v>
      </c>
      <c r="E378" s="84" t="b">
        <v>0</v>
      </c>
      <c r="F378" s="84" t="b">
        <v>0</v>
      </c>
      <c r="G378" s="84" t="b">
        <v>0</v>
      </c>
    </row>
    <row r="379" spans="1:7" ht="15">
      <c r="A379" s="84" t="s">
        <v>2819</v>
      </c>
      <c r="B379" s="84">
        <v>3</v>
      </c>
      <c r="C379" s="118">
        <v>0.001525336615647203</v>
      </c>
      <c r="D379" s="84" t="s">
        <v>3058</v>
      </c>
      <c r="E379" s="84" t="b">
        <v>0</v>
      </c>
      <c r="F379" s="84" t="b">
        <v>0</v>
      </c>
      <c r="G379" s="84" t="b">
        <v>0</v>
      </c>
    </row>
    <row r="380" spans="1:7" ht="15">
      <c r="A380" s="84" t="s">
        <v>2820</v>
      </c>
      <c r="B380" s="84">
        <v>3</v>
      </c>
      <c r="C380" s="118">
        <v>0.001525336615647203</v>
      </c>
      <c r="D380" s="84" t="s">
        <v>3058</v>
      </c>
      <c r="E380" s="84" t="b">
        <v>0</v>
      </c>
      <c r="F380" s="84" t="b">
        <v>0</v>
      </c>
      <c r="G380" s="84" t="b">
        <v>0</v>
      </c>
    </row>
    <row r="381" spans="1:7" ht="15">
      <c r="A381" s="84" t="s">
        <v>2821</v>
      </c>
      <c r="B381" s="84">
        <v>3</v>
      </c>
      <c r="C381" s="118">
        <v>0.001525336615647203</v>
      </c>
      <c r="D381" s="84" t="s">
        <v>3058</v>
      </c>
      <c r="E381" s="84" t="b">
        <v>0</v>
      </c>
      <c r="F381" s="84" t="b">
        <v>0</v>
      </c>
      <c r="G381" s="84" t="b">
        <v>0</v>
      </c>
    </row>
    <row r="382" spans="1:7" ht="15">
      <c r="A382" s="84" t="s">
        <v>2822</v>
      </c>
      <c r="B382" s="84">
        <v>3</v>
      </c>
      <c r="C382" s="118">
        <v>0.001525336615647203</v>
      </c>
      <c r="D382" s="84" t="s">
        <v>3058</v>
      </c>
      <c r="E382" s="84" t="b">
        <v>0</v>
      </c>
      <c r="F382" s="84" t="b">
        <v>0</v>
      </c>
      <c r="G382" s="84" t="b">
        <v>0</v>
      </c>
    </row>
    <row r="383" spans="1:7" ht="15">
      <c r="A383" s="84" t="s">
        <v>2823</v>
      </c>
      <c r="B383" s="84">
        <v>3</v>
      </c>
      <c r="C383" s="118">
        <v>0.001525336615647203</v>
      </c>
      <c r="D383" s="84" t="s">
        <v>3058</v>
      </c>
      <c r="E383" s="84" t="b">
        <v>0</v>
      </c>
      <c r="F383" s="84" t="b">
        <v>0</v>
      </c>
      <c r="G383" s="84" t="b">
        <v>0</v>
      </c>
    </row>
    <row r="384" spans="1:7" ht="15">
      <c r="A384" s="84" t="s">
        <v>2824</v>
      </c>
      <c r="B384" s="84">
        <v>3</v>
      </c>
      <c r="C384" s="118">
        <v>0.001525336615647203</v>
      </c>
      <c r="D384" s="84" t="s">
        <v>3058</v>
      </c>
      <c r="E384" s="84" t="b">
        <v>0</v>
      </c>
      <c r="F384" s="84" t="b">
        <v>0</v>
      </c>
      <c r="G384" s="84" t="b">
        <v>0</v>
      </c>
    </row>
    <row r="385" spans="1:7" ht="15">
      <c r="A385" s="84" t="s">
        <v>2825</v>
      </c>
      <c r="B385" s="84">
        <v>3</v>
      </c>
      <c r="C385" s="118">
        <v>0.001525336615647203</v>
      </c>
      <c r="D385" s="84" t="s">
        <v>3058</v>
      </c>
      <c r="E385" s="84" t="b">
        <v>0</v>
      </c>
      <c r="F385" s="84" t="b">
        <v>0</v>
      </c>
      <c r="G385" s="84" t="b">
        <v>0</v>
      </c>
    </row>
    <row r="386" spans="1:7" ht="15">
      <c r="A386" s="84" t="s">
        <v>2826</v>
      </c>
      <c r="B386" s="84">
        <v>3</v>
      </c>
      <c r="C386" s="118">
        <v>0.001525336615647203</v>
      </c>
      <c r="D386" s="84" t="s">
        <v>3058</v>
      </c>
      <c r="E386" s="84" t="b">
        <v>0</v>
      </c>
      <c r="F386" s="84" t="b">
        <v>0</v>
      </c>
      <c r="G386" s="84" t="b">
        <v>0</v>
      </c>
    </row>
    <row r="387" spans="1:7" ht="15">
      <c r="A387" s="84" t="s">
        <v>2827</v>
      </c>
      <c r="B387" s="84">
        <v>3</v>
      </c>
      <c r="C387" s="118">
        <v>0.001525336615647203</v>
      </c>
      <c r="D387" s="84" t="s">
        <v>3058</v>
      </c>
      <c r="E387" s="84" t="b">
        <v>0</v>
      </c>
      <c r="F387" s="84" t="b">
        <v>0</v>
      </c>
      <c r="G387" s="84" t="b">
        <v>0</v>
      </c>
    </row>
    <row r="388" spans="1:7" ht="15">
      <c r="A388" s="84" t="s">
        <v>2828</v>
      </c>
      <c r="B388" s="84">
        <v>3</v>
      </c>
      <c r="C388" s="118">
        <v>0.001525336615647203</v>
      </c>
      <c r="D388" s="84" t="s">
        <v>3058</v>
      </c>
      <c r="E388" s="84" t="b">
        <v>0</v>
      </c>
      <c r="F388" s="84" t="b">
        <v>0</v>
      </c>
      <c r="G388" s="84" t="b">
        <v>0</v>
      </c>
    </row>
    <row r="389" spans="1:7" ht="15">
      <c r="A389" s="84" t="s">
        <v>2829</v>
      </c>
      <c r="B389" s="84">
        <v>3</v>
      </c>
      <c r="C389" s="118">
        <v>0.001525336615647203</v>
      </c>
      <c r="D389" s="84" t="s">
        <v>3058</v>
      </c>
      <c r="E389" s="84" t="b">
        <v>0</v>
      </c>
      <c r="F389" s="84" t="b">
        <v>0</v>
      </c>
      <c r="G389" s="84" t="b">
        <v>0</v>
      </c>
    </row>
    <row r="390" spans="1:7" ht="15">
      <c r="A390" s="84" t="s">
        <v>2830</v>
      </c>
      <c r="B390" s="84">
        <v>3</v>
      </c>
      <c r="C390" s="118">
        <v>0.001525336615647203</v>
      </c>
      <c r="D390" s="84" t="s">
        <v>3058</v>
      </c>
      <c r="E390" s="84" t="b">
        <v>0</v>
      </c>
      <c r="F390" s="84" t="b">
        <v>0</v>
      </c>
      <c r="G390" s="84" t="b">
        <v>0</v>
      </c>
    </row>
    <row r="391" spans="1:7" ht="15">
      <c r="A391" s="84" t="s">
        <v>2831</v>
      </c>
      <c r="B391" s="84">
        <v>3</v>
      </c>
      <c r="C391" s="118">
        <v>0.001525336615647203</v>
      </c>
      <c r="D391" s="84" t="s">
        <v>3058</v>
      </c>
      <c r="E391" s="84" t="b">
        <v>0</v>
      </c>
      <c r="F391" s="84" t="b">
        <v>0</v>
      </c>
      <c r="G391" s="84" t="b">
        <v>0</v>
      </c>
    </row>
    <row r="392" spans="1:7" ht="15">
      <c r="A392" s="84" t="s">
        <v>2832</v>
      </c>
      <c r="B392" s="84">
        <v>3</v>
      </c>
      <c r="C392" s="118">
        <v>0.001525336615647203</v>
      </c>
      <c r="D392" s="84" t="s">
        <v>3058</v>
      </c>
      <c r="E392" s="84" t="b">
        <v>0</v>
      </c>
      <c r="F392" s="84" t="b">
        <v>0</v>
      </c>
      <c r="G392" s="84" t="b">
        <v>0</v>
      </c>
    </row>
    <row r="393" spans="1:7" ht="15">
      <c r="A393" s="84" t="s">
        <v>2833</v>
      </c>
      <c r="B393" s="84">
        <v>3</v>
      </c>
      <c r="C393" s="118">
        <v>0.001525336615647203</v>
      </c>
      <c r="D393" s="84" t="s">
        <v>3058</v>
      </c>
      <c r="E393" s="84" t="b">
        <v>0</v>
      </c>
      <c r="F393" s="84" t="b">
        <v>0</v>
      </c>
      <c r="G393" s="84" t="b">
        <v>0</v>
      </c>
    </row>
    <row r="394" spans="1:7" ht="15">
      <c r="A394" s="84" t="s">
        <v>2834</v>
      </c>
      <c r="B394" s="84">
        <v>3</v>
      </c>
      <c r="C394" s="118">
        <v>0.001525336615647203</v>
      </c>
      <c r="D394" s="84" t="s">
        <v>3058</v>
      </c>
      <c r="E394" s="84" t="b">
        <v>0</v>
      </c>
      <c r="F394" s="84" t="b">
        <v>0</v>
      </c>
      <c r="G394" s="84" t="b">
        <v>0</v>
      </c>
    </row>
    <row r="395" spans="1:7" ht="15">
      <c r="A395" s="84" t="s">
        <v>2835</v>
      </c>
      <c r="B395" s="84">
        <v>3</v>
      </c>
      <c r="C395" s="118">
        <v>0.001525336615647203</v>
      </c>
      <c r="D395" s="84" t="s">
        <v>3058</v>
      </c>
      <c r="E395" s="84" t="b">
        <v>0</v>
      </c>
      <c r="F395" s="84" t="b">
        <v>0</v>
      </c>
      <c r="G395" s="84" t="b">
        <v>0</v>
      </c>
    </row>
    <row r="396" spans="1:7" ht="15">
      <c r="A396" s="84" t="s">
        <v>2836</v>
      </c>
      <c r="B396" s="84">
        <v>3</v>
      </c>
      <c r="C396" s="118">
        <v>0.001525336615647203</v>
      </c>
      <c r="D396" s="84" t="s">
        <v>3058</v>
      </c>
      <c r="E396" s="84" t="b">
        <v>0</v>
      </c>
      <c r="F396" s="84" t="b">
        <v>0</v>
      </c>
      <c r="G396" s="84" t="b">
        <v>0</v>
      </c>
    </row>
    <row r="397" spans="1:7" ht="15">
      <c r="A397" s="84" t="s">
        <v>2837</v>
      </c>
      <c r="B397" s="84">
        <v>3</v>
      </c>
      <c r="C397" s="118">
        <v>0.001525336615647203</v>
      </c>
      <c r="D397" s="84" t="s">
        <v>3058</v>
      </c>
      <c r="E397" s="84" t="b">
        <v>0</v>
      </c>
      <c r="F397" s="84" t="b">
        <v>0</v>
      </c>
      <c r="G397" s="84" t="b">
        <v>0</v>
      </c>
    </row>
    <row r="398" spans="1:7" ht="15">
      <c r="A398" s="84" t="s">
        <v>2838</v>
      </c>
      <c r="B398" s="84">
        <v>3</v>
      </c>
      <c r="C398" s="118">
        <v>0.001525336615647203</v>
      </c>
      <c r="D398" s="84" t="s">
        <v>3058</v>
      </c>
      <c r="E398" s="84" t="b">
        <v>0</v>
      </c>
      <c r="F398" s="84" t="b">
        <v>0</v>
      </c>
      <c r="G398" s="84" t="b">
        <v>0</v>
      </c>
    </row>
    <row r="399" spans="1:7" ht="15">
      <c r="A399" s="84" t="s">
        <v>2839</v>
      </c>
      <c r="B399" s="84">
        <v>3</v>
      </c>
      <c r="C399" s="118">
        <v>0.001525336615647203</v>
      </c>
      <c r="D399" s="84" t="s">
        <v>3058</v>
      </c>
      <c r="E399" s="84" t="b">
        <v>0</v>
      </c>
      <c r="F399" s="84" t="b">
        <v>0</v>
      </c>
      <c r="G399" s="84" t="b">
        <v>0</v>
      </c>
    </row>
    <row r="400" spans="1:7" ht="15">
      <c r="A400" s="84" t="s">
        <v>2840</v>
      </c>
      <c r="B400" s="84">
        <v>3</v>
      </c>
      <c r="C400" s="118">
        <v>0.001525336615647203</v>
      </c>
      <c r="D400" s="84" t="s">
        <v>3058</v>
      </c>
      <c r="E400" s="84" t="b">
        <v>0</v>
      </c>
      <c r="F400" s="84" t="b">
        <v>0</v>
      </c>
      <c r="G400" s="84" t="b">
        <v>0</v>
      </c>
    </row>
    <row r="401" spans="1:7" ht="15">
      <c r="A401" s="84" t="s">
        <v>2841</v>
      </c>
      <c r="B401" s="84">
        <v>3</v>
      </c>
      <c r="C401" s="118">
        <v>0.001525336615647203</v>
      </c>
      <c r="D401" s="84" t="s">
        <v>3058</v>
      </c>
      <c r="E401" s="84" t="b">
        <v>0</v>
      </c>
      <c r="F401" s="84" t="b">
        <v>0</v>
      </c>
      <c r="G401" s="84" t="b">
        <v>0</v>
      </c>
    </row>
    <row r="402" spans="1:7" ht="15">
      <c r="A402" s="84" t="s">
        <v>2842</v>
      </c>
      <c r="B402" s="84">
        <v>3</v>
      </c>
      <c r="C402" s="118">
        <v>0.001525336615647203</v>
      </c>
      <c r="D402" s="84" t="s">
        <v>3058</v>
      </c>
      <c r="E402" s="84" t="b">
        <v>0</v>
      </c>
      <c r="F402" s="84" t="b">
        <v>0</v>
      </c>
      <c r="G402" s="84" t="b">
        <v>0</v>
      </c>
    </row>
    <row r="403" spans="1:7" ht="15">
      <c r="A403" s="84" t="s">
        <v>2843</v>
      </c>
      <c r="B403" s="84">
        <v>3</v>
      </c>
      <c r="C403" s="118">
        <v>0.001525336615647203</v>
      </c>
      <c r="D403" s="84" t="s">
        <v>3058</v>
      </c>
      <c r="E403" s="84" t="b">
        <v>0</v>
      </c>
      <c r="F403" s="84" t="b">
        <v>0</v>
      </c>
      <c r="G403" s="84" t="b">
        <v>0</v>
      </c>
    </row>
    <row r="404" spans="1:7" ht="15">
      <c r="A404" s="84" t="s">
        <v>2844</v>
      </c>
      <c r="B404" s="84">
        <v>3</v>
      </c>
      <c r="C404" s="118">
        <v>0.001525336615647203</v>
      </c>
      <c r="D404" s="84" t="s">
        <v>3058</v>
      </c>
      <c r="E404" s="84" t="b">
        <v>0</v>
      </c>
      <c r="F404" s="84" t="b">
        <v>0</v>
      </c>
      <c r="G404" s="84" t="b">
        <v>0</v>
      </c>
    </row>
    <row r="405" spans="1:7" ht="15">
      <c r="A405" s="84" t="s">
        <v>2845</v>
      </c>
      <c r="B405" s="84">
        <v>3</v>
      </c>
      <c r="C405" s="118">
        <v>0.001525336615647203</v>
      </c>
      <c r="D405" s="84" t="s">
        <v>3058</v>
      </c>
      <c r="E405" s="84" t="b">
        <v>0</v>
      </c>
      <c r="F405" s="84" t="b">
        <v>0</v>
      </c>
      <c r="G405" s="84" t="b">
        <v>0</v>
      </c>
    </row>
    <row r="406" spans="1:7" ht="15">
      <c r="A406" s="84" t="s">
        <v>2846</v>
      </c>
      <c r="B406" s="84">
        <v>3</v>
      </c>
      <c r="C406" s="118">
        <v>0.001525336615647203</v>
      </c>
      <c r="D406" s="84" t="s">
        <v>3058</v>
      </c>
      <c r="E406" s="84" t="b">
        <v>0</v>
      </c>
      <c r="F406" s="84" t="b">
        <v>0</v>
      </c>
      <c r="G406" s="84" t="b">
        <v>0</v>
      </c>
    </row>
    <row r="407" spans="1:7" ht="15">
      <c r="A407" s="84" t="s">
        <v>2847</v>
      </c>
      <c r="B407" s="84">
        <v>3</v>
      </c>
      <c r="C407" s="118">
        <v>0.001525336615647203</v>
      </c>
      <c r="D407" s="84" t="s">
        <v>3058</v>
      </c>
      <c r="E407" s="84" t="b">
        <v>0</v>
      </c>
      <c r="F407" s="84" t="b">
        <v>0</v>
      </c>
      <c r="G407" s="84" t="b">
        <v>0</v>
      </c>
    </row>
    <row r="408" spans="1:7" ht="15">
      <c r="A408" s="84" t="s">
        <v>2848</v>
      </c>
      <c r="B408" s="84">
        <v>3</v>
      </c>
      <c r="C408" s="118">
        <v>0.001525336615647203</v>
      </c>
      <c r="D408" s="84" t="s">
        <v>3058</v>
      </c>
      <c r="E408" s="84" t="b">
        <v>0</v>
      </c>
      <c r="F408" s="84" t="b">
        <v>0</v>
      </c>
      <c r="G408" s="84" t="b">
        <v>0</v>
      </c>
    </row>
    <row r="409" spans="1:7" ht="15">
      <c r="A409" s="84" t="s">
        <v>2849</v>
      </c>
      <c r="B409" s="84">
        <v>3</v>
      </c>
      <c r="C409" s="118">
        <v>0.001525336615647203</v>
      </c>
      <c r="D409" s="84" t="s">
        <v>3058</v>
      </c>
      <c r="E409" s="84" t="b">
        <v>0</v>
      </c>
      <c r="F409" s="84" t="b">
        <v>0</v>
      </c>
      <c r="G409" s="84" t="b">
        <v>0</v>
      </c>
    </row>
    <row r="410" spans="1:7" ht="15">
      <c r="A410" s="84" t="s">
        <v>2850</v>
      </c>
      <c r="B410" s="84">
        <v>3</v>
      </c>
      <c r="C410" s="118">
        <v>0.001525336615647203</v>
      </c>
      <c r="D410" s="84" t="s">
        <v>3058</v>
      </c>
      <c r="E410" s="84" t="b">
        <v>1</v>
      </c>
      <c r="F410" s="84" t="b">
        <v>0</v>
      </c>
      <c r="G410" s="84" t="b">
        <v>0</v>
      </c>
    </row>
    <row r="411" spans="1:7" ht="15">
      <c r="A411" s="84" t="s">
        <v>2851</v>
      </c>
      <c r="B411" s="84">
        <v>3</v>
      </c>
      <c r="C411" s="118">
        <v>0.001525336615647203</v>
      </c>
      <c r="D411" s="84" t="s">
        <v>3058</v>
      </c>
      <c r="E411" s="84" t="b">
        <v>0</v>
      </c>
      <c r="F411" s="84" t="b">
        <v>1</v>
      </c>
      <c r="G411" s="84" t="b">
        <v>0</v>
      </c>
    </row>
    <row r="412" spans="1:7" ht="15">
      <c r="A412" s="84" t="s">
        <v>2852</v>
      </c>
      <c r="B412" s="84">
        <v>3</v>
      </c>
      <c r="C412" s="118">
        <v>0.001525336615647203</v>
      </c>
      <c r="D412" s="84" t="s">
        <v>3058</v>
      </c>
      <c r="E412" s="84" t="b">
        <v>0</v>
      </c>
      <c r="F412" s="84" t="b">
        <v>0</v>
      </c>
      <c r="G412" s="84" t="b">
        <v>0</v>
      </c>
    </row>
    <row r="413" spans="1:7" ht="15">
      <c r="A413" s="84" t="s">
        <v>2853</v>
      </c>
      <c r="B413" s="84">
        <v>3</v>
      </c>
      <c r="C413" s="118">
        <v>0.001525336615647203</v>
      </c>
      <c r="D413" s="84" t="s">
        <v>3058</v>
      </c>
      <c r="E413" s="84" t="b">
        <v>0</v>
      </c>
      <c r="F413" s="84" t="b">
        <v>0</v>
      </c>
      <c r="G413" s="84" t="b">
        <v>0</v>
      </c>
    </row>
    <row r="414" spans="1:7" ht="15">
      <c r="A414" s="84" t="s">
        <v>2854</v>
      </c>
      <c r="B414" s="84">
        <v>3</v>
      </c>
      <c r="C414" s="118">
        <v>0.001525336615647203</v>
      </c>
      <c r="D414" s="84" t="s">
        <v>3058</v>
      </c>
      <c r="E414" s="84" t="b">
        <v>0</v>
      </c>
      <c r="F414" s="84" t="b">
        <v>0</v>
      </c>
      <c r="G414" s="84" t="b">
        <v>0</v>
      </c>
    </row>
    <row r="415" spans="1:7" ht="15">
      <c r="A415" s="84" t="s">
        <v>2855</v>
      </c>
      <c r="B415" s="84">
        <v>3</v>
      </c>
      <c r="C415" s="118">
        <v>0.001525336615647203</v>
      </c>
      <c r="D415" s="84" t="s">
        <v>3058</v>
      </c>
      <c r="E415" s="84" t="b">
        <v>0</v>
      </c>
      <c r="F415" s="84" t="b">
        <v>0</v>
      </c>
      <c r="G415" s="84" t="b">
        <v>0</v>
      </c>
    </row>
    <row r="416" spans="1:7" ht="15">
      <c r="A416" s="84" t="s">
        <v>296</v>
      </c>
      <c r="B416" s="84">
        <v>3</v>
      </c>
      <c r="C416" s="118">
        <v>0.001525336615647203</v>
      </c>
      <c r="D416" s="84" t="s">
        <v>3058</v>
      </c>
      <c r="E416" s="84" t="b">
        <v>0</v>
      </c>
      <c r="F416" s="84" t="b">
        <v>0</v>
      </c>
      <c r="G416" s="84" t="b">
        <v>0</v>
      </c>
    </row>
    <row r="417" spans="1:7" ht="15">
      <c r="A417" s="84" t="s">
        <v>2856</v>
      </c>
      <c r="B417" s="84">
        <v>3</v>
      </c>
      <c r="C417" s="118">
        <v>0.001525336615647203</v>
      </c>
      <c r="D417" s="84" t="s">
        <v>3058</v>
      </c>
      <c r="E417" s="84" t="b">
        <v>0</v>
      </c>
      <c r="F417" s="84" t="b">
        <v>0</v>
      </c>
      <c r="G417" s="84" t="b">
        <v>0</v>
      </c>
    </row>
    <row r="418" spans="1:7" ht="15">
      <c r="A418" s="84" t="s">
        <v>2857</v>
      </c>
      <c r="B418" s="84">
        <v>3</v>
      </c>
      <c r="C418" s="118">
        <v>0.001525336615647203</v>
      </c>
      <c r="D418" s="84" t="s">
        <v>3058</v>
      </c>
      <c r="E418" s="84" t="b">
        <v>0</v>
      </c>
      <c r="F418" s="84" t="b">
        <v>0</v>
      </c>
      <c r="G418" s="84" t="b">
        <v>0</v>
      </c>
    </row>
    <row r="419" spans="1:7" ht="15">
      <c r="A419" s="84" t="s">
        <v>2858</v>
      </c>
      <c r="B419" s="84">
        <v>3</v>
      </c>
      <c r="C419" s="118">
        <v>0.001525336615647203</v>
      </c>
      <c r="D419" s="84" t="s">
        <v>3058</v>
      </c>
      <c r="E419" s="84" t="b">
        <v>0</v>
      </c>
      <c r="F419" s="84" t="b">
        <v>0</v>
      </c>
      <c r="G419" s="84" t="b">
        <v>0</v>
      </c>
    </row>
    <row r="420" spans="1:7" ht="15">
      <c r="A420" s="84" t="s">
        <v>2859</v>
      </c>
      <c r="B420" s="84">
        <v>3</v>
      </c>
      <c r="C420" s="118">
        <v>0.001525336615647203</v>
      </c>
      <c r="D420" s="84" t="s">
        <v>3058</v>
      </c>
      <c r="E420" s="84" t="b">
        <v>0</v>
      </c>
      <c r="F420" s="84" t="b">
        <v>0</v>
      </c>
      <c r="G420" s="84" t="b">
        <v>0</v>
      </c>
    </row>
    <row r="421" spans="1:7" ht="15">
      <c r="A421" s="84" t="s">
        <v>2860</v>
      </c>
      <c r="B421" s="84">
        <v>3</v>
      </c>
      <c r="C421" s="118">
        <v>0.001525336615647203</v>
      </c>
      <c r="D421" s="84" t="s">
        <v>3058</v>
      </c>
      <c r="E421" s="84" t="b">
        <v>0</v>
      </c>
      <c r="F421" s="84" t="b">
        <v>0</v>
      </c>
      <c r="G421" s="84" t="b">
        <v>0</v>
      </c>
    </row>
    <row r="422" spans="1:7" ht="15">
      <c r="A422" s="84" t="s">
        <v>2861</v>
      </c>
      <c r="B422" s="84">
        <v>3</v>
      </c>
      <c r="C422" s="118">
        <v>0.001525336615647203</v>
      </c>
      <c r="D422" s="84" t="s">
        <v>3058</v>
      </c>
      <c r="E422" s="84" t="b">
        <v>0</v>
      </c>
      <c r="F422" s="84" t="b">
        <v>0</v>
      </c>
      <c r="G422" s="84" t="b">
        <v>0</v>
      </c>
    </row>
    <row r="423" spans="1:7" ht="15">
      <c r="A423" s="84" t="s">
        <v>2862</v>
      </c>
      <c r="B423" s="84">
        <v>3</v>
      </c>
      <c r="C423" s="118">
        <v>0.001525336615647203</v>
      </c>
      <c r="D423" s="84" t="s">
        <v>3058</v>
      </c>
      <c r="E423" s="84" t="b">
        <v>0</v>
      </c>
      <c r="F423" s="84" t="b">
        <v>0</v>
      </c>
      <c r="G423" s="84" t="b">
        <v>0</v>
      </c>
    </row>
    <row r="424" spans="1:7" ht="15">
      <c r="A424" s="84" t="s">
        <v>2863</v>
      </c>
      <c r="B424" s="84">
        <v>3</v>
      </c>
      <c r="C424" s="118">
        <v>0.001525336615647203</v>
      </c>
      <c r="D424" s="84" t="s">
        <v>3058</v>
      </c>
      <c r="E424" s="84" t="b">
        <v>0</v>
      </c>
      <c r="F424" s="84" t="b">
        <v>0</v>
      </c>
      <c r="G424" s="84" t="b">
        <v>0</v>
      </c>
    </row>
    <row r="425" spans="1:7" ht="15">
      <c r="A425" s="84" t="s">
        <v>2864</v>
      </c>
      <c r="B425" s="84">
        <v>3</v>
      </c>
      <c r="C425" s="118">
        <v>0.001525336615647203</v>
      </c>
      <c r="D425" s="84" t="s">
        <v>3058</v>
      </c>
      <c r="E425" s="84" t="b">
        <v>0</v>
      </c>
      <c r="F425" s="84" t="b">
        <v>0</v>
      </c>
      <c r="G425" s="84" t="b">
        <v>0</v>
      </c>
    </row>
    <row r="426" spans="1:7" ht="15">
      <c r="A426" s="84" t="s">
        <v>2865</v>
      </c>
      <c r="B426" s="84">
        <v>3</v>
      </c>
      <c r="C426" s="118">
        <v>0.001525336615647203</v>
      </c>
      <c r="D426" s="84" t="s">
        <v>3058</v>
      </c>
      <c r="E426" s="84" t="b">
        <v>0</v>
      </c>
      <c r="F426" s="84" t="b">
        <v>0</v>
      </c>
      <c r="G426" s="84" t="b">
        <v>0</v>
      </c>
    </row>
    <row r="427" spans="1:7" ht="15">
      <c r="A427" s="84" t="s">
        <v>2866</v>
      </c>
      <c r="B427" s="84">
        <v>3</v>
      </c>
      <c r="C427" s="118">
        <v>0.001525336615647203</v>
      </c>
      <c r="D427" s="84" t="s">
        <v>3058</v>
      </c>
      <c r="E427" s="84" t="b">
        <v>0</v>
      </c>
      <c r="F427" s="84" t="b">
        <v>0</v>
      </c>
      <c r="G427" s="84" t="b">
        <v>0</v>
      </c>
    </row>
    <row r="428" spans="1:7" ht="15">
      <c r="A428" s="84" t="s">
        <v>2867</v>
      </c>
      <c r="B428" s="84">
        <v>3</v>
      </c>
      <c r="C428" s="118">
        <v>0.001525336615647203</v>
      </c>
      <c r="D428" s="84" t="s">
        <v>3058</v>
      </c>
      <c r="E428" s="84" t="b">
        <v>0</v>
      </c>
      <c r="F428" s="84" t="b">
        <v>0</v>
      </c>
      <c r="G428" s="84" t="b">
        <v>0</v>
      </c>
    </row>
    <row r="429" spans="1:7" ht="15">
      <c r="A429" s="84" t="s">
        <v>2124</v>
      </c>
      <c r="B429" s="84">
        <v>3</v>
      </c>
      <c r="C429" s="118">
        <v>0.001525336615647203</v>
      </c>
      <c r="D429" s="84" t="s">
        <v>3058</v>
      </c>
      <c r="E429" s="84" t="b">
        <v>0</v>
      </c>
      <c r="F429" s="84" t="b">
        <v>0</v>
      </c>
      <c r="G429" s="84" t="b">
        <v>0</v>
      </c>
    </row>
    <row r="430" spans="1:7" ht="15">
      <c r="A430" s="84" t="s">
        <v>2868</v>
      </c>
      <c r="B430" s="84">
        <v>3</v>
      </c>
      <c r="C430" s="118">
        <v>0.001525336615647203</v>
      </c>
      <c r="D430" s="84" t="s">
        <v>3058</v>
      </c>
      <c r="E430" s="84" t="b">
        <v>0</v>
      </c>
      <c r="F430" s="84" t="b">
        <v>0</v>
      </c>
      <c r="G430" s="84" t="b">
        <v>0</v>
      </c>
    </row>
    <row r="431" spans="1:7" ht="15">
      <c r="A431" s="84" t="s">
        <v>2869</v>
      </c>
      <c r="B431" s="84">
        <v>3</v>
      </c>
      <c r="C431" s="118">
        <v>0.001525336615647203</v>
      </c>
      <c r="D431" s="84" t="s">
        <v>3058</v>
      </c>
      <c r="E431" s="84" t="b">
        <v>0</v>
      </c>
      <c r="F431" s="84" t="b">
        <v>0</v>
      </c>
      <c r="G431" s="84" t="b">
        <v>0</v>
      </c>
    </row>
    <row r="432" spans="1:7" ht="15">
      <c r="A432" s="84" t="s">
        <v>2870</v>
      </c>
      <c r="B432" s="84">
        <v>3</v>
      </c>
      <c r="C432" s="118">
        <v>0.001525336615647203</v>
      </c>
      <c r="D432" s="84" t="s">
        <v>3058</v>
      </c>
      <c r="E432" s="84" t="b">
        <v>0</v>
      </c>
      <c r="F432" s="84" t="b">
        <v>0</v>
      </c>
      <c r="G432" s="84" t="b">
        <v>0</v>
      </c>
    </row>
    <row r="433" spans="1:7" ht="15">
      <c r="A433" s="84" t="s">
        <v>2871</v>
      </c>
      <c r="B433" s="84">
        <v>3</v>
      </c>
      <c r="C433" s="118">
        <v>0.001525336615647203</v>
      </c>
      <c r="D433" s="84" t="s">
        <v>3058</v>
      </c>
      <c r="E433" s="84" t="b">
        <v>0</v>
      </c>
      <c r="F433" s="84" t="b">
        <v>0</v>
      </c>
      <c r="G433" s="84" t="b">
        <v>0</v>
      </c>
    </row>
    <row r="434" spans="1:7" ht="15">
      <c r="A434" s="84" t="s">
        <v>2872</v>
      </c>
      <c r="B434" s="84">
        <v>2</v>
      </c>
      <c r="C434" s="118">
        <v>0.0011117167416407746</v>
      </c>
      <c r="D434" s="84" t="s">
        <v>3058</v>
      </c>
      <c r="E434" s="84" t="b">
        <v>0</v>
      </c>
      <c r="F434" s="84" t="b">
        <v>0</v>
      </c>
      <c r="G434" s="84" t="b">
        <v>0</v>
      </c>
    </row>
    <row r="435" spans="1:7" ht="15">
      <c r="A435" s="84" t="s">
        <v>2169</v>
      </c>
      <c r="B435" s="84">
        <v>2</v>
      </c>
      <c r="C435" s="118">
        <v>0.0011117167416407746</v>
      </c>
      <c r="D435" s="84" t="s">
        <v>3058</v>
      </c>
      <c r="E435" s="84" t="b">
        <v>0</v>
      </c>
      <c r="F435" s="84" t="b">
        <v>0</v>
      </c>
      <c r="G435" s="84" t="b">
        <v>0</v>
      </c>
    </row>
    <row r="436" spans="1:7" ht="15">
      <c r="A436" s="84" t="s">
        <v>2170</v>
      </c>
      <c r="B436" s="84">
        <v>2</v>
      </c>
      <c r="C436" s="118">
        <v>0.0011117167416407746</v>
      </c>
      <c r="D436" s="84" t="s">
        <v>3058</v>
      </c>
      <c r="E436" s="84" t="b">
        <v>0</v>
      </c>
      <c r="F436" s="84" t="b">
        <v>0</v>
      </c>
      <c r="G436" s="84" t="b">
        <v>0</v>
      </c>
    </row>
    <row r="437" spans="1:7" ht="15">
      <c r="A437" s="84" t="s">
        <v>2171</v>
      </c>
      <c r="B437" s="84">
        <v>2</v>
      </c>
      <c r="C437" s="118">
        <v>0.0011117167416407746</v>
      </c>
      <c r="D437" s="84" t="s">
        <v>3058</v>
      </c>
      <c r="E437" s="84" t="b">
        <v>0</v>
      </c>
      <c r="F437" s="84" t="b">
        <v>0</v>
      </c>
      <c r="G437" s="84" t="b">
        <v>0</v>
      </c>
    </row>
    <row r="438" spans="1:7" ht="15">
      <c r="A438" s="84" t="s">
        <v>2873</v>
      </c>
      <c r="B438" s="84">
        <v>2</v>
      </c>
      <c r="C438" s="118">
        <v>0.0011117167416407746</v>
      </c>
      <c r="D438" s="84" t="s">
        <v>3058</v>
      </c>
      <c r="E438" s="84" t="b">
        <v>0</v>
      </c>
      <c r="F438" s="84" t="b">
        <v>0</v>
      </c>
      <c r="G438" s="84" t="b">
        <v>0</v>
      </c>
    </row>
    <row r="439" spans="1:7" ht="15">
      <c r="A439" s="84" t="s">
        <v>2874</v>
      </c>
      <c r="B439" s="84">
        <v>2</v>
      </c>
      <c r="C439" s="118">
        <v>0.0011117167416407746</v>
      </c>
      <c r="D439" s="84" t="s">
        <v>3058</v>
      </c>
      <c r="E439" s="84" t="b">
        <v>0</v>
      </c>
      <c r="F439" s="84" t="b">
        <v>0</v>
      </c>
      <c r="G439" s="84" t="b">
        <v>0</v>
      </c>
    </row>
    <row r="440" spans="1:7" ht="15">
      <c r="A440" s="84" t="s">
        <v>2875</v>
      </c>
      <c r="B440" s="84">
        <v>2</v>
      </c>
      <c r="C440" s="118">
        <v>0.0011117167416407746</v>
      </c>
      <c r="D440" s="84" t="s">
        <v>3058</v>
      </c>
      <c r="E440" s="84" t="b">
        <v>0</v>
      </c>
      <c r="F440" s="84" t="b">
        <v>0</v>
      </c>
      <c r="G440" s="84" t="b">
        <v>0</v>
      </c>
    </row>
    <row r="441" spans="1:7" ht="15">
      <c r="A441" s="84" t="s">
        <v>2876</v>
      </c>
      <c r="B441" s="84">
        <v>2</v>
      </c>
      <c r="C441" s="118">
        <v>0.0011117167416407746</v>
      </c>
      <c r="D441" s="84" t="s">
        <v>3058</v>
      </c>
      <c r="E441" s="84" t="b">
        <v>0</v>
      </c>
      <c r="F441" s="84" t="b">
        <v>0</v>
      </c>
      <c r="G441" s="84" t="b">
        <v>0</v>
      </c>
    </row>
    <row r="442" spans="1:7" ht="15">
      <c r="A442" s="84" t="s">
        <v>2877</v>
      </c>
      <c r="B442" s="84">
        <v>2</v>
      </c>
      <c r="C442" s="118">
        <v>0.0011117167416407746</v>
      </c>
      <c r="D442" s="84" t="s">
        <v>3058</v>
      </c>
      <c r="E442" s="84" t="b">
        <v>0</v>
      </c>
      <c r="F442" s="84" t="b">
        <v>0</v>
      </c>
      <c r="G442" s="84" t="b">
        <v>0</v>
      </c>
    </row>
    <row r="443" spans="1:7" ht="15">
      <c r="A443" s="84" t="s">
        <v>2878</v>
      </c>
      <c r="B443" s="84">
        <v>2</v>
      </c>
      <c r="C443" s="118">
        <v>0.0011117167416407746</v>
      </c>
      <c r="D443" s="84" t="s">
        <v>3058</v>
      </c>
      <c r="E443" s="84" t="b">
        <v>0</v>
      </c>
      <c r="F443" s="84" t="b">
        <v>0</v>
      </c>
      <c r="G443" s="84" t="b">
        <v>0</v>
      </c>
    </row>
    <row r="444" spans="1:7" ht="15">
      <c r="A444" s="84" t="s">
        <v>2879</v>
      </c>
      <c r="B444" s="84">
        <v>2</v>
      </c>
      <c r="C444" s="118">
        <v>0.0011117167416407746</v>
      </c>
      <c r="D444" s="84" t="s">
        <v>3058</v>
      </c>
      <c r="E444" s="84" t="b">
        <v>0</v>
      </c>
      <c r="F444" s="84" t="b">
        <v>0</v>
      </c>
      <c r="G444" s="84" t="b">
        <v>0</v>
      </c>
    </row>
    <row r="445" spans="1:7" ht="15">
      <c r="A445" s="84" t="s">
        <v>327</v>
      </c>
      <c r="B445" s="84">
        <v>2</v>
      </c>
      <c r="C445" s="118">
        <v>0.0011117167416407746</v>
      </c>
      <c r="D445" s="84" t="s">
        <v>3058</v>
      </c>
      <c r="E445" s="84" t="b">
        <v>0</v>
      </c>
      <c r="F445" s="84" t="b">
        <v>0</v>
      </c>
      <c r="G445" s="84" t="b">
        <v>0</v>
      </c>
    </row>
    <row r="446" spans="1:7" ht="15">
      <c r="A446" s="84" t="s">
        <v>326</v>
      </c>
      <c r="B446" s="84">
        <v>2</v>
      </c>
      <c r="C446" s="118">
        <v>0.0011117167416407746</v>
      </c>
      <c r="D446" s="84" t="s">
        <v>3058</v>
      </c>
      <c r="E446" s="84" t="b">
        <v>0</v>
      </c>
      <c r="F446" s="84" t="b">
        <v>0</v>
      </c>
      <c r="G446" s="84" t="b">
        <v>0</v>
      </c>
    </row>
    <row r="447" spans="1:7" ht="15">
      <c r="A447" s="84" t="s">
        <v>2880</v>
      </c>
      <c r="B447" s="84">
        <v>2</v>
      </c>
      <c r="C447" s="118">
        <v>0.0011117167416407746</v>
      </c>
      <c r="D447" s="84" t="s">
        <v>3058</v>
      </c>
      <c r="E447" s="84" t="b">
        <v>0</v>
      </c>
      <c r="F447" s="84" t="b">
        <v>0</v>
      </c>
      <c r="G447" s="84" t="b">
        <v>0</v>
      </c>
    </row>
    <row r="448" spans="1:7" ht="15">
      <c r="A448" s="84" t="s">
        <v>2881</v>
      </c>
      <c r="B448" s="84">
        <v>2</v>
      </c>
      <c r="C448" s="118">
        <v>0.0011117167416407746</v>
      </c>
      <c r="D448" s="84" t="s">
        <v>3058</v>
      </c>
      <c r="E448" s="84" t="b">
        <v>0</v>
      </c>
      <c r="F448" s="84" t="b">
        <v>0</v>
      </c>
      <c r="G448" s="84" t="b">
        <v>0</v>
      </c>
    </row>
    <row r="449" spans="1:7" ht="15">
      <c r="A449" s="84" t="s">
        <v>2882</v>
      </c>
      <c r="B449" s="84">
        <v>2</v>
      </c>
      <c r="C449" s="118">
        <v>0.0011117167416407746</v>
      </c>
      <c r="D449" s="84" t="s">
        <v>3058</v>
      </c>
      <c r="E449" s="84" t="b">
        <v>0</v>
      </c>
      <c r="F449" s="84" t="b">
        <v>0</v>
      </c>
      <c r="G449" s="84" t="b">
        <v>0</v>
      </c>
    </row>
    <row r="450" spans="1:7" ht="15">
      <c r="A450" s="84" t="s">
        <v>2883</v>
      </c>
      <c r="B450" s="84">
        <v>2</v>
      </c>
      <c r="C450" s="118">
        <v>0.0011117167416407746</v>
      </c>
      <c r="D450" s="84" t="s">
        <v>3058</v>
      </c>
      <c r="E450" s="84" t="b">
        <v>0</v>
      </c>
      <c r="F450" s="84" t="b">
        <v>0</v>
      </c>
      <c r="G450" s="84" t="b">
        <v>0</v>
      </c>
    </row>
    <row r="451" spans="1:7" ht="15">
      <c r="A451" s="84" t="s">
        <v>2884</v>
      </c>
      <c r="B451" s="84">
        <v>2</v>
      </c>
      <c r="C451" s="118">
        <v>0.0011117167416407746</v>
      </c>
      <c r="D451" s="84" t="s">
        <v>3058</v>
      </c>
      <c r="E451" s="84" t="b">
        <v>0</v>
      </c>
      <c r="F451" s="84" t="b">
        <v>0</v>
      </c>
      <c r="G451" s="84" t="b">
        <v>0</v>
      </c>
    </row>
    <row r="452" spans="1:7" ht="15">
      <c r="A452" s="84" t="s">
        <v>2885</v>
      </c>
      <c r="B452" s="84">
        <v>2</v>
      </c>
      <c r="C452" s="118">
        <v>0.0011117167416407746</v>
      </c>
      <c r="D452" s="84" t="s">
        <v>3058</v>
      </c>
      <c r="E452" s="84" t="b">
        <v>0</v>
      </c>
      <c r="F452" s="84" t="b">
        <v>0</v>
      </c>
      <c r="G452" s="84" t="b">
        <v>0</v>
      </c>
    </row>
    <row r="453" spans="1:7" ht="15">
      <c r="A453" s="84" t="s">
        <v>2886</v>
      </c>
      <c r="B453" s="84">
        <v>2</v>
      </c>
      <c r="C453" s="118">
        <v>0.0011117167416407746</v>
      </c>
      <c r="D453" s="84" t="s">
        <v>3058</v>
      </c>
      <c r="E453" s="84" t="b">
        <v>0</v>
      </c>
      <c r="F453" s="84" t="b">
        <v>0</v>
      </c>
      <c r="G453" s="84" t="b">
        <v>0</v>
      </c>
    </row>
    <row r="454" spans="1:7" ht="15">
      <c r="A454" s="84" t="s">
        <v>2887</v>
      </c>
      <c r="B454" s="84">
        <v>2</v>
      </c>
      <c r="C454" s="118">
        <v>0.0011117167416407746</v>
      </c>
      <c r="D454" s="84" t="s">
        <v>3058</v>
      </c>
      <c r="E454" s="84" t="b">
        <v>0</v>
      </c>
      <c r="F454" s="84" t="b">
        <v>0</v>
      </c>
      <c r="G454" s="84" t="b">
        <v>0</v>
      </c>
    </row>
    <row r="455" spans="1:7" ht="15">
      <c r="A455" s="84" t="s">
        <v>2888</v>
      </c>
      <c r="B455" s="84">
        <v>2</v>
      </c>
      <c r="C455" s="118">
        <v>0.0011117167416407746</v>
      </c>
      <c r="D455" s="84" t="s">
        <v>3058</v>
      </c>
      <c r="E455" s="84" t="b">
        <v>0</v>
      </c>
      <c r="F455" s="84" t="b">
        <v>0</v>
      </c>
      <c r="G455" s="84" t="b">
        <v>0</v>
      </c>
    </row>
    <row r="456" spans="1:7" ht="15">
      <c r="A456" s="84" t="s">
        <v>2889</v>
      </c>
      <c r="B456" s="84">
        <v>2</v>
      </c>
      <c r="C456" s="118">
        <v>0.0011117167416407746</v>
      </c>
      <c r="D456" s="84" t="s">
        <v>3058</v>
      </c>
      <c r="E456" s="84" t="b">
        <v>0</v>
      </c>
      <c r="F456" s="84" t="b">
        <v>0</v>
      </c>
      <c r="G456" s="84" t="b">
        <v>0</v>
      </c>
    </row>
    <row r="457" spans="1:7" ht="15">
      <c r="A457" s="84" t="s">
        <v>2890</v>
      </c>
      <c r="B457" s="84">
        <v>2</v>
      </c>
      <c r="C457" s="118">
        <v>0.0011117167416407746</v>
      </c>
      <c r="D457" s="84" t="s">
        <v>3058</v>
      </c>
      <c r="E457" s="84" t="b">
        <v>0</v>
      </c>
      <c r="F457" s="84" t="b">
        <v>0</v>
      </c>
      <c r="G457" s="84" t="b">
        <v>0</v>
      </c>
    </row>
    <row r="458" spans="1:7" ht="15">
      <c r="A458" s="84" t="s">
        <v>2891</v>
      </c>
      <c r="B458" s="84">
        <v>2</v>
      </c>
      <c r="C458" s="118">
        <v>0.0011117167416407746</v>
      </c>
      <c r="D458" s="84" t="s">
        <v>3058</v>
      </c>
      <c r="E458" s="84" t="b">
        <v>0</v>
      </c>
      <c r="F458" s="84" t="b">
        <v>0</v>
      </c>
      <c r="G458" s="84" t="b">
        <v>0</v>
      </c>
    </row>
    <row r="459" spans="1:7" ht="15">
      <c r="A459" s="84" t="s">
        <v>2892</v>
      </c>
      <c r="B459" s="84">
        <v>2</v>
      </c>
      <c r="C459" s="118">
        <v>0.0011117167416407746</v>
      </c>
      <c r="D459" s="84" t="s">
        <v>3058</v>
      </c>
      <c r="E459" s="84" t="b">
        <v>0</v>
      </c>
      <c r="F459" s="84" t="b">
        <v>0</v>
      </c>
      <c r="G459" s="84" t="b">
        <v>0</v>
      </c>
    </row>
    <row r="460" spans="1:7" ht="15">
      <c r="A460" s="84" t="s">
        <v>2893</v>
      </c>
      <c r="B460" s="84">
        <v>2</v>
      </c>
      <c r="C460" s="118">
        <v>0.0011117167416407746</v>
      </c>
      <c r="D460" s="84" t="s">
        <v>3058</v>
      </c>
      <c r="E460" s="84" t="b">
        <v>0</v>
      </c>
      <c r="F460" s="84" t="b">
        <v>0</v>
      </c>
      <c r="G460" s="84" t="b">
        <v>0</v>
      </c>
    </row>
    <row r="461" spans="1:7" ht="15">
      <c r="A461" s="84" t="s">
        <v>2894</v>
      </c>
      <c r="B461" s="84">
        <v>2</v>
      </c>
      <c r="C461" s="118">
        <v>0.0011117167416407746</v>
      </c>
      <c r="D461" s="84" t="s">
        <v>3058</v>
      </c>
      <c r="E461" s="84" t="b">
        <v>0</v>
      </c>
      <c r="F461" s="84" t="b">
        <v>0</v>
      </c>
      <c r="G461" s="84" t="b">
        <v>0</v>
      </c>
    </row>
    <row r="462" spans="1:7" ht="15">
      <c r="A462" s="84" t="s">
        <v>2895</v>
      </c>
      <c r="B462" s="84">
        <v>2</v>
      </c>
      <c r="C462" s="118">
        <v>0.0011117167416407746</v>
      </c>
      <c r="D462" s="84" t="s">
        <v>3058</v>
      </c>
      <c r="E462" s="84" t="b">
        <v>0</v>
      </c>
      <c r="F462" s="84" t="b">
        <v>0</v>
      </c>
      <c r="G462" s="84" t="b">
        <v>0</v>
      </c>
    </row>
    <row r="463" spans="1:7" ht="15">
      <c r="A463" s="84" t="s">
        <v>2896</v>
      </c>
      <c r="B463" s="84">
        <v>2</v>
      </c>
      <c r="C463" s="118">
        <v>0.0011117167416407746</v>
      </c>
      <c r="D463" s="84" t="s">
        <v>3058</v>
      </c>
      <c r="E463" s="84" t="b">
        <v>0</v>
      </c>
      <c r="F463" s="84" t="b">
        <v>0</v>
      </c>
      <c r="G463" s="84" t="b">
        <v>0</v>
      </c>
    </row>
    <row r="464" spans="1:7" ht="15">
      <c r="A464" s="84" t="s">
        <v>2897</v>
      </c>
      <c r="B464" s="84">
        <v>2</v>
      </c>
      <c r="C464" s="118">
        <v>0.0011117167416407746</v>
      </c>
      <c r="D464" s="84" t="s">
        <v>3058</v>
      </c>
      <c r="E464" s="84" t="b">
        <v>0</v>
      </c>
      <c r="F464" s="84" t="b">
        <v>0</v>
      </c>
      <c r="G464" s="84" t="b">
        <v>0</v>
      </c>
    </row>
    <row r="465" spans="1:7" ht="15">
      <c r="A465" s="84" t="s">
        <v>2898</v>
      </c>
      <c r="B465" s="84">
        <v>2</v>
      </c>
      <c r="C465" s="118">
        <v>0.0011117167416407746</v>
      </c>
      <c r="D465" s="84" t="s">
        <v>3058</v>
      </c>
      <c r="E465" s="84" t="b">
        <v>0</v>
      </c>
      <c r="F465" s="84" t="b">
        <v>0</v>
      </c>
      <c r="G465" s="84" t="b">
        <v>0</v>
      </c>
    </row>
    <row r="466" spans="1:7" ht="15">
      <c r="A466" s="84" t="s">
        <v>2899</v>
      </c>
      <c r="B466" s="84">
        <v>2</v>
      </c>
      <c r="C466" s="118">
        <v>0.0011117167416407746</v>
      </c>
      <c r="D466" s="84" t="s">
        <v>3058</v>
      </c>
      <c r="E466" s="84" t="b">
        <v>0</v>
      </c>
      <c r="F466" s="84" t="b">
        <v>0</v>
      </c>
      <c r="G466" s="84" t="b">
        <v>0</v>
      </c>
    </row>
    <row r="467" spans="1:7" ht="15">
      <c r="A467" s="84" t="s">
        <v>2900</v>
      </c>
      <c r="B467" s="84">
        <v>2</v>
      </c>
      <c r="C467" s="118">
        <v>0.0011117167416407746</v>
      </c>
      <c r="D467" s="84" t="s">
        <v>3058</v>
      </c>
      <c r="E467" s="84" t="b">
        <v>0</v>
      </c>
      <c r="F467" s="84" t="b">
        <v>0</v>
      </c>
      <c r="G467" s="84" t="b">
        <v>0</v>
      </c>
    </row>
    <row r="468" spans="1:7" ht="15">
      <c r="A468" s="84" t="s">
        <v>2901</v>
      </c>
      <c r="B468" s="84">
        <v>2</v>
      </c>
      <c r="C468" s="118">
        <v>0.0011117167416407746</v>
      </c>
      <c r="D468" s="84" t="s">
        <v>3058</v>
      </c>
      <c r="E468" s="84" t="b">
        <v>0</v>
      </c>
      <c r="F468" s="84" t="b">
        <v>0</v>
      </c>
      <c r="G468" s="84" t="b">
        <v>0</v>
      </c>
    </row>
    <row r="469" spans="1:7" ht="15">
      <c r="A469" s="84" t="s">
        <v>2902</v>
      </c>
      <c r="B469" s="84">
        <v>2</v>
      </c>
      <c r="C469" s="118">
        <v>0.0011117167416407746</v>
      </c>
      <c r="D469" s="84" t="s">
        <v>3058</v>
      </c>
      <c r="E469" s="84" t="b">
        <v>0</v>
      </c>
      <c r="F469" s="84" t="b">
        <v>0</v>
      </c>
      <c r="G469" s="84" t="b">
        <v>0</v>
      </c>
    </row>
    <row r="470" spans="1:7" ht="15">
      <c r="A470" s="84" t="s">
        <v>2903</v>
      </c>
      <c r="B470" s="84">
        <v>2</v>
      </c>
      <c r="C470" s="118">
        <v>0.0011117167416407746</v>
      </c>
      <c r="D470" s="84" t="s">
        <v>3058</v>
      </c>
      <c r="E470" s="84" t="b">
        <v>0</v>
      </c>
      <c r="F470" s="84" t="b">
        <v>0</v>
      </c>
      <c r="G470" s="84" t="b">
        <v>0</v>
      </c>
    </row>
    <row r="471" spans="1:7" ht="15">
      <c r="A471" s="84" t="s">
        <v>2904</v>
      </c>
      <c r="B471" s="84">
        <v>2</v>
      </c>
      <c r="C471" s="118">
        <v>0.0011117167416407746</v>
      </c>
      <c r="D471" s="84" t="s">
        <v>3058</v>
      </c>
      <c r="E471" s="84" t="b">
        <v>0</v>
      </c>
      <c r="F471" s="84" t="b">
        <v>0</v>
      </c>
      <c r="G471" s="84" t="b">
        <v>0</v>
      </c>
    </row>
    <row r="472" spans="1:7" ht="15">
      <c r="A472" s="84" t="s">
        <v>2905</v>
      </c>
      <c r="B472" s="84">
        <v>2</v>
      </c>
      <c r="C472" s="118">
        <v>0.0011117167416407746</v>
      </c>
      <c r="D472" s="84" t="s">
        <v>3058</v>
      </c>
      <c r="E472" s="84" t="b">
        <v>1</v>
      </c>
      <c r="F472" s="84" t="b">
        <v>0</v>
      </c>
      <c r="G472" s="84" t="b">
        <v>0</v>
      </c>
    </row>
    <row r="473" spans="1:7" ht="15">
      <c r="A473" s="84" t="s">
        <v>2906</v>
      </c>
      <c r="B473" s="84">
        <v>2</v>
      </c>
      <c r="C473" s="118">
        <v>0.0011117167416407746</v>
      </c>
      <c r="D473" s="84" t="s">
        <v>3058</v>
      </c>
      <c r="E473" s="84" t="b">
        <v>0</v>
      </c>
      <c r="F473" s="84" t="b">
        <v>0</v>
      </c>
      <c r="G473" s="84" t="b">
        <v>0</v>
      </c>
    </row>
    <row r="474" spans="1:7" ht="15">
      <c r="A474" s="84" t="s">
        <v>2907</v>
      </c>
      <c r="B474" s="84">
        <v>2</v>
      </c>
      <c r="C474" s="118">
        <v>0.0011117167416407746</v>
      </c>
      <c r="D474" s="84" t="s">
        <v>3058</v>
      </c>
      <c r="E474" s="84" t="b">
        <v>0</v>
      </c>
      <c r="F474" s="84" t="b">
        <v>0</v>
      </c>
      <c r="G474" s="84" t="b">
        <v>0</v>
      </c>
    </row>
    <row r="475" spans="1:7" ht="15">
      <c r="A475" s="84" t="s">
        <v>2908</v>
      </c>
      <c r="B475" s="84">
        <v>2</v>
      </c>
      <c r="C475" s="118">
        <v>0.0011117167416407746</v>
      </c>
      <c r="D475" s="84" t="s">
        <v>3058</v>
      </c>
      <c r="E475" s="84" t="b">
        <v>0</v>
      </c>
      <c r="F475" s="84" t="b">
        <v>0</v>
      </c>
      <c r="G475" s="84" t="b">
        <v>0</v>
      </c>
    </row>
    <row r="476" spans="1:7" ht="15">
      <c r="A476" s="84" t="s">
        <v>2909</v>
      </c>
      <c r="B476" s="84">
        <v>2</v>
      </c>
      <c r="C476" s="118">
        <v>0.0011117167416407746</v>
      </c>
      <c r="D476" s="84" t="s">
        <v>3058</v>
      </c>
      <c r="E476" s="84" t="b">
        <v>1</v>
      </c>
      <c r="F476" s="84" t="b">
        <v>0</v>
      </c>
      <c r="G476" s="84" t="b">
        <v>0</v>
      </c>
    </row>
    <row r="477" spans="1:7" ht="15">
      <c r="A477" s="84" t="s">
        <v>2910</v>
      </c>
      <c r="B477" s="84">
        <v>2</v>
      </c>
      <c r="C477" s="118">
        <v>0.0011117167416407746</v>
      </c>
      <c r="D477" s="84" t="s">
        <v>3058</v>
      </c>
      <c r="E477" s="84" t="b">
        <v>0</v>
      </c>
      <c r="F477" s="84" t="b">
        <v>0</v>
      </c>
      <c r="G477" s="84" t="b">
        <v>0</v>
      </c>
    </row>
    <row r="478" spans="1:7" ht="15">
      <c r="A478" s="84" t="s">
        <v>2911</v>
      </c>
      <c r="B478" s="84">
        <v>2</v>
      </c>
      <c r="C478" s="118">
        <v>0.0011117167416407746</v>
      </c>
      <c r="D478" s="84" t="s">
        <v>3058</v>
      </c>
      <c r="E478" s="84" t="b">
        <v>0</v>
      </c>
      <c r="F478" s="84" t="b">
        <v>0</v>
      </c>
      <c r="G478" s="84" t="b">
        <v>0</v>
      </c>
    </row>
    <row r="479" spans="1:7" ht="15">
      <c r="A479" s="84" t="s">
        <v>275</v>
      </c>
      <c r="B479" s="84">
        <v>2</v>
      </c>
      <c r="C479" s="118">
        <v>0.0011117167416407746</v>
      </c>
      <c r="D479" s="84" t="s">
        <v>3058</v>
      </c>
      <c r="E479" s="84" t="b">
        <v>0</v>
      </c>
      <c r="F479" s="84" t="b">
        <v>0</v>
      </c>
      <c r="G479" s="84" t="b">
        <v>0</v>
      </c>
    </row>
    <row r="480" spans="1:7" ht="15">
      <c r="A480" s="84" t="s">
        <v>2912</v>
      </c>
      <c r="B480" s="84">
        <v>2</v>
      </c>
      <c r="C480" s="118">
        <v>0.0011117167416407746</v>
      </c>
      <c r="D480" s="84" t="s">
        <v>3058</v>
      </c>
      <c r="E480" s="84" t="b">
        <v>0</v>
      </c>
      <c r="F480" s="84" t="b">
        <v>0</v>
      </c>
      <c r="G480" s="84" t="b">
        <v>0</v>
      </c>
    </row>
    <row r="481" spans="1:7" ht="15">
      <c r="A481" s="84" t="s">
        <v>2913</v>
      </c>
      <c r="B481" s="84">
        <v>2</v>
      </c>
      <c r="C481" s="118">
        <v>0.0011117167416407746</v>
      </c>
      <c r="D481" s="84" t="s">
        <v>3058</v>
      </c>
      <c r="E481" s="84" t="b">
        <v>0</v>
      </c>
      <c r="F481" s="84" t="b">
        <v>0</v>
      </c>
      <c r="G481" s="84" t="b">
        <v>0</v>
      </c>
    </row>
    <row r="482" spans="1:7" ht="15">
      <c r="A482" s="84" t="s">
        <v>2914</v>
      </c>
      <c r="B482" s="84">
        <v>2</v>
      </c>
      <c r="C482" s="118">
        <v>0.0011117167416407746</v>
      </c>
      <c r="D482" s="84" t="s">
        <v>3058</v>
      </c>
      <c r="E482" s="84" t="b">
        <v>0</v>
      </c>
      <c r="F482" s="84" t="b">
        <v>0</v>
      </c>
      <c r="G482" s="84" t="b">
        <v>0</v>
      </c>
    </row>
    <row r="483" spans="1:7" ht="15">
      <c r="A483" s="84" t="s">
        <v>2915</v>
      </c>
      <c r="B483" s="84">
        <v>2</v>
      </c>
      <c r="C483" s="118">
        <v>0.0011117167416407746</v>
      </c>
      <c r="D483" s="84" t="s">
        <v>3058</v>
      </c>
      <c r="E483" s="84" t="b">
        <v>0</v>
      </c>
      <c r="F483" s="84" t="b">
        <v>0</v>
      </c>
      <c r="G483" s="84" t="b">
        <v>0</v>
      </c>
    </row>
    <row r="484" spans="1:7" ht="15">
      <c r="A484" s="84" t="s">
        <v>2916</v>
      </c>
      <c r="B484" s="84">
        <v>2</v>
      </c>
      <c r="C484" s="118">
        <v>0.0011117167416407746</v>
      </c>
      <c r="D484" s="84" t="s">
        <v>3058</v>
      </c>
      <c r="E484" s="84" t="b">
        <v>0</v>
      </c>
      <c r="F484" s="84" t="b">
        <v>0</v>
      </c>
      <c r="G484" s="84" t="b">
        <v>0</v>
      </c>
    </row>
    <row r="485" spans="1:7" ht="15">
      <c r="A485" s="84" t="s">
        <v>323</v>
      </c>
      <c r="B485" s="84">
        <v>2</v>
      </c>
      <c r="C485" s="118">
        <v>0.0011117167416407746</v>
      </c>
      <c r="D485" s="84" t="s">
        <v>3058</v>
      </c>
      <c r="E485" s="84" t="b">
        <v>0</v>
      </c>
      <c r="F485" s="84" t="b">
        <v>0</v>
      </c>
      <c r="G485" s="84" t="b">
        <v>0</v>
      </c>
    </row>
    <row r="486" spans="1:7" ht="15">
      <c r="A486" s="84" t="s">
        <v>322</v>
      </c>
      <c r="B486" s="84">
        <v>2</v>
      </c>
      <c r="C486" s="118">
        <v>0.0011117167416407746</v>
      </c>
      <c r="D486" s="84" t="s">
        <v>3058</v>
      </c>
      <c r="E486" s="84" t="b">
        <v>0</v>
      </c>
      <c r="F486" s="84" t="b">
        <v>0</v>
      </c>
      <c r="G486" s="84" t="b">
        <v>0</v>
      </c>
    </row>
    <row r="487" spans="1:7" ht="15">
      <c r="A487" s="84" t="s">
        <v>321</v>
      </c>
      <c r="B487" s="84">
        <v>2</v>
      </c>
      <c r="C487" s="118">
        <v>0.0011117167416407746</v>
      </c>
      <c r="D487" s="84" t="s">
        <v>3058</v>
      </c>
      <c r="E487" s="84" t="b">
        <v>0</v>
      </c>
      <c r="F487" s="84" t="b">
        <v>0</v>
      </c>
      <c r="G487" s="84" t="b">
        <v>0</v>
      </c>
    </row>
    <row r="488" spans="1:7" ht="15">
      <c r="A488" s="84" t="s">
        <v>274</v>
      </c>
      <c r="B488" s="84">
        <v>2</v>
      </c>
      <c r="C488" s="118">
        <v>0.0011117167416407746</v>
      </c>
      <c r="D488" s="84" t="s">
        <v>3058</v>
      </c>
      <c r="E488" s="84" t="b">
        <v>0</v>
      </c>
      <c r="F488" s="84" t="b">
        <v>0</v>
      </c>
      <c r="G488" s="84" t="b">
        <v>0</v>
      </c>
    </row>
    <row r="489" spans="1:7" ht="15">
      <c r="A489" s="84" t="s">
        <v>2917</v>
      </c>
      <c r="B489" s="84">
        <v>2</v>
      </c>
      <c r="C489" s="118">
        <v>0.0011117167416407746</v>
      </c>
      <c r="D489" s="84" t="s">
        <v>3058</v>
      </c>
      <c r="E489" s="84" t="b">
        <v>0</v>
      </c>
      <c r="F489" s="84" t="b">
        <v>0</v>
      </c>
      <c r="G489" s="84" t="b">
        <v>0</v>
      </c>
    </row>
    <row r="490" spans="1:7" ht="15">
      <c r="A490" s="84" t="s">
        <v>2918</v>
      </c>
      <c r="B490" s="84">
        <v>2</v>
      </c>
      <c r="C490" s="118">
        <v>0.0011117167416407746</v>
      </c>
      <c r="D490" s="84" t="s">
        <v>3058</v>
      </c>
      <c r="E490" s="84" t="b">
        <v>0</v>
      </c>
      <c r="F490" s="84" t="b">
        <v>0</v>
      </c>
      <c r="G490" s="84" t="b">
        <v>0</v>
      </c>
    </row>
    <row r="491" spans="1:7" ht="15">
      <c r="A491" s="84" t="s">
        <v>250</v>
      </c>
      <c r="B491" s="84">
        <v>2</v>
      </c>
      <c r="C491" s="118">
        <v>0.0011117167416407746</v>
      </c>
      <c r="D491" s="84" t="s">
        <v>3058</v>
      </c>
      <c r="E491" s="84" t="b">
        <v>0</v>
      </c>
      <c r="F491" s="84" t="b">
        <v>0</v>
      </c>
      <c r="G491" s="84" t="b">
        <v>0</v>
      </c>
    </row>
    <row r="492" spans="1:7" ht="15">
      <c r="A492" s="84" t="s">
        <v>2919</v>
      </c>
      <c r="B492" s="84">
        <v>2</v>
      </c>
      <c r="C492" s="118">
        <v>0.0011117167416407746</v>
      </c>
      <c r="D492" s="84" t="s">
        <v>3058</v>
      </c>
      <c r="E492" s="84" t="b">
        <v>0</v>
      </c>
      <c r="F492" s="84" t="b">
        <v>0</v>
      </c>
      <c r="G492" s="84" t="b">
        <v>0</v>
      </c>
    </row>
    <row r="493" spans="1:7" ht="15">
      <c r="A493" s="84" t="s">
        <v>2920</v>
      </c>
      <c r="B493" s="84">
        <v>2</v>
      </c>
      <c r="C493" s="118">
        <v>0.0011117167416407746</v>
      </c>
      <c r="D493" s="84" t="s">
        <v>3058</v>
      </c>
      <c r="E493" s="84" t="b">
        <v>0</v>
      </c>
      <c r="F493" s="84" t="b">
        <v>0</v>
      </c>
      <c r="G493" s="84" t="b">
        <v>0</v>
      </c>
    </row>
    <row r="494" spans="1:7" ht="15">
      <c r="A494" s="84" t="s">
        <v>2921</v>
      </c>
      <c r="B494" s="84">
        <v>2</v>
      </c>
      <c r="C494" s="118">
        <v>0.0011117167416407746</v>
      </c>
      <c r="D494" s="84" t="s">
        <v>3058</v>
      </c>
      <c r="E494" s="84" t="b">
        <v>1</v>
      </c>
      <c r="F494" s="84" t="b">
        <v>0</v>
      </c>
      <c r="G494" s="84" t="b">
        <v>0</v>
      </c>
    </row>
    <row r="495" spans="1:7" ht="15">
      <c r="A495" s="84" t="s">
        <v>2922</v>
      </c>
      <c r="B495" s="84">
        <v>2</v>
      </c>
      <c r="C495" s="118">
        <v>0.0011117167416407746</v>
      </c>
      <c r="D495" s="84" t="s">
        <v>3058</v>
      </c>
      <c r="E495" s="84" t="b">
        <v>0</v>
      </c>
      <c r="F495" s="84" t="b">
        <v>0</v>
      </c>
      <c r="G495" s="84" t="b">
        <v>0</v>
      </c>
    </row>
    <row r="496" spans="1:7" ht="15">
      <c r="A496" s="84" t="s">
        <v>2923</v>
      </c>
      <c r="B496" s="84">
        <v>2</v>
      </c>
      <c r="C496" s="118">
        <v>0.0011117167416407746</v>
      </c>
      <c r="D496" s="84" t="s">
        <v>3058</v>
      </c>
      <c r="E496" s="84" t="b">
        <v>0</v>
      </c>
      <c r="F496" s="84" t="b">
        <v>0</v>
      </c>
      <c r="G496" s="84" t="b">
        <v>0</v>
      </c>
    </row>
    <row r="497" spans="1:7" ht="15">
      <c r="A497" s="84" t="s">
        <v>2924</v>
      </c>
      <c r="B497" s="84">
        <v>2</v>
      </c>
      <c r="C497" s="118">
        <v>0.0011117167416407746</v>
      </c>
      <c r="D497" s="84" t="s">
        <v>3058</v>
      </c>
      <c r="E497" s="84" t="b">
        <v>0</v>
      </c>
      <c r="F497" s="84" t="b">
        <v>0</v>
      </c>
      <c r="G497" s="84" t="b">
        <v>0</v>
      </c>
    </row>
    <row r="498" spans="1:7" ht="15">
      <c r="A498" s="84" t="s">
        <v>2925</v>
      </c>
      <c r="B498" s="84">
        <v>2</v>
      </c>
      <c r="C498" s="118">
        <v>0.0011117167416407746</v>
      </c>
      <c r="D498" s="84" t="s">
        <v>3058</v>
      </c>
      <c r="E498" s="84" t="b">
        <v>0</v>
      </c>
      <c r="F498" s="84" t="b">
        <v>0</v>
      </c>
      <c r="G498" s="84" t="b">
        <v>0</v>
      </c>
    </row>
    <row r="499" spans="1:7" ht="15">
      <c r="A499" s="84" t="s">
        <v>2926</v>
      </c>
      <c r="B499" s="84">
        <v>2</v>
      </c>
      <c r="C499" s="118">
        <v>0.0011117167416407746</v>
      </c>
      <c r="D499" s="84" t="s">
        <v>3058</v>
      </c>
      <c r="E499" s="84" t="b">
        <v>0</v>
      </c>
      <c r="F499" s="84" t="b">
        <v>0</v>
      </c>
      <c r="G499" s="84" t="b">
        <v>0</v>
      </c>
    </row>
    <row r="500" spans="1:7" ht="15">
      <c r="A500" s="84" t="s">
        <v>2927</v>
      </c>
      <c r="B500" s="84">
        <v>2</v>
      </c>
      <c r="C500" s="118">
        <v>0.0011117167416407746</v>
      </c>
      <c r="D500" s="84" t="s">
        <v>3058</v>
      </c>
      <c r="E500" s="84" t="b">
        <v>0</v>
      </c>
      <c r="F500" s="84" t="b">
        <v>0</v>
      </c>
      <c r="G500" s="84" t="b">
        <v>0</v>
      </c>
    </row>
    <row r="501" spans="1:7" ht="15">
      <c r="A501" s="84" t="s">
        <v>2928</v>
      </c>
      <c r="B501" s="84">
        <v>2</v>
      </c>
      <c r="C501" s="118">
        <v>0.0011117167416407746</v>
      </c>
      <c r="D501" s="84" t="s">
        <v>3058</v>
      </c>
      <c r="E501" s="84" t="b">
        <v>0</v>
      </c>
      <c r="F501" s="84" t="b">
        <v>0</v>
      </c>
      <c r="G501" s="84" t="b">
        <v>0</v>
      </c>
    </row>
    <row r="502" spans="1:7" ht="15">
      <c r="A502" s="84" t="s">
        <v>2929</v>
      </c>
      <c r="B502" s="84">
        <v>2</v>
      </c>
      <c r="C502" s="118">
        <v>0.0011117167416407746</v>
      </c>
      <c r="D502" s="84" t="s">
        <v>3058</v>
      </c>
      <c r="E502" s="84" t="b">
        <v>0</v>
      </c>
      <c r="F502" s="84" t="b">
        <v>0</v>
      </c>
      <c r="G502" s="84" t="b">
        <v>0</v>
      </c>
    </row>
    <row r="503" spans="1:7" ht="15">
      <c r="A503" s="84" t="s">
        <v>2930</v>
      </c>
      <c r="B503" s="84">
        <v>2</v>
      </c>
      <c r="C503" s="118">
        <v>0.0011117167416407746</v>
      </c>
      <c r="D503" s="84" t="s">
        <v>3058</v>
      </c>
      <c r="E503" s="84" t="b">
        <v>0</v>
      </c>
      <c r="F503" s="84" t="b">
        <v>0</v>
      </c>
      <c r="G503" s="84" t="b">
        <v>0</v>
      </c>
    </row>
    <row r="504" spans="1:7" ht="15">
      <c r="A504" s="84" t="s">
        <v>266</v>
      </c>
      <c r="B504" s="84">
        <v>2</v>
      </c>
      <c r="C504" s="118">
        <v>0.0011117167416407746</v>
      </c>
      <c r="D504" s="84" t="s">
        <v>3058</v>
      </c>
      <c r="E504" s="84" t="b">
        <v>0</v>
      </c>
      <c r="F504" s="84" t="b">
        <v>0</v>
      </c>
      <c r="G504" s="84" t="b">
        <v>0</v>
      </c>
    </row>
    <row r="505" spans="1:7" ht="15">
      <c r="A505" s="84" t="s">
        <v>2931</v>
      </c>
      <c r="B505" s="84">
        <v>2</v>
      </c>
      <c r="C505" s="118">
        <v>0.0011117167416407746</v>
      </c>
      <c r="D505" s="84" t="s">
        <v>3058</v>
      </c>
      <c r="E505" s="84" t="b">
        <v>0</v>
      </c>
      <c r="F505" s="84" t="b">
        <v>0</v>
      </c>
      <c r="G505" s="84" t="b">
        <v>0</v>
      </c>
    </row>
    <row r="506" spans="1:7" ht="15">
      <c r="A506" s="84" t="s">
        <v>2932</v>
      </c>
      <c r="B506" s="84">
        <v>2</v>
      </c>
      <c r="C506" s="118">
        <v>0.0011117167416407746</v>
      </c>
      <c r="D506" s="84" t="s">
        <v>3058</v>
      </c>
      <c r="E506" s="84" t="b">
        <v>0</v>
      </c>
      <c r="F506" s="84" t="b">
        <v>0</v>
      </c>
      <c r="G506" s="84" t="b">
        <v>0</v>
      </c>
    </row>
    <row r="507" spans="1:7" ht="15">
      <c r="A507" s="84" t="s">
        <v>2933</v>
      </c>
      <c r="B507" s="84">
        <v>2</v>
      </c>
      <c r="C507" s="118">
        <v>0.0011117167416407746</v>
      </c>
      <c r="D507" s="84" t="s">
        <v>3058</v>
      </c>
      <c r="E507" s="84" t="b">
        <v>0</v>
      </c>
      <c r="F507" s="84" t="b">
        <v>0</v>
      </c>
      <c r="G507" s="84" t="b">
        <v>0</v>
      </c>
    </row>
    <row r="508" spans="1:7" ht="15">
      <c r="A508" s="84" t="s">
        <v>2934</v>
      </c>
      <c r="B508" s="84">
        <v>2</v>
      </c>
      <c r="C508" s="118">
        <v>0.0011117167416407746</v>
      </c>
      <c r="D508" s="84" t="s">
        <v>3058</v>
      </c>
      <c r="E508" s="84" t="b">
        <v>0</v>
      </c>
      <c r="F508" s="84" t="b">
        <v>0</v>
      </c>
      <c r="G508" s="84" t="b">
        <v>0</v>
      </c>
    </row>
    <row r="509" spans="1:7" ht="15">
      <c r="A509" s="84" t="s">
        <v>2935</v>
      </c>
      <c r="B509" s="84">
        <v>2</v>
      </c>
      <c r="C509" s="118">
        <v>0.0011117167416407746</v>
      </c>
      <c r="D509" s="84" t="s">
        <v>3058</v>
      </c>
      <c r="E509" s="84" t="b">
        <v>0</v>
      </c>
      <c r="F509" s="84" t="b">
        <v>0</v>
      </c>
      <c r="G509" s="84" t="b">
        <v>0</v>
      </c>
    </row>
    <row r="510" spans="1:7" ht="15">
      <c r="A510" s="84" t="s">
        <v>2936</v>
      </c>
      <c r="B510" s="84">
        <v>2</v>
      </c>
      <c r="C510" s="118">
        <v>0.0011117167416407746</v>
      </c>
      <c r="D510" s="84" t="s">
        <v>3058</v>
      </c>
      <c r="E510" s="84" t="b">
        <v>0</v>
      </c>
      <c r="F510" s="84" t="b">
        <v>0</v>
      </c>
      <c r="G510" s="84" t="b">
        <v>0</v>
      </c>
    </row>
    <row r="511" spans="1:7" ht="15">
      <c r="A511" s="84" t="s">
        <v>2937</v>
      </c>
      <c r="B511" s="84">
        <v>2</v>
      </c>
      <c r="C511" s="118">
        <v>0.0011117167416407746</v>
      </c>
      <c r="D511" s="84" t="s">
        <v>3058</v>
      </c>
      <c r="E511" s="84" t="b">
        <v>0</v>
      </c>
      <c r="F511" s="84" t="b">
        <v>0</v>
      </c>
      <c r="G511" s="84" t="b">
        <v>0</v>
      </c>
    </row>
    <row r="512" spans="1:7" ht="15">
      <c r="A512" s="84" t="s">
        <v>2938</v>
      </c>
      <c r="B512" s="84">
        <v>2</v>
      </c>
      <c r="C512" s="118">
        <v>0.0011117167416407746</v>
      </c>
      <c r="D512" s="84" t="s">
        <v>3058</v>
      </c>
      <c r="E512" s="84" t="b">
        <v>0</v>
      </c>
      <c r="F512" s="84" t="b">
        <v>0</v>
      </c>
      <c r="G512" s="84" t="b">
        <v>0</v>
      </c>
    </row>
    <row r="513" spans="1:7" ht="15">
      <c r="A513" s="84" t="s">
        <v>2939</v>
      </c>
      <c r="B513" s="84">
        <v>2</v>
      </c>
      <c r="C513" s="118">
        <v>0.0011117167416407746</v>
      </c>
      <c r="D513" s="84" t="s">
        <v>3058</v>
      </c>
      <c r="E513" s="84" t="b">
        <v>0</v>
      </c>
      <c r="F513" s="84" t="b">
        <v>0</v>
      </c>
      <c r="G513" s="84" t="b">
        <v>0</v>
      </c>
    </row>
    <row r="514" spans="1:7" ht="15">
      <c r="A514" s="84" t="s">
        <v>2940</v>
      </c>
      <c r="B514" s="84">
        <v>2</v>
      </c>
      <c r="C514" s="118">
        <v>0.0011117167416407746</v>
      </c>
      <c r="D514" s="84" t="s">
        <v>3058</v>
      </c>
      <c r="E514" s="84" t="b">
        <v>0</v>
      </c>
      <c r="F514" s="84" t="b">
        <v>0</v>
      </c>
      <c r="G514" s="84" t="b">
        <v>0</v>
      </c>
    </row>
    <row r="515" spans="1:7" ht="15">
      <c r="A515" s="84" t="s">
        <v>2941</v>
      </c>
      <c r="B515" s="84">
        <v>2</v>
      </c>
      <c r="C515" s="118">
        <v>0.0011117167416407746</v>
      </c>
      <c r="D515" s="84" t="s">
        <v>3058</v>
      </c>
      <c r="E515" s="84" t="b">
        <v>0</v>
      </c>
      <c r="F515" s="84" t="b">
        <v>0</v>
      </c>
      <c r="G515" s="84" t="b">
        <v>0</v>
      </c>
    </row>
    <row r="516" spans="1:7" ht="15">
      <c r="A516" s="84" t="s">
        <v>2942</v>
      </c>
      <c r="B516" s="84">
        <v>2</v>
      </c>
      <c r="C516" s="118">
        <v>0.0011117167416407746</v>
      </c>
      <c r="D516" s="84" t="s">
        <v>3058</v>
      </c>
      <c r="E516" s="84" t="b">
        <v>0</v>
      </c>
      <c r="F516" s="84" t="b">
        <v>0</v>
      </c>
      <c r="G516" s="84" t="b">
        <v>0</v>
      </c>
    </row>
    <row r="517" spans="1:7" ht="15">
      <c r="A517" s="84" t="s">
        <v>2943</v>
      </c>
      <c r="B517" s="84">
        <v>2</v>
      </c>
      <c r="C517" s="118">
        <v>0.0011117167416407746</v>
      </c>
      <c r="D517" s="84" t="s">
        <v>3058</v>
      </c>
      <c r="E517" s="84" t="b">
        <v>0</v>
      </c>
      <c r="F517" s="84" t="b">
        <v>0</v>
      </c>
      <c r="G517" s="84" t="b">
        <v>0</v>
      </c>
    </row>
    <row r="518" spans="1:7" ht="15">
      <c r="A518" s="84" t="s">
        <v>2944</v>
      </c>
      <c r="B518" s="84">
        <v>2</v>
      </c>
      <c r="C518" s="118">
        <v>0.0011117167416407746</v>
      </c>
      <c r="D518" s="84" t="s">
        <v>3058</v>
      </c>
      <c r="E518" s="84" t="b">
        <v>0</v>
      </c>
      <c r="F518" s="84" t="b">
        <v>0</v>
      </c>
      <c r="G518" s="84" t="b">
        <v>0</v>
      </c>
    </row>
    <row r="519" spans="1:7" ht="15">
      <c r="A519" s="84" t="s">
        <v>2945</v>
      </c>
      <c r="B519" s="84">
        <v>2</v>
      </c>
      <c r="C519" s="118">
        <v>0.0011117167416407746</v>
      </c>
      <c r="D519" s="84" t="s">
        <v>3058</v>
      </c>
      <c r="E519" s="84" t="b">
        <v>0</v>
      </c>
      <c r="F519" s="84" t="b">
        <v>0</v>
      </c>
      <c r="G519" s="84" t="b">
        <v>0</v>
      </c>
    </row>
    <row r="520" spans="1:7" ht="15">
      <c r="A520" s="84" t="s">
        <v>2946</v>
      </c>
      <c r="B520" s="84">
        <v>2</v>
      </c>
      <c r="C520" s="118">
        <v>0.0011117167416407746</v>
      </c>
      <c r="D520" s="84" t="s">
        <v>3058</v>
      </c>
      <c r="E520" s="84" t="b">
        <v>0</v>
      </c>
      <c r="F520" s="84" t="b">
        <v>0</v>
      </c>
      <c r="G520" s="84" t="b">
        <v>0</v>
      </c>
    </row>
    <row r="521" spans="1:7" ht="15">
      <c r="A521" s="84" t="s">
        <v>2947</v>
      </c>
      <c r="B521" s="84">
        <v>2</v>
      </c>
      <c r="C521" s="118">
        <v>0.0011117167416407746</v>
      </c>
      <c r="D521" s="84" t="s">
        <v>3058</v>
      </c>
      <c r="E521" s="84" t="b">
        <v>0</v>
      </c>
      <c r="F521" s="84" t="b">
        <v>0</v>
      </c>
      <c r="G521" s="84" t="b">
        <v>0</v>
      </c>
    </row>
    <row r="522" spans="1:7" ht="15">
      <c r="A522" s="84" t="s">
        <v>2948</v>
      </c>
      <c r="B522" s="84">
        <v>2</v>
      </c>
      <c r="C522" s="118">
        <v>0.0011117167416407746</v>
      </c>
      <c r="D522" s="84" t="s">
        <v>3058</v>
      </c>
      <c r="E522" s="84" t="b">
        <v>0</v>
      </c>
      <c r="F522" s="84" t="b">
        <v>0</v>
      </c>
      <c r="G522" s="84" t="b">
        <v>0</v>
      </c>
    </row>
    <row r="523" spans="1:7" ht="15">
      <c r="A523" s="84" t="s">
        <v>2949</v>
      </c>
      <c r="B523" s="84">
        <v>2</v>
      </c>
      <c r="C523" s="118">
        <v>0.0011117167416407746</v>
      </c>
      <c r="D523" s="84" t="s">
        <v>3058</v>
      </c>
      <c r="E523" s="84" t="b">
        <v>0</v>
      </c>
      <c r="F523" s="84" t="b">
        <v>0</v>
      </c>
      <c r="G523" s="84" t="b">
        <v>0</v>
      </c>
    </row>
    <row r="524" spans="1:7" ht="15">
      <c r="A524" s="84" t="s">
        <v>2950</v>
      </c>
      <c r="B524" s="84">
        <v>2</v>
      </c>
      <c r="C524" s="118">
        <v>0.0011117167416407746</v>
      </c>
      <c r="D524" s="84" t="s">
        <v>3058</v>
      </c>
      <c r="E524" s="84" t="b">
        <v>0</v>
      </c>
      <c r="F524" s="84" t="b">
        <v>0</v>
      </c>
      <c r="G524" s="84" t="b">
        <v>0</v>
      </c>
    </row>
    <row r="525" spans="1:7" ht="15">
      <c r="A525" s="84" t="s">
        <v>2951</v>
      </c>
      <c r="B525" s="84">
        <v>2</v>
      </c>
      <c r="C525" s="118">
        <v>0.0011117167416407746</v>
      </c>
      <c r="D525" s="84" t="s">
        <v>3058</v>
      </c>
      <c r="E525" s="84" t="b">
        <v>0</v>
      </c>
      <c r="F525" s="84" t="b">
        <v>0</v>
      </c>
      <c r="G525" s="84" t="b">
        <v>0</v>
      </c>
    </row>
    <row r="526" spans="1:7" ht="15">
      <c r="A526" s="84" t="s">
        <v>2952</v>
      </c>
      <c r="B526" s="84">
        <v>2</v>
      </c>
      <c r="C526" s="118">
        <v>0.0011117167416407746</v>
      </c>
      <c r="D526" s="84" t="s">
        <v>3058</v>
      </c>
      <c r="E526" s="84" t="b">
        <v>0</v>
      </c>
      <c r="F526" s="84" t="b">
        <v>0</v>
      </c>
      <c r="G526" s="84" t="b">
        <v>0</v>
      </c>
    </row>
    <row r="527" spans="1:7" ht="15">
      <c r="A527" s="84" t="s">
        <v>2953</v>
      </c>
      <c r="B527" s="84">
        <v>2</v>
      </c>
      <c r="C527" s="118">
        <v>0.0011117167416407746</v>
      </c>
      <c r="D527" s="84" t="s">
        <v>3058</v>
      </c>
      <c r="E527" s="84" t="b">
        <v>0</v>
      </c>
      <c r="F527" s="84" t="b">
        <v>0</v>
      </c>
      <c r="G527" s="84" t="b">
        <v>0</v>
      </c>
    </row>
    <row r="528" spans="1:7" ht="15">
      <c r="A528" s="84" t="s">
        <v>2954</v>
      </c>
      <c r="B528" s="84">
        <v>2</v>
      </c>
      <c r="C528" s="118">
        <v>0.0011117167416407746</v>
      </c>
      <c r="D528" s="84" t="s">
        <v>3058</v>
      </c>
      <c r="E528" s="84" t="b">
        <v>0</v>
      </c>
      <c r="F528" s="84" t="b">
        <v>0</v>
      </c>
      <c r="G528" s="84" t="b">
        <v>0</v>
      </c>
    </row>
    <row r="529" spans="1:7" ht="15">
      <c r="A529" s="84" t="s">
        <v>2955</v>
      </c>
      <c r="B529" s="84">
        <v>2</v>
      </c>
      <c r="C529" s="118">
        <v>0.0011117167416407746</v>
      </c>
      <c r="D529" s="84" t="s">
        <v>3058</v>
      </c>
      <c r="E529" s="84" t="b">
        <v>0</v>
      </c>
      <c r="F529" s="84" t="b">
        <v>0</v>
      </c>
      <c r="G529" s="84" t="b">
        <v>0</v>
      </c>
    </row>
    <row r="530" spans="1:7" ht="15">
      <c r="A530" s="84" t="s">
        <v>2956</v>
      </c>
      <c r="B530" s="84">
        <v>2</v>
      </c>
      <c r="C530" s="118">
        <v>0.0011117167416407746</v>
      </c>
      <c r="D530" s="84" t="s">
        <v>3058</v>
      </c>
      <c r="E530" s="84" t="b">
        <v>0</v>
      </c>
      <c r="F530" s="84" t="b">
        <v>0</v>
      </c>
      <c r="G530" s="84" t="b">
        <v>0</v>
      </c>
    </row>
    <row r="531" spans="1:7" ht="15">
      <c r="A531" s="84" t="s">
        <v>2957</v>
      </c>
      <c r="B531" s="84">
        <v>2</v>
      </c>
      <c r="C531" s="118">
        <v>0.0011117167416407746</v>
      </c>
      <c r="D531" s="84" t="s">
        <v>3058</v>
      </c>
      <c r="E531" s="84" t="b">
        <v>0</v>
      </c>
      <c r="F531" s="84" t="b">
        <v>0</v>
      </c>
      <c r="G531" s="84" t="b">
        <v>0</v>
      </c>
    </row>
    <row r="532" spans="1:7" ht="15">
      <c r="A532" s="84" t="s">
        <v>2958</v>
      </c>
      <c r="B532" s="84">
        <v>2</v>
      </c>
      <c r="C532" s="118">
        <v>0.0011117167416407746</v>
      </c>
      <c r="D532" s="84" t="s">
        <v>3058</v>
      </c>
      <c r="E532" s="84" t="b">
        <v>0</v>
      </c>
      <c r="F532" s="84" t="b">
        <v>0</v>
      </c>
      <c r="G532" s="84" t="b">
        <v>0</v>
      </c>
    </row>
    <row r="533" spans="1:7" ht="15">
      <c r="A533" s="84" t="s">
        <v>2959</v>
      </c>
      <c r="B533" s="84">
        <v>2</v>
      </c>
      <c r="C533" s="118">
        <v>0.0011117167416407746</v>
      </c>
      <c r="D533" s="84" t="s">
        <v>3058</v>
      </c>
      <c r="E533" s="84" t="b">
        <v>0</v>
      </c>
      <c r="F533" s="84" t="b">
        <v>0</v>
      </c>
      <c r="G533" s="84" t="b">
        <v>0</v>
      </c>
    </row>
    <row r="534" spans="1:7" ht="15">
      <c r="A534" s="84" t="s">
        <v>2960</v>
      </c>
      <c r="B534" s="84">
        <v>2</v>
      </c>
      <c r="C534" s="118">
        <v>0.0011117167416407746</v>
      </c>
      <c r="D534" s="84" t="s">
        <v>3058</v>
      </c>
      <c r="E534" s="84" t="b">
        <v>0</v>
      </c>
      <c r="F534" s="84" t="b">
        <v>0</v>
      </c>
      <c r="G534" s="84" t="b">
        <v>0</v>
      </c>
    </row>
    <row r="535" spans="1:7" ht="15">
      <c r="A535" s="84" t="s">
        <v>2961</v>
      </c>
      <c r="B535" s="84">
        <v>2</v>
      </c>
      <c r="C535" s="118">
        <v>0.0011117167416407746</v>
      </c>
      <c r="D535" s="84" t="s">
        <v>3058</v>
      </c>
      <c r="E535" s="84" t="b">
        <v>0</v>
      </c>
      <c r="F535" s="84" t="b">
        <v>0</v>
      </c>
      <c r="G535" s="84" t="b">
        <v>0</v>
      </c>
    </row>
    <row r="536" spans="1:7" ht="15">
      <c r="A536" s="84" t="s">
        <v>2962</v>
      </c>
      <c r="B536" s="84">
        <v>2</v>
      </c>
      <c r="C536" s="118">
        <v>0.0011117167416407746</v>
      </c>
      <c r="D536" s="84" t="s">
        <v>3058</v>
      </c>
      <c r="E536" s="84" t="b">
        <v>0</v>
      </c>
      <c r="F536" s="84" t="b">
        <v>0</v>
      </c>
      <c r="G536" s="84" t="b">
        <v>0</v>
      </c>
    </row>
    <row r="537" spans="1:7" ht="15">
      <c r="A537" s="84" t="s">
        <v>2963</v>
      </c>
      <c r="B537" s="84">
        <v>2</v>
      </c>
      <c r="C537" s="118">
        <v>0.0011117167416407746</v>
      </c>
      <c r="D537" s="84" t="s">
        <v>3058</v>
      </c>
      <c r="E537" s="84" t="b">
        <v>0</v>
      </c>
      <c r="F537" s="84" t="b">
        <v>0</v>
      </c>
      <c r="G537" s="84" t="b">
        <v>0</v>
      </c>
    </row>
    <row r="538" spans="1:7" ht="15">
      <c r="A538" s="84" t="s">
        <v>2964</v>
      </c>
      <c r="B538" s="84">
        <v>2</v>
      </c>
      <c r="C538" s="118">
        <v>0.0011117167416407746</v>
      </c>
      <c r="D538" s="84" t="s">
        <v>3058</v>
      </c>
      <c r="E538" s="84" t="b">
        <v>0</v>
      </c>
      <c r="F538" s="84" t="b">
        <v>0</v>
      </c>
      <c r="G538" s="84" t="b">
        <v>0</v>
      </c>
    </row>
    <row r="539" spans="1:7" ht="15">
      <c r="A539" s="84" t="s">
        <v>2965</v>
      </c>
      <c r="B539" s="84">
        <v>2</v>
      </c>
      <c r="C539" s="118">
        <v>0.0011117167416407746</v>
      </c>
      <c r="D539" s="84" t="s">
        <v>3058</v>
      </c>
      <c r="E539" s="84" t="b">
        <v>0</v>
      </c>
      <c r="F539" s="84" t="b">
        <v>0</v>
      </c>
      <c r="G539" s="84" t="b">
        <v>0</v>
      </c>
    </row>
    <row r="540" spans="1:7" ht="15">
      <c r="A540" s="84" t="s">
        <v>2966</v>
      </c>
      <c r="B540" s="84">
        <v>2</v>
      </c>
      <c r="C540" s="118">
        <v>0.0011117167416407746</v>
      </c>
      <c r="D540" s="84" t="s">
        <v>3058</v>
      </c>
      <c r="E540" s="84" t="b">
        <v>0</v>
      </c>
      <c r="F540" s="84" t="b">
        <v>0</v>
      </c>
      <c r="G540" s="84" t="b">
        <v>0</v>
      </c>
    </row>
    <row r="541" spans="1:7" ht="15">
      <c r="A541" s="84" t="s">
        <v>2967</v>
      </c>
      <c r="B541" s="84">
        <v>2</v>
      </c>
      <c r="C541" s="118">
        <v>0.0011117167416407746</v>
      </c>
      <c r="D541" s="84" t="s">
        <v>3058</v>
      </c>
      <c r="E541" s="84" t="b">
        <v>0</v>
      </c>
      <c r="F541" s="84" t="b">
        <v>0</v>
      </c>
      <c r="G541" s="84" t="b">
        <v>0</v>
      </c>
    </row>
    <row r="542" spans="1:7" ht="15">
      <c r="A542" s="84" t="s">
        <v>2968</v>
      </c>
      <c r="B542" s="84">
        <v>2</v>
      </c>
      <c r="C542" s="118">
        <v>0.001273822285886322</v>
      </c>
      <c r="D542" s="84" t="s">
        <v>3058</v>
      </c>
      <c r="E542" s="84" t="b">
        <v>0</v>
      </c>
      <c r="F542" s="84" t="b">
        <v>0</v>
      </c>
      <c r="G542" s="84" t="b">
        <v>0</v>
      </c>
    </row>
    <row r="543" spans="1:7" ht="15">
      <c r="A543" s="84" t="s">
        <v>2969</v>
      </c>
      <c r="B543" s="84">
        <v>2</v>
      </c>
      <c r="C543" s="118">
        <v>0.0011117167416407746</v>
      </c>
      <c r="D543" s="84" t="s">
        <v>3058</v>
      </c>
      <c r="E543" s="84" t="b">
        <v>0</v>
      </c>
      <c r="F543" s="84" t="b">
        <v>0</v>
      </c>
      <c r="G543" s="84" t="b">
        <v>0</v>
      </c>
    </row>
    <row r="544" spans="1:7" ht="15">
      <c r="A544" s="84" t="s">
        <v>2970</v>
      </c>
      <c r="B544" s="84">
        <v>2</v>
      </c>
      <c r="C544" s="118">
        <v>0.0011117167416407746</v>
      </c>
      <c r="D544" s="84" t="s">
        <v>3058</v>
      </c>
      <c r="E544" s="84" t="b">
        <v>0</v>
      </c>
      <c r="F544" s="84" t="b">
        <v>0</v>
      </c>
      <c r="G544" s="84" t="b">
        <v>0</v>
      </c>
    </row>
    <row r="545" spans="1:7" ht="15">
      <c r="A545" s="84" t="s">
        <v>2971</v>
      </c>
      <c r="B545" s="84">
        <v>2</v>
      </c>
      <c r="C545" s="118">
        <v>0.0011117167416407746</v>
      </c>
      <c r="D545" s="84" t="s">
        <v>3058</v>
      </c>
      <c r="E545" s="84" t="b">
        <v>0</v>
      </c>
      <c r="F545" s="84" t="b">
        <v>0</v>
      </c>
      <c r="G545" s="84" t="b">
        <v>0</v>
      </c>
    </row>
    <row r="546" spans="1:7" ht="15">
      <c r="A546" s="84" t="s">
        <v>2972</v>
      </c>
      <c r="B546" s="84">
        <v>2</v>
      </c>
      <c r="C546" s="118">
        <v>0.0011117167416407746</v>
      </c>
      <c r="D546" s="84" t="s">
        <v>3058</v>
      </c>
      <c r="E546" s="84" t="b">
        <v>0</v>
      </c>
      <c r="F546" s="84" t="b">
        <v>0</v>
      </c>
      <c r="G546" s="84" t="b">
        <v>0</v>
      </c>
    </row>
    <row r="547" spans="1:7" ht="15">
      <c r="A547" s="84" t="s">
        <v>2973</v>
      </c>
      <c r="B547" s="84">
        <v>2</v>
      </c>
      <c r="C547" s="118">
        <v>0.0011117167416407746</v>
      </c>
      <c r="D547" s="84" t="s">
        <v>3058</v>
      </c>
      <c r="E547" s="84" t="b">
        <v>0</v>
      </c>
      <c r="F547" s="84" t="b">
        <v>0</v>
      </c>
      <c r="G547" s="84" t="b">
        <v>0</v>
      </c>
    </row>
    <row r="548" spans="1:7" ht="15">
      <c r="A548" s="84" t="s">
        <v>2974</v>
      </c>
      <c r="B548" s="84">
        <v>2</v>
      </c>
      <c r="C548" s="118">
        <v>0.0011117167416407746</v>
      </c>
      <c r="D548" s="84" t="s">
        <v>3058</v>
      </c>
      <c r="E548" s="84" t="b">
        <v>0</v>
      </c>
      <c r="F548" s="84" t="b">
        <v>0</v>
      </c>
      <c r="G548" s="84" t="b">
        <v>0</v>
      </c>
    </row>
    <row r="549" spans="1:7" ht="15">
      <c r="A549" s="84" t="s">
        <v>2975</v>
      </c>
      <c r="B549" s="84">
        <v>2</v>
      </c>
      <c r="C549" s="118">
        <v>0.0011117167416407746</v>
      </c>
      <c r="D549" s="84" t="s">
        <v>3058</v>
      </c>
      <c r="E549" s="84" t="b">
        <v>0</v>
      </c>
      <c r="F549" s="84" t="b">
        <v>0</v>
      </c>
      <c r="G549" s="84" t="b">
        <v>0</v>
      </c>
    </row>
    <row r="550" spans="1:7" ht="15">
      <c r="A550" s="84" t="s">
        <v>2976</v>
      </c>
      <c r="B550" s="84">
        <v>2</v>
      </c>
      <c r="C550" s="118">
        <v>0.0011117167416407746</v>
      </c>
      <c r="D550" s="84" t="s">
        <v>3058</v>
      </c>
      <c r="E550" s="84" t="b">
        <v>0</v>
      </c>
      <c r="F550" s="84" t="b">
        <v>0</v>
      </c>
      <c r="G550" s="84" t="b">
        <v>0</v>
      </c>
    </row>
    <row r="551" spans="1:7" ht="15">
      <c r="A551" s="84" t="s">
        <v>2977</v>
      </c>
      <c r="B551" s="84">
        <v>2</v>
      </c>
      <c r="C551" s="118">
        <v>0.0011117167416407746</v>
      </c>
      <c r="D551" s="84" t="s">
        <v>3058</v>
      </c>
      <c r="E551" s="84" t="b">
        <v>0</v>
      </c>
      <c r="F551" s="84" t="b">
        <v>0</v>
      </c>
      <c r="G551" s="84" t="b">
        <v>0</v>
      </c>
    </row>
    <row r="552" spans="1:7" ht="15">
      <c r="A552" s="84" t="s">
        <v>2978</v>
      </c>
      <c r="B552" s="84">
        <v>2</v>
      </c>
      <c r="C552" s="118">
        <v>0.0011117167416407746</v>
      </c>
      <c r="D552" s="84" t="s">
        <v>3058</v>
      </c>
      <c r="E552" s="84" t="b">
        <v>0</v>
      </c>
      <c r="F552" s="84" t="b">
        <v>0</v>
      </c>
      <c r="G552" s="84" t="b">
        <v>0</v>
      </c>
    </row>
    <row r="553" spans="1:7" ht="15">
      <c r="A553" s="84" t="s">
        <v>2979</v>
      </c>
      <c r="B553" s="84">
        <v>2</v>
      </c>
      <c r="C553" s="118">
        <v>0.0011117167416407746</v>
      </c>
      <c r="D553" s="84" t="s">
        <v>3058</v>
      </c>
      <c r="E553" s="84" t="b">
        <v>0</v>
      </c>
      <c r="F553" s="84" t="b">
        <v>0</v>
      </c>
      <c r="G553" s="84" t="b">
        <v>0</v>
      </c>
    </row>
    <row r="554" spans="1:7" ht="15">
      <c r="A554" s="84" t="s">
        <v>2980</v>
      </c>
      <c r="B554" s="84">
        <v>2</v>
      </c>
      <c r="C554" s="118">
        <v>0.0011117167416407746</v>
      </c>
      <c r="D554" s="84" t="s">
        <v>3058</v>
      </c>
      <c r="E554" s="84" t="b">
        <v>0</v>
      </c>
      <c r="F554" s="84" t="b">
        <v>0</v>
      </c>
      <c r="G554" s="84" t="b">
        <v>0</v>
      </c>
    </row>
    <row r="555" spans="1:7" ht="15">
      <c r="A555" s="84" t="s">
        <v>2981</v>
      </c>
      <c r="B555" s="84">
        <v>2</v>
      </c>
      <c r="C555" s="118">
        <v>0.0011117167416407746</v>
      </c>
      <c r="D555" s="84" t="s">
        <v>3058</v>
      </c>
      <c r="E555" s="84" t="b">
        <v>0</v>
      </c>
      <c r="F555" s="84" t="b">
        <v>0</v>
      </c>
      <c r="G555" s="84" t="b">
        <v>0</v>
      </c>
    </row>
    <row r="556" spans="1:7" ht="15">
      <c r="A556" s="84" t="s">
        <v>2982</v>
      </c>
      <c r="B556" s="84">
        <v>2</v>
      </c>
      <c r="C556" s="118">
        <v>0.0011117167416407746</v>
      </c>
      <c r="D556" s="84" t="s">
        <v>3058</v>
      </c>
      <c r="E556" s="84" t="b">
        <v>0</v>
      </c>
      <c r="F556" s="84" t="b">
        <v>0</v>
      </c>
      <c r="G556" s="84" t="b">
        <v>0</v>
      </c>
    </row>
    <row r="557" spans="1:7" ht="15">
      <c r="A557" s="84" t="s">
        <v>2983</v>
      </c>
      <c r="B557" s="84">
        <v>2</v>
      </c>
      <c r="C557" s="118">
        <v>0.0011117167416407746</v>
      </c>
      <c r="D557" s="84" t="s">
        <v>3058</v>
      </c>
      <c r="E557" s="84" t="b">
        <v>0</v>
      </c>
      <c r="F557" s="84" t="b">
        <v>0</v>
      </c>
      <c r="G557" s="84" t="b">
        <v>0</v>
      </c>
    </row>
    <row r="558" spans="1:7" ht="15">
      <c r="A558" s="84" t="s">
        <v>2984</v>
      </c>
      <c r="B558" s="84">
        <v>2</v>
      </c>
      <c r="C558" s="118">
        <v>0.0011117167416407746</v>
      </c>
      <c r="D558" s="84" t="s">
        <v>3058</v>
      </c>
      <c r="E558" s="84" t="b">
        <v>0</v>
      </c>
      <c r="F558" s="84" t="b">
        <v>0</v>
      </c>
      <c r="G558" s="84" t="b">
        <v>0</v>
      </c>
    </row>
    <row r="559" spans="1:7" ht="15">
      <c r="A559" s="84" t="s">
        <v>2985</v>
      </c>
      <c r="B559" s="84">
        <v>2</v>
      </c>
      <c r="C559" s="118">
        <v>0.0011117167416407746</v>
      </c>
      <c r="D559" s="84" t="s">
        <v>3058</v>
      </c>
      <c r="E559" s="84" t="b">
        <v>0</v>
      </c>
      <c r="F559" s="84" t="b">
        <v>0</v>
      </c>
      <c r="G559" s="84" t="b">
        <v>0</v>
      </c>
    </row>
    <row r="560" spans="1:7" ht="15">
      <c r="A560" s="84" t="s">
        <v>2986</v>
      </c>
      <c r="B560" s="84">
        <v>2</v>
      </c>
      <c r="C560" s="118">
        <v>0.0011117167416407746</v>
      </c>
      <c r="D560" s="84" t="s">
        <v>3058</v>
      </c>
      <c r="E560" s="84" t="b">
        <v>0</v>
      </c>
      <c r="F560" s="84" t="b">
        <v>0</v>
      </c>
      <c r="G560" s="84" t="b">
        <v>0</v>
      </c>
    </row>
    <row r="561" spans="1:7" ht="15">
      <c r="A561" s="84" t="s">
        <v>2987</v>
      </c>
      <c r="B561" s="84">
        <v>2</v>
      </c>
      <c r="C561" s="118">
        <v>0.0011117167416407746</v>
      </c>
      <c r="D561" s="84" t="s">
        <v>3058</v>
      </c>
      <c r="E561" s="84" t="b">
        <v>0</v>
      </c>
      <c r="F561" s="84" t="b">
        <v>0</v>
      </c>
      <c r="G561" s="84" t="b">
        <v>0</v>
      </c>
    </row>
    <row r="562" spans="1:7" ht="15">
      <c r="A562" s="84" t="s">
        <v>2988</v>
      </c>
      <c r="B562" s="84">
        <v>2</v>
      </c>
      <c r="C562" s="118">
        <v>0.0011117167416407746</v>
      </c>
      <c r="D562" s="84" t="s">
        <v>3058</v>
      </c>
      <c r="E562" s="84" t="b">
        <v>0</v>
      </c>
      <c r="F562" s="84" t="b">
        <v>0</v>
      </c>
      <c r="G562" s="84" t="b">
        <v>0</v>
      </c>
    </row>
    <row r="563" spans="1:7" ht="15">
      <c r="A563" s="84" t="s">
        <v>2989</v>
      </c>
      <c r="B563" s="84">
        <v>2</v>
      </c>
      <c r="C563" s="118">
        <v>0.0011117167416407746</v>
      </c>
      <c r="D563" s="84" t="s">
        <v>3058</v>
      </c>
      <c r="E563" s="84" t="b">
        <v>0</v>
      </c>
      <c r="F563" s="84" t="b">
        <v>0</v>
      </c>
      <c r="G563" s="84" t="b">
        <v>0</v>
      </c>
    </row>
    <row r="564" spans="1:7" ht="15">
      <c r="A564" s="84" t="s">
        <v>2990</v>
      </c>
      <c r="B564" s="84">
        <v>2</v>
      </c>
      <c r="C564" s="118">
        <v>0.0011117167416407746</v>
      </c>
      <c r="D564" s="84" t="s">
        <v>3058</v>
      </c>
      <c r="E564" s="84" t="b">
        <v>0</v>
      </c>
      <c r="F564" s="84" t="b">
        <v>0</v>
      </c>
      <c r="G564" s="84" t="b">
        <v>0</v>
      </c>
    </row>
    <row r="565" spans="1:7" ht="15">
      <c r="A565" s="84" t="s">
        <v>2991</v>
      </c>
      <c r="B565" s="84">
        <v>2</v>
      </c>
      <c r="C565" s="118">
        <v>0.0011117167416407746</v>
      </c>
      <c r="D565" s="84" t="s">
        <v>3058</v>
      </c>
      <c r="E565" s="84" t="b">
        <v>0</v>
      </c>
      <c r="F565" s="84" t="b">
        <v>0</v>
      </c>
      <c r="G565" s="84" t="b">
        <v>0</v>
      </c>
    </row>
    <row r="566" spans="1:7" ht="15">
      <c r="A566" s="84" t="s">
        <v>2992</v>
      </c>
      <c r="B566" s="84">
        <v>2</v>
      </c>
      <c r="C566" s="118">
        <v>0.0011117167416407746</v>
      </c>
      <c r="D566" s="84" t="s">
        <v>3058</v>
      </c>
      <c r="E566" s="84" t="b">
        <v>0</v>
      </c>
      <c r="F566" s="84" t="b">
        <v>0</v>
      </c>
      <c r="G566" s="84" t="b">
        <v>0</v>
      </c>
    </row>
    <row r="567" spans="1:7" ht="15">
      <c r="A567" s="84" t="s">
        <v>2993</v>
      </c>
      <c r="B567" s="84">
        <v>2</v>
      </c>
      <c r="C567" s="118">
        <v>0.0011117167416407746</v>
      </c>
      <c r="D567" s="84" t="s">
        <v>3058</v>
      </c>
      <c r="E567" s="84" t="b">
        <v>0</v>
      </c>
      <c r="F567" s="84" t="b">
        <v>0</v>
      </c>
      <c r="G567" s="84" t="b">
        <v>0</v>
      </c>
    </row>
    <row r="568" spans="1:7" ht="15">
      <c r="A568" s="84" t="s">
        <v>2994</v>
      </c>
      <c r="B568" s="84">
        <v>2</v>
      </c>
      <c r="C568" s="118">
        <v>0.0011117167416407746</v>
      </c>
      <c r="D568" s="84" t="s">
        <v>3058</v>
      </c>
      <c r="E568" s="84" t="b">
        <v>0</v>
      </c>
      <c r="F568" s="84" t="b">
        <v>0</v>
      </c>
      <c r="G568" s="84" t="b">
        <v>0</v>
      </c>
    </row>
    <row r="569" spans="1:7" ht="15">
      <c r="A569" s="84" t="s">
        <v>2995</v>
      </c>
      <c r="B569" s="84">
        <v>2</v>
      </c>
      <c r="C569" s="118">
        <v>0.0011117167416407746</v>
      </c>
      <c r="D569" s="84" t="s">
        <v>3058</v>
      </c>
      <c r="E569" s="84" t="b">
        <v>0</v>
      </c>
      <c r="F569" s="84" t="b">
        <v>0</v>
      </c>
      <c r="G569" s="84" t="b">
        <v>0</v>
      </c>
    </row>
    <row r="570" spans="1:7" ht="15">
      <c r="A570" s="84" t="s">
        <v>2996</v>
      </c>
      <c r="B570" s="84">
        <v>2</v>
      </c>
      <c r="C570" s="118">
        <v>0.0011117167416407746</v>
      </c>
      <c r="D570" s="84" t="s">
        <v>3058</v>
      </c>
      <c r="E570" s="84" t="b">
        <v>0</v>
      </c>
      <c r="F570" s="84" t="b">
        <v>0</v>
      </c>
      <c r="G570" s="84" t="b">
        <v>0</v>
      </c>
    </row>
    <row r="571" spans="1:7" ht="15">
      <c r="A571" s="84" t="s">
        <v>2997</v>
      </c>
      <c r="B571" s="84">
        <v>2</v>
      </c>
      <c r="C571" s="118">
        <v>0.0011117167416407746</v>
      </c>
      <c r="D571" s="84" t="s">
        <v>3058</v>
      </c>
      <c r="E571" s="84" t="b">
        <v>0</v>
      </c>
      <c r="F571" s="84" t="b">
        <v>0</v>
      </c>
      <c r="G571" s="84" t="b">
        <v>0</v>
      </c>
    </row>
    <row r="572" spans="1:7" ht="15">
      <c r="A572" s="84" t="s">
        <v>2998</v>
      </c>
      <c r="B572" s="84">
        <v>2</v>
      </c>
      <c r="C572" s="118">
        <v>0.0011117167416407746</v>
      </c>
      <c r="D572" s="84" t="s">
        <v>3058</v>
      </c>
      <c r="E572" s="84" t="b">
        <v>0</v>
      </c>
      <c r="F572" s="84" t="b">
        <v>0</v>
      </c>
      <c r="G572" s="84" t="b">
        <v>0</v>
      </c>
    </row>
    <row r="573" spans="1:7" ht="15">
      <c r="A573" s="84" t="s">
        <v>2999</v>
      </c>
      <c r="B573" s="84">
        <v>2</v>
      </c>
      <c r="C573" s="118">
        <v>0.0011117167416407746</v>
      </c>
      <c r="D573" s="84" t="s">
        <v>3058</v>
      </c>
      <c r="E573" s="84" t="b">
        <v>0</v>
      </c>
      <c r="F573" s="84" t="b">
        <v>0</v>
      </c>
      <c r="G573" s="84" t="b">
        <v>0</v>
      </c>
    </row>
    <row r="574" spans="1:7" ht="15">
      <c r="A574" s="84" t="s">
        <v>3000</v>
      </c>
      <c r="B574" s="84">
        <v>2</v>
      </c>
      <c r="C574" s="118">
        <v>0.0011117167416407746</v>
      </c>
      <c r="D574" s="84" t="s">
        <v>3058</v>
      </c>
      <c r="E574" s="84" t="b">
        <v>0</v>
      </c>
      <c r="F574" s="84" t="b">
        <v>0</v>
      </c>
      <c r="G574" s="84" t="b">
        <v>0</v>
      </c>
    </row>
    <row r="575" spans="1:7" ht="15">
      <c r="A575" s="84" t="s">
        <v>3001</v>
      </c>
      <c r="B575" s="84">
        <v>2</v>
      </c>
      <c r="C575" s="118">
        <v>0.0011117167416407746</v>
      </c>
      <c r="D575" s="84" t="s">
        <v>3058</v>
      </c>
      <c r="E575" s="84" t="b">
        <v>0</v>
      </c>
      <c r="F575" s="84" t="b">
        <v>0</v>
      </c>
      <c r="G575" s="84" t="b">
        <v>0</v>
      </c>
    </row>
    <row r="576" spans="1:7" ht="15">
      <c r="A576" s="84" t="s">
        <v>3002</v>
      </c>
      <c r="B576" s="84">
        <v>2</v>
      </c>
      <c r="C576" s="118">
        <v>0.0011117167416407746</v>
      </c>
      <c r="D576" s="84" t="s">
        <v>3058</v>
      </c>
      <c r="E576" s="84" t="b">
        <v>0</v>
      </c>
      <c r="F576" s="84" t="b">
        <v>0</v>
      </c>
      <c r="G576" s="84" t="b">
        <v>0</v>
      </c>
    </row>
    <row r="577" spans="1:7" ht="15">
      <c r="A577" s="84" t="s">
        <v>3003</v>
      </c>
      <c r="B577" s="84">
        <v>2</v>
      </c>
      <c r="C577" s="118">
        <v>0.0011117167416407746</v>
      </c>
      <c r="D577" s="84" t="s">
        <v>3058</v>
      </c>
      <c r="E577" s="84" t="b">
        <v>0</v>
      </c>
      <c r="F577" s="84" t="b">
        <v>0</v>
      </c>
      <c r="G577" s="84" t="b">
        <v>0</v>
      </c>
    </row>
    <row r="578" spans="1:7" ht="15">
      <c r="A578" s="84" t="s">
        <v>3004</v>
      </c>
      <c r="B578" s="84">
        <v>2</v>
      </c>
      <c r="C578" s="118">
        <v>0.0011117167416407746</v>
      </c>
      <c r="D578" s="84" t="s">
        <v>3058</v>
      </c>
      <c r="E578" s="84" t="b">
        <v>1</v>
      </c>
      <c r="F578" s="84" t="b">
        <v>0</v>
      </c>
      <c r="G578" s="84" t="b">
        <v>0</v>
      </c>
    </row>
    <row r="579" spans="1:7" ht="15">
      <c r="A579" s="84" t="s">
        <v>3005</v>
      </c>
      <c r="B579" s="84">
        <v>2</v>
      </c>
      <c r="C579" s="118">
        <v>0.0011117167416407746</v>
      </c>
      <c r="D579" s="84" t="s">
        <v>3058</v>
      </c>
      <c r="E579" s="84" t="b">
        <v>0</v>
      </c>
      <c r="F579" s="84" t="b">
        <v>0</v>
      </c>
      <c r="G579" s="84" t="b">
        <v>0</v>
      </c>
    </row>
    <row r="580" spans="1:7" ht="15">
      <c r="A580" s="84" t="s">
        <v>3006</v>
      </c>
      <c r="B580" s="84">
        <v>2</v>
      </c>
      <c r="C580" s="118">
        <v>0.0011117167416407746</v>
      </c>
      <c r="D580" s="84" t="s">
        <v>3058</v>
      </c>
      <c r="E580" s="84" t="b">
        <v>0</v>
      </c>
      <c r="F580" s="84" t="b">
        <v>0</v>
      </c>
      <c r="G580" s="84" t="b">
        <v>0</v>
      </c>
    </row>
    <row r="581" spans="1:7" ht="15">
      <c r="A581" s="84" t="s">
        <v>3007</v>
      </c>
      <c r="B581" s="84">
        <v>2</v>
      </c>
      <c r="C581" s="118">
        <v>0.0011117167416407746</v>
      </c>
      <c r="D581" s="84" t="s">
        <v>3058</v>
      </c>
      <c r="E581" s="84" t="b">
        <v>0</v>
      </c>
      <c r="F581" s="84" t="b">
        <v>0</v>
      </c>
      <c r="G581" s="84" t="b">
        <v>0</v>
      </c>
    </row>
    <row r="582" spans="1:7" ht="15">
      <c r="A582" s="84" t="s">
        <v>309</v>
      </c>
      <c r="B582" s="84">
        <v>2</v>
      </c>
      <c r="C582" s="118">
        <v>0.0011117167416407746</v>
      </c>
      <c r="D582" s="84" t="s">
        <v>3058</v>
      </c>
      <c r="E582" s="84" t="b">
        <v>0</v>
      </c>
      <c r="F582" s="84" t="b">
        <v>0</v>
      </c>
      <c r="G582" s="84" t="b">
        <v>0</v>
      </c>
    </row>
    <row r="583" spans="1:7" ht="15">
      <c r="A583" s="84" t="s">
        <v>256</v>
      </c>
      <c r="B583" s="84">
        <v>2</v>
      </c>
      <c r="C583" s="118">
        <v>0.0011117167416407746</v>
      </c>
      <c r="D583" s="84" t="s">
        <v>3058</v>
      </c>
      <c r="E583" s="84" t="b">
        <v>0</v>
      </c>
      <c r="F583" s="84" t="b">
        <v>0</v>
      </c>
      <c r="G583" s="84" t="b">
        <v>0</v>
      </c>
    </row>
    <row r="584" spans="1:7" ht="15">
      <c r="A584" s="84" t="s">
        <v>3008</v>
      </c>
      <c r="B584" s="84">
        <v>2</v>
      </c>
      <c r="C584" s="118">
        <v>0.0011117167416407746</v>
      </c>
      <c r="D584" s="84" t="s">
        <v>3058</v>
      </c>
      <c r="E584" s="84" t="b">
        <v>0</v>
      </c>
      <c r="F584" s="84" t="b">
        <v>0</v>
      </c>
      <c r="G584" s="84" t="b">
        <v>0</v>
      </c>
    </row>
    <row r="585" spans="1:7" ht="15">
      <c r="A585" s="84" t="s">
        <v>3009</v>
      </c>
      <c r="B585" s="84">
        <v>2</v>
      </c>
      <c r="C585" s="118">
        <v>0.0011117167416407746</v>
      </c>
      <c r="D585" s="84" t="s">
        <v>3058</v>
      </c>
      <c r="E585" s="84" t="b">
        <v>0</v>
      </c>
      <c r="F585" s="84" t="b">
        <v>0</v>
      </c>
      <c r="G585" s="84" t="b">
        <v>0</v>
      </c>
    </row>
    <row r="586" spans="1:7" ht="15">
      <c r="A586" s="84" t="s">
        <v>3010</v>
      </c>
      <c r="B586" s="84">
        <v>2</v>
      </c>
      <c r="C586" s="118">
        <v>0.0011117167416407746</v>
      </c>
      <c r="D586" s="84" t="s">
        <v>3058</v>
      </c>
      <c r="E586" s="84" t="b">
        <v>0</v>
      </c>
      <c r="F586" s="84" t="b">
        <v>0</v>
      </c>
      <c r="G586" s="84" t="b">
        <v>0</v>
      </c>
    </row>
    <row r="587" spans="1:7" ht="15">
      <c r="A587" s="84" t="s">
        <v>3011</v>
      </c>
      <c r="B587" s="84">
        <v>2</v>
      </c>
      <c r="C587" s="118">
        <v>0.0011117167416407746</v>
      </c>
      <c r="D587" s="84" t="s">
        <v>3058</v>
      </c>
      <c r="E587" s="84" t="b">
        <v>0</v>
      </c>
      <c r="F587" s="84" t="b">
        <v>0</v>
      </c>
      <c r="G587" s="84" t="b">
        <v>0</v>
      </c>
    </row>
    <row r="588" spans="1:7" ht="15">
      <c r="A588" s="84" t="s">
        <v>3012</v>
      </c>
      <c r="B588" s="84">
        <v>2</v>
      </c>
      <c r="C588" s="118">
        <v>0.0011117167416407746</v>
      </c>
      <c r="D588" s="84" t="s">
        <v>3058</v>
      </c>
      <c r="E588" s="84" t="b">
        <v>0</v>
      </c>
      <c r="F588" s="84" t="b">
        <v>0</v>
      </c>
      <c r="G588" s="84" t="b">
        <v>0</v>
      </c>
    </row>
    <row r="589" spans="1:7" ht="15">
      <c r="A589" s="84" t="s">
        <v>3013</v>
      </c>
      <c r="B589" s="84">
        <v>2</v>
      </c>
      <c r="C589" s="118">
        <v>0.0011117167416407746</v>
      </c>
      <c r="D589" s="84" t="s">
        <v>3058</v>
      </c>
      <c r="E589" s="84" t="b">
        <v>0</v>
      </c>
      <c r="F589" s="84" t="b">
        <v>0</v>
      </c>
      <c r="G589" s="84" t="b">
        <v>0</v>
      </c>
    </row>
    <row r="590" spans="1:7" ht="15">
      <c r="A590" s="84" t="s">
        <v>3014</v>
      </c>
      <c r="B590" s="84">
        <v>2</v>
      </c>
      <c r="C590" s="118">
        <v>0.0011117167416407746</v>
      </c>
      <c r="D590" s="84" t="s">
        <v>3058</v>
      </c>
      <c r="E590" s="84" t="b">
        <v>0</v>
      </c>
      <c r="F590" s="84" t="b">
        <v>0</v>
      </c>
      <c r="G590" s="84" t="b">
        <v>0</v>
      </c>
    </row>
    <row r="591" spans="1:7" ht="15">
      <c r="A591" s="84" t="s">
        <v>3015</v>
      </c>
      <c r="B591" s="84">
        <v>2</v>
      </c>
      <c r="C591" s="118">
        <v>0.0011117167416407746</v>
      </c>
      <c r="D591" s="84" t="s">
        <v>3058</v>
      </c>
      <c r="E591" s="84" t="b">
        <v>0</v>
      </c>
      <c r="F591" s="84" t="b">
        <v>0</v>
      </c>
      <c r="G591" s="84" t="b">
        <v>0</v>
      </c>
    </row>
    <row r="592" spans="1:7" ht="15">
      <c r="A592" s="84" t="s">
        <v>3016</v>
      </c>
      <c r="B592" s="84">
        <v>2</v>
      </c>
      <c r="C592" s="118">
        <v>0.0011117167416407746</v>
      </c>
      <c r="D592" s="84" t="s">
        <v>3058</v>
      </c>
      <c r="E592" s="84" t="b">
        <v>0</v>
      </c>
      <c r="F592" s="84" t="b">
        <v>0</v>
      </c>
      <c r="G592" s="84" t="b">
        <v>0</v>
      </c>
    </row>
    <row r="593" spans="1:7" ht="15">
      <c r="A593" s="84" t="s">
        <v>3017</v>
      </c>
      <c r="B593" s="84">
        <v>2</v>
      </c>
      <c r="C593" s="118">
        <v>0.0011117167416407746</v>
      </c>
      <c r="D593" s="84" t="s">
        <v>3058</v>
      </c>
      <c r="E593" s="84" t="b">
        <v>0</v>
      </c>
      <c r="F593" s="84" t="b">
        <v>0</v>
      </c>
      <c r="G593" s="84" t="b">
        <v>0</v>
      </c>
    </row>
    <row r="594" spans="1:7" ht="15">
      <c r="A594" s="84" t="s">
        <v>3018</v>
      </c>
      <c r="B594" s="84">
        <v>2</v>
      </c>
      <c r="C594" s="118">
        <v>0.0011117167416407746</v>
      </c>
      <c r="D594" s="84" t="s">
        <v>3058</v>
      </c>
      <c r="E594" s="84" t="b">
        <v>0</v>
      </c>
      <c r="F594" s="84" t="b">
        <v>0</v>
      </c>
      <c r="G594" s="84" t="b">
        <v>0</v>
      </c>
    </row>
    <row r="595" spans="1:7" ht="15">
      <c r="A595" s="84" t="s">
        <v>3019</v>
      </c>
      <c r="B595" s="84">
        <v>2</v>
      </c>
      <c r="C595" s="118">
        <v>0.0011117167416407746</v>
      </c>
      <c r="D595" s="84" t="s">
        <v>3058</v>
      </c>
      <c r="E595" s="84" t="b">
        <v>0</v>
      </c>
      <c r="F595" s="84" t="b">
        <v>0</v>
      </c>
      <c r="G595" s="84" t="b">
        <v>0</v>
      </c>
    </row>
    <row r="596" spans="1:7" ht="15">
      <c r="A596" s="84" t="s">
        <v>3020</v>
      </c>
      <c r="B596" s="84">
        <v>2</v>
      </c>
      <c r="C596" s="118">
        <v>0.0011117167416407746</v>
      </c>
      <c r="D596" s="84" t="s">
        <v>3058</v>
      </c>
      <c r="E596" s="84" t="b">
        <v>0</v>
      </c>
      <c r="F596" s="84" t="b">
        <v>0</v>
      </c>
      <c r="G596" s="84" t="b">
        <v>0</v>
      </c>
    </row>
    <row r="597" spans="1:7" ht="15">
      <c r="A597" s="84" t="s">
        <v>3021</v>
      </c>
      <c r="B597" s="84">
        <v>2</v>
      </c>
      <c r="C597" s="118">
        <v>0.0011117167416407746</v>
      </c>
      <c r="D597" s="84" t="s">
        <v>3058</v>
      </c>
      <c r="E597" s="84" t="b">
        <v>0</v>
      </c>
      <c r="F597" s="84" t="b">
        <v>0</v>
      </c>
      <c r="G597" s="84" t="b">
        <v>0</v>
      </c>
    </row>
    <row r="598" spans="1:7" ht="15">
      <c r="A598" s="84" t="s">
        <v>3022</v>
      </c>
      <c r="B598" s="84">
        <v>2</v>
      </c>
      <c r="C598" s="118">
        <v>0.0011117167416407746</v>
      </c>
      <c r="D598" s="84" t="s">
        <v>3058</v>
      </c>
      <c r="E598" s="84" t="b">
        <v>0</v>
      </c>
      <c r="F598" s="84" t="b">
        <v>0</v>
      </c>
      <c r="G598" s="84" t="b">
        <v>0</v>
      </c>
    </row>
    <row r="599" spans="1:7" ht="15">
      <c r="A599" s="84" t="s">
        <v>3023</v>
      </c>
      <c r="B599" s="84">
        <v>2</v>
      </c>
      <c r="C599" s="118">
        <v>0.0011117167416407746</v>
      </c>
      <c r="D599" s="84" t="s">
        <v>3058</v>
      </c>
      <c r="E599" s="84" t="b">
        <v>0</v>
      </c>
      <c r="F599" s="84" t="b">
        <v>0</v>
      </c>
      <c r="G599" s="84" t="b">
        <v>0</v>
      </c>
    </row>
    <row r="600" spans="1:7" ht="15">
      <c r="A600" s="84" t="s">
        <v>3024</v>
      </c>
      <c r="B600" s="84">
        <v>2</v>
      </c>
      <c r="C600" s="118">
        <v>0.0011117167416407746</v>
      </c>
      <c r="D600" s="84" t="s">
        <v>3058</v>
      </c>
      <c r="E600" s="84" t="b">
        <v>0</v>
      </c>
      <c r="F600" s="84" t="b">
        <v>0</v>
      </c>
      <c r="G600" s="84" t="b">
        <v>0</v>
      </c>
    </row>
    <row r="601" spans="1:7" ht="15">
      <c r="A601" s="84" t="s">
        <v>3025</v>
      </c>
      <c r="B601" s="84">
        <v>2</v>
      </c>
      <c r="C601" s="118">
        <v>0.0011117167416407746</v>
      </c>
      <c r="D601" s="84" t="s">
        <v>3058</v>
      </c>
      <c r="E601" s="84" t="b">
        <v>0</v>
      </c>
      <c r="F601" s="84" t="b">
        <v>0</v>
      </c>
      <c r="G601" s="84" t="b">
        <v>0</v>
      </c>
    </row>
    <row r="602" spans="1:7" ht="15">
      <c r="A602" s="84" t="s">
        <v>3026</v>
      </c>
      <c r="B602" s="84">
        <v>2</v>
      </c>
      <c r="C602" s="118">
        <v>0.0011117167416407746</v>
      </c>
      <c r="D602" s="84" t="s">
        <v>3058</v>
      </c>
      <c r="E602" s="84" t="b">
        <v>0</v>
      </c>
      <c r="F602" s="84" t="b">
        <v>0</v>
      </c>
      <c r="G602" s="84" t="b">
        <v>0</v>
      </c>
    </row>
    <row r="603" spans="1:7" ht="15">
      <c r="A603" s="84" t="s">
        <v>3027</v>
      </c>
      <c r="B603" s="84">
        <v>2</v>
      </c>
      <c r="C603" s="118">
        <v>0.0011117167416407746</v>
      </c>
      <c r="D603" s="84" t="s">
        <v>3058</v>
      </c>
      <c r="E603" s="84" t="b">
        <v>1</v>
      </c>
      <c r="F603" s="84" t="b">
        <v>0</v>
      </c>
      <c r="G603" s="84" t="b">
        <v>0</v>
      </c>
    </row>
    <row r="604" spans="1:7" ht="15">
      <c r="A604" s="84" t="s">
        <v>3028</v>
      </c>
      <c r="B604" s="84">
        <v>2</v>
      </c>
      <c r="C604" s="118">
        <v>0.0011117167416407746</v>
      </c>
      <c r="D604" s="84" t="s">
        <v>3058</v>
      </c>
      <c r="E604" s="84" t="b">
        <v>0</v>
      </c>
      <c r="F604" s="84" t="b">
        <v>0</v>
      </c>
      <c r="G604" s="84" t="b">
        <v>0</v>
      </c>
    </row>
    <row r="605" spans="1:7" ht="15">
      <c r="A605" s="84" t="s">
        <v>267</v>
      </c>
      <c r="B605" s="84">
        <v>2</v>
      </c>
      <c r="C605" s="118">
        <v>0.0011117167416407746</v>
      </c>
      <c r="D605" s="84" t="s">
        <v>3058</v>
      </c>
      <c r="E605" s="84" t="b">
        <v>0</v>
      </c>
      <c r="F605" s="84" t="b">
        <v>0</v>
      </c>
      <c r="G605" s="84" t="b">
        <v>0</v>
      </c>
    </row>
    <row r="606" spans="1:7" ht="15">
      <c r="A606" s="84" t="s">
        <v>3029</v>
      </c>
      <c r="B606" s="84">
        <v>2</v>
      </c>
      <c r="C606" s="118">
        <v>0.0011117167416407746</v>
      </c>
      <c r="D606" s="84" t="s">
        <v>3058</v>
      </c>
      <c r="E606" s="84" t="b">
        <v>0</v>
      </c>
      <c r="F606" s="84" t="b">
        <v>0</v>
      </c>
      <c r="G606" s="84" t="b">
        <v>0</v>
      </c>
    </row>
    <row r="607" spans="1:7" ht="15">
      <c r="A607" s="84" t="s">
        <v>3030</v>
      </c>
      <c r="B607" s="84">
        <v>2</v>
      </c>
      <c r="C607" s="118">
        <v>0.001273822285886322</v>
      </c>
      <c r="D607" s="84" t="s">
        <v>3058</v>
      </c>
      <c r="E607" s="84" t="b">
        <v>0</v>
      </c>
      <c r="F607" s="84" t="b">
        <v>0</v>
      </c>
      <c r="G607" s="84" t="b">
        <v>0</v>
      </c>
    </row>
    <row r="608" spans="1:7" ht="15">
      <c r="A608" s="84" t="s">
        <v>3031</v>
      </c>
      <c r="B608" s="84">
        <v>2</v>
      </c>
      <c r="C608" s="118">
        <v>0.0011117167416407746</v>
      </c>
      <c r="D608" s="84" t="s">
        <v>3058</v>
      </c>
      <c r="E608" s="84" t="b">
        <v>0</v>
      </c>
      <c r="F608" s="84" t="b">
        <v>0</v>
      </c>
      <c r="G608" s="84" t="b">
        <v>0</v>
      </c>
    </row>
    <row r="609" spans="1:7" ht="15">
      <c r="A609" s="84" t="s">
        <v>3032</v>
      </c>
      <c r="B609" s="84">
        <v>2</v>
      </c>
      <c r="C609" s="118">
        <v>0.0011117167416407746</v>
      </c>
      <c r="D609" s="84" t="s">
        <v>3058</v>
      </c>
      <c r="E609" s="84" t="b">
        <v>0</v>
      </c>
      <c r="F609" s="84" t="b">
        <v>0</v>
      </c>
      <c r="G609" s="84" t="b">
        <v>0</v>
      </c>
    </row>
    <row r="610" spans="1:7" ht="15">
      <c r="A610" s="84" t="s">
        <v>3033</v>
      </c>
      <c r="B610" s="84">
        <v>2</v>
      </c>
      <c r="C610" s="118">
        <v>0.0011117167416407746</v>
      </c>
      <c r="D610" s="84" t="s">
        <v>3058</v>
      </c>
      <c r="E610" s="84" t="b">
        <v>0</v>
      </c>
      <c r="F610" s="84" t="b">
        <v>0</v>
      </c>
      <c r="G610" s="84" t="b">
        <v>0</v>
      </c>
    </row>
    <row r="611" spans="1:7" ht="15">
      <c r="A611" s="84" t="s">
        <v>3034</v>
      </c>
      <c r="B611" s="84">
        <v>2</v>
      </c>
      <c r="C611" s="118">
        <v>0.0011117167416407746</v>
      </c>
      <c r="D611" s="84" t="s">
        <v>3058</v>
      </c>
      <c r="E611" s="84" t="b">
        <v>0</v>
      </c>
      <c r="F611" s="84" t="b">
        <v>0</v>
      </c>
      <c r="G611" s="84" t="b">
        <v>0</v>
      </c>
    </row>
    <row r="612" spans="1:7" ht="15">
      <c r="A612" s="84" t="s">
        <v>3035</v>
      </c>
      <c r="B612" s="84">
        <v>2</v>
      </c>
      <c r="C612" s="118">
        <v>0.0011117167416407746</v>
      </c>
      <c r="D612" s="84" t="s">
        <v>3058</v>
      </c>
      <c r="E612" s="84" t="b">
        <v>0</v>
      </c>
      <c r="F612" s="84" t="b">
        <v>0</v>
      </c>
      <c r="G612" s="84" t="b">
        <v>0</v>
      </c>
    </row>
    <row r="613" spans="1:7" ht="15">
      <c r="A613" s="84" t="s">
        <v>3036</v>
      </c>
      <c r="B613" s="84">
        <v>2</v>
      </c>
      <c r="C613" s="118">
        <v>0.0011117167416407746</v>
      </c>
      <c r="D613" s="84" t="s">
        <v>3058</v>
      </c>
      <c r="E613" s="84" t="b">
        <v>0</v>
      </c>
      <c r="F613" s="84" t="b">
        <v>0</v>
      </c>
      <c r="G613" s="84" t="b">
        <v>0</v>
      </c>
    </row>
    <row r="614" spans="1:7" ht="15">
      <c r="A614" s="84" t="s">
        <v>3037</v>
      </c>
      <c r="B614" s="84">
        <v>2</v>
      </c>
      <c r="C614" s="118">
        <v>0.0011117167416407746</v>
      </c>
      <c r="D614" s="84" t="s">
        <v>3058</v>
      </c>
      <c r="E614" s="84" t="b">
        <v>0</v>
      </c>
      <c r="F614" s="84" t="b">
        <v>0</v>
      </c>
      <c r="G614" s="84" t="b">
        <v>0</v>
      </c>
    </row>
    <row r="615" spans="1:7" ht="15">
      <c r="A615" s="84" t="s">
        <v>3038</v>
      </c>
      <c r="B615" s="84">
        <v>2</v>
      </c>
      <c r="C615" s="118">
        <v>0.0011117167416407746</v>
      </c>
      <c r="D615" s="84" t="s">
        <v>3058</v>
      </c>
      <c r="E615" s="84" t="b">
        <v>0</v>
      </c>
      <c r="F615" s="84" t="b">
        <v>0</v>
      </c>
      <c r="G615" s="84" t="b">
        <v>0</v>
      </c>
    </row>
    <row r="616" spans="1:7" ht="15">
      <c r="A616" s="84" t="s">
        <v>3039</v>
      </c>
      <c r="B616" s="84">
        <v>2</v>
      </c>
      <c r="C616" s="118">
        <v>0.0011117167416407746</v>
      </c>
      <c r="D616" s="84" t="s">
        <v>3058</v>
      </c>
      <c r="E616" s="84" t="b">
        <v>0</v>
      </c>
      <c r="F616" s="84" t="b">
        <v>0</v>
      </c>
      <c r="G616" s="84" t="b">
        <v>0</v>
      </c>
    </row>
    <row r="617" spans="1:7" ht="15">
      <c r="A617" s="84" t="s">
        <v>3040</v>
      </c>
      <c r="B617" s="84">
        <v>2</v>
      </c>
      <c r="C617" s="118">
        <v>0.0011117167416407746</v>
      </c>
      <c r="D617" s="84" t="s">
        <v>3058</v>
      </c>
      <c r="E617" s="84" t="b">
        <v>0</v>
      </c>
      <c r="F617" s="84" t="b">
        <v>0</v>
      </c>
      <c r="G617" s="84" t="b">
        <v>0</v>
      </c>
    </row>
    <row r="618" spans="1:7" ht="15">
      <c r="A618" s="84" t="s">
        <v>3041</v>
      </c>
      <c r="B618" s="84">
        <v>2</v>
      </c>
      <c r="C618" s="118">
        <v>0.0011117167416407746</v>
      </c>
      <c r="D618" s="84" t="s">
        <v>3058</v>
      </c>
      <c r="E618" s="84" t="b">
        <v>0</v>
      </c>
      <c r="F618" s="84" t="b">
        <v>0</v>
      </c>
      <c r="G618" s="84" t="b">
        <v>0</v>
      </c>
    </row>
    <row r="619" spans="1:7" ht="15">
      <c r="A619" s="84" t="s">
        <v>3042</v>
      </c>
      <c r="B619" s="84">
        <v>2</v>
      </c>
      <c r="C619" s="118">
        <v>0.0011117167416407746</v>
      </c>
      <c r="D619" s="84" t="s">
        <v>3058</v>
      </c>
      <c r="E619" s="84" t="b">
        <v>1</v>
      </c>
      <c r="F619" s="84" t="b">
        <v>0</v>
      </c>
      <c r="G619" s="84" t="b">
        <v>0</v>
      </c>
    </row>
    <row r="620" spans="1:7" ht="15">
      <c r="A620" s="84" t="s">
        <v>3043</v>
      </c>
      <c r="B620" s="84">
        <v>2</v>
      </c>
      <c r="C620" s="118">
        <v>0.0011117167416407746</v>
      </c>
      <c r="D620" s="84" t="s">
        <v>3058</v>
      </c>
      <c r="E620" s="84" t="b">
        <v>0</v>
      </c>
      <c r="F620" s="84" t="b">
        <v>0</v>
      </c>
      <c r="G620" s="84" t="b">
        <v>0</v>
      </c>
    </row>
    <row r="621" spans="1:7" ht="15">
      <c r="A621" s="84" t="s">
        <v>3044</v>
      </c>
      <c r="B621" s="84">
        <v>2</v>
      </c>
      <c r="C621" s="118">
        <v>0.0011117167416407746</v>
      </c>
      <c r="D621" s="84" t="s">
        <v>3058</v>
      </c>
      <c r="E621" s="84" t="b">
        <v>0</v>
      </c>
      <c r="F621" s="84" t="b">
        <v>0</v>
      </c>
      <c r="G621" s="84" t="b">
        <v>0</v>
      </c>
    </row>
    <row r="622" spans="1:7" ht="15">
      <c r="A622" s="84" t="s">
        <v>2113</v>
      </c>
      <c r="B622" s="84">
        <v>2</v>
      </c>
      <c r="C622" s="118">
        <v>0.0011117167416407746</v>
      </c>
      <c r="D622" s="84" t="s">
        <v>3058</v>
      </c>
      <c r="E622" s="84" t="b">
        <v>0</v>
      </c>
      <c r="F622" s="84" t="b">
        <v>0</v>
      </c>
      <c r="G622" s="84" t="b">
        <v>0</v>
      </c>
    </row>
    <row r="623" spans="1:7" ht="15">
      <c r="A623" s="84" t="s">
        <v>3045</v>
      </c>
      <c r="B623" s="84">
        <v>2</v>
      </c>
      <c r="C623" s="118">
        <v>0.0011117167416407746</v>
      </c>
      <c r="D623" s="84" t="s">
        <v>3058</v>
      </c>
      <c r="E623" s="84" t="b">
        <v>0</v>
      </c>
      <c r="F623" s="84" t="b">
        <v>0</v>
      </c>
      <c r="G623" s="84" t="b">
        <v>0</v>
      </c>
    </row>
    <row r="624" spans="1:7" ht="15">
      <c r="A624" s="84" t="s">
        <v>3046</v>
      </c>
      <c r="B624" s="84">
        <v>2</v>
      </c>
      <c r="C624" s="118">
        <v>0.0011117167416407746</v>
      </c>
      <c r="D624" s="84" t="s">
        <v>3058</v>
      </c>
      <c r="E624" s="84" t="b">
        <v>0</v>
      </c>
      <c r="F624" s="84" t="b">
        <v>0</v>
      </c>
      <c r="G624" s="84" t="b">
        <v>0</v>
      </c>
    </row>
    <row r="625" spans="1:7" ht="15">
      <c r="A625" s="84" t="s">
        <v>3047</v>
      </c>
      <c r="B625" s="84">
        <v>2</v>
      </c>
      <c r="C625" s="118">
        <v>0.0011117167416407746</v>
      </c>
      <c r="D625" s="84" t="s">
        <v>3058</v>
      </c>
      <c r="E625" s="84" t="b">
        <v>0</v>
      </c>
      <c r="F625" s="84" t="b">
        <v>0</v>
      </c>
      <c r="G625" s="84" t="b">
        <v>0</v>
      </c>
    </row>
    <row r="626" spans="1:7" ht="15">
      <c r="A626" s="84" t="s">
        <v>3048</v>
      </c>
      <c r="B626" s="84">
        <v>2</v>
      </c>
      <c r="C626" s="118">
        <v>0.0011117167416407746</v>
      </c>
      <c r="D626" s="84" t="s">
        <v>3058</v>
      </c>
      <c r="E626" s="84" t="b">
        <v>0</v>
      </c>
      <c r="F626" s="84" t="b">
        <v>0</v>
      </c>
      <c r="G626" s="84" t="b">
        <v>0</v>
      </c>
    </row>
    <row r="627" spans="1:7" ht="15">
      <c r="A627" s="84" t="s">
        <v>3049</v>
      </c>
      <c r="B627" s="84">
        <v>2</v>
      </c>
      <c r="C627" s="118">
        <v>0.0011117167416407746</v>
      </c>
      <c r="D627" s="84" t="s">
        <v>3058</v>
      </c>
      <c r="E627" s="84" t="b">
        <v>0</v>
      </c>
      <c r="F627" s="84" t="b">
        <v>0</v>
      </c>
      <c r="G627" s="84" t="b">
        <v>0</v>
      </c>
    </row>
    <row r="628" spans="1:7" ht="15">
      <c r="A628" s="84" t="s">
        <v>3050</v>
      </c>
      <c r="B628" s="84">
        <v>2</v>
      </c>
      <c r="C628" s="118">
        <v>0.0011117167416407746</v>
      </c>
      <c r="D628" s="84" t="s">
        <v>3058</v>
      </c>
      <c r="E628" s="84" t="b">
        <v>0</v>
      </c>
      <c r="F628" s="84" t="b">
        <v>0</v>
      </c>
      <c r="G628" s="84" t="b">
        <v>0</v>
      </c>
    </row>
    <row r="629" spans="1:7" ht="15">
      <c r="A629" s="84" t="s">
        <v>3051</v>
      </c>
      <c r="B629" s="84">
        <v>2</v>
      </c>
      <c r="C629" s="118">
        <v>0.0011117167416407746</v>
      </c>
      <c r="D629" s="84" t="s">
        <v>3058</v>
      </c>
      <c r="E629" s="84" t="b">
        <v>0</v>
      </c>
      <c r="F629" s="84" t="b">
        <v>0</v>
      </c>
      <c r="G629" s="84" t="b">
        <v>0</v>
      </c>
    </row>
    <row r="630" spans="1:7" ht="15">
      <c r="A630" s="84" t="s">
        <v>3052</v>
      </c>
      <c r="B630" s="84">
        <v>2</v>
      </c>
      <c r="C630" s="118">
        <v>0.0011117167416407746</v>
      </c>
      <c r="D630" s="84" t="s">
        <v>3058</v>
      </c>
      <c r="E630" s="84" t="b">
        <v>0</v>
      </c>
      <c r="F630" s="84" t="b">
        <v>0</v>
      </c>
      <c r="G630" s="84" t="b">
        <v>0</v>
      </c>
    </row>
    <row r="631" spans="1:7" ht="15">
      <c r="A631" s="84" t="s">
        <v>3053</v>
      </c>
      <c r="B631" s="84">
        <v>2</v>
      </c>
      <c r="C631" s="118">
        <v>0.0011117167416407746</v>
      </c>
      <c r="D631" s="84" t="s">
        <v>3058</v>
      </c>
      <c r="E631" s="84" t="b">
        <v>0</v>
      </c>
      <c r="F631" s="84" t="b">
        <v>0</v>
      </c>
      <c r="G631" s="84" t="b">
        <v>0</v>
      </c>
    </row>
    <row r="632" spans="1:7" ht="15">
      <c r="A632" s="84" t="s">
        <v>3054</v>
      </c>
      <c r="B632" s="84">
        <v>2</v>
      </c>
      <c r="C632" s="118">
        <v>0.0011117167416407746</v>
      </c>
      <c r="D632" s="84" t="s">
        <v>3058</v>
      </c>
      <c r="E632" s="84" t="b">
        <v>1</v>
      </c>
      <c r="F632" s="84" t="b">
        <v>0</v>
      </c>
      <c r="G632" s="84" t="b">
        <v>0</v>
      </c>
    </row>
    <row r="633" spans="1:7" ht="15">
      <c r="A633" s="84" t="s">
        <v>3055</v>
      </c>
      <c r="B633" s="84">
        <v>2</v>
      </c>
      <c r="C633" s="118">
        <v>0.001273822285886322</v>
      </c>
      <c r="D633" s="84" t="s">
        <v>3058</v>
      </c>
      <c r="E633" s="84" t="b">
        <v>0</v>
      </c>
      <c r="F633" s="84" t="b">
        <v>0</v>
      </c>
      <c r="G633" s="84" t="b">
        <v>0</v>
      </c>
    </row>
    <row r="634" spans="1:7" ht="15">
      <c r="A634" s="84" t="s">
        <v>2146</v>
      </c>
      <c r="B634" s="84">
        <v>52</v>
      </c>
      <c r="C634" s="118">
        <v>0.0090431645785912</v>
      </c>
      <c r="D634" s="84" t="s">
        <v>2016</v>
      </c>
      <c r="E634" s="84" t="b">
        <v>0</v>
      </c>
      <c r="F634" s="84" t="b">
        <v>0</v>
      </c>
      <c r="G634" s="84" t="b">
        <v>0</v>
      </c>
    </row>
    <row r="635" spans="1:7" ht="15">
      <c r="A635" s="84" t="s">
        <v>2147</v>
      </c>
      <c r="B635" s="84">
        <v>33</v>
      </c>
      <c r="C635" s="118">
        <v>0.009852790658757448</v>
      </c>
      <c r="D635" s="84" t="s">
        <v>2016</v>
      </c>
      <c r="E635" s="84" t="b">
        <v>0</v>
      </c>
      <c r="F635" s="84" t="b">
        <v>0</v>
      </c>
      <c r="G635" s="84" t="b">
        <v>0</v>
      </c>
    </row>
    <row r="636" spans="1:7" ht="15">
      <c r="A636" s="84" t="s">
        <v>259</v>
      </c>
      <c r="B636" s="84">
        <v>30</v>
      </c>
      <c r="C636" s="118">
        <v>0.009194159649814883</v>
      </c>
      <c r="D636" s="84" t="s">
        <v>2016</v>
      </c>
      <c r="E636" s="84" t="b">
        <v>0</v>
      </c>
      <c r="F636" s="84" t="b">
        <v>0</v>
      </c>
      <c r="G636" s="84" t="b">
        <v>0</v>
      </c>
    </row>
    <row r="637" spans="1:7" ht="15">
      <c r="A637" s="84" t="s">
        <v>2088</v>
      </c>
      <c r="B637" s="84">
        <v>17</v>
      </c>
      <c r="C637" s="118">
        <v>0.0077855075002762715</v>
      </c>
      <c r="D637" s="84" t="s">
        <v>2016</v>
      </c>
      <c r="E637" s="84" t="b">
        <v>0</v>
      </c>
      <c r="F637" s="84" t="b">
        <v>0</v>
      </c>
      <c r="G637" s="84" t="b">
        <v>0</v>
      </c>
    </row>
    <row r="638" spans="1:7" ht="15">
      <c r="A638" s="84" t="s">
        <v>2108</v>
      </c>
      <c r="B638" s="84">
        <v>17</v>
      </c>
      <c r="C638" s="118">
        <v>0.008332601339688411</v>
      </c>
      <c r="D638" s="84" t="s">
        <v>2016</v>
      </c>
      <c r="E638" s="84" t="b">
        <v>1</v>
      </c>
      <c r="F638" s="84" t="b">
        <v>0</v>
      </c>
      <c r="G638" s="84" t="b">
        <v>0</v>
      </c>
    </row>
    <row r="639" spans="1:7" ht="15">
      <c r="A639" s="84" t="s">
        <v>2092</v>
      </c>
      <c r="B639" s="84">
        <v>16</v>
      </c>
      <c r="C639" s="118">
        <v>0.00784244831970674</v>
      </c>
      <c r="D639" s="84" t="s">
        <v>2016</v>
      </c>
      <c r="E639" s="84" t="b">
        <v>0</v>
      </c>
      <c r="F639" s="84" t="b">
        <v>0</v>
      </c>
      <c r="G639" s="84" t="b">
        <v>0</v>
      </c>
    </row>
    <row r="640" spans="1:7" ht="15">
      <c r="A640" s="84" t="s">
        <v>590</v>
      </c>
      <c r="B640" s="84">
        <v>14</v>
      </c>
      <c r="C640" s="118">
        <v>0.007997432235068222</v>
      </c>
      <c r="D640" s="84" t="s">
        <v>2016</v>
      </c>
      <c r="E640" s="84" t="b">
        <v>0</v>
      </c>
      <c r="F640" s="84" t="b">
        <v>0</v>
      </c>
      <c r="G640" s="84" t="b">
        <v>0</v>
      </c>
    </row>
    <row r="641" spans="1:7" ht="15">
      <c r="A641" s="84" t="s">
        <v>2149</v>
      </c>
      <c r="B641" s="84">
        <v>13</v>
      </c>
      <c r="C641" s="118">
        <v>0.007127571699695227</v>
      </c>
      <c r="D641" s="84" t="s">
        <v>2016</v>
      </c>
      <c r="E641" s="84" t="b">
        <v>0</v>
      </c>
      <c r="F641" s="84" t="b">
        <v>0</v>
      </c>
      <c r="G641" s="84" t="b">
        <v>0</v>
      </c>
    </row>
    <row r="642" spans="1:7" ht="15">
      <c r="A642" s="84" t="s">
        <v>2091</v>
      </c>
      <c r="B642" s="84">
        <v>13</v>
      </c>
      <c r="C642" s="118">
        <v>0.007127571699695227</v>
      </c>
      <c r="D642" s="84" t="s">
        <v>2016</v>
      </c>
      <c r="E642" s="84" t="b">
        <v>0</v>
      </c>
      <c r="F642" s="84" t="b">
        <v>0</v>
      </c>
      <c r="G642" s="84" t="b">
        <v>0</v>
      </c>
    </row>
    <row r="643" spans="1:7" ht="15">
      <c r="A643" s="84" t="s">
        <v>2150</v>
      </c>
      <c r="B643" s="84">
        <v>11</v>
      </c>
      <c r="C643" s="118">
        <v>0.006031022207434423</v>
      </c>
      <c r="D643" s="84" t="s">
        <v>2016</v>
      </c>
      <c r="E643" s="84" t="b">
        <v>0</v>
      </c>
      <c r="F643" s="84" t="b">
        <v>0</v>
      </c>
      <c r="G643" s="84" t="b">
        <v>0</v>
      </c>
    </row>
    <row r="644" spans="1:7" ht="15">
      <c r="A644" s="84" t="s">
        <v>2176</v>
      </c>
      <c r="B644" s="84">
        <v>11</v>
      </c>
      <c r="C644" s="118">
        <v>0.006031022207434423</v>
      </c>
      <c r="D644" s="84" t="s">
        <v>2016</v>
      </c>
      <c r="E644" s="84" t="b">
        <v>0</v>
      </c>
      <c r="F644" s="84" t="b">
        <v>0</v>
      </c>
      <c r="G644" s="84" t="b">
        <v>0</v>
      </c>
    </row>
    <row r="645" spans="1:7" ht="15">
      <c r="A645" s="84" t="s">
        <v>281</v>
      </c>
      <c r="B645" s="84">
        <v>10</v>
      </c>
      <c r="C645" s="118">
        <v>0.005712451596477301</v>
      </c>
      <c r="D645" s="84" t="s">
        <v>2016</v>
      </c>
      <c r="E645" s="84" t="b">
        <v>0</v>
      </c>
      <c r="F645" s="84" t="b">
        <v>0</v>
      </c>
      <c r="G645" s="84" t="b">
        <v>0</v>
      </c>
    </row>
    <row r="646" spans="1:7" ht="15">
      <c r="A646" s="84" t="s">
        <v>2109</v>
      </c>
      <c r="B646" s="84">
        <v>10</v>
      </c>
      <c r="C646" s="118">
        <v>0.005966377737213566</v>
      </c>
      <c r="D646" s="84" t="s">
        <v>2016</v>
      </c>
      <c r="E646" s="84" t="b">
        <v>0</v>
      </c>
      <c r="F646" s="84" t="b">
        <v>0</v>
      </c>
      <c r="G646" s="84" t="b">
        <v>0</v>
      </c>
    </row>
    <row r="647" spans="1:7" ht="15">
      <c r="A647" s="84" t="s">
        <v>1207</v>
      </c>
      <c r="B647" s="84">
        <v>10</v>
      </c>
      <c r="C647" s="118">
        <v>0.005712451596477301</v>
      </c>
      <c r="D647" s="84" t="s">
        <v>2016</v>
      </c>
      <c r="E647" s="84" t="b">
        <v>0</v>
      </c>
      <c r="F647" s="84" t="b">
        <v>0</v>
      </c>
      <c r="G647" s="84" t="b">
        <v>0</v>
      </c>
    </row>
    <row r="648" spans="1:7" ht="15">
      <c r="A648" s="84" t="s">
        <v>2173</v>
      </c>
      <c r="B648" s="84">
        <v>9</v>
      </c>
      <c r="C648" s="118">
        <v>0.005369739963492211</v>
      </c>
      <c r="D648" s="84" t="s">
        <v>2016</v>
      </c>
      <c r="E648" s="84" t="b">
        <v>0</v>
      </c>
      <c r="F648" s="84" t="b">
        <v>0</v>
      </c>
      <c r="G648" s="84" t="b">
        <v>0</v>
      </c>
    </row>
    <row r="649" spans="1:7" ht="15">
      <c r="A649" s="84" t="s">
        <v>2515</v>
      </c>
      <c r="B649" s="84">
        <v>9</v>
      </c>
      <c r="C649" s="118">
        <v>0.005369739963492211</v>
      </c>
      <c r="D649" s="84" t="s">
        <v>2016</v>
      </c>
      <c r="E649" s="84" t="b">
        <v>0</v>
      </c>
      <c r="F649" s="84" t="b">
        <v>0</v>
      </c>
      <c r="G649" s="84" t="b">
        <v>0</v>
      </c>
    </row>
    <row r="650" spans="1:7" ht="15">
      <c r="A650" s="84" t="s">
        <v>2177</v>
      </c>
      <c r="B650" s="84">
        <v>9</v>
      </c>
      <c r="C650" s="118">
        <v>0.005369739963492211</v>
      </c>
      <c r="D650" s="84" t="s">
        <v>2016</v>
      </c>
      <c r="E650" s="84" t="b">
        <v>0</v>
      </c>
      <c r="F650" s="84" t="b">
        <v>0</v>
      </c>
      <c r="G650" s="84" t="b">
        <v>0</v>
      </c>
    </row>
    <row r="651" spans="1:7" ht="15">
      <c r="A651" s="84" t="s">
        <v>2517</v>
      </c>
      <c r="B651" s="84">
        <v>8</v>
      </c>
      <c r="C651" s="118">
        <v>0.005000194409293079</v>
      </c>
      <c r="D651" s="84" t="s">
        <v>2016</v>
      </c>
      <c r="E651" s="84" t="b">
        <v>0</v>
      </c>
      <c r="F651" s="84" t="b">
        <v>0</v>
      </c>
      <c r="G651" s="84" t="b">
        <v>0</v>
      </c>
    </row>
    <row r="652" spans="1:7" ht="15">
      <c r="A652" s="84" t="s">
        <v>2161</v>
      </c>
      <c r="B652" s="84">
        <v>8</v>
      </c>
      <c r="C652" s="118">
        <v>0.0055548613864664425</v>
      </c>
      <c r="D652" s="84" t="s">
        <v>2016</v>
      </c>
      <c r="E652" s="84" t="b">
        <v>0</v>
      </c>
      <c r="F652" s="84" t="b">
        <v>0</v>
      </c>
      <c r="G652" s="84" t="b">
        <v>0</v>
      </c>
    </row>
    <row r="653" spans="1:7" ht="15">
      <c r="A653" s="84" t="s">
        <v>2516</v>
      </c>
      <c r="B653" s="84">
        <v>8</v>
      </c>
      <c r="C653" s="118">
        <v>0.005000194409293079</v>
      </c>
      <c r="D653" s="84" t="s">
        <v>2016</v>
      </c>
      <c r="E653" s="84" t="b">
        <v>0</v>
      </c>
      <c r="F653" s="84" t="b">
        <v>0</v>
      </c>
      <c r="G653" s="84" t="b">
        <v>0</v>
      </c>
    </row>
    <row r="654" spans="1:7" ht="15">
      <c r="A654" s="84" t="s">
        <v>2520</v>
      </c>
      <c r="B654" s="84">
        <v>8</v>
      </c>
      <c r="C654" s="118">
        <v>0.005000194409293079</v>
      </c>
      <c r="D654" s="84" t="s">
        <v>2016</v>
      </c>
      <c r="E654" s="84" t="b">
        <v>0</v>
      </c>
      <c r="F654" s="84" t="b">
        <v>0</v>
      </c>
      <c r="G654" s="84" t="b">
        <v>0</v>
      </c>
    </row>
    <row r="655" spans="1:7" ht="15">
      <c r="A655" s="84" t="s">
        <v>2523</v>
      </c>
      <c r="B655" s="84">
        <v>8</v>
      </c>
      <c r="C655" s="118">
        <v>0.0052576503337223215</v>
      </c>
      <c r="D655" s="84" t="s">
        <v>2016</v>
      </c>
      <c r="E655" s="84" t="b">
        <v>0</v>
      </c>
      <c r="F655" s="84" t="b">
        <v>0</v>
      </c>
      <c r="G655" s="84" t="b">
        <v>0</v>
      </c>
    </row>
    <row r="656" spans="1:7" ht="15">
      <c r="A656" s="84" t="s">
        <v>2514</v>
      </c>
      <c r="B656" s="84">
        <v>8</v>
      </c>
      <c r="C656" s="118">
        <v>0.005000194409293079</v>
      </c>
      <c r="D656" s="84" t="s">
        <v>2016</v>
      </c>
      <c r="E656" s="84" t="b">
        <v>0</v>
      </c>
      <c r="F656" s="84" t="b">
        <v>0</v>
      </c>
      <c r="G656" s="84" t="b">
        <v>0</v>
      </c>
    </row>
    <row r="657" spans="1:7" ht="15">
      <c r="A657" s="84" t="s">
        <v>2569</v>
      </c>
      <c r="B657" s="84">
        <v>8</v>
      </c>
      <c r="C657" s="118">
        <v>0.005000194409293079</v>
      </c>
      <c r="D657" s="84" t="s">
        <v>2016</v>
      </c>
      <c r="E657" s="84" t="b">
        <v>0</v>
      </c>
      <c r="F657" s="84" t="b">
        <v>0</v>
      </c>
      <c r="G657" s="84" t="b">
        <v>0</v>
      </c>
    </row>
    <row r="658" spans="1:7" ht="15">
      <c r="A658" s="84" t="s">
        <v>2541</v>
      </c>
      <c r="B658" s="84">
        <v>7</v>
      </c>
      <c r="C658" s="118">
        <v>0.004600444042007031</v>
      </c>
      <c r="D658" s="84" t="s">
        <v>2016</v>
      </c>
      <c r="E658" s="84" t="b">
        <v>0</v>
      </c>
      <c r="F658" s="84" t="b">
        <v>0</v>
      </c>
      <c r="G658" s="84" t="b">
        <v>0</v>
      </c>
    </row>
    <row r="659" spans="1:7" ht="15">
      <c r="A659" s="84" t="s">
        <v>2552</v>
      </c>
      <c r="B659" s="84">
        <v>7</v>
      </c>
      <c r="C659" s="118">
        <v>0.004600444042007031</v>
      </c>
      <c r="D659" s="84" t="s">
        <v>2016</v>
      </c>
      <c r="E659" s="84" t="b">
        <v>0</v>
      </c>
      <c r="F659" s="84" t="b">
        <v>0</v>
      </c>
      <c r="G659" s="84" t="b">
        <v>0</v>
      </c>
    </row>
    <row r="660" spans="1:7" ht="15">
      <c r="A660" s="84" t="s">
        <v>2179</v>
      </c>
      <c r="B660" s="84">
        <v>7</v>
      </c>
      <c r="C660" s="118">
        <v>0.004600444042007031</v>
      </c>
      <c r="D660" s="84" t="s">
        <v>2016</v>
      </c>
      <c r="E660" s="84" t="b">
        <v>0</v>
      </c>
      <c r="F660" s="84" t="b">
        <v>0</v>
      </c>
      <c r="G660" s="84" t="b">
        <v>0</v>
      </c>
    </row>
    <row r="661" spans="1:7" ht="15">
      <c r="A661" s="84" t="s">
        <v>2522</v>
      </c>
      <c r="B661" s="84">
        <v>7</v>
      </c>
      <c r="C661" s="118">
        <v>0.004600444042007031</v>
      </c>
      <c r="D661" s="84" t="s">
        <v>2016</v>
      </c>
      <c r="E661" s="84" t="b">
        <v>0</v>
      </c>
      <c r="F661" s="84" t="b">
        <v>0</v>
      </c>
      <c r="G661" s="84" t="b">
        <v>0</v>
      </c>
    </row>
    <row r="662" spans="1:7" ht="15">
      <c r="A662" s="84" t="s">
        <v>2525</v>
      </c>
      <c r="B662" s="84">
        <v>7</v>
      </c>
      <c r="C662" s="118">
        <v>0.004600444042007031</v>
      </c>
      <c r="D662" s="84" t="s">
        <v>2016</v>
      </c>
      <c r="E662" s="84" t="b">
        <v>0</v>
      </c>
      <c r="F662" s="84" t="b">
        <v>0</v>
      </c>
      <c r="G662" s="84" t="b">
        <v>0</v>
      </c>
    </row>
    <row r="663" spans="1:7" ht="15">
      <c r="A663" s="84" t="s">
        <v>2096</v>
      </c>
      <c r="B663" s="84">
        <v>7</v>
      </c>
      <c r="C663" s="118">
        <v>0.004600444042007031</v>
      </c>
      <c r="D663" s="84" t="s">
        <v>2016</v>
      </c>
      <c r="E663" s="84" t="b">
        <v>0</v>
      </c>
      <c r="F663" s="84" t="b">
        <v>0</v>
      </c>
      <c r="G663" s="84" t="b">
        <v>0</v>
      </c>
    </row>
    <row r="664" spans="1:7" ht="15">
      <c r="A664" s="84" t="s">
        <v>2524</v>
      </c>
      <c r="B664" s="84">
        <v>7</v>
      </c>
      <c r="C664" s="118">
        <v>0.004600444042007031</v>
      </c>
      <c r="D664" s="84" t="s">
        <v>2016</v>
      </c>
      <c r="E664" s="84" t="b">
        <v>0</v>
      </c>
      <c r="F664" s="84" t="b">
        <v>0</v>
      </c>
      <c r="G664" s="84" t="b">
        <v>0</v>
      </c>
    </row>
    <row r="665" spans="1:7" ht="15">
      <c r="A665" s="84" t="s">
        <v>2519</v>
      </c>
      <c r="B665" s="84">
        <v>7</v>
      </c>
      <c r="C665" s="118">
        <v>0.005168089019669443</v>
      </c>
      <c r="D665" s="84" t="s">
        <v>2016</v>
      </c>
      <c r="E665" s="84" t="b">
        <v>0</v>
      </c>
      <c r="F665" s="84" t="b">
        <v>0</v>
      </c>
      <c r="G665" s="84" t="b">
        <v>0</v>
      </c>
    </row>
    <row r="666" spans="1:7" ht="15">
      <c r="A666" s="84" t="s">
        <v>2543</v>
      </c>
      <c r="B666" s="84">
        <v>7</v>
      </c>
      <c r="C666" s="118">
        <v>0.004860503713158137</v>
      </c>
      <c r="D666" s="84" t="s">
        <v>2016</v>
      </c>
      <c r="E666" s="84" t="b">
        <v>0</v>
      </c>
      <c r="F666" s="84" t="b">
        <v>0</v>
      </c>
      <c r="G666" s="84" t="b">
        <v>0</v>
      </c>
    </row>
    <row r="667" spans="1:7" ht="15">
      <c r="A667" s="84" t="s">
        <v>2536</v>
      </c>
      <c r="B667" s="84">
        <v>6</v>
      </c>
      <c r="C667" s="118">
        <v>0.004166146039849832</v>
      </c>
      <c r="D667" s="84" t="s">
        <v>2016</v>
      </c>
      <c r="E667" s="84" t="b">
        <v>1</v>
      </c>
      <c r="F667" s="84" t="b">
        <v>0</v>
      </c>
      <c r="G667" s="84" t="b">
        <v>0</v>
      </c>
    </row>
    <row r="668" spans="1:7" ht="15">
      <c r="A668" s="84" t="s">
        <v>2527</v>
      </c>
      <c r="B668" s="84">
        <v>6</v>
      </c>
      <c r="C668" s="118">
        <v>0.005168465670251544</v>
      </c>
      <c r="D668" s="84" t="s">
        <v>2016</v>
      </c>
      <c r="E668" s="84" t="b">
        <v>0</v>
      </c>
      <c r="F668" s="84" t="b">
        <v>0</v>
      </c>
      <c r="G668" s="84" t="b">
        <v>0</v>
      </c>
    </row>
    <row r="669" spans="1:7" ht="15">
      <c r="A669" s="84" t="s">
        <v>2528</v>
      </c>
      <c r="B669" s="84">
        <v>6</v>
      </c>
      <c r="C669" s="118">
        <v>0.005168465670251544</v>
      </c>
      <c r="D669" s="84" t="s">
        <v>2016</v>
      </c>
      <c r="E669" s="84" t="b">
        <v>0</v>
      </c>
      <c r="F669" s="84" t="b">
        <v>0</v>
      </c>
      <c r="G669" s="84" t="b">
        <v>0</v>
      </c>
    </row>
    <row r="670" spans="1:7" ht="15">
      <c r="A670" s="84" t="s">
        <v>287</v>
      </c>
      <c r="B670" s="84">
        <v>6</v>
      </c>
      <c r="C670" s="118">
        <v>0.004166146039849832</v>
      </c>
      <c r="D670" s="84" t="s">
        <v>2016</v>
      </c>
      <c r="E670" s="84" t="b">
        <v>0</v>
      </c>
      <c r="F670" s="84" t="b">
        <v>0</v>
      </c>
      <c r="G670" s="84" t="b">
        <v>0</v>
      </c>
    </row>
    <row r="671" spans="1:7" ht="15">
      <c r="A671" s="84" t="s">
        <v>2563</v>
      </c>
      <c r="B671" s="84">
        <v>6</v>
      </c>
      <c r="C671" s="118">
        <v>0.004166146039849832</v>
      </c>
      <c r="D671" s="84" t="s">
        <v>2016</v>
      </c>
      <c r="E671" s="84" t="b">
        <v>1</v>
      </c>
      <c r="F671" s="84" t="b">
        <v>0</v>
      </c>
      <c r="G671" s="84" t="b">
        <v>0</v>
      </c>
    </row>
    <row r="672" spans="1:7" ht="15">
      <c r="A672" s="84" t="s">
        <v>2573</v>
      </c>
      <c r="B672" s="84">
        <v>6</v>
      </c>
      <c r="C672" s="118">
        <v>0.004166146039849832</v>
      </c>
      <c r="D672" s="84" t="s">
        <v>2016</v>
      </c>
      <c r="E672" s="84" t="b">
        <v>0</v>
      </c>
      <c r="F672" s="84" t="b">
        <v>0</v>
      </c>
      <c r="G672" s="84" t="b">
        <v>0</v>
      </c>
    </row>
    <row r="673" spans="1:7" ht="15">
      <c r="A673" s="84" t="s">
        <v>2574</v>
      </c>
      <c r="B673" s="84">
        <v>6</v>
      </c>
      <c r="C673" s="118">
        <v>0.004166146039849832</v>
      </c>
      <c r="D673" s="84" t="s">
        <v>2016</v>
      </c>
      <c r="E673" s="84" t="b">
        <v>0</v>
      </c>
      <c r="F673" s="84" t="b">
        <v>0</v>
      </c>
      <c r="G673" s="84" t="b">
        <v>0</v>
      </c>
    </row>
    <row r="674" spans="1:7" ht="15">
      <c r="A674" s="84" t="s">
        <v>2575</v>
      </c>
      <c r="B674" s="84">
        <v>6</v>
      </c>
      <c r="C674" s="118">
        <v>0.004166146039849832</v>
      </c>
      <c r="D674" s="84" t="s">
        <v>2016</v>
      </c>
      <c r="E674" s="84" t="b">
        <v>0</v>
      </c>
      <c r="F674" s="84" t="b">
        <v>0</v>
      </c>
      <c r="G674" s="84" t="b">
        <v>0</v>
      </c>
    </row>
    <row r="675" spans="1:7" ht="15">
      <c r="A675" s="84" t="s">
        <v>2576</v>
      </c>
      <c r="B675" s="84">
        <v>6</v>
      </c>
      <c r="C675" s="118">
        <v>0.004166146039849832</v>
      </c>
      <c r="D675" s="84" t="s">
        <v>2016</v>
      </c>
      <c r="E675" s="84" t="b">
        <v>0</v>
      </c>
      <c r="F675" s="84" t="b">
        <v>0</v>
      </c>
      <c r="G675" s="84" t="b">
        <v>0</v>
      </c>
    </row>
    <row r="676" spans="1:7" ht="15">
      <c r="A676" s="84" t="s">
        <v>2577</v>
      </c>
      <c r="B676" s="84">
        <v>6</v>
      </c>
      <c r="C676" s="118">
        <v>0.004166146039849832</v>
      </c>
      <c r="D676" s="84" t="s">
        <v>2016</v>
      </c>
      <c r="E676" s="84" t="b">
        <v>0</v>
      </c>
      <c r="F676" s="84" t="b">
        <v>0</v>
      </c>
      <c r="G676" s="84" t="b">
        <v>0</v>
      </c>
    </row>
    <row r="677" spans="1:7" ht="15">
      <c r="A677" s="84" t="s">
        <v>2578</v>
      </c>
      <c r="B677" s="84">
        <v>6</v>
      </c>
      <c r="C677" s="118">
        <v>0.004166146039849832</v>
      </c>
      <c r="D677" s="84" t="s">
        <v>2016</v>
      </c>
      <c r="E677" s="84" t="b">
        <v>0</v>
      </c>
      <c r="F677" s="84" t="b">
        <v>0</v>
      </c>
      <c r="G677" s="84" t="b">
        <v>0</v>
      </c>
    </row>
    <row r="678" spans="1:7" ht="15">
      <c r="A678" s="84" t="s">
        <v>2534</v>
      </c>
      <c r="B678" s="84">
        <v>6</v>
      </c>
      <c r="C678" s="118">
        <v>0.004166146039849832</v>
      </c>
      <c r="D678" s="84" t="s">
        <v>2016</v>
      </c>
      <c r="E678" s="84" t="b">
        <v>0</v>
      </c>
      <c r="F678" s="84" t="b">
        <v>0</v>
      </c>
      <c r="G678" s="84" t="b">
        <v>0</v>
      </c>
    </row>
    <row r="679" spans="1:7" ht="15">
      <c r="A679" s="84" t="s">
        <v>2614</v>
      </c>
      <c r="B679" s="84">
        <v>6</v>
      </c>
      <c r="C679" s="118">
        <v>0.004166146039849832</v>
      </c>
      <c r="D679" s="84" t="s">
        <v>2016</v>
      </c>
      <c r="E679" s="84" t="b">
        <v>0</v>
      </c>
      <c r="F679" s="84" t="b">
        <v>0</v>
      </c>
      <c r="G679" s="84" t="b">
        <v>0</v>
      </c>
    </row>
    <row r="680" spans="1:7" ht="15">
      <c r="A680" s="84" t="s">
        <v>2529</v>
      </c>
      <c r="B680" s="84">
        <v>6</v>
      </c>
      <c r="C680" s="118">
        <v>0.004166146039849832</v>
      </c>
      <c r="D680" s="84" t="s">
        <v>2016</v>
      </c>
      <c r="E680" s="84" t="b">
        <v>0</v>
      </c>
      <c r="F680" s="84" t="b">
        <v>0</v>
      </c>
      <c r="G680" s="84" t="b">
        <v>0</v>
      </c>
    </row>
    <row r="681" spans="1:7" ht="15">
      <c r="A681" s="84" t="s">
        <v>2583</v>
      </c>
      <c r="B681" s="84">
        <v>6</v>
      </c>
      <c r="C681" s="118">
        <v>0.004752465437371522</v>
      </c>
      <c r="D681" s="84" t="s">
        <v>2016</v>
      </c>
      <c r="E681" s="84" t="b">
        <v>0</v>
      </c>
      <c r="F681" s="84" t="b">
        <v>0</v>
      </c>
      <c r="G681" s="84" t="b">
        <v>0</v>
      </c>
    </row>
    <row r="682" spans="1:7" ht="15">
      <c r="A682" s="84" t="s">
        <v>2623</v>
      </c>
      <c r="B682" s="84">
        <v>6</v>
      </c>
      <c r="C682" s="118">
        <v>0.004166146039849832</v>
      </c>
      <c r="D682" s="84" t="s">
        <v>2016</v>
      </c>
      <c r="E682" s="84" t="b">
        <v>0</v>
      </c>
      <c r="F682" s="84" t="b">
        <v>0</v>
      </c>
      <c r="G682" s="84" t="b">
        <v>0</v>
      </c>
    </row>
    <row r="683" spans="1:7" ht="15">
      <c r="A683" s="84" t="s">
        <v>257</v>
      </c>
      <c r="B683" s="84">
        <v>6</v>
      </c>
      <c r="C683" s="118">
        <v>0.004166146039849832</v>
      </c>
      <c r="D683" s="84" t="s">
        <v>2016</v>
      </c>
      <c r="E683" s="84" t="b">
        <v>0</v>
      </c>
      <c r="F683" s="84" t="b">
        <v>0</v>
      </c>
      <c r="G683" s="84" t="b">
        <v>0</v>
      </c>
    </row>
    <row r="684" spans="1:7" ht="15">
      <c r="A684" s="84" t="s">
        <v>2175</v>
      </c>
      <c r="B684" s="84">
        <v>6</v>
      </c>
      <c r="C684" s="118">
        <v>0.004752465437371522</v>
      </c>
      <c r="D684" s="84" t="s">
        <v>2016</v>
      </c>
      <c r="E684" s="84" t="b">
        <v>0</v>
      </c>
      <c r="F684" s="84" t="b">
        <v>0</v>
      </c>
      <c r="G684" s="84" t="b">
        <v>0</v>
      </c>
    </row>
    <row r="685" spans="1:7" ht="15">
      <c r="A685" s="84" t="s">
        <v>316</v>
      </c>
      <c r="B685" s="84">
        <v>6</v>
      </c>
      <c r="C685" s="118">
        <v>0.004429790588288093</v>
      </c>
      <c r="D685" s="84" t="s">
        <v>2016</v>
      </c>
      <c r="E685" s="84" t="b">
        <v>0</v>
      </c>
      <c r="F685" s="84" t="b">
        <v>0</v>
      </c>
      <c r="G685" s="84" t="b">
        <v>0</v>
      </c>
    </row>
    <row r="686" spans="1:7" ht="15">
      <c r="A686" s="84" t="s">
        <v>2518</v>
      </c>
      <c r="B686" s="84">
        <v>5</v>
      </c>
      <c r="C686" s="118">
        <v>0.0036914921569067443</v>
      </c>
      <c r="D686" s="84" t="s">
        <v>2016</v>
      </c>
      <c r="E686" s="84" t="b">
        <v>0</v>
      </c>
      <c r="F686" s="84" t="b">
        <v>0</v>
      </c>
      <c r="G686" s="84" t="b">
        <v>0</v>
      </c>
    </row>
    <row r="687" spans="1:7" ht="15">
      <c r="A687" s="84" t="s">
        <v>2542</v>
      </c>
      <c r="B687" s="84">
        <v>5</v>
      </c>
      <c r="C687" s="118">
        <v>0.0036914921569067443</v>
      </c>
      <c r="D687" s="84" t="s">
        <v>2016</v>
      </c>
      <c r="E687" s="84" t="b">
        <v>0</v>
      </c>
      <c r="F687" s="84" t="b">
        <v>0</v>
      </c>
      <c r="G687" s="84" t="b">
        <v>0</v>
      </c>
    </row>
    <row r="688" spans="1:7" ht="15">
      <c r="A688" s="84" t="s">
        <v>2532</v>
      </c>
      <c r="B688" s="84">
        <v>5</v>
      </c>
      <c r="C688" s="118">
        <v>0.0036914921569067443</v>
      </c>
      <c r="D688" s="84" t="s">
        <v>2016</v>
      </c>
      <c r="E688" s="84" t="b">
        <v>0</v>
      </c>
      <c r="F688" s="84" t="b">
        <v>0</v>
      </c>
      <c r="G688" s="84" t="b">
        <v>0</v>
      </c>
    </row>
    <row r="689" spans="1:7" ht="15">
      <c r="A689" s="84" t="s">
        <v>2601</v>
      </c>
      <c r="B689" s="84">
        <v>5</v>
      </c>
      <c r="C689" s="118">
        <v>0.0036914921569067443</v>
      </c>
      <c r="D689" s="84" t="s">
        <v>2016</v>
      </c>
      <c r="E689" s="84" t="b">
        <v>0</v>
      </c>
      <c r="F689" s="84" t="b">
        <v>0</v>
      </c>
      <c r="G689" s="84" t="b">
        <v>0</v>
      </c>
    </row>
    <row r="690" spans="1:7" ht="15">
      <c r="A690" s="84" t="s">
        <v>2530</v>
      </c>
      <c r="B690" s="84">
        <v>5</v>
      </c>
      <c r="C690" s="118">
        <v>0.0036914921569067443</v>
      </c>
      <c r="D690" s="84" t="s">
        <v>2016</v>
      </c>
      <c r="E690" s="84" t="b">
        <v>0</v>
      </c>
      <c r="F690" s="84" t="b">
        <v>0</v>
      </c>
      <c r="G690" s="84" t="b">
        <v>0</v>
      </c>
    </row>
    <row r="691" spans="1:7" ht="15">
      <c r="A691" s="84" t="s">
        <v>2531</v>
      </c>
      <c r="B691" s="84">
        <v>5</v>
      </c>
      <c r="C691" s="118">
        <v>0.0036914921569067443</v>
      </c>
      <c r="D691" s="84" t="s">
        <v>2016</v>
      </c>
      <c r="E691" s="84" t="b">
        <v>0</v>
      </c>
      <c r="F691" s="84" t="b">
        <v>0</v>
      </c>
      <c r="G691" s="84" t="b">
        <v>0</v>
      </c>
    </row>
    <row r="692" spans="1:7" ht="15">
      <c r="A692" s="84" t="s">
        <v>271</v>
      </c>
      <c r="B692" s="84">
        <v>5</v>
      </c>
      <c r="C692" s="118">
        <v>0.0036914921569067443</v>
      </c>
      <c r="D692" s="84" t="s">
        <v>2016</v>
      </c>
      <c r="E692" s="84" t="b">
        <v>0</v>
      </c>
      <c r="F692" s="84" t="b">
        <v>0</v>
      </c>
      <c r="G692" s="84" t="b">
        <v>0</v>
      </c>
    </row>
    <row r="693" spans="1:7" ht="15">
      <c r="A693" s="84" t="s">
        <v>2676</v>
      </c>
      <c r="B693" s="84">
        <v>5</v>
      </c>
      <c r="C693" s="118">
        <v>0.0036914921569067443</v>
      </c>
      <c r="D693" s="84" t="s">
        <v>2016</v>
      </c>
      <c r="E693" s="84" t="b">
        <v>0</v>
      </c>
      <c r="F693" s="84" t="b">
        <v>0</v>
      </c>
      <c r="G693" s="84" t="b">
        <v>0</v>
      </c>
    </row>
    <row r="694" spans="1:7" ht="15">
      <c r="A694" s="84" t="s">
        <v>2566</v>
      </c>
      <c r="B694" s="84">
        <v>5</v>
      </c>
      <c r="C694" s="118">
        <v>0.0036914921569067443</v>
      </c>
      <c r="D694" s="84" t="s">
        <v>2016</v>
      </c>
      <c r="E694" s="84" t="b">
        <v>0</v>
      </c>
      <c r="F694" s="84" t="b">
        <v>0</v>
      </c>
      <c r="G694" s="84" t="b">
        <v>0</v>
      </c>
    </row>
    <row r="695" spans="1:7" ht="15">
      <c r="A695" s="84" t="s">
        <v>2567</v>
      </c>
      <c r="B695" s="84">
        <v>5</v>
      </c>
      <c r="C695" s="118">
        <v>0.0036914921569067443</v>
      </c>
      <c r="D695" s="84" t="s">
        <v>2016</v>
      </c>
      <c r="E695" s="84" t="b">
        <v>0</v>
      </c>
      <c r="F695" s="84" t="b">
        <v>0</v>
      </c>
      <c r="G695" s="84" t="b">
        <v>0</v>
      </c>
    </row>
    <row r="696" spans="1:7" ht="15">
      <c r="A696" s="84" t="s">
        <v>2568</v>
      </c>
      <c r="B696" s="84">
        <v>5</v>
      </c>
      <c r="C696" s="118">
        <v>0.0036914921569067443</v>
      </c>
      <c r="D696" s="84" t="s">
        <v>2016</v>
      </c>
      <c r="E696" s="84" t="b">
        <v>0</v>
      </c>
      <c r="F696" s="84" t="b">
        <v>0</v>
      </c>
      <c r="G696" s="84" t="b">
        <v>0</v>
      </c>
    </row>
    <row r="697" spans="1:7" ht="15">
      <c r="A697" s="84" t="s">
        <v>2544</v>
      </c>
      <c r="B697" s="84">
        <v>5</v>
      </c>
      <c r="C697" s="118">
        <v>0.0036914921569067443</v>
      </c>
      <c r="D697" s="84" t="s">
        <v>2016</v>
      </c>
      <c r="E697" s="84" t="b">
        <v>0</v>
      </c>
      <c r="F697" s="84" t="b">
        <v>0</v>
      </c>
      <c r="G697" s="84" t="b">
        <v>0</v>
      </c>
    </row>
    <row r="698" spans="1:7" ht="15">
      <c r="A698" s="84" t="s">
        <v>2672</v>
      </c>
      <c r="B698" s="84">
        <v>5</v>
      </c>
      <c r="C698" s="118">
        <v>0.0036914921569067443</v>
      </c>
      <c r="D698" s="84" t="s">
        <v>2016</v>
      </c>
      <c r="E698" s="84" t="b">
        <v>0</v>
      </c>
      <c r="F698" s="84" t="b">
        <v>0</v>
      </c>
      <c r="G698" s="84" t="b">
        <v>0</v>
      </c>
    </row>
    <row r="699" spans="1:7" ht="15">
      <c r="A699" s="84" t="s">
        <v>2613</v>
      </c>
      <c r="B699" s="84">
        <v>5</v>
      </c>
      <c r="C699" s="118">
        <v>0.0036914921569067443</v>
      </c>
      <c r="D699" s="84" t="s">
        <v>2016</v>
      </c>
      <c r="E699" s="84" t="b">
        <v>1</v>
      </c>
      <c r="F699" s="84" t="b">
        <v>0</v>
      </c>
      <c r="G699" s="84" t="b">
        <v>0</v>
      </c>
    </row>
    <row r="700" spans="1:7" ht="15">
      <c r="A700" s="84" t="s">
        <v>2590</v>
      </c>
      <c r="B700" s="84">
        <v>5</v>
      </c>
      <c r="C700" s="118">
        <v>0.00430705472520962</v>
      </c>
      <c r="D700" s="84" t="s">
        <v>2016</v>
      </c>
      <c r="E700" s="84" t="b">
        <v>0</v>
      </c>
      <c r="F700" s="84" t="b">
        <v>0</v>
      </c>
      <c r="G700" s="84" t="b">
        <v>0</v>
      </c>
    </row>
    <row r="701" spans="1:7" ht="15">
      <c r="A701" s="84" t="s">
        <v>2581</v>
      </c>
      <c r="B701" s="84">
        <v>5</v>
      </c>
      <c r="C701" s="118">
        <v>0.0036914921569067443</v>
      </c>
      <c r="D701" s="84" t="s">
        <v>2016</v>
      </c>
      <c r="E701" s="84" t="b">
        <v>0</v>
      </c>
      <c r="F701" s="84" t="b">
        <v>0</v>
      </c>
      <c r="G701" s="84" t="b">
        <v>0</v>
      </c>
    </row>
    <row r="702" spans="1:7" ht="15">
      <c r="A702" s="84" t="s">
        <v>2673</v>
      </c>
      <c r="B702" s="84">
        <v>5</v>
      </c>
      <c r="C702" s="118">
        <v>0.0036914921569067443</v>
      </c>
      <c r="D702" s="84" t="s">
        <v>2016</v>
      </c>
      <c r="E702" s="84" t="b">
        <v>0</v>
      </c>
      <c r="F702" s="84" t="b">
        <v>0</v>
      </c>
      <c r="G702" s="84" t="b">
        <v>0</v>
      </c>
    </row>
    <row r="703" spans="1:7" ht="15">
      <c r="A703" s="84" t="s">
        <v>2675</v>
      </c>
      <c r="B703" s="84">
        <v>5</v>
      </c>
      <c r="C703" s="118">
        <v>0.0036914921569067443</v>
      </c>
      <c r="D703" s="84" t="s">
        <v>2016</v>
      </c>
      <c r="E703" s="84" t="b">
        <v>0</v>
      </c>
      <c r="F703" s="84" t="b">
        <v>0</v>
      </c>
      <c r="G703" s="84" t="b">
        <v>0</v>
      </c>
    </row>
    <row r="704" spans="1:7" ht="15">
      <c r="A704" s="84" t="s">
        <v>2619</v>
      </c>
      <c r="B704" s="84">
        <v>5</v>
      </c>
      <c r="C704" s="118">
        <v>0.0036914921569067443</v>
      </c>
      <c r="D704" s="84" t="s">
        <v>2016</v>
      </c>
      <c r="E704" s="84" t="b">
        <v>0</v>
      </c>
      <c r="F704" s="84" t="b">
        <v>0</v>
      </c>
      <c r="G704" s="84" t="b">
        <v>0</v>
      </c>
    </row>
    <row r="705" spans="1:7" ht="15">
      <c r="A705" s="84" t="s">
        <v>280</v>
      </c>
      <c r="B705" s="84">
        <v>5</v>
      </c>
      <c r="C705" s="118">
        <v>0.0036914921569067443</v>
      </c>
      <c r="D705" s="84" t="s">
        <v>2016</v>
      </c>
      <c r="E705" s="84" t="b">
        <v>0</v>
      </c>
      <c r="F705" s="84" t="b">
        <v>0</v>
      </c>
      <c r="G705" s="84" t="b">
        <v>0</v>
      </c>
    </row>
    <row r="706" spans="1:7" ht="15">
      <c r="A706" s="84" t="s">
        <v>2649</v>
      </c>
      <c r="B706" s="84">
        <v>5</v>
      </c>
      <c r="C706" s="118">
        <v>0.0036914921569067443</v>
      </c>
      <c r="D706" s="84" t="s">
        <v>2016</v>
      </c>
      <c r="E706" s="84" t="b">
        <v>0</v>
      </c>
      <c r="F706" s="84" t="b">
        <v>0</v>
      </c>
      <c r="G706" s="84" t="b">
        <v>0</v>
      </c>
    </row>
    <row r="707" spans="1:7" ht="15">
      <c r="A707" s="84" t="s">
        <v>320</v>
      </c>
      <c r="B707" s="84">
        <v>5</v>
      </c>
      <c r="C707" s="118">
        <v>0.0036914921569067443</v>
      </c>
      <c r="D707" s="84" t="s">
        <v>2016</v>
      </c>
      <c r="E707" s="84" t="b">
        <v>0</v>
      </c>
      <c r="F707" s="84" t="b">
        <v>0</v>
      </c>
      <c r="G707" s="84" t="b">
        <v>0</v>
      </c>
    </row>
    <row r="708" spans="1:7" ht="15">
      <c r="A708" s="84" t="s">
        <v>2562</v>
      </c>
      <c r="B708" s="84">
        <v>4</v>
      </c>
      <c r="C708" s="118">
        <v>0.003168310291581015</v>
      </c>
      <c r="D708" s="84" t="s">
        <v>2016</v>
      </c>
      <c r="E708" s="84" t="b">
        <v>0</v>
      </c>
      <c r="F708" s="84" t="b">
        <v>0</v>
      </c>
      <c r="G708" s="84" t="b">
        <v>0</v>
      </c>
    </row>
    <row r="709" spans="1:7" ht="15">
      <c r="A709" s="84" t="s">
        <v>2571</v>
      </c>
      <c r="B709" s="84">
        <v>4</v>
      </c>
      <c r="C709" s="118">
        <v>0.003168310291581015</v>
      </c>
      <c r="D709" s="84" t="s">
        <v>2016</v>
      </c>
      <c r="E709" s="84" t="b">
        <v>0</v>
      </c>
      <c r="F709" s="84" t="b">
        <v>0</v>
      </c>
      <c r="G709" s="84" t="b">
        <v>0</v>
      </c>
    </row>
    <row r="710" spans="1:7" ht="15">
      <c r="A710" s="84" t="s">
        <v>2539</v>
      </c>
      <c r="B710" s="84">
        <v>4</v>
      </c>
      <c r="C710" s="118">
        <v>0.003168310291581015</v>
      </c>
      <c r="D710" s="84" t="s">
        <v>2016</v>
      </c>
      <c r="E710" s="84" t="b">
        <v>0</v>
      </c>
      <c r="F710" s="84" t="b">
        <v>0</v>
      </c>
      <c r="G710" s="84" t="b">
        <v>0</v>
      </c>
    </row>
    <row r="711" spans="1:7" ht="15">
      <c r="A711" s="84" t="s">
        <v>2637</v>
      </c>
      <c r="B711" s="84">
        <v>4</v>
      </c>
      <c r="C711" s="118">
        <v>0.003168310291581015</v>
      </c>
      <c r="D711" s="84" t="s">
        <v>2016</v>
      </c>
      <c r="E711" s="84" t="b">
        <v>0</v>
      </c>
      <c r="F711" s="84" t="b">
        <v>0</v>
      </c>
      <c r="G711" s="84" t="b">
        <v>0</v>
      </c>
    </row>
    <row r="712" spans="1:7" ht="15">
      <c r="A712" s="84" t="s">
        <v>2540</v>
      </c>
      <c r="B712" s="84">
        <v>4</v>
      </c>
      <c r="C712" s="118">
        <v>0.003168310291581015</v>
      </c>
      <c r="D712" s="84" t="s">
        <v>2016</v>
      </c>
      <c r="E712" s="84" t="b">
        <v>0</v>
      </c>
      <c r="F712" s="84" t="b">
        <v>0</v>
      </c>
      <c r="G712" s="84" t="b">
        <v>0</v>
      </c>
    </row>
    <row r="713" spans="1:7" ht="15">
      <c r="A713" s="84" t="s">
        <v>2160</v>
      </c>
      <c r="B713" s="84">
        <v>4</v>
      </c>
      <c r="C713" s="118">
        <v>0.003168310291581015</v>
      </c>
      <c r="D713" s="84" t="s">
        <v>2016</v>
      </c>
      <c r="E713" s="84" t="b">
        <v>0</v>
      </c>
      <c r="F713" s="84" t="b">
        <v>0</v>
      </c>
      <c r="G713" s="84" t="b">
        <v>0</v>
      </c>
    </row>
    <row r="714" spans="1:7" ht="15">
      <c r="A714" s="84" t="s">
        <v>2526</v>
      </c>
      <c r="B714" s="84">
        <v>4</v>
      </c>
      <c r="C714" s="118">
        <v>0.003168310291581015</v>
      </c>
      <c r="D714" s="84" t="s">
        <v>2016</v>
      </c>
      <c r="E714" s="84" t="b">
        <v>0</v>
      </c>
      <c r="F714" s="84" t="b">
        <v>0</v>
      </c>
      <c r="G714" s="84" t="b">
        <v>0</v>
      </c>
    </row>
    <row r="715" spans="1:7" ht="15">
      <c r="A715" s="84" t="s">
        <v>2521</v>
      </c>
      <c r="B715" s="84">
        <v>4</v>
      </c>
      <c r="C715" s="118">
        <v>0.003168310291581015</v>
      </c>
      <c r="D715" s="84" t="s">
        <v>2016</v>
      </c>
      <c r="E715" s="84" t="b">
        <v>0</v>
      </c>
      <c r="F715" s="84" t="b">
        <v>0</v>
      </c>
      <c r="G715" s="84" t="b">
        <v>0</v>
      </c>
    </row>
    <row r="716" spans="1:7" ht="15">
      <c r="A716" s="84" t="s">
        <v>279</v>
      </c>
      <c r="B716" s="84">
        <v>4</v>
      </c>
      <c r="C716" s="118">
        <v>0.0038365233785154908</v>
      </c>
      <c r="D716" s="84" t="s">
        <v>2016</v>
      </c>
      <c r="E716" s="84" t="b">
        <v>0</v>
      </c>
      <c r="F716" s="84" t="b">
        <v>0</v>
      </c>
      <c r="G716" s="84" t="b">
        <v>0</v>
      </c>
    </row>
    <row r="717" spans="1:7" ht="15">
      <c r="A717" s="84" t="s">
        <v>2609</v>
      </c>
      <c r="B717" s="84">
        <v>4</v>
      </c>
      <c r="C717" s="118">
        <v>0.003168310291581015</v>
      </c>
      <c r="D717" s="84" t="s">
        <v>2016</v>
      </c>
      <c r="E717" s="84" t="b">
        <v>0</v>
      </c>
      <c r="F717" s="84" t="b">
        <v>0</v>
      </c>
      <c r="G717" s="84" t="b">
        <v>0</v>
      </c>
    </row>
    <row r="718" spans="1:7" ht="15">
      <c r="A718" s="84" t="s">
        <v>2584</v>
      </c>
      <c r="B718" s="84">
        <v>4</v>
      </c>
      <c r="C718" s="118">
        <v>0.003168310291581015</v>
      </c>
      <c r="D718" s="84" t="s">
        <v>2016</v>
      </c>
      <c r="E718" s="84" t="b">
        <v>0</v>
      </c>
      <c r="F718" s="84" t="b">
        <v>0</v>
      </c>
      <c r="G718" s="84" t="b">
        <v>0</v>
      </c>
    </row>
    <row r="719" spans="1:7" ht="15">
      <c r="A719" s="84" t="s">
        <v>2588</v>
      </c>
      <c r="B719" s="84">
        <v>4</v>
      </c>
      <c r="C719" s="118">
        <v>0.003168310291581015</v>
      </c>
      <c r="D719" s="84" t="s">
        <v>2016</v>
      </c>
      <c r="E719" s="84" t="b">
        <v>0</v>
      </c>
      <c r="F719" s="84" t="b">
        <v>0</v>
      </c>
      <c r="G719" s="84" t="b">
        <v>0</v>
      </c>
    </row>
    <row r="720" spans="1:7" ht="15">
      <c r="A720" s="84" t="s">
        <v>2589</v>
      </c>
      <c r="B720" s="84">
        <v>4</v>
      </c>
      <c r="C720" s="118">
        <v>0.003168310291581015</v>
      </c>
      <c r="D720" s="84" t="s">
        <v>2016</v>
      </c>
      <c r="E720" s="84" t="b">
        <v>0</v>
      </c>
      <c r="F720" s="84" t="b">
        <v>0</v>
      </c>
      <c r="G720" s="84" t="b">
        <v>0</v>
      </c>
    </row>
    <row r="721" spans="1:7" ht="15">
      <c r="A721" s="84" t="s">
        <v>2611</v>
      </c>
      <c r="B721" s="84">
        <v>4</v>
      </c>
      <c r="C721" s="118">
        <v>0.003168310291581015</v>
      </c>
      <c r="D721" s="84" t="s">
        <v>2016</v>
      </c>
      <c r="E721" s="84" t="b">
        <v>0</v>
      </c>
      <c r="F721" s="84" t="b">
        <v>0</v>
      </c>
      <c r="G721" s="84" t="b">
        <v>0</v>
      </c>
    </row>
    <row r="722" spans="1:7" ht="15">
      <c r="A722" s="84" t="s">
        <v>2651</v>
      </c>
      <c r="B722" s="84">
        <v>4</v>
      </c>
      <c r="C722" s="118">
        <v>0.003168310291581015</v>
      </c>
      <c r="D722" s="84" t="s">
        <v>2016</v>
      </c>
      <c r="E722" s="84" t="b">
        <v>0</v>
      </c>
      <c r="F722" s="84" t="b">
        <v>0</v>
      </c>
      <c r="G722" s="84" t="b">
        <v>0</v>
      </c>
    </row>
    <row r="723" spans="1:7" ht="15">
      <c r="A723" s="84" t="s">
        <v>2690</v>
      </c>
      <c r="B723" s="84">
        <v>4</v>
      </c>
      <c r="C723" s="118">
        <v>0.003168310291581015</v>
      </c>
      <c r="D723" s="84" t="s">
        <v>2016</v>
      </c>
      <c r="E723" s="84" t="b">
        <v>0</v>
      </c>
      <c r="F723" s="84" t="b">
        <v>0</v>
      </c>
      <c r="G723" s="84" t="b">
        <v>0</v>
      </c>
    </row>
    <row r="724" spans="1:7" ht="15">
      <c r="A724" s="84" t="s">
        <v>2739</v>
      </c>
      <c r="B724" s="84">
        <v>4</v>
      </c>
      <c r="C724" s="118">
        <v>0.003168310291581015</v>
      </c>
      <c r="D724" s="84" t="s">
        <v>2016</v>
      </c>
      <c r="E724" s="84" t="b">
        <v>1</v>
      </c>
      <c r="F724" s="84" t="b">
        <v>0</v>
      </c>
      <c r="G724" s="84" t="b">
        <v>0</v>
      </c>
    </row>
    <row r="725" spans="1:7" ht="15">
      <c r="A725" s="84" t="s">
        <v>2752</v>
      </c>
      <c r="B725" s="84">
        <v>4</v>
      </c>
      <c r="C725" s="118">
        <v>0.0038365233785154908</v>
      </c>
      <c r="D725" s="84" t="s">
        <v>2016</v>
      </c>
      <c r="E725" s="84" t="b">
        <v>0</v>
      </c>
      <c r="F725" s="84" t="b">
        <v>0</v>
      </c>
      <c r="G725" s="84" t="b">
        <v>0</v>
      </c>
    </row>
    <row r="726" spans="1:7" ht="15">
      <c r="A726" s="84" t="s">
        <v>2598</v>
      </c>
      <c r="B726" s="84">
        <v>4</v>
      </c>
      <c r="C726" s="118">
        <v>0.003168310291581015</v>
      </c>
      <c r="D726" s="84" t="s">
        <v>2016</v>
      </c>
      <c r="E726" s="84" t="b">
        <v>0</v>
      </c>
      <c r="F726" s="84" t="b">
        <v>0</v>
      </c>
      <c r="G726" s="84" t="b">
        <v>0</v>
      </c>
    </row>
    <row r="727" spans="1:7" ht="15">
      <c r="A727" s="84" t="s">
        <v>2587</v>
      </c>
      <c r="B727" s="84">
        <v>4</v>
      </c>
      <c r="C727" s="118">
        <v>0.003445643780167696</v>
      </c>
      <c r="D727" s="84" t="s">
        <v>2016</v>
      </c>
      <c r="E727" s="84" t="b">
        <v>0</v>
      </c>
      <c r="F727" s="84" t="b">
        <v>0</v>
      </c>
      <c r="G727" s="84" t="b">
        <v>0</v>
      </c>
    </row>
    <row r="728" spans="1:7" ht="15">
      <c r="A728" s="84" t="s">
        <v>2738</v>
      </c>
      <c r="B728" s="84">
        <v>4</v>
      </c>
      <c r="C728" s="118">
        <v>0.003445643780167696</v>
      </c>
      <c r="D728" s="84" t="s">
        <v>2016</v>
      </c>
      <c r="E728" s="84" t="b">
        <v>0</v>
      </c>
      <c r="F728" s="84" t="b">
        <v>1</v>
      </c>
      <c r="G728" s="84" t="b">
        <v>0</v>
      </c>
    </row>
    <row r="729" spans="1:7" ht="15">
      <c r="A729" s="84" t="s">
        <v>2560</v>
      </c>
      <c r="B729" s="84">
        <v>4</v>
      </c>
      <c r="C729" s="118">
        <v>0.003168310291581015</v>
      </c>
      <c r="D729" s="84" t="s">
        <v>2016</v>
      </c>
      <c r="E729" s="84" t="b">
        <v>0</v>
      </c>
      <c r="F729" s="84" t="b">
        <v>0</v>
      </c>
      <c r="G729" s="84" t="b">
        <v>0</v>
      </c>
    </row>
    <row r="730" spans="1:7" ht="15">
      <c r="A730" s="84" t="s">
        <v>2740</v>
      </c>
      <c r="B730" s="84">
        <v>4</v>
      </c>
      <c r="C730" s="118">
        <v>0.003168310291581015</v>
      </c>
      <c r="D730" s="84" t="s">
        <v>2016</v>
      </c>
      <c r="E730" s="84" t="b">
        <v>0</v>
      </c>
      <c r="F730" s="84" t="b">
        <v>0</v>
      </c>
      <c r="G730" s="84" t="b">
        <v>0</v>
      </c>
    </row>
    <row r="731" spans="1:7" ht="15">
      <c r="A731" s="84" t="s">
        <v>2741</v>
      </c>
      <c r="B731" s="84">
        <v>4</v>
      </c>
      <c r="C731" s="118">
        <v>0.003168310291581015</v>
      </c>
      <c r="D731" s="84" t="s">
        <v>2016</v>
      </c>
      <c r="E731" s="84" t="b">
        <v>0</v>
      </c>
      <c r="F731" s="84" t="b">
        <v>0</v>
      </c>
      <c r="G731" s="84" t="b">
        <v>0</v>
      </c>
    </row>
    <row r="732" spans="1:7" ht="15">
      <c r="A732" s="84" t="s">
        <v>2742</v>
      </c>
      <c r="B732" s="84">
        <v>4</v>
      </c>
      <c r="C732" s="118">
        <v>0.003168310291581015</v>
      </c>
      <c r="D732" s="84" t="s">
        <v>2016</v>
      </c>
      <c r="E732" s="84" t="b">
        <v>0</v>
      </c>
      <c r="F732" s="84" t="b">
        <v>0</v>
      </c>
      <c r="G732" s="84" t="b">
        <v>0</v>
      </c>
    </row>
    <row r="733" spans="1:7" ht="15">
      <c r="A733" s="84" t="s">
        <v>2743</v>
      </c>
      <c r="B733" s="84">
        <v>4</v>
      </c>
      <c r="C733" s="118">
        <v>0.003168310291581015</v>
      </c>
      <c r="D733" s="84" t="s">
        <v>2016</v>
      </c>
      <c r="E733" s="84" t="b">
        <v>0</v>
      </c>
      <c r="F733" s="84" t="b">
        <v>0</v>
      </c>
      <c r="G733" s="84" t="b">
        <v>0</v>
      </c>
    </row>
    <row r="734" spans="1:7" ht="15">
      <c r="A734" s="84" t="s">
        <v>2744</v>
      </c>
      <c r="B734" s="84">
        <v>4</v>
      </c>
      <c r="C734" s="118">
        <v>0.003168310291581015</v>
      </c>
      <c r="D734" s="84" t="s">
        <v>2016</v>
      </c>
      <c r="E734" s="84" t="b">
        <v>0</v>
      </c>
      <c r="F734" s="84" t="b">
        <v>0</v>
      </c>
      <c r="G734" s="84" t="b">
        <v>0</v>
      </c>
    </row>
    <row r="735" spans="1:7" ht="15">
      <c r="A735" s="84" t="s">
        <v>2745</v>
      </c>
      <c r="B735" s="84">
        <v>4</v>
      </c>
      <c r="C735" s="118">
        <v>0.003168310291581015</v>
      </c>
      <c r="D735" s="84" t="s">
        <v>2016</v>
      </c>
      <c r="E735" s="84" t="b">
        <v>0</v>
      </c>
      <c r="F735" s="84" t="b">
        <v>0</v>
      </c>
      <c r="G735" s="84" t="b">
        <v>0</v>
      </c>
    </row>
    <row r="736" spans="1:7" ht="15">
      <c r="A736" s="84" t="s">
        <v>291</v>
      </c>
      <c r="B736" s="84">
        <v>4</v>
      </c>
      <c r="C736" s="118">
        <v>0.003168310291581015</v>
      </c>
      <c r="D736" s="84" t="s">
        <v>2016</v>
      </c>
      <c r="E736" s="84" t="b">
        <v>0</v>
      </c>
      <c r="F736" s="84" t="b">
        <v>0</v>
      </c>
      <c r="G736" s="84" t="b">
        <v>0</v>
      </c>
    </row>
    <row r="737" spans="1:7" ht="15">
      <c r="A737" s="84" t="s">
        <v>236</v>
      </c>
      <c r="B737" s="84">
        <v>4</v>
      </c>
      <c r="C737" s="118">
        <v>0.003168310291581015</v>
      </c>
      <c r="D737" s="84" t="s">
        <v>2016</v>
      </c>
      <c r="E737" s="84" t="b">
        <v>0</v>
      </c>
      <c r="F737" s="84" t="b">
        <v>0</v>
      </c>
      <c r="G737" s="84" t="b">
        <v>0</v>
      </c>
    </row>
    <row r="738" spans="1:7" ht="15">
      <c r="A738" s="84" t="s">
        <v>2691</v>
      </c>
      <c r="B738" s="84">
        <v>4</v>
      </c>
      <c r="C738" s="118">
        <v>0.0038365233785154908</v>
      </c>
      <c r="D738" s="84" t="s">
        <v>2016</v>
      </c>
      <c r="E738" s="84" t="b">
        <v>0</v>
      </c>
      <c r="F738" s="84" t="b">
        <v>0</v>
      </c>
      <c r="G738" s="84" t="b">
        <v>0</v>
      </c>
    </row>
    <row r="739" spans="1:7" ht="15">
      <c r="A739" s="84" t="s">
        <v>2561</v>
      </c>
      <c r="B739" s="84">
        <v>3</v>
      </c>
      <c r="C739" s="118">
        <v>0.002584232835125772</v>
      </c>
      <c r="D739" s="84" t="s">
        <v>2016</v>
      </c>
      <c r="E739" s="84" t="b">
        <v>0</v>
      </c>
      <c r="F739" s="84" t="b">
        <v>0</v>
      </c>
      <c r="G739" s="84" t="b">
        <v>0</v>
      </c>
    </row>
    <row r="740" spans="1:7" ht="15">
      <c r="A740" s="84" t="s">
        <v>2570</v>
      </c>
      <c r="B740" s="84">
        <v>3</v>
      </c>
      <c r="C740" s="118">
        <v>0.002584232835125772</v>
      </c>
      <c r="D740" s="84" t="s">
        <v>2016</v>
      </c>
      <c r="E740" s="84" t="b">
        <v>0</v>
      </c>
      <c r="F740" s="84" t="b">
        <v>0</v>
      </c>
      <c r="G740" s="84" t="b">
        <v>0</v>
      </c>
    </row>
    <row r="741" spans="1:7" ht="15">
      <c r="A741" s="84" t="s">
        <v>2600</v>
      </c>
      <c r="B741" s="84">
        <v>3</v>
      </c>
      <c r="C741" s="118">
        <v>0.002584232835125772</v>
      </c>
      <c r="D741" s="84" t="s">
        <v>2016</v>
      </c>
      <c r="E741" s="84" t="b">
        <v>0</v>
      </c>
      <c r="F741" s="84" t="b">
        <v>0</v>
      </c>
      <c r="G741" s="84" t="b">
        <v>0</v>
      </c>
    </row>
    <row r="742" spans="1:7" ht="15">
      <c r="A742" s="84" t="s">
        <v>2602</v>
      </c>
      <c r="B742" s="84">
        <v>3</v>
      </c>
      <c r="C742" s="118">
        <v>0.002584232835125772</v>
      </c>
      <c r="D742" s="84" t="s">
        <v>2016</v>
      </c>
      <c r="E742" s="84" t="b">
        <v>0</v>
      </c>
      <c r="F742" s="84" t="b">
        <v>0</v>
      </c>
      <c r="G742" s="84" t="b">
        <v>0</v>
      </c>
    </row>
    <row r="743" spans="1:7" ht="15">
      <c r="A743" s="84" t="s">
        <v>2579</v>
      </c>
      <c r="B743" s="84">
        <v>3</v>
      </c>
      <c r="C743" s="118">
        <v>0.002584232835125772</v>
      </c>
      <c r="D743" s="84" t="s">
        <v>2016</v>
      </c>
      <c r="E743" s="84" t="b">
        <v>0</v>
      </c>
      <c r="F743" s="84" t="b">
        <v>0</v>
      </c>
      <c r="G743" s="84" t="b">
        <v>0</v>
      </c>
    </row>
    <row r="744" spans="1:7" ht="15">
      <c r="A744" s="84" t="s">
        <v>2580</v>
      </c>
      <c r="B744" s="84">
        <v>3</v>
      </c>
      <c r="C744" s="118">
        <v>0.002584232835125772</v>
      </c>
      <c r="D744" s="84" t="s">
        <v>2016</v>
      </c>
      <c r="E744" s="84" t="b">
        <v>0</v>
      </c>
      <c r="F744" s="84" t="b">
        <v>0</v>
      </c>
      <c r="G744" s="84" t="b">
        <v>0</v>
      </c>
    </row>
    <row r="745" spans="1:7" ht="15">
      <c r="A745" s="84" t="s">
        <v>2603</v>
      </c>
      <c r="B745" s="84">
        <v>3</v>
      </c>
      <c r="C745" s="118">
        <v>0.002584232835125772</v>
      </c>
      <c r="D745" s="84" t="s">
        <v>2016</v>
      </c>
      <c r="E745" s="84" t="b">
        <v>0</v>
      </c>
      <c r="F745" s="84" t="b">
        <v>0</v>
      </c>
      <c r="G745" s="84" t="b">
        <v>0</v>
      </c>
    </row>
    <row r="746" spans="1:7" ht="15">
      <c r="A746" s="84" t="s">
        <v>2604</v>
      </c>
      <c r="B746" s="84">
        <v>3</v>
      </c>
      <c r="C746" s="118">
        <v>0.002584232835125772</v>
      </c>
      <c r="D746" s="84" t="s">
        <v>2016</v>
      </c>
      <c r="E746" s="84" t="b">
        <v>0</v>
      </c>
      <c r="F746" s="84" t="b">
        <v>0</v>
      </c>
      <c r="G746" s="84" t="b">
        <v>0</v>
      </c>
    </row>
    <row r="747" spans="1:7" ht="15">
      <c r="A747" s="84" t="s">
        <v>2605</v>
      </c>
      <c r="B747" s="84">
        <v>3</v>
      </c>
      <c r="C747" s="118">
        <v>0.002584232835125772</v>
      </c>
      <c r="D747" s="84" t="s">
        <v>2016</v>
      </c>
      <c r="E747" s="84" t="b">
        <v>0</v>
      </c>
      <c r="F747" s="84" t="b">
        <v>0</v>
      </c>
      <c r="G747" s="84" t="b">
        <v>0</v>
      </c>
    </row>
    <row r="748" spans="1:7" ht="15">
      <c r="A748" s="84" t="s">
        <v>2606</v>
      </c>
      <c r="B748" s="84">
        <v>3</v>
      </c>
      <c r="C748" s="118">
        <v>0.002584232835125772</v>
      </c>
      <c r="D748" s="84" t="s">
        <v>2016</v>
      </c>
      <c r="E748" s="84" t="b">
        <v>0</v>
      </c>
      <c r="F748" s="84" t="b">
        <v>0</v>
      </c>
      <c r="G748" s="84" t="b">
        <v>0</v>
      </c>
    </row>
    <row r="749" spans="1:7" ht="15">
      <c r="A749" s="84" t="s">
        <v>2607</v>
      </c>
      <c r="B749" s="84">
        <v>3</v>
      </c>
      <c r="C749" s="118">
        <v>0.002584232835125772</v>
      </c>
      <c r="D749" s="84" t="s">
        <v>2016</v>
      </c>
      <c r="E749" s="84" t="b">
        <v>0</v>
      </c>
      <c r="F749" s="84" t="b">
        <v>0</v>
      </c>
      <c r="G749" s="84" t="b">
        <v>0</v>
      </c>
    </row>
    <row r="750" spans="1:7" ht="15">
      <c r="A750" s="84" t="s">
        <v>2608</v>
      </c>
      <c r="B750" s="84">
        <v>3</v>
      </c>
      <c r="C750" s="118">
        <v>0.002584232835125772</v>
      </c>
      <c r="D750" s="84" t="s">
        <v>2016</v>
      </c>
      <c r="E750" s="84" t="b">
        <v>0</v>
      </c>
      <c r="F750" s="84" t="b">
        <v>0</v>
      </c>
      <c r="G750" s="84" t="b">
        <v>0</v>
      </c>
    </row>
    <row r="751" spans="1:7" ht="15">
      <c r="A751" s="84" t="s">
        <v>2678</v>
      </c>
      <c r="B751" s="84">
        <v>3</v>
      </c>
      <c r="C751" s="118">
        <v>0.002584232835125772</v>
      </c>
      <c r="D751" s="84" t="s">
        <v>2016</v>
      </c>
      <c r="E751" s="84" t="b">
        <v>0</v>
      </c>
      <c r="F751" s="84" t="b">
        <v>0</v>
      </c>
      <c r="G751" s="84" t="b">
        <v>0</v>
      </c>
    </row>
    <row r="752" spans="1:7" ht="15">
      <c r="A752" s="84" t="s">
        <v>2679</v>
      </c>
      <c r="B752" s="84">
        <v>3</v>
      </c>
      <c r="C752" s="118">
        <v>0.002584232835125772</v>
      </c>
      <c r="D752" s="84" t="s">
        <v>2016</v>
      </c>
      <c r="E752" s="84" t="b">
        <v>0</v>
      </c>
      <c r="F752" s="84" t="b">
        <v>0</v>
      </c>
      <c r="G752" s="84" t="b">
        <v>0</v>
      </c>
    </row>
    <row r="753" spans="1:7" ht="15">
      <c r="A753" s="84" t="s">
        <v>2680</v>
      </c>
      <c r="B753" s="84">
        <v>3</v>
      </c>
      <c r="C753" s="118">
        <v>0.002584232835125772</v>
      </c>
      <c r="D753" s="84" t="s">
        <v>2016</v>
      </c>
      <c r="E753" s="84" t="b">
        <v>0</v>
      </c>
      <c r="F753" s="84" t="b">
        <v>0</v>
      </c>
      <c r="G753" s="84" t="b">
        <v>0</v>
      </c>
    </row>
    <row r="754" spans="1:7" ht="15">
      <c r="A754" s="84" t="s">
        <v>2681</v>
      </c>
      <c r="B754" s="84">
        <v>3</v>
      </c>
      <c r="C754" s="118">
        <v>0.002584232835125772</v>
      </c>
      <c r="D754" s="84" t="s">
        <v>2016</v>
      </c>
      <c r="E754" s="84" t="b">
        <v>0</v>
      </c>
      <c r="F754" s="84" t="b">
        <v>0</v>
      </c>
      <c r="G754" s="84" t="b">
        <v>0</v>
      </c>
    </row>
    <row r="755" spans="1:7" ht="15">
      <c r="A755" s="84" t="s">
        <v>2682</v>
      </c>
      <c r="B755" s="84">
        <v>3</v>
      </c>
      <c r="C755" s="118">
        <v>0.002584232835125772</v>
      </c>
      <c r="D755" s="84" t="s">
        <v>2016</v>
      </c>
      <c r="E755" s="84" t="b">
        <v>0</v>
      </c>
      <c r="F755" s="84" t="b">
        <v>0</v>
      </c>
      <c r="G755" s="84" t="b">
        <v>0</v>
      </c>
    </row>
    <row r="756" spans="1:7" ht="15">
      <c r="A756" s="84" t="s">
        <v>2538</v>
      </c>
      <c r="B756" s="84">
        <v>3</v>
      </c>
      <c r="C756" s="118">
        <v>0.002584232835125772</v>
      </c>
      <c r="D756" s="84" t="s">
        <v>2016</v>
      </c>
      <c r="E756" s="84" t="b">
        <v>0</v>
      </c>
      <c r="F756" s="84" t="b">
        <v>0</v>
      </c>
      <c r="G756" s="84" t="b">
        <v>0</v>
      </c>
    </row>
    <row r="757" spans="1:7" ht="15">
      <c r="A757" s="84" t="s">
        <v>314</v>
      </c>
      <c r="B757" s="84">
        <v>3</v>
      </c>
      <c r="C757" s="118">
        <v>0.002584232835125772</v>
      </c>
      <c r="D757" s="84" t="s">
        <v>2016</v>
      </c>
      <c r="E757" s="84" t="b">
        <v>0</v>
      </c>
      <c r="F757" s="84" t="b">
        <v>0</v>
      </c>
      <c r="G757" s="84" t="b">
        <v>0</v>
      </c>
    </row>
    <row r="758" spans="1:7" ht="15">
      <c r="A758" s="84" t="s">
        <v>2612</v>
      </c>
      <c r="B758" s="84">
        <v>3</v>
      </c>
      <c r="C758" s="118">
        <v>0.0028773925338866175</v>
      </c>
      <c r="D758" s="84" t="s">
        <v>2016</v>
      </c>
      <c r="E758" s="84" t="b">
        <v>0</v>
      </c>
      <c r="F758" s="84" t="b">
        <v>0</v>
      </c>
      <c r="G758" s="84" t="b">
        <v>0</v>
      </c>
    </row>
    <row r="759" spans="1:7" ht="15">
      <c r="A759" s="84" t="s">
        <v>2565</v>
      </c>
      <c r="B759" s="84">
        <v>3</v>
      </c>
      <c r="C759" s="118">
        <v>0.002584232835125772</v>
      </c>
      <c r="D759" s="84" t="s">
        <v>2016</v>
      </c>
      <c r="E759" s="84" t="b">
        <v>0</v>
      </c>
      <c r="F759" s="84" t="b">
        <v>0</v>
      </c>
      <c r="G759" s="84" t="b">
        <v>0</v>
      </c>
    </row>
    <row r="760" spans="1:7" ht="15">
      <c r="A760" s="84" t="s">
        <v>2586</v>
      </c>
      <c r="B760" s="84">
        <v>3</v>
      </c>
      <c r="C760" s="118">
        <v>0.002584232835125772</v>
      </c>
      <c r="D760" s="84" t="s">
        <v>2016</v>
      </c>
      <c r="E760" s="84" t="b">
        <v>0</v>
      </c>
      <c r="F760" s="84" t="b">
        <v>0</v>
      </c>
      <c r="G760" s="84" t="b">
        <v>0</v>
      </c>
    </row>
    <row r="761" spans="1:7" ht="15">
      <c r="A761" s="84" t="s">
        <v>2618</v>
      </c>
      <c r="B761" s="84">
        <v>3</v>
      </c>
      <c r="C761" s="118">
        <v>0.002584232835125772</v>
      </c>
      <c r="D761" s="84" t="s">
        <v>2016</v>
      </c>
      <c r="E761" s="84" t="b">
        <v>0</v>
      </c>
      <c r="F761" s="84" t="b">
        <v>0</v>
      </c>
      <c r="G761" s="84" t="b">
        <v>0</v>
      </c>
    </row>
    <row r="762" spans="1:7" ht="15">
      <c r="A762" s="84" t="s">
        <v>2535</v>
      </c>
      <c r="B762" s="84">
        <v>3</v>
      </c>
      <c r="C762" s="118">
        <v>0.002584232835125772</v>
      </c>
      <c r="D762" s="84" t="s">
        <v>2016</v>
      </c>
      <c r="E762" s="84" t="b">
        <v>0</v>
      </c>
      <c r="F762" s="84" t="b">
        <v>0</v>
      </c>
      <c r="G762" s="84" t="b">
        <v>0</v>
      </c>
    </row>
    <row r="763" spans="1:7" ht="15">
      <c r="A763" s="84" t="s">
        <v>2727</v>
      </c>
      <c r="B763" s="84">
        <v>3</v>
      </c>
      <c r="C763" s="118">
        <v>0.002584232835125772</v>
      </c>
      <c r="D763" s="84" t="s">
        <v>2016</v>
      </c>
      <c r="E763" s="84" t="b">
        <v>0</v>
      </c>
      <c r="F763" s="84" t="b">
        <v>0</v>
      </c>
      <c r="G763" s="84" t="b">
        <v>0</v>
      </c>
    </row>
    <row r="764" spans="1:7" ht="15">
      <c r="A764" s="84" t="s">
        <v>2686</v>
      </c>
      <c r="B764" s="84">
        <v>3</v>
      </c>
      <c r="C764" s="118">
        <v>0.002584232835125772</v>
      </c>
      <c r="D764" s="84" t="s">
        <v>2016</v>
      </c>
      <c r="E764" s="84" t="b">
        <v>0</v>
      </c>
      <c r="F764" s="84" t="b">
        <v>0</v>
      </c>
      <c r="G764" s="84" t="b">
        <v>0</v>
      </c>
    </row>
    <row r="765" spans="1:7" ht="15">
      <c r="A765" s="84" t="s">
        <v>2687</v>
      </c>
      <c r="B765" s="84">
        <v>3</v>
      </c>
      <c r="C765" s="118">
        <v>0.002584232835125772</v>
      </c>
      <c r="D765" s="84" t="s">
        <v>2016</v>
      </c>
      <c r="E765" s="84" t="b">
        <v>0</v>
      </c>
      <c r="F765" s="84" t="b">
        <v>0</v>
      </c>
      <c r="G765" s="84" t="b">
        <v>0</v>
      </c>
    </row>
    <row r="766" spans="1:7" ht="15">
      <c r="A766" s="84" t="s">
        <v>2726</v>
      </c>
      <c r="B766" s="84">
        <v>3</v>
      </c>
      <c r="C766" s="118">
        <v>0.002584232835125772</v>
      </c>
      <c r="D766" s="84" t="s">
        <v>2016</v>
      </c>
      <c r="E766" s="84" t="b">
        <v>0</v>
      </c>
      <c r="F766" s="84" t="b">
        <v>0</v>
      </c>
      <c r="G766" s="84" t="b">
        <v>0</v>
      </c>
    </row>
    <row r="767" spans="1:7" ht="15">
      <c r="A767" s="84" t="s">
        <v>2854</v>
      </c>
      <c r="B767" s="84">
        <v>3</v>
      </c>
      <c r="C767" s="118">
        <v>0.002584232835125772</v>
      </c>
      <c r="D767" s="84" t="s">
        <v>2016</v>
      </c>
      <c r="E767" s="84" t="b">
        <v>0</v>
      </c>
      <c r="F767" s="84" t="b">
        <v>0</v>
      </c>
      <c r="G767" s="84" t="b">
        <v>0</v>
      </c>
    </row>
    <row r="768" spans="1:7" ht="15">
      <c r="A768" s="84" t="s">
        <v>2776</v>
      </c>
      <c r="B768" s="84">
        <v>3</v>
      </c>
      <c r="C768" s="118">
        <v>0.002584232835125772</v>
      </c>
      <c r="D768" s="84" t="s">
        <v>2016</v>
      </c>
      <c r="E768" s="84" t="b">
        <v>0</v>
      </c>
      <c r="F768" s="84" t="b">
        <v>0</v>
      </c>
      <c r="G768" s="84" t="b">
        <v>0</v>
      </c>
    </row>
    <row r="769" spans="1:7" ht="15">
      <c r="A769" s="84" t="s">
        <v>2729</v>
      </c>
      <c r="B769" s="84">
        <v>3</v>
      </c>
      <c r="C769" s="118">
        <v>0.002584232835125772</v>
      </c>
      <c r="D769" s="84" t="s">
        <v>2016</v>
      </c>
      <c r="E769" s="84" t="b">
        <v>0</v>
      </c>
      <c r="F769" s="84" t="b">
        <v>0</v>
      </c>
      <c r="G769" s="84" t="b">
        <v>0</v>
      </c>
    </row>
    <row r="770" spans="1:7" ht="15">
      <c r="A770" s="84" t="s">
        <v>2728</v>
      </c>
      <c r="B770" s="84">
        <v>3</v>
      </c>
      <c r="C770" s="118">
        <v>0.002584232835125772</v>
      </c>
      <c r="D770" s="84" t="s">
        <v>2016</v>
      </c>
      <c r="E770" s="84" t="b">
        <v>0</v>
      </c>
      <c r="F770" s="84" t="b">
        <v>0</v>
      </c>
      <c r="G770" s="84" t="b">
        <v>0</v>
      </c>
    </row>
    <row r="771" spans="1:7" ht="15">
      <c r="A771" s="84" t="s">
        <v>2685</v>
      </c>
      <c r="B771" s="84">
        <v>3</v>
      </c>
      <c r="C771" s="118">
        <v>0.002584232835125772</v>
      </c>
      <c r="D771" s="84" t="s">
        <v>2016</v>
      </c>
      <c r="E771" s="84" t="b">
        <v>0</v>
      </c>
      <c r="F771" s="84" t="b">
        <v>0</v>
      </c>
      <c r="G771" s="84" t="b">
        <v>0</v>
      </c>
    </row>
    <row r="772" spans="1:7" ht="15">
      <c r="A772" s="84" t="s">
        <v>2820</v>
      </c>
      <c r="B772" s="84">
        <v>3</v>
      </c>
      <c r="C772" s="118">
        <v>0.002584232835125772</v>
      </c>
      <c r="D772" s="84" t="s">
        <v>2016</v>
      </c>
      <c r="E772" s="84" t="b">
        <v>0</v>
      </c>
      <c r="F772" s="84" t="b">
        <v>0</v>
      </c>
      <c r="G772" s="84" t="b">
        <v>0</v>
      </c>
    </row>
    <row r="773" spans="1:7" ht="15">
      <c r="A773" s="84" t="s">
        <v>2821</v>
      </c>
      <c r="B773" s="84">
        <v>3</v>
      </c>
      <c r="C773" s="118">
        <v>0.002584232835125772</v>
      </c>
      <c r="D773" s="84" t="s">
        <v>2016</v>
      </c>
      <c r="E773" s="84" t="b">
        <v>0</v>
      </c>
      <c r="F773" s="84" t="b">
        <v>0</v>
      </c>
      <c r="G773" s="84" t="b">
        <v>0</v>
      </c>
    </row>
    <row r="774" spans="1:7" ht="15">
      <c r="A774" s="84" t="s">
        <v>2822</v>
      </c>
      <c r="B774" s="84">
        <v>3</v>
      </c>
      <c r="C774" s="118">
        <v>0.002584232835125772</v>
      </c>
      <c r="D774" s="84" t="s">
        <v>2016</v>
      </c>
      <c r="E774" s="84" t="b">
        <v>0</v>
      </c>
      <c r="F774" s="84" t="b">
        <v>0</v>
      </c>
      <c r="G774" s="84" t="b">
        <v>0</v>
      </c>
    </row>
    <row r="775" spans="1:7" ht="15">
      <c r="A775" s="84" t="s">
        <v>2823</v>
      </c>
      <c r="B775" s="84">
        <v>3</v>
      </c>
      <c r="C775" s="118">
        <v>0.002584232835125772</v>
      </c>
      <c r="D775" s="84" t="s">
        <v>2016</v>
      </c>
      <c r="E775" s="84" t="b">
        <v>0</v>
      </c>
      <c r="F775" s="84" t="b">
        <v>0</v>
      </c>
      <c r="G775" s="84" t="b">
        <v>0</v>
      </c>
    </row>
    <row r="776" spans="1:7" ht="15">
      <c r="A776" s="84" t="s">
        <v>2824</v>
      </c>
      <c r="B776" s="84">
        <v>3</v>
      </c>
      <c r="C776" s="118">
        <v>0.002584232835125772</v>
      </c>
      <c r="D776" s="84" t="s">
        <v>2016</v>
      </c>
      <c r="E776" s="84" t="b">
        <v>0</v>
      </c>
      <c r="F776" s="84" t="b">
        <v>0</v>
      </c>
      <c r="G776" s="84" t="b">
        <v>0</v>
      </c>
    </row>
    <row r="777" spans="1:7" ht="15">
      <c r="A777" s="84" t="s">
        <v>2825</v>
      </c>
      <c r="B777" s="84">
        <v>3</v>
      </c>
      <c r="C777" s="118">
        <v>0.002584232835125772</v>
      </c>
      <c r="D777" s="84" t="s">
        <v>2016</v>
      </c>
      <c r="E777" s="84" t="b">
        <v>0</v>
      </c>
      <c r="F777" s="84" t="b">
        <v>0</v>
      </c>
      <c r="G777" s="84" t="b">
        <v>0</v>
      </c>
    </row>
    <row r="778" spans="1:7" ht="15">
      <c r="A778" s="84" t="s">
        <v>2826</v>
      </c>
      <c r="B778" s="84">
        <v>3</v>
      </c>
      <c r="C778" s="118">
        <v>0.002584232835125772</v>
      </c>
      <c r="D778" s="84" t="s">
        <v>2016</v>
      </c>
      <c r="E778" s="84" t="b">
        <v>0</v>
      </c>
      <c r="F778" s="84" t="b">
        <v>0</v>
      </c>
      <c r="G778" s="84" t="b">
        <v>0</v>
      </c>
    </row>
    <row r="779" spans="1:7" ht="15">
      <c r="A779" s="84" t="s">
        <v>246</v>
      </c>
      <c r="B779" s="84">
        <v>3</v>
      </c>
      <c r="C779" s="118">
        <v>0.002584232835125772</v>
      </c>
      <c r="D779" s="84" t="s">
        <v>2016</v>
      </c>
      <c r="E779" s="84" t="b">
        <v>0</v>
      </c>
      <c r="F779" s="84" t="b">
        <v>0</v>
      </c>
      <c r="G779" s="84" t="b">
        <v>0</v>
      </c>
    </row>
    <row r="780" spans="1:7" ht="15">
      <c r="A780" s="84" t="s">
        <v>2856</v>
      </c>
      <c r="B780" s="84">
        <v>3</v>
      </c>
      <c r="C780" s="118">
        <v>0.002584232835125772</v>
      </c>
      <c r="D780" s="84" t="s">
        <v>2016</v>
      </c>
      <c r="E780" s="84" t="b">
        <v>0</v>
      </c>
      <c r="F780" s="84" t="b">
        <v>0</v>
      </c>
      <c r="G780" s="84" t="b">
        <v>0</v>
      </c>
    </row>
    <row r="781" spans="1:7" ht="15">
      <c r="A781" s="84" t="s">
        <v>2652</v>
      </c>
      <c r="B781" s="84">
        <v>3</v>
      </c>
      <c r="C781" s="118">
        <v>0.002584232835125772</v>
      </c>
      <c r="D781" s="84" t="s">
        <v>2016</v>
      </c>
      <c r="E781" s="84" t="b">
        <v>0</v>
      </c>
      <c r="F781" s="84" t="b">
        <v>0</v>
      </c>
      <c r="G781" s="84" t="b">
        <v>0</v>
      </c>
    </row>
    <row r="782" spans="1:7" ht="15">
      <c r="A782" s="84" t="s">
        <v>2715</v>
      </c>
      <c r="B782" s="84">
        <v>3</v>
      </c>
      <c r="C782" s="118">
        <v>0.002584232835125772</v>
      </c>
      <c r="D782" s="84" t="s">
        <v>2016</v>
      </c>
      <c r="E782" s="84" t="b">
        <v>1</v>
      </c>
      <c r="F782" s="84" t="b">
        <v>0</v>
      </c>
      <c r="G782" s="84" t="b">
        <v>0</v>
      </c>
    </row>
    <row r="783" spans="1:7" ht="15">
      <c r="A783" s="84" t="s">
        <v>296</v>
      </c>
      <c r="B783" s="84">
        <v>3</v>
      </c>
      <c r="C783" s="118">
        <v>0.002584232835125772</v>
      </c>
      <c r="D783" s="84" t="s">
        <v>2016</v>
      </c>
      <c r="E783" s="84" t="b">
        <v>0</v>
      </c>
      <c r="F783" s="84" t="b">
        <v>0</v>
      </c>
      <c r="G783" s="84" t="b">
        <v>0</v>
      </c>
    </row>
    <row r="784" spans="1:7" ht="15">
      <c r="A784" s="84" t="s">
        <v>2855</v>
      </c>
      <c r="B784" s="84">
        <v>3</v>
      </c>
      <c r="C784" s="118">
        <v>0.002584232835125772</v>
      </c>
      <c r="D784" s="84" t="s">
        <v>2016</v>
      </c>
      <c r="E784" s="84" t="b">
        <v>0</v>
      </c>
      <c r="F784" s="84" t="b">
        <v>0</v>
      </c>
      <c r="G784" s="84" t="b">
        <v>0</v>
      </c>
    </row>
    <row r="785" spans="1:7" ht="15">
      <c r="A785" s="84" t="s">
        <v>2559</v>
      </c>
      <c r="B785" s="84">
        <v>3</v>
      </c>
      <c r="C785" s="118">
        <v>0.002584232835125772</v>
      </c>
      <c r="D785" s="84" t="s">
        <v>2016</v>
      </c>
      <c r="E785" s="84" t="b">
        <v>0</v>
      </c>
      <c r="F785" s="84" t="b">
        <v>0</v>
      </c>
      <c r="G785" s="84" t="b">
        <v>0</v>
      </c>
    </row>
    <row r="786" spans="1:7" ht="15">
      <c r="A786" s="84" t="s">
        <v>2731</v>
      </c>
      <c r="B786" s="84">
        <v>3</v>
      </c>
      <c r="C786" s="118">
        <v>0.002584232835125772</v>
      </c>
      <c r="D786" s="84" t="s">
        <v>2016</v>
      </c>
      <c r="E786" s="84" t="b">
        <v>0</v>
      </c>
      <c r="F786" s="84" t="b">
        <v>0</v>
      </c>
      <c r="G786" s="84" t="b">
        <v>0</v>
      </c>
    </row>
    <row r="787" spans="1:7" ht="15">
      <c r="A787" s="84" t="s">
        <v>2722</v>
      </c>
      <c r="B787" s="84">
        <v>3</v>
      </c>
      <c r="C787" s="118">
        <v>0.002584232835125772</v>
      </c>
      <c r="D787" s="84" t="s">
        <v>2016</v>
      </c>
      <c r="E787" s="84" t="b">
        <v>0</v>
      </c>
      <c r="F787" s="84" t="b">
        <v>0</v>
      </c>
      <c r="G787" s="84" t="b">
        <v>0</v>
      </c>
    </row>
    <row r="788" spans="1:7" ht="15">
      <c r="A788" s="84" t="s">
        <v>2839</v>
      </c>
      <c r="B788" s="84">
        <v>3</v>
      </c>
      <c r="C788" s="118">
        <v>0.002584232835125772</v>
      </c>
      <c r="D788" s="84" t="s">
        <v>2016</v>
      </c>
      <c r="E788" s="84" t="b">
        <v>0</v>
      </c>
      <c r="F788" s="84" t="b">
        <v>0</v>
      </c>
      <c r="G788" s="84" t="b">
        <v>0</v>
      </c>
    </row>
    <row r="789" spans="1:7" ht="15">
      <c r="A789" s="84" t="s">
        <v>2689</v>
      </c>
      <c r="B789" s="84">
        <v>3</v>
      </c>
      <c r="C789" s="118">
        <v>0.002584232835125772</v>
      </c>
      <c r="D789" s="84" t="s">
        <v>2016</v>
      </c>
      <c r="E789" s="84" t="b">
        <v>0</v>
      </c>
      <c r="F789" s="84" t="b">
        <v>0</v>
      </c>
      <c r="G789" s="84" t="b">
        <v>0</v>
      </c>
    </row>
    <row r="790" spans="1:7" ht="15">
      <c r="A790" s="84" t="s">
        <v>2838</v>
      </c>
      <c r="B790" s="84">
        <v>3</v>
      </c>
      <c r="C790" s="118">
        <v>0.002584232835125772</v>
      </c>
      <c r="D790" s="84" t="s">
        <v>2016</v>
      </c>
      <c r="E790" s="84" t="b">
        <v>0</v>
      </c>
      <c r="F790" s="84" t="b">
        <v>0</v>
      </c>
      <c r="G790" s="84" t="b">
        <v>0</v>
      </c>
    </row>
    <row r="791" spans="1:7" ht="15">
      <c r="A791" s="84" t="s">
        <v>277</v>
      </c>
      <c r="B791" s="84">
        <v>3</v>
      </c>
      <c r="C791" s="118">
        <v>0.002584232835125772</v>
      </c>
      <c r="D791" s="84" t="s">
        <v>2016</v>
      </c>
      <c r="E791" s="84" t="b">
        <v>0</v>
      </c>
      <c r="F791" s="84" t="b">
        <v>0</v>
      </c>
      <c r="G791" s="84" t="b">
        <v>0</v>
      </c>
    </row>
    <row r="792" spans="1:7" ht="15">
      <c r="A792" s="84" t="s">
        <v>2774</v>
      </c>
      <c r="B792" s="84">
        <v>3</v>
      </c>
      <c r="C792" s="118">
        <v>0.0028773925338866175</v>
      </c>
      <c r="D792" s="84" t="s">
        <v>2016</v>
      </c>
      <c r="E792" s="84" t="b">
        <v>0</v>
      </c>
      <c r="F792" s="84" t="b">
        <v>0</v>
      </c>
      <c r="G792" s="84" t="b">
        <v>0</v>
      </c>
    </row>
    <row r="793" spans="1:7" ht="15">
      <c r="A793" s="84" t="s">
        <v>2624</v>
      </c>
      <c r="B793" s="84">
        <v>2</v>
      </c>
      <c r="C793" s="118">
        <v>0.0019182616892577454</v>
      </c>
      <c r="D793" s="84" t="s">
        <v>2016</v>
      </c>
      <c r="E793" s="84" t="b">
        <v>0</v>
      </c>
      <c r="F793" s="84" t="b">
        <v>0</v>
      </c>
      <c r="G793" s="84" t="b">
        <v>0</v>
      </c>
    </row>
    <row r="794" spans="1:7" ht="15">
      <c r="A794" s="84" t="s">
        <v>2625</v>
      </c>
      <c r="B794" s="84">
        <v>2</v>
      </c>
      <c r="C794" s="118">
        <v>0.0019182616892577454</v>
      </c>
      <c r="D794" s="84" t="s">
        <v>2016</v>
      </c>
      <c r="E794" s="84" t="b">
        <v>0</v>
      </c>
      <c r="F794" s="84" t="b">
        <v>0</v>
      </c>
      <c r="G794" s="84" t="b">
        <v>0</v>
      </c>
    </row>
    <row r="795" spans="1:7" ht="15">
      <c r="A795" s="84" t="s">
        <v>2626</v>
      </c>
      <c r="B795" s="84">
        <v>2</v>
      </c>
      <c r="C795" s="118">
        <v>0.0019182616892577454</v>
      </c>
      <c r="D795" s="84" t="s">
        <v>2016</v>
      </c>
      <c r="E795" s="84" t="b">
        <v>0</v>
      </c>
      <c r="F795" s="84" t="b">
        <v>0</v>
      </c>
      <c r="G795" s="84" t="b">
        <v>0</v>
      </c>
    </row>
    <row r="796" spans="1:7" ht="15">
      <c r="A796" s="84" t="s">
        <v>2599</v>
      </c>
      <c r="B796" s="84">
        <v>2</v>
      </c>
      <c r="C796" s="118">
        <v>0.0019182616892577454</v>
      </c>
      <c r="D796" s="84" t="s">
        <v>2016</v>
      </c>
      <c r="E796" s="84" t="b">
        <v>0</v>
      </c>
      <c r="F796" s="84" t="b">
        <v>0</v>
      </c>
      <c r="G796" s="84" t="b">
        <v>0</v>
      </c>
    </row>
    <row r="797" spans="1:7" ht="15">
      <c r="A797" s="84" t="s">
        <v>2627</v>
      </c>
      <c r="B797" s="84">
        <v>2</v>
      </c>
      <c r="C797" s="118">
        <v>0.0019182616892577454</v>
      </c>
      <c r="D797" s="84" t="s">
        <v>2016</v>
      </c>
      <c r="E797" s="84" t="b">
        <v>0</v>
      </c>
      <c r="F797" s="84" t="b">
        <v>0</v>
      </c>
      <c r="G797" s="84" t="b">
        <v>0</v>
      </c>
    </row>
    <row r="798" spans="1:7" ht="15">
      <c r="A798" s="84" t="s">
        <v>2628</v>
      </c>
      <c r="B798" s="84">
        <v>2</v>
      </c>
      <c r="C798" s="118">
        <v>0.0019182616892577454</v>
      </c>
      <c r="D798" s="84" t="s">
        <v>2016</v>
      </c>
      <c r="E798" s="84" t="b">
        <v>0</v>
      </c>
      <c r="F798" s="84" t="b">
        <v>0</v>
      </c>
      <c r="G798" s="84" t="b">
        <v>0</v>
      </c>
    </row>
    <row r="799" spans="1:7" ht="15">
      <c r="A799" s="84" t="s">
        <v>2629</v>
      </c>
      <c r="B799" s="84">
        <v>2</v>
      </c>
      <c r="C799" s="118">
        <v>0.0019182616892577454</v>
      </c>
      <c r="D799" s="84" t="s">
        <v>2016</v>
      </c>
      <c r="E799" s="84" t="b">
        <v>0</v>
      </c>
      <c r="F799" s="84" t="b">
        <v>0</v>
      </c>
      <c r="G799" s="84" t="b">
        <v>0</v>
      </c>
    </row>
    <row r="800" spans="1:7" ht="15">
      <c r="A800" s="84" t="s">
        <v>2630</v>
      </c>
      <c r="B800" s="84">
        <v>2</v>
      </c>
      <c r="C800" s="118">
        <v>0.0019182616892577454</v>
      </c>
      <c r="D800" s="84" t="s">
        <v>2016</v>
      </c>
      <c r="E800" s="84" t="b">
        <v>0</v>
      </c>
      <c r="F800" s="84" t="b">
        <v>0</v>
      </c>
      <c r="G800" s="84" t="b">
        <v>0</v>
      </c>
    </row>
    <row r="801" spans="1:7" ht="15">
      <c r="A801" s="84" t="s">
        <v>2631</v>
      </c>
      <c r="B801" s="84">
        <v>2</v>
      </c>
      <c r="C801" s="118">
        <v>0.0019182616892577454</v>
      </c>
      <c r="D801" s="84" t="s">
        <v>2016</v>
      </c>
      <c r="E801" s="84" t="b">
        <v>0</v>
      </c>
      <c r="F801" s="84" t="b">
        <v>0</v>
      </c>
      <c r="G801" s="84" t="b">
        <v>0</v>
      </c>
    </row>
    <row r="802" spans="1:7" ht="15">
      <c r="A802" s="84" t="s">
        <v>2638</v>
      </c>
      <c r="B802" s="84">
        <v>2</v>
      </c>
      <c r="C802" s="118">
        <v>0.0019182616892577454</v>
      </c>
      <c r="D802" s="84" t="s">
        <v>2016</v>
      </c>
      <c r="E802" s="84" t="b">
        <v>0</v>
      </c>
      <c r="F802" s="84" t="b">
        <v>0</v>
      </c>
      <c r="G802" s="84" t="b">
        <v>0</v>
      </c>
    </row>
    <row r="803" spans="1:7" ht="15">
      <c r="A803" s="84" t="s">
        <v>272</v>
      </c>
      <c r="B803" s="84">
        <v>2</v>
      </c>
      <c r="C803" s="118">
        <v>0.0019182616892577454</v>
      </c>
      <c r="D803" s="84" t="s">
        <v>2016</v>
      </c>
      <c r="E803" s="84" t="b">
        <v>0</v>
      </c>
      <c r="F803" s="84" t="b">
        <v>0</v>
      </c>
      <c r="G803" s="84" t="b">
        <v>0</v>
      </c>
    </row>
    <row r="804" spans="1:7" ht="15">
      <c r="A804" s="84" t="s">
        <v>2753</v>
      </c>
      <c r="B804" s="84">
        <v>2</v>
      </c>
      <c r="C804" s="118">
        <v>0.0019182616892577454</v>
      </c>
      <c r="D804" s="84" t="s">
        <v>2016</v>
      </c>
      <c r="E804" s="84" t="b">
        <v>0</v>
      </c>
      <c r="F804" s="84" t="b">
        <v>0</v>
      </c>
      <c r="G804" s="84" t="b">
        <v>0</v>
      </c>
    </row>
    <row r="805" spans="1:7" ht="15">
      <c r="A805" s="84" t="s">
        <v>2633</v>
      </c>
      <c r="B805" s="84">
        <v>2</v>
      </c>
      <c r="C805" s="118">
        <v>0.0019182616892577454</v>
      </c>
      <c r="D805" s="84" t="s">
        <v>2016</v>
      </c>
      <c r="E805" s="84" t="b">
        <v>0</v>
      </c>
      <c r="F805" s="84" t="b">
        <v>0</v>
      </c>
      <c r="G805" s="84" t="b">
        <v>0</v>
      </c>
    </row>
    <row r="806" spans="1:7" ht="15">
      <c r="A806" s="84" t="s">
        <v>2634</v>
      </c>
      <c r="B806" s="84">
        <v>2</v>
      </c>
      <c r="C806" s="118">
        <v>0.0019182616892577454</v>
      </c>
      <c r="D806" s="84" t="s">
        <v>2016</v>
      </c>
      <c r="E806" s="84" t="b">
        <v>0</v>
      </c>
      <c r="F806" s="84" t="b">
        <v>0</v>
      </c>
      <c r="G806" s="84" t="b">
        <v>0</v>
      </c>
    </row>
    <row r="807" spans="1:7" ht="15">
      <c r="A807" s="84" t="s">
        <v>2572</v>
      </c>
      <c r="B807" s="84">
        <v>2</v>
      </c>
      <c r="C807" s="118">
        <v>0.0019182616892577454</v>
      </c>
      <c r="D807" s="84" t="s">
        <v>2016</v>
      </c>
      <c r="E807" s="84" t="b">
        <v>0</v>
      </c>
      <c r="F807" s="84" t="b">
        <v>0</v>
      </c>
      <c r="G807" s="84" t="b">
        <v>0</v>
      </c>
    </row>
    <row r="808" spans="1:7" ht="15">
      <c r="A808" s="84" t="s">
        <v>2635</v>
      </c>
      <c r="B808" s="84">
        <v>2</v>
      </c>
      <c r="C808" s="118">
        <v>0.0019182616892577454</v>
      </c>
      <c r="D808" s="84" t="s">
        <v>2016</v>
      </c>
      <c r="E808" s="84" t="b">
        <v>0</v>
      </c>
      <c r="F808" s="84" t="b">
        <v>0</v>
      </c>
      <c r="G808" s="84" t="b">
        <v>0</v>
      </c>
    </row>
    <row r="809" spans="1:7" ht="15">
      <c r="A809" s="84" t="s">
        <v>2677</v>
      </c>
      <c r="B809" s="84">
        <v>2</v>
      </c>
      <c r="C809" s="118">
        <v>0.0019182616892577454</v>
      </c>
      <c r="D809" s="84" t="s">
        <v>2016</v>
      </c>
      <c r="E809" s="84" t="b">
        <v>0</v>
      </c>
      <c r="F809" s="84" t="b">
        <v>0</v>
      </c>
      <c r="G809" s="84" t="b">
        <v>0</v>
      </c>
    </row>
    <row r="810" spans="1:7" ht="15">
      <c r="A810" s="84" t="s">
        <v>2636</v>
      </c>
      <c r="B810" s="84">
        <v>2</v>
      </c>
      <c r="C810" s="118">
        <v>0.0019182616892577454</v>
      </c>
      <c r="D810" s="84" t="s">
        <v>2016</v>
      </c>
      <c r="E810" s="84" t="b">
        <v>0</v>
      </c>
      <c r="F810" s="84" t="b">
        <v>0</v>
      </c>
      <c r="G810" s="84" t="b">
        <v>0</v>
      </c>
    </row>
    <row r="811" spans="1:7" ht="15">
      <c r="A811" s="84" t="s">
        <v>2545</v>
      </c>
      <c r="B811" s="84">
        <v>2</v>
      </c>
      <c r="C811" s="118">
        <v>0.0019182616892577454</v>
      </c>
      <c r="D811" s="84" t="s">
        <v>2016</v>
      </c>
      <c r="E811" s="84" t="b">
        <v>0</v>
      </c>
      <c r="F811" s="84" t="b">
        <v>0</v>
      </c>
      <c r="G811" s="84" t="b">
        <v>0</v>
      </c>
    </row>
    <row r="812" spans="1:7" ht="15">
      <c r="A812" s="84" t="s">
        <v>2546</v>
      </c>
      <c r="B812" s="84">
        <v>2</v>
      </c>
      <c r="C812" s="118">
        <v>0.0019182616892577454</v>
      </c>
      <c r="D812" s="84" t="s">
        <v>2016</v>
      </c>
      <c r="E812" s="84" t="b">
        <v>0</v>
      </c>
      <c r="F812" s="84" t="b">
        <v>0</v>
      </c>
      <c r="G812" s="84" t="b">
        <v>0</v>
      </c>
    </row>
    <row r="813" spans="1:7" ht="15">
      <c r="A813" s="84" t="s">
        <v>2547</v>
      </c>
      <c r="B813" s="84">
        <v>2</v>
      </c>
      <c r="C813" s="118">
        <v>0.0019182616892577454</v>
      </c>
      <c r="D813" s="84" t="s">
        <v>2016</v>
      </c>
      <c r="E813" s="84" t="b">
        <v>0</v>
      </c>
      <c r="F813" s="84" t="b">
        <v>0</v>
      </c>
      <c r="G813" s="84" t="b">
        <v>0</v>
      </c>
    </row>
    <row r="814" spans="1:7" ht="15">
      <c r="A814" s="84" t="s">
        <v>2548</v>
      </c>
      <c r="B814" s="84">
        <v>2</v>
      </c>
      <c r="C814" s="118">
        <v>0.0019182616892577454</v>
      </c>
      <c r="D814" s="84" t="s">
        <v>2016</v>
      </c>
      <c r="E814" s="84" t="b">
        <v>0</v>
      </c>
      <c r="F814" s="84" t="b">
        <v>0</v>
      </c>
      <c r="G814" s="84" t="b">
        <v>0</v>
      </c>
    </row>
    <row r="815" spans="1:7" ht="15">
      <c r="A815" s="84" t="s">
        <v>2537</v>
      </c>
      <c r="B815" s="84">
        <v>2</v>
      </c>
      <c r="C815" s="118">
        <v>0.0019182616892577454</v>
      </c>
      <c r="D815" s="84" t="s">
        <v>2016</v>
      </c>
      <c r="E815" s="84" t="b">
        <v>0</v>
      </c>
      <c r="F815" s="84" t="b">
        <v>0</v>
      </c>
      <c r="G815" s="84" t="b">
        <v>0</v>
      </c>
    </row>
    <row r="816" spans="1:7" ht="15">
      <c r="A816" s="84" t="s">
        <v>2549</v>
      </c>
      <c r="B816" s="84">
        <v>2</v>
      </c>
      <c r="C816" s="118">
        <v>0.0019182616892577454</v>
      </c>
      <c r="D816" s="84" t="s">
        <v>2016</v>
      </c>
      <c r="E816" s="84" t="b">
        <v>0</v>
      </c>
      <c r="F816" s="84" t="b">
        <v>0</v>
      </c>
      <c r="G816" s="84" t="b">
        <v>0</v>
      </c>
    </row>
    <row r="817" spans="1:7" ht="15">
      <c r="A817" s="84" t="s">
        <v>2550</v>
      </c>
      <c r="B817" s="84">
        <v>2</v>
      </c>
      <c r="C817" s="118">
        <v>0.0019182616892577454</v>
      </c>
      <c r="D817" s="84" t="s">
        <v>2016</v>
      </c>
      <c r="E817" s="84" t="b">
        <v>0</v>
      </c>
      <c r="F817" s="84" t="b">
        <v>0</v>
      </c>
      <c r="G817" s="84" t="b">
        <v>0</v>
      </c>
    </row>
    <row r="818" spans="1:7" ht="15">
      <c r="A818" s="84" t="s">
        <v>2551</v>
      </c>
      <c r="B818" s="84">
        <v>2</v>
      </c>
      <c r="C818" s="118">
        <v>0.0019182616892577454</v>
      </c>
      <c r="D818" s="84" t="s">
        <v>2016</v>
      </c>
      <c r="E818" s="84" t="b">
        <v>0</v>
      </c>
      <c r="F818" s="84" t="b">
        <v>0</v>
      </c>
      <c r="G818" s="84" t="b">
        <v>0</v>
      </c>
    </row>
    <row r="819" spans="1:7" ht="15">
      <c r="A819" s="84" t="s">
        <v>2632</v>
      </c>
      <c r="B819" s="84">
        <v>2</v>
      </c>
      <c r="C819" s="118">
        <v>0.0019182616892577454</v>
      </c>
      <c r="D819" s="84" t="s">
        <v>2016</v>
      </c>
      <c r="E819" s="84" t="b">
        <v>0</v>
      </c>
      <c r="F819" s="84" t="b">
        <v>0</v>
      </c>
      <c r="G819" s="84" t="b">
        <v>0</v>
      </c>
    </row>
    <row r="820" spans="1:7" ht="15">
      <c r="A820" s="84" t="s">
        <v>2767</v>
      </c>
      <c r="B820" s="84">
        <v>2</v>
      </c>
      <c r="C820" s="118">
        <v>0.0019182616892577454</v>
      </c>
      <c r="D820" s="84" t="s">
        <v>2016</v>
      </c>
      <c r="E820" s="84" t="b">
        <v>0</v>
      </c>
      <c r="F820" s="84" t="b">
        <v>0</v>
      </c>
      <c r="G820" s="84" t="b">
        <v>0</v>
      </c>
    </row>
    <row r="821" spans="1:7" ht="15">
      <c r="A821" s="84" t="s">
        <v>2640</v>
      </c>
      <c r="B821" s="84">
        <v>2</v>
      </c>
      <c r="C821" s="118">
        <v>0.0019182616892577454</v>
      </c>
      <c r="D821" s="84" t="s">
        <v>2016</v>
      </c>
      <c r="E821" s="84" t="b">
        <v>0</v>
      </c>
      <c r="F821" s="84" t="b">
        <v>0</v>
      </c>
      <c r="G821" s="84" t="b">
        <v>0</v>
      </c>
    </row>
    <row r="822" spans="1:7" ht="15">
      <c r="A822" s="84" t="s">
        <v>2918</v>
      </c>
      <c r="B822" s="84">
        <v>2</v>
      </c>
      <c r="C822" s="118">
        <v>0.0019182616892577454</v>
      </c>
      <c r="D822" s="84" t="s">
        <v>2016</v>
      </c>
      <c r="E822" s="84" t="b">
        <v>0</v>
      </c>
      <c r="F822" s="84" t="b">
        <v>0</v>
      </c>
      <c r="G822" s="84" t="b">
        <v>0</v>
      </c>
    </row>
    <row r="823" spans="1:7" ht="15">
      <c r="A823" s="84" t="s">
        <v>2725</v>
      </c>
      <c r="B823" s="84">
        <v>2</v>
      </c>
      <c r="C823" s="118">
        <v>0.0019182616892577454</v>
      </c>
      <c r="D823" s="84" t="s">
        <v>2016</v>
      </c>
      <c r="E823" s="84" t="b">
        <v>0</v>
      </c>
      <c r="F823" s="84" t="b">
        <v>0</v>
      </c>
      <c r="G823" s="84" t="b">
        <v>0</v>
      </c>
    </row>
    <row r="824" spans="1:7" ht="15">
      <c r="A824" s="84" t="s">
        <v>2724</v>
      </c>
      <c r="B824" s="84">
        <v>2</v>
      </c>
      <c r="C824" s="118">
        <v>0.0019182616892577454</v>
      </c>
      <c r="D824" s="84" t="s">
        <v>2016</v>
      </c>
      <c r="E824" s="84" t="b">
        <v>0</v>
      </c>
      <c r="F824" s="84" t="b">
        <v>0</v>
      </c>
      <c r="G824" s="84" t="b">
        <v>0</v>
      </c>
    </row>
    <row r="825" spans="1:7" ht="15">
      <c r="A825" s="84" t="s">
        <v>2751</v>
      </c>
      <c r="B825" s="84">
        <v>2</v>
      </c>
      <c r="C825" s="118">
        <v>0.0019182616892577454</v>
      </c>
      <c r="D825" s="84" t="s">
        <v>2016</v>
      </c>
      <c r="E825" s="84" t="b">
        <v>0</v>
      </c>
      <c r="F825" s="84" t="b">
        <v>0</v>
      </c>
      <c r="G825" s="84" t="b">
        <v>0</v>
      </c>
    </row>
    <row r="826" spans="1:7" ht="15">
      <c r="A826" s="84" t="s">
        <v>2659</v>
      </c>
      <c r="B826" s="84">
        <v>2</v>
      </c>
      <c r="C826" s="118">
        <v>0.0019182616892577454</v>
      </c>
      <c r="D826" s="84" t="s">
        <v>2016</v>
      </c>
      <c r="E826" s="84" t="b">
        <v>0</v>
      </c>
      <c r="F826" s="84" t="b">
        <v>0</v>
      </c>
      <c r="G826" s="84" t="b">
        <v>0</v>
      </c>
    </row>
    <row r="827" spans="1:7" ht="15">
      <c r="A827" s="84" t="s">
        <v>2917</v>
      </c>
      <c r="B827" s="84">
        <v>2</v>
      </c>
      <c r="C827" s="118">
        <v>0.0019182616892577454</v>
      </c>
      <c r="D827" s="84" t="s">
        <v>2016</v>
      </c>
      <c r="E827" s="84" t="b">
        <v>0</v>
      </c>
      <c r="F827" s="84" t="b">
        <v>0</v>
      </c>
      <c r="G827" s="84" t="b">
        <v>0</v>
      </c>
    </row>
    <row r="828" spans="1:7" ht="15">
      <c r="A828" s="84" t="s">
        <v>2693</v>
      </c>
      <c r="B828" s="84">
        <v>2</v>
      </c>
      <c r="C828" s="118">
        <v>0.0019182616892577454</v>
      </c>
      <c r="D828" s="84" t="s">
        <v>2016</v>
      </c>
      <c r="E828" s="84" t="b">
        <v>0</v>
      </c>
      <c r="F828" s="84" t="b">
        <v>0</v>
      </c>
      <c r="G828" s="84" t="b">
        <v>0</v>
      </c>
    </row>
    <row r="829" spans="1:7" ht="15">
      <c r="A829" s="84" t="s">
        <v>2662</v>
      </c>
      <c r="B829" s="84">
        <v>2</v>
      </c>
      <c r="C829" s="118">
        <v>0.0019182616892577454</v>
      </c>
      <c r="D829" s="84" t="s">
        <v>2016</v>
      </c>
      <c r="E829" s="84" t="b">
        <v>0</v>
      </c>
      <c r="F829" s="84" t="b">
        <v>0</v>
      </c>
      <c r="G829" s="84" t="b">
        <v>0</v>
      </c>
    </row>
    <row r="830" spans="1:7" ht="15">
      <c r="A830" s="84" t="s">
        <v>2732</v>
      </c>
      <c r="B830" s="84">
        <v>2</v>
      </c>
      <c r="C830" s="118">
        <v>0.0019182616892577454</v>
      </c>
      <c r="D830" s="84" t="s">
        <v>2016</v>
      </c>
      <c r="E830" s="84" t="b">
        <v>0</v>
      </c>
      <c r="F830" s="84" t="b">
        <v>0</v>
      </c>
      <c r="G830" s="84" t="b">
        <v>0</v>
      </c>
    </row>
    <row r="831" spans="1:7" ht="15">
      <c r="A831" s="84" t="s">
        <v>2733</v>
      </c>
      <c r="B831" s="84">
        <v>2</v>
      </c>
      <c r="C831" s="118">
        <v>0.0019182616892577454</v>
      </c>
      <c r="D831" s="84" t="s">
        <v>2016</v>
      </c>
      <c r="E831" s="84" t="b">
        <v>0</v>
      </c>
      <c r="F831" s="84" t="b">
        <v>0</v>
      </c>
      <c r="G831" s="84" t="b">
        <v>0</v>
      </c>
    </row>
    <row r="832" spans="1:7" ht="15">
      <c r="A832" s="84" t="s">
        <v>2734</v>
      </c>
      <c r="B832" s="84">
        <v>2</v>
      </c>
      <c r="C832" s="118">
        <v>0.0019182616892577454</v>
      </c>
      <c r="D832" s="84" t="s">
        <v>2016</v>
      </c>
      <c r="E832" s="84" t="b">
        <v>0</v>
      </c>
      <c r="F832" s="84" t="b">
        <v>0</v>
      </c>
      <c r="G832" s="84" t="b">
        <v>0</v>
      </c>
    </row>
    <row r="833" spans="1:7" ht="15">
      <c r="A833" s="84" t="s">
        <v>2735</v>
      </c>
      <c r="B833" s="84">
        <v>2</v>
      </c>
      <c r="C833" s="118">
        <v>0.0019182616892577454</v>
      </c>
      <c r="D833" s="84" t="s">
        <v>2016</v>
      </c>
      <c r="E833" s="84" t="b">
        <v>0</v>
      </c>
      <c r="F833" s="84" t="b">
        <v>0</v>
      </c>
      <c r="G833" s="84" t="b">
        <v>0</v>
      </c>
    </row>
    <row r="834" spans="1:7" ht="15">
      <c r="A834" s="84" t="s">
        <v>2736</v>
      </c>
      <c r="B834" s="84">
        <v>2</v>
      </c>
      <c r="C834" s="118">
        <v>0.0019182616892577454</v>
      </c>
      <c r="D834" s="84" t="s">
        <v>2016</v>
      </c>
      <c r="E834" s="84" t="b">
        <v>0</v>
      </c>
      <c r="F834" s="84" t="b">
        <v>0</v>
      </c>
      <c r="G834" s="84" t="b">
        <v>0</v>
      </c>
    </row>
    <row r="835" spans="1:7" ht="15">
      <c r="A835" s="84" t="s">
        <v>2737</v>
      </c>
      <c r="B835" s="84">
        <v>2</v>
      </c>
      <c r="C835" s="118">
        <v>0.0019182616892577454</v>
      </c>
      <c r="D835" s="84" t="s">
        <v>2016</v>
      </c>
      <c r="E835" s="84" t="b">
        <v>0</v>
      </c>
      <c r="F835" s="84" t="b">
        <v>0</v>
      </c>
      <c r="G835" s="84" t="b">
        <v>0</v>
      </c>
    </row>
    <row r="836" spans="1:7" ht="15">
      <c r="A836" s="84" t="s">
        <v>3055</v>
      </c>
      <c r="B836" s="84">
        <v>2</v>
      </c>
      <c r="C836" s="118">
        <v>0.002252368232724983</v>
      </c>
      <c r="D836" s="84" t="s">
        <v>2016</v>
      </c>
      <c r="E836" s="84" t="b">
        <v>0</v>
      </c>
      <c r="F836" s="84" t="b">
        <v>0</v>
      </c>
      <c r="G836" s="84" t="b">
        <v>0</v>
      </c>
    </row>
    <row r="837" spans="1:7" ht="15">
      <c r="A837" s="84" t="s">
        <v>2808</v>
      </c>
      <c r="B837" s="84">
        <v>2</v>
      </c>
      <c r="C837" s="118">
        <v>0.0019182616892577454</v>
      </c>
      <c r="D837" s="84" t="s">
        <v>2016</v>
      </c>
      <c r="E837" s="84" t="b">
        <v>0</v>
      </c>
      <c r="F837" s="84" t="b">
        <v>0</v>
      </c>
      <c r="G837" s="84" t="b">
        <v>0</v>
      </c>
    </row>
    <row r="838" spans="1:7" ht="15">
      <c r="A838" s="84" t="s">
        <v>2809</v>
      </c>
      <c r="B838" s="84">
        <v>2</v>
      </c>
      <c r="C838" s="118">
        <v>0.0019182616892577454</v>
      </c>
      <c r="D838" s="84" t="s">
        <v>2016</v>
      </c>
      <c r="E838" s="84" t="b">
        <v>0</v>
      </c>
      <c r="F838" s="84" t="b">
        <v>0</v>
      </c>
      <c r="G838" s="84" t="b">
        <v>0</v>
      </c>
    </row>
    <row r="839" spans="1:7" ht="15">
      <c r="A839" s="84" t="s">
        <v>2810</v>
      </c>
      <c r="B839" s="84">
        <v>2</v>
      </c>
      <c r="C839" s="118">
        <v>0.002252368232724983</v>
      </c>
      <c r="D839" s="84" t="s">
        <v>2016</v>
      </c>
      <c r="E839" s="84" t="b">
        <v>0</v>
      </c>
      <c r="F839" s="84" t="b">
        <v>0</v>
      </c>
      <c r="G839" s="84" t="b">
        <v>0</v>
      </c>
    </row>
    <row r="840" spans="1:7" ht="15">
      <c r="A840" s="84" t="s">
        <v>2804</v>
      </c>
      <c r="B840" s="84">
        <v>2</v>
      </c>
      <c r="C840" s="118">
        <v>0.0019182616892577454</v>
      </c>
      <c r="D840" s="84" t="s">
        <v>2016</v>
      </c>
      <c r="E840" s="84" t="b">
        <v>0</v>
      </c>
      <c r="F840" s="84" t="b">
        <v>0</v>
      </c>
      <c r="G840" s="84" t="b">
        <v>0</v>
      </c>
    </row>
    <row r="841" spans="1:7" ht="15">
      <c r="A841" s="84" t="s">
        <v>2805</v>
      </c>
      <c r="B841" s="84">
        <v>2</v>
      </c>
      <c r="C841" s="118">
        <v>0.0019182616892577454</v>
      </c>
      <c r="D841" s="84" t="s">
        <v>2016</v>
      </c>
      <c r="E841" s="84" t="b">
        <v>0</v>
      </c>
      <c r="F841" s="84" t="b">
        <v>0</v>
      </c>
      <c r="G841" s="84" t="b">
        <v>0</v>
      </c>
    </row>
    <row r="842" spans="1:7" ht="15">
      <c r="A842" s="84" t="s">
        <v>2806</v>
      </c>
      <c r="B842" s="84">
        <v>2</v>
      </c>
      <c r="C842" s="118">
        <v>0.0019182616892577454</v>
      </c>
      <c r="D842" s="84" t="s">
        <v>2016</v>
      </c>
      <c r="E842" s="84" t="b">
        <v>0</v>
      </c>
      <c r="F842" s="84" t="b">
        <v>0</v>
      </c>
      <c r="G842" s="84" t="b">
        <v>0</v>
      </c>
    </row>
    <row r="843" spans="1:7" ht="15">
      <c r="A843" s="84" t="s">
        <v>2807</v>
      </c>
      <c r="B843" s="84">
        <v>2</v>
      </c>
      <c r="C843" s="118">
        <v>0.0019182616892577454</v>
      </c>
      <c r="D843" s="84" t="s">
        <v>2016</v>
      </c>
      <c r="E843" s="84" t="b">
        <v>0</v>
      </c>
      <c r="F843" s="84" t="b">
        <v>0</v>
      </c>
      <c r="G843" s="84" t="b">
        <v>0</v>
      </c>
    </row>
    <row r="844" spans="1:7" ht="15">
      <c r="A844" s="84" t="s">
        <v>2819</v>
      </c>
      <c r="B844" s="84">
        <v>2</v>
      </c>
      <c r="C844" s="118">
        <v>0.0019182616892577454</v>
      </c>
      <c r="D844" s="84" t="s">
        <v>2016</v>
      </c>
      <c r="E844" s="84" t="b">
        <v>0</v>
      </c>
      <c r="F844" s="84" t="b">
        <v>0</v>
      </c>
      <c r="G844" s="84" t="b">
        <v>0</v>
      </c>
    </row>
    <row r="845" spans="1:7" ht="15">
      <c r="A845" s="84" t="s">
        <v>2783</v>
      </c>
      <c r="B845" s="84">
        <v>2</v>
      </c>
      <c r="C845" s="118">
        <v>0.0019182616892577454</v>
      </c>
      <c r="D845" s="84" t="s">
        <v>2016</v>
      </c>
      <c r="E845" s="84" t="b">
        <v>0</v>
      </c>
      <c r="F845" s="84" t="b">
        <v>0</v>
      </c>
      <c r="G845" s="84" t="b">
        <v>0</v>
      </c>
    </row>
    <row r="846" spans="1:7" ht="15">
      <c r="A846" s="84" t="s">
        <v>3050</v>
      </c>
      <c r="B846" s="84">
        <v>2</v>
      </c>
      <c r="C846" s="118">
        <v>0.0019182616892577454</v>
      </c>
      <c r="D846" s="84" t="s">
        <v>2016</v>
      </c>
      <c r="E846" s="84" t="b">
        <v>0</v>
      </c>
      <c r="F846" s="84" t="b">
        <v>0</v>
      </c>
      <c r="G846" s="84" t="b">
        <v>0</v>
      </c>
    </row>
    <row r="847" spans="1:7" ht="15">
      <c r="A847" s="84" t="s">
        <v>3054</v>
      </c>
      <c r="B847" s="84">
        <v>2</v>
      </c>
      <c r="C847" s="118">
        <v>0.0019182616892577454</v>
      </c>
      <c r="D847" s="84" t="s">
        <v>2016</v>
      </c>
      <c r="E847" s="84" t="b">
        <v>1</v>
      </c>
      <c r="F847" s="84" t="b">
        <v>0</v>
      </c>
      <c r="G847" s="84" t="b">
        <v>0</v>
      </c>
    </row>
    <row r="848" spans="1:7" ht="15">
      <c r="A848" s="84" t="s">
        <v>3013</v>
      </c>
      <c r="B848" s="84">
        <v>2</v>
      </c>
      <c r="C848" s="118">
        <v>0.0019182616892577454</v>
      </c>
      <c r="D848" s="84" t="s">
        <v>2016</v>
      </c>
      <c r="E848" s="84" t="b">
        <v>0</v>
      </c>
      <c r="F848" s="84" t="b">
        <v>0</v>
      </c>
      <c r="G848" s="84" t="b">
        <v>0</v>
      </c>
    </row>
    <row r="849" spans="1:7" ht="15">
      <c r="A849" s="84" t="s">
        <v>2840</v>
      </c>
      <c r="B849" s="84">
        <v>2</v>
      </c>
      <c r="C849" s="118">
        <v>0.0019182616892577454</v>
      </c>
      <c r="D849" s="84" t="s">
        <v>2016</v>
      </c>
      <c r="E849" s="84" t="b">
        <v>0</v>
      </c>
      <c r="F849" s="84" t="b">
        <v>0</v>
      </c>
      <c r="G849" s="84" t="b">
        <v>0</v>
      </c>
    </row>
    <row r="850" spans="1:7" ht="15">
      <c r="A850" s="84" t="s">
        <v>3052</v>
      </c>
      <c r="B850" s="84">
        <v>2</v>
      </c>
      <c r="C850" s="118">
        <v>0.0019182616892577454</v>
      </c>
      <c r="D850" s="84" t="s">
        <v>2016</v>
      </c>
      <c r="E850" s="84" t="b">
        <v>0</v>
      </c>
      <c r="F850" s="84" t="b">
        <v>0</v>
      </c>
      <c r="G850" s="84" t="b">
        <v>0</v>
      </c>
    </row>
    <row r="851" spans="1:7" ht="15">
      <c r="A851" s="84" t="s">
        <v>2780</v>
      </c>
      <c r="B851" s="84">
        <v>2</v>
      </c>
      <c r="C851" s="118">
        <v>0.0019182616892577454</v>
      </c>
      <c r="D851" s="84" t="s">
        <v>2016</v>
      </c>
      <c r="E851" s="84" t="b">
        <v>1</v>
      </c>
      <c r="F851" s="84" t="b">
        <v>0</v>
      </c>
      <c r="G851" s="84" t="b">
        <v>0</v>
      </c>
    </row>
    <row r="852" spans="1:7" ht="15">
      <c r="A852" s="84" t="s">
        <v>3026</v>
      </c>
      <c r="B852" s="84">
        <v>2</v>
      </c>
      <c r="C852" s="118">
        <v>0.0019182616892577454</v>
      </c>
      <c r="D852" s="84" t="s">
        <v>2016</v>
      </c>
      <c r="E852" s="84" t="b">
        <v>0</v>
      </c>
      <c r="F852" s="84" t="b">
        <v>0</v>
      </c>
      <c r="G852" s="84" t="b">
        <v>0</v>
      </c>
    </row>
    <row r="853" spans="1:7" ht="15">
      <c r="A853" s="84" t="s">
        <v>3053</v>
      </c>
      <c r="B853" s="84">
        <v>2</v>
      </c>
      <c r="C853" s="118">
        <v>0.0019182616892577454</v>
      </c>
      <c r="D853" s="84" t="s">
        <v>2016</v>
      </c>
      <c r="E853" s="84" t="b">
        <v>0</v>
      </c>
      <c r="F853" s="84" t="b">
        <v>0</v>
      </c>
      <c r="G853" s="84" t="b">
        <v>0</v>
      </c>
    </row>
    <row r="854" spans="1:7" ht="15">
      <c r="A854" s="84" t="s">
        <v>2971</v>
      </c>
      <c r="B854" s="84">
        <v>2</v>
      </c>
      <c r="C854" s="118">
        <v>0.0019182616892577454</v>
      </c>
      <c r="D854" s="84" t="s">
        <v>2016</v>
      </c>
      <c r="E854" s="84" t="b">
        <v>0</v>
      </c>
      <c r="F854" s="84" t="b">
        <v>0</v>
      </c>
      <c r="G854" s="84" t="b">
        <v>0</v>
      </c>
    </row>
    <row r="855" spans="1:7" ht="15">
      <c r="A855" s="84" t="s">
        <v>2851</v>
      </c>
      <c r="B855" s="84">
        <v>2</v>
      </c>
      <c r="C855" s="118">
        <v>0.0019182616892577454</v>
      </c>
      <c r="D855" s="84" t="s">
        <v>2016</v>
      </c>
      <c r="E855" s="84" t="b">
        <v>0</v>
      </c>
      <c r="F855" s="84" t="b">
        <v>1</v>
      </c>
      <c r="G855" s="84" t="b">
        <v>0</v>
      </c>
    </row>
    <row r="856" spans="1:7" ht="15">
      <c r="A856" s="84" t="s">
        <v>3027</v>
      </c>
      <c r="B856" s="84">
        <v>2</v>
      </c>
      <c r="C856" s="118">
        <v>0.0019182616892577454</v>
      </c>
      <c r="D856" s="84" t="s">
        <v>2016</v>
      </c>
      <c r="E856" s="84" t="b">
        <v>1</v>
      </c>
      <c r="F856" s="84" t="b">
        <v>0</v>
      </c>
      <c r="G856" s="84" t="b">
        <v>0</v>
      </c>
    </row>
    <row r="857" spans="1:7" ht="15">
      <c r="A857" s="84" t="s">
        <v>3049</v>
      </c>
      <c r="B857" s="84">
        <v>2</v>
      </c>
      <c r="C857" s="118">
        <v>0.0019182616892577454</v>
      </c>
      <c r="D857" s="84" t="s">
        <v>2016</v>
      </c>
      <c r="E857" s="84" t="b">
        <v>0</v>
      </c>
      <c r="F857" s="84" t="b">
        <v>0</v>
      </c>
      <c r="G857" s="84" t="b">
        <v>0</v>
      </c>
    </row>
    <row r="858" spans="1:7" ht="15">
      <c r="A858" s="84" t="s">
        <v>3051</v>
      </c>
      <c r="B858" s="84">
        <v>2</v>
      </c>
      <c r="C858" s="118">
        <v>0.0019182616892577454</v>
      </c>
      <c r="D858" s="84" t="s">
        <v>2016</v>
      </c>
      <c r="E858" s="84" t="b">
        <v>0</v>
      </c>
      <c r="F858" s="84" t="b">
        <v>0</v>
      </c>
      <c r="G858" s="84" t="b">
        <v>0</v>
      </c>
    </row>
    <row r="859" spans="1:7" ht="15">
      <c r="A859" s="84" t="s">
        <v>2750</v>
      </c>
      <c r="B859" s="84">
        <v>2</v>
      </c>
      <c r="C859" s="118">
        <v>0.0019182616892577454</v>
      </c>
      <c r="D859" s="84" t="s">
        <v>2016</v>
      </c>
      <c r="E859" s="84" t="b">
        <v>0</v>
      </c>
      <c r="F859" s="84" t="b">
        <v>0</v>
      </c>
      <c r="G859" s="84" t="b">
        <v>0</v>
      </c>
    </row>
    <row r="860" spans="1:7" ht="15">
      <c r="A860" s="84" t="s">
        <v>2622</v>
      </c>
      <c r="B860" s="84">
        <v>2</v>
      </c>
      <c r="C860" s="118">
        <v>0.0019182616892577454</v>
      </c>
      <c r="D860" s="84" t="s">
        <v>2016</v>
      </c>
      <c r="E860" s="84" t="b">
        <v>0</v>
      </c>
      <c r="F860" s="84" t="b">
        <v>0</v>
      </c>
      <c r="G860" s="84" t="b">
        <v>0</v>
      </c>
    </row>
    <row r="861" spans="1:7" ht="15">
      <c r="A861" s="84" t="s">
        <v>2643</v>
      </c>
      <c r="B861" s="84">
        <v>2</v>
      </c>
      <c r="C861" s="118">
        <v>0.0019182616892577454</v>
      </c>
      <c r="D861" s="84" t="s">
        <v>2016</v>
      </c>
      <c r="E861" s="84" t="b">
        <v>0</v>
      </c>
      <c r="F861" s="84" t="b">
        <v>0</v>
      </c>
      <c r="G861" s="84" t="b">
        <v>0</v>
      </c>
    </row>
    <row r="862" spans="1:7" ht="15">
      <c r="A862" s="84" t="s">
        <v>2641</v>
      </c>
      <c r="B862" s="84">
        <v>2</v>
      </c>
      <c r="C862" s="118">
        <v>0.0019182616892577454</v>
      </c>
      <c r="D862" s="84" t="s">
        <v>2016</v>
      </c>
      <c r="E862" s="84" t="b">
        <v>0</v>
      </c>
      <c r="F862" s="84" t="b">
        <v>0</v>
      </c>
      <c r="G862" s="84" t="b">
        <v>0</v>
      </c>
    </row>
    <row r="863" spans="1:7" ht="15">
      <c r="A863" s="84" t="s">
        <v>2642</v>
      </c>
      <c r="B863" s="84">
        <v>2</v>
      </c>
      <c r="C863" s="118">
        <v>0.0019182616892577454</v>
      </c>
      <c r="D863" s="84" t="s">
        <v>2016</v>
      </c>
      <c r="E863" s="84" t="b">
        <v>0</v>
      </c>
      <c r="F863" s="84" t="b">
        <v>0</v>
      </c>
      <c r="G863" s="84" t="b">
        <v>0</v>
      </c>
    </row>
    <row r="864" spans="1:7" ht="15">
      <c r="A864" s="84" t="s">
        <v>3048</v>
      </c>
      <c r="B864" s="84">
        <v>2</v>
      </c>
      <c r="C864" s="118">
        <v>0.0019182616892577454</v>
      </c>
      <c r="D864" s="84" t="s">
        <v>2016</v>
      </c>
      <c r="E864" s="84" t="b">
        <v>0</v>
      </c>
      <c r="F864" s="84" t="b">
        <v>0</v>
      </c>
      <c r="G864" s="84" t="b">
        <v>0</v>
      </c>
    </row>
    <row r="865" spans="1:7" ht="15">
      <c r="A865" s="84" t="s">
        <v>2920</v>
      </c>
      <c r="B865" s="84">
        <v>2</v>
      </c>
      <c r="C865" s="118">
        <v>0.0019182616892577454</v>
      </c>
      <c r="D865" s="84" t="s">
        <v>2016</v>
      </c>
      <c r="E865" s="84" t="b">
        <v>0</v>
      </c>
      <c r="F865" s="84" t="b">
        <v>0</v>
      </c>
      <c r="G865" s="84" t="b">
        <v>0</v>
      </c>
    </row>
    <row r="866" spans="1:7" ht="15">
      <c r="A866" s="84" t="s">
        <v>261</v>
      </c>
      <c r="B866" s="84">
        <v>2</v>
      </c>
      <c r="C866" s="118">
        <v>0.0019182616892577454</v>
      </c>
      <c r="D866" s="84" t="s">
        <v>2016</v>
      </c>
      <c r="E866" s="84" t="b">
        <v>0</v>
      </c>
      <c r="F866" s="84" t="b">
        <v>0</v>
      </c>
      <c r="G866" s="84" t="b">
        <v>0</v>
      </c>
    </row>
    <row r="867" spans="1:7" ht="15">
      <c r="A867" s="84" t="s">
        <v>2585</v>
      </c>
      <c r="B867" s="84">
        <v>2</v>
      </c>
      <c r="C867" s="118">
        <v>0.0019182616892577454</v>
      </c>
      <c r="D867" s="84" t="s">
        <v>2016</v>
      </c>
      <c r="E867" s="84" t="b">
        <v>0</v>
      </c>
      <c r="F867" s="84" t="b">
        <v>0</v>
      </c>
      <c r="G867" s="84" t="b">
        <v>0</v>
      </c>
    </row>
    <row r="868" spans="1:7" ht="15">
      <c r="A868" s="84" t="s">
        <v>2610</v>
      </c>
      <c r="B868" s="84">
        <v>2</v>
      </c>
      <c r="C868" s="118">
        <v>0.0019182616892577454</v>
      </c>
      <c r="D868" s="84" t="s">
        <v>2016</v>
      </c>
      <c r="E868" s="84" t="b">
        <v>0</v>
      </c>
      <c r="F868" s="84" t="b">
        <v>0</v>
      </c>
      <c r="G868" s="84" t="b">
        <v>0</v>
      </c>
    </row>
    <row r="869" spans="1:7" ht="15">
      <c r="A869" s="84" t="s">
        <v>2919</v>
      </c>
      <c r="B869" s="84">
        <v>2</v>
      </c>
      <c r="C869" s="118">
        <v>0.0019182616892577454</v>
      </c>
      <c r="D869" s="84" t="s">
        <v>2016</v>
      </c>
      <c r="E869" s="84" t="b">
        <v>0</v>
      </c>
      <c r="F869" s="84" t="b">
        <v>0</v>
      </c>
      <c r="G869" s="84" t="b">
        <v>0</v>
      </c>
    </row>
    <row r="870" spans="1:7" ht="15">
      <c r="A870" s="84" t="s">
        <v>2533</v>
      </c>
      <c r="B870" s="84">
        <v>2</v>
      </c>
      <c r="C870" s="118">
        <v>0.0019182616892577454</v>
      </c>
      <c r="D870" s="84" t="s">
        <v>2016</v>
      </c>
      <c r="E870" s="84" t="b">
        <v>0</v>
      </c>
      <c r="F870" s="84" t="b">
        <v>0</v>
      </c>
      <c r="G870" s="84" t="b">
        <v>0</v>
      </c>
    </row>
    <row r="871" spans="1:7" ht="15">
      <c r="A871" s="84" t="s">
        <v>2802</v>
      </c>
      <c r="B871" s="84">
        <v>2</v>
      </c>
      <c r="C871" s="118">
        <v>0.0019182616892577454</v>
      </c>
      <c r="D871" s="84" t="s">
        <v>2016</v>
      </c>
      <c r="E871" s="84" t="b">
        <v>0</v>
      </c>
      <c r="F871" s="84" t="b">
        <v>0</v>
      </c>
      <c r="G871" s="84" t="b">
        <v>0</v>
      </c>
    </row>
    <row r="872" spans="1:7" ht="15">
      <c r="A872" s="84" t="s">
        <v>267</v>
      </c>
      <c r="B872" s="84">
        <v>2</v>
      </c>
      <c r="C872" s="118">
        <v>0.0019182616892577454</v>
      </c>
      <c r="D872" s="84" t="s">
        <v>2016</v>
      </c>
      <c r="E872" s="84" t="b">
        <v>0</v>
      </c>
      <c r="F872" s="84" t="b">
        <v>0</v>
      </c>
      <c r="G872" s="84" t="b">
        <v>0</v>
      </c>
    </row>
    <row r="873" spans="1:7" ht="15">
      <c r="A873" s="84" t="s">
        <v>3029</v>
      </c>
      <c r="B873" s="84">
        <v>2</v>
      </c>
      <c r="C873" s="118">
        <v>0.0019182616892577454</v>
      </c>
      <c r="D873" s="84" t="s">
        <v>2016</v>
      </c>
      <c r="E873" s="84" t="b">
        <v>0</v>
      </c>
      <c r="F873" s="84" t="b">
        <v>0</v>
      </c>
      <c r="G873" s="84" t="b">
        <v>0</v>
      </c>
    </row>
    <row r="874" spans="1:7" ht="15">
      <c r="A874" s="84" t="s">
        <v>2154</v>
      </c>
      <c r="B874" s="84">
        <v>2</v>
      </c>
      <c r="C874" s="118">
        <v>0.0019182616892577454</v>
      </c>
      <c r="D874" s="84" t="s">
        <v>2016</v>
      </c>
      <c r="E874" s="84" t="b">
        <v>0</v>
      </c>
      <c r="F874" s="84" t="b">
        <v>0</v>
      </c>
      <c r="G874" s="84" t="b">
        <v>0</v>
      </c>
    </row>
    <row r="875" spans="1:7" ht="15">
      <c r="A875" s="84" t="s">
        <v>2155</v>
      </c>
      <c r="B875" s="84">
        <v>2</v>
      </c>
      <c r="C875" s="118">
        <v>0.0019182616892577454</v>
      </c>
      <c r="D875" s="84" t="s">
        <v>2016</v>
      </c>
      <c r="E875" s="84" t="b">
        <v>0</v>
      </c>
      <c r="F875" s="84" t="b">
        <v>0</v>
      </c>
      <c r="G875" s="84" t="b">
        <v>0</v>
      </c>
    </row>
    <row r="876" spans="1:7" ht="15">
      <c r="A876" s="84" t="s">
        <v>2615</v>
      </c>
      <c r="B876" s="84">
        <v>2</v>
      </c>
      <c r="C876" s="118">
        <v>0.0019182616892577454</v>
      </c>
      <c r="D876" s="84" t="s">
        <v>2016</v>
      </c>
      <c r="E876" s="84" t="b">
        <v>0</v>
      </c>
      <c r="F876" s="84" t="b">
        <v>0</v>
      </c>
      <c r="G876" s="84" t="b">
        <v>0</v>
      </c>
    </row>
    <row r="877" spans="1:7" ht="15">
      <c r="A877" s="84" t="s">
        <v>2156</v>
      </c>
      <c r="B877" s="84">
        <v>2</v>
      </c>
      <c r="C877" s="118">
        <v>0.0019182616892577454</v>
      </c>
      <c r="D877" s="84" t="s">
        <v>2016</v>
      </c>
      <c r="E877" s="84" t="b">
        <v>0</v>
      </c>
      <c r="F877" s="84" t="b">
        <v>0</v>
      </c>
      <c r="G877" s="84" t="b">
        <v>0</v>
      </c>
    </row>
    <row r="878" spans="1:7" ht="15">
      <c r="A878" s="84" t="s">
        <v>2157</v>
      </c>
      <c r="B878" s="84">
        <v>2</v>
      </c>
      <c r="C878" s="118">
        <v>0.0019182616892577454</v>
      </c>
      <c r="D878" s="84" t="s">
        <v>2016</v>
      </c>
      <c r="E878" s="84" t="b">
        <v>0</v>
      </c>
      <c r="F878" s="84" t="b">
        <v>0</v>
      </c>
      <c r="G878" s="84" t="b">
        <v>0</v>
      </c>
    </row>
    <row r="879" spans="1:7" ht="15">
      <c r="A879" s="84" t="s">
        <v>2591</v>
      </c>
      <c r="B879" s="84">
        <v>2</v>
      </c>
      <c r="C879" s="118">
        <v>0.0019182616892577454</v>
      </c>
      <c r="D879" s="84" t="s">
        <v>2016</v>
      </c>
      <c r="E879" s="84" t="b">
        <v>0</v>
      </c>
      <c r="F879" s="84" t="b">
        <v>0</v>
      </c>
      <c r="G879" s="84" t="b">
        <v>0</v>
      </c>
    </row>
    <row r="880" spans="1:7" ht="15">
      <c r="A880" s="84" t="s">
        <v>2621</v>
      </c>
      <c r="B880" s="84">
        <v>2</v>
      </c>
      <c r="C880" s="118">
        <v>0.0019182616892577454</v>
      </c>
      <c r="D880" s="84" t="s">
        <v>2016</v>
      </c>
      <c r="E880" s="84" t="b">
        <v>0</v>
      </c>
      <c r="F880" s="84" t="b">
        <v>0</v>
      </c>
      <c r="G880" s="84" t="b">
        <v>0</v>
      </c>
    </row>
    <row r="881" spans="1:7" ht="15">
      <c r="A881" s="84" t="s">
        <v>229</v>
      </c>
      <c r="B881" s="84">
        <v>2</v>
      </c>
      <c r="C881" s="118">
        <v>0.0019182616892577454</v>
      </c>
      <c r="D881" s="84" t="s">
        <v>2016</v>
      </c>
      <c r="E881" s="84" t="b">
        <v>0</v>
      </c>
      <c r="F881" s="84" t="b">
        <v>0</v>
      </c>
      <c r="G881" s="84" t="b">
        <v>0</v>
      </c>
    </row>
    <row r="882" spans="1:7" ht="15">
      <c r="A882" s="84" t="s">
        <v>2721</v>
      </c>
      <c r="B882" s="84">
        <v>2</v>
      </c>
      <c r="C882" s="118">
        <v>0.0019182616892577454</v>
      </c>
      <c r="D882" s="84" t="s">
        <v>2016</v>
      </c>
      <c r="E882" s="84" t="b">
        <v>0</v>
      </c>
      <c r="F882" s="84" t="b">
        <v>0</v>
      </c>
      <c r="G882" s="84" t="b">
        <v>0</v>
      </c>
    </row>
    <row r="883" spans="1:7" ht="15">
      <c r="A883" s="84" t="s">
        <v>2781</v>
      </c>
      <c r="B883" s="84">
        <v>2</v>
      </c>
      <c r="C883" s="118">
        <v>0.0019182616892577454</v>
      </c>
      <c r="D883" s="84" t="s">
        <v>2016</v>
      </c>
      <c r="E883" s="84" t="b">
        <v>0</v>
      </c>
      <c r="F883" s="84" t="b">
        <v>0</v>
      </c>
      <c r="G883" s="84" t="b">
        <v>0</v>
      </c>
    </row>
    <row r="884" spans="1:7" ht="15">
      <c r="A884" s="84" t="s">
        <v>2775</v>
      </c>
      <c r="B884" s="84">
        <v>2</v>
      </c>
      <c r="C884" s="118">
        <v>0.0019182616892577454</v>
      </c>
      <c r="D884" s="84" t="s">
        <v>2016</v>
      </c>
      <c r="E884" s="84" t="b">
        <v>0</v>
      </c>
      <c r="F884" s="84" t="b">
        <v>0</v>
      </c>
      <c r="G884" s="84" t="b">
        <v>0</v>
      </c>
    </row>
    <row r="885" spans="1:7" ht="15">
      <c r="A885" s="84" t="s">
        <v>2795</v>
      </c>
      <c r="B885" s="84">
        <v>2</v>
      </c>
      <c r="C885" s="118">
        <v>0.0019182616892577454</v>
      </c>
      <c r="D885" s="84" t="s">
        <v>2016</v>
      </c>
      <c r="E885" s="84" t="b">
        <v>0</v>
      </c>
      <c r="F885" s="84" t="b">
        <v>0</v>
      </c>
      <c r="G885" s="84" t="b">
        <v>0</v>
      </c>
    </row>
    <row r="886" spans="1:7" ht="15">
      <c r="A886" s="84" t="s">
        <v>2796</v>
      </c>
      <c r="B886" s="84">
        <v>2</v>
      </c>
      <c r="C886" s="118">
        <v>0.0019182616892577454</v>
      </c>
      <c r="D886" s="84" t="s">
        <v>2016</v>
      </c>
      <c r="E886" s="84" t="b">
        <v>0</v>
      </c>
      <c r="F886" s="84" t="b">
        <v>0</v>
      </c>
      <c r="G886" s="84" t="b">
        <v>0</v>
      </c>
    </row>
    <row r="887" spans="1:7" ht="15">
      <c r="A887" s="84" t="s">
        <v>2620</v>
      </c>
      <c r="B887" s="84">
        <v>2</v>
      </c>
      <c r="C887" s="118">
        <v>0.0019182616892577454</v>
      </c>
      <c r="D887" s="84" t="s">
        <v>2016</v>
      </c>
      <c r="E887" s="84" t="b">
        <v>0</v>
      </c>
      <c r="F887" s="84" t="b">
        <v>0</v>
      </c>
      <c r="G887" s="84" t="b">
        <v>0</v>
      </c>
    </row>
    <row r="888" spans="1:7" ht="15">
      <c r="A888" s="84" t="s">
        <v>3020</v>
      </c>
      <c r="B888" s="84">
        <v>2</v>
      </c>
      <c r="C888" s="118">
        <v>0.0019182616892577454</v>
      </c>
      <c r="D888" s="84" t="s">
        <v>2016</v>
      </c>
      <c r="E888" s="84" t="b">
        <v>0</v>
      </c>
      <c r="F888" s="84" t="b">
        <v>0</v>
      </c>
      <c r="G888" s="84" t="b">
        <v>0</v>
      </c>
    </row>
    <row r="889" spans="1:7" ht="15">
      <c r="A889" s="84" t="s">
        <v>2852</v>
      </c>
      <c r="B889" s="84">
        <v>2</v>
      </c>
      <c r="C889" s="118">
        <v>0.0019182616892577454</v>
      </c>
      <c r="D889" s="84" t="s">
        <v>2016</v>
      </c>
      <c r="E889" s="84" t="b">
        <v>0</v>
      </c>
      <c r="F889" s="84" t="b">
        <v>0</v>
      </c>
      <c r="G889" s="84" t="b">
        <v>0</v>
      </c>
    </row>
    <row r="890" spans="1:7" ht="15">
      <c r="A890" s="84" t="s">
        <v>2850</v>
      </c>
      <c r="B890" s="84">
        <v>2</v>
      </c>
      <c r="C890" s="118">
        <v>0.0019182616892577454</v>
      </c>
      <c r="D890" s="84" t="s">
        <v>2016</v>
      </c>
      <c r="E890" s="84" t="b">
        <v>1</v>
      </c>
      <c r="F890" s="84" t="b">
        <v>0</v>
      </c>
      <c r="G890" s="84" t="b">
        <v>0</v>
      </c>
    </row>
    <row r="891" spans="1:7" ht="15">
      <c r="A891" s="84" t="s">
        <v>3021</v>
      </c>
      <c r="B891" s="84">
        <v>2</v>
      </c>
      <c r="C891" s="118">
        <v>0.0019182616892577454</v>
      </c>
      <c r="D891" s="84" t="s">
        <v>2016</v>
      </c>
      <c r="E891" s="84" t="b">
        <v>0</v>
      </c>
      <c r="F891" s="84" t="b">
        <v>0</v>
      </c>
      <c r="G891" s="84" t="b">
        <v>0</v>
      </c>
    </row>
    <row r="892" spans="1:7" ht="15">
      <c r="A892" s="84" t="s">
        <v>3022</v>
      </c>
      <c r="B892" s="84">
        <v>2</v>
      </c>
      <c r="C892" s="118">
        <v>0.0019182616892577454</v>
      </c>
      <c r="D892" s="84" t="s">
        <v>2016</v>
      </c>
      <c r="E892" s="84" t="b">
        <v>0</v>
      </c>
      <c r="F892" s="84" t="b">
        <v>0</v>
      </c>
      <c r="G892" s="84" t="b">
        <v>0</v>
      </c>
    </row>
    <row r="893" spans="1:7" ht="15">
      <c r="A893" s="84" t="s">
        <v>2582</v>
      </c>
      <c r="B893" s="84">
        <v>2</v>
      </c>
      <c r="C893" s="118">
        <v>0.0019182616892577454</v>
      </c>
      <c r="D893" s="84" t="s">
        <v>2016</v>
      </c>
      <c r="E893" s="84" t="b">
        <v>0</v>
      </c>
      <c r="F893" s="84" t="b">
        <v>0</v>
      </c>
      <c r="G893" s="84" t="b">
        <v>0</v>
      </c>
    </row>
    <row r="894" spans="1:7" ht="15">
      <c r="A894" s="84" t="s">
        <v>250</v>
      </c>
      <c r="B894" s="84">
        <v>2</v>
      </c>
      <c r="C894" s="118">
        <v>0.0019182616892577454</v>
      </c>
      <c r="D894" s="84" t="s">
        <v>2016</v>
      </c>
      <c r="E894" s="84" t="b">
        <v>0</v>
      </c>
      <c r="F894" s="84" t="b">
        <v>0</v>
      </c>
      <c r="G894" s="84" t="b">
        <v>0</v>
      </c>
    </row>
    <row r="895" spans="1:7" ht="15">
      <c r="A895" s="84" t="s">
        <v>3009</v>
      </c>
      <c r="B895" s="84">
        <v>2</v>
      </c>
      <c r="C895" s="118">
        <v>0.0019182616892577454</v>
      </c>
      <c r="D895" s="84" t="s">
        <v>2016</v>
      </c>
      <c r="E895" s="84" t="b">
        <v>0</v>
      </c>
      <c r="F895" s="84" t="b">
        <v>0</v>
      </c>
      <c r="G895" s="84" t="b">
        <v>0</v>
      </c>
    </row>
    <row r="896" spans="1:7" ht="15">
      <c r="A896" s="84" t="s">
        <v>3010</v>
      </c>
      <c r="B896" s="84">
        <v>2</v>
      </c>
      <c r="C896" s="118">
        <v>0.0019182616892577454</v>
      </c>
      <c r="D896" s="84" t="s">
        <v>2016</v>
      </c>
      <c r="E896" s="84" t="b">
        <v>0</v>
      </c>
      <c r="F896" s="84" t="b">
        <v>0</v>
      </c>
      <c r="G896" s="84" t="b">
        <v>0</v>
      </c>
    </row>
    <row r="897" spans="1:7" ht="15">
      <c r="A897" s="84" t="s">
        <v>3011</v>
      </c>
      <c r="B897" s="84">
        <v>2</v>
      </c>
      <c r="C897" s="118">
        <v>0.0019182616892577454</v>
      </c>
      <c r="D897" s="84" t="s">
        <v>2016</v>
      </c>
      <c r="E897" s="84" t="b">
        <v>0</v>
      </c>
      <c r="F897" s="84" t="b">
        <v>0</v>
      </c>
      <c r="G897" s="84" t="b">
        <v>0</v>
      </c>
    </row>
    <row r="898" spans="1:7" ht="15">
      <c r="A898" s="84" t="s">
        <v>3012</v>
      </c>
      <c r="B898" s="84">
        <v>2</v>
      </c>
      <c r="C898" s="118">
        <v>0.0019182616892577454</v>
      </c>
      <c r="D898" s="84" t="s">
        <v>2016</v>
      </c>
      <c r="E898" s="84" t="b">
        <v>0</v>
      </c>
      <c r="F898" s="84" t="b">
        <v>0</v>
      </c>
      <c r="G898" s="84" t="b">
        <v>0</v>
      </c>
    </row>
    <row r="899" spans="1:7" ht="15">
      <c r="A899" s="84" t="s">
        <v>2968</v>
      </c>
      <c r="B899" s="84">
        <v>2</v>
      </c>
      <c r="C899" s="118">
        <v>0.002252368232724983</v>
      </c>
      <c r="D899" s="84" t="s">
        <v>2016</v>
      </c>
      <c r="E899" s="84" t="b">
        <v>0</v>
      </c>
      <c r="F899" s="84" t="b">
        <v>0</v>
      </c>
      <c r="G899" s="84" t="b">
        <v>0</v>
      </c>
    </row>
    <row r="900" spans="1:7" ht="15">
      <c r="A900" s="84" t="s">
        <v>2110</v>
      </c>
      <c r="B900" s="84">
        <v>2</v>
      </c>
      <c r="C900" s="118">
        <v>0.0019182616892577454</v>
      </c>
      <c r="D900" s="84" t="s">
        <v>2016</v>
      </c>
      <c r="E900" s="84" t="b">
        <v>0</v>
      </c>
      <c r="F900" s="84" t="b">
        <v>0</v>
      </c>
      <c r="G900" s="84" t="b">
        <v>0</v>
      </c>
    </row>
    <row r="901" spans="1:7" ht="15">
      <c r="A901" s="84" t="s">
        <v>2723</v>
      </c>
      <c r="B901" s="84">
        <v>2</v>
      </c>
      <c r="C901" s="118">
        <v>0.0019182616892577454</v>
      </c>
      <c r="D901" s="84" t="s">
        <v>2016</v>
      </c>
      <c r="E901" s="84" t="b">
        <v>0</v>
      </c>
      <c r="F901" s="84" t="b">
        <v>0</v>
      </c>
      <c r="G901" s="84" t="b">
        <v>0</v>
      </c>
    </row>
    <row r="902" spans="1:7" ht="15">
      <c r="A902" s="84" t="s">
        <v>2956</v>
      </c>
      <c r="B902" s="84">
        <v>2</v>
      </c>
      <c r="C902" s="118">
        <v>0.0019182616892577454</v>
      </c>
      <c r="D902" s="84" t="s">
        <v>2016</v>
      </c>
      <c r="E902" s="84" t="b">
        <v>0</v>
      </c>
      <c r="F902" s="84" t="b">
        <v>0</v>
      </c>
      <c r="G902" s="84" t="b">
        <v>0</v>
      </c>
    </row>
    <row r="903" spans="1:7" ht="15">
      <c r="A903" s="84" t="s">
        <v>2957</v>
      </c>
      <c r="B903" s="84">
        <v>2</v>
      </c>
      <c r="C903" s="118">
        <v>0.0019182616892577454</v>
      </c>
      <c r="D903" s="84" t="s">
        <v>2016</v>
      </c>
      <c r="E903" s="84" t="b">
        <v>0</v>
      </c>
      <c r="F903" s="84" t="b">
        <v>0</v>
      </c>
      <c r="G903" s="84" t="b">
        <v>0</v>
      </c>
    </row>
    <row r="904" spans="1:7" ht="15">
      <c r="A904" s="84" t="s">
        <v>2958</v>
      </c>
      <c r="B904" s="84">
        <v>2</v>
      </c>
      <c r="C904" s="118">
        <v>0.0019182616892577454</v>
      </c>
      <c r="D904" s="84" t="s">
        <v>2016</v>
      </c>
      <c r="E904" s="84" t="b">
        <v>0</v>
      </c>
      <c r="F904" s="84" t="b">
        <v>0</v>
      </c>
      <c r="G904" s="84" t="b">
        <v>0</v>
      </c>
    </row>
    <row r="905" spans="1:7" ht="15">
      <c r="A905" s="84" t="s">
        <v>2959</v>
      </c>
      <c r="B905" s="84">
        <v>2</v>
      </c>
      <c r="C905" s="118">
        <v>0.0019182616892577454</v>
      </c>
      <c r="D905" s="84" t="s">
        <v>2016</v>
      </c>
      <c r="E905" s="84" t="b">
        <v>0</v>
      </c>
      <c r="F905" s="84" t="b">
        <v>0</v>
      </c>
      <c r="G905" s="84" t="b">
        <v>0</v>
      </c>
    </row>
    <row r="906" spans="1:7" ht="15">
      <c r="A906" s="84" t="s">
        <v>2960</v>
      </c>
      <c r="B906" s="84">
        <v>2</v>
      </c>
      <c r="C906" s="118">
        <v>0.0019182616892577454</v>
      </c>
      <c r="D906" s="84" t="s">
        <v>2016</v>
      </c>
      <c r="E906" s="84" t="b">
        <v>0</v>
      </c>
      <c r="F906" s="84" t="b">
        <v>0</v>
      </c>
      <c r="G906" s="84" t="b">
        <v>0</v>
      </c>
    </row>
    <row r="907" spans="1:7" ht="15">
      <c r="A907" s="84" t="s">
        <v>2961</v>
      </c>
      <c r="B907" s="84">
        <v>2</v>
      </c>
      <c r="C907" s="118">
        <v>0.0019182616892577454</v>
      </c>
      <c r="D907" s="84" t="s">
        <v>2016</v>
      </c>
      <c r="E907" s="84" t="b">
        <v>0</v>
      </c>
      <c r="F907" s="84" t="b">
        <v>0</v>
      </c>
      <c r="G907" s="84" t="b">
        <v>0</v>
      </c>
    </row>
    <row r="908" spans="1:7" ht="15">
      <c r="A908" s="84" t="s">
        <v>2962</v>
      </c>
      <c r="B908" s="84">
        <v>2</v>
      </c>
      <c r="C908" s="118">
        <v>0.0019182616892577454</v>
      </c>
      <c r="D908" s="84" t="s">
        <v>2016</v>
      </c>
      <c r="E908" s="84" t="b">
        <v>0</v>
      </c>
      <c r="F908" s="84" t="b">
        <v>0</v>
      </c>
      <c r="G908" s="84" t="b">
        <v>0</v>
      </c>
    </row>
    <row r="909" spans="1:7" ht="15">
      <c r="A909" s="84" t="s">
        <v>2963</v>
      </c>
      <c r="B909" s="84">
        <v>2</v>
      </c>
      <c r="C909" s="118">
        <v>0.0019182616892577454</v>
      </c>
      <c r="D909" s="84" t="s">
        <v>2016</v>
      </c>
      <c r="E909" s="84" t="b">
        <v>0</v>
      </c>
      <c r="F909" s="84" t="b">
        <v>0</v>
      </c>
      <c r="G909" s="84" t="b">
        <v>0</v>
      </c>
    </row>
    <row r="910" spans="1:7" ht="15">
      <c r="A910" s="84" t="s">
        <v>2964</v>
      </c>
      <c r="B910" s="84">
        <v>2</v>
      </c>
      <c r="C910" s="118">
        <v>0.0019182616892577454</v>
      </c>
      <c r="D910" s="84" t="s">
        <v>2016</v>
      </c>
      <c r="E910" s="84" t="b">
        <v>0</v>
      </c>
      <c r="F910" s="84" t="b">
        <v>0</v>
      </c>
      <c r="G910" s="84" t="b">
        <v>0</v>
      </c>
    </row>
    <row r="911" spans="1:7" ht="15">
      <c r="A911" s="84" t="s">
        <v>2965</v>
      </c>
      <c r="B911" s="84">
        <v>2</v>
      </c>
      <c r="C911" s="118">
        <v>0.0019182616892577454</v>
      </c>
      <c r="D911" s="84" t="s">
        <v>2016</v>
      </c>
      <c r="E911" s="84" t="b">
        <v>0</v>
      </c>
      <c r="F911" s="84" t="b">
        <v>0</v>
      </c>
      <c r="G911" s="84" t="b">
        <v>0</v>
      </c>
    </row>
    <row r="912" spans="1:7" ht="15">
      <c r="A912" s="84" t="s">
        <v>2803</v>
      </c>
      <c r="B912" s="84">
        <v>2</v>
      </c>
      <c r="C912" s="118">
        <v>0.0019182616892577454</v>
      </c>
      <c r="D912" s="84" t="s">
        <v>2016</v>
      </c>
      <c r="E912" s="84" t="b">
        <v>0</v>
      </c>
      <c r="F912" s="84" t="b">
        <v>0</v>
      </c>
      <c r="G912" s="84" t="b">
        <v>0</v>
      </c>
    </row>
    <row r="913" spans="1:7" ht="15">
      <c r="A913" s="84" t="s">
        <v>2966</v>
      </c>
      <c r="B913" s="84">
        <v>2</v>
      </c>
      <c r="C913" s="118">
        <v>0.0019182616892577454</v>
      </c>
      <c r="D913" s="84" t="s">
        <v>2016</v>
      </c>
      <c r="E913" s="84" t="b">
        <v>0</v>
      </c>
      <c r="F913" s="84" t="b">
        <v>0</v>
      </c>
      <c r="G913" s="84" t="b">
        <v>0</v>
      </c>
    </row>
    <row r="914" spans="1:7" ht="15">
      <c r="A914" s="84" t="s">
        <v>2967</v>
      </c>
      <c r="B914" s="84">
        <v>2</v>
      </c>
      <c r="C914" s="118">
        <v>0.0019182616892577454</v>
      </c>
      <c r="D914" s="84" t="s">
        <v>2016</v>
      </c>
      <c r="E914" s="84" t="b">
        <v>0</v>
      </c>
      <c r="F914" s="84" t="b">
        <v>0</v>
      </c>
      <c r="G914" s="84" t="b">
        <v>0</v>
      </c>
    </row>
    <row r="915" spans="1:7" ht="15">
      <c r="A915" s="84" t="s">
        <v>2801</v>
      </c>
      <c r="B915" s="84">
        <v>2</v>
      </c>
      <c r="C915" s="118">
        <v>0.0019182616892577454</v>
      </c>
      <c r="D915" s="84" t="s">
        <v>2016</v>
      </c>
      <c r="E915" s="84" t="b">
        <v>0</v>
      </c>
      <c r="F915" s="84" t="b">
        <v>0</v>
      </c>
      <c r="G915" s="84" t="b">
        <v>0</v>
      </c>
    </row>
    <row r="916" spans="1:7" ht="15">
      <c r="A916" s="84" t="s">
        <v>2650</v>
      </c>
      <c r="B916" s="84">
        <v>2</v>
      </c>
      <c r="C916" s="118">
        <v>0.0019182616892577454</v>
      </c>
      <c r="D916" s="84" t="s">
        <v>2016</v>
      </c>
      <c r="E916" s="84" t="b">
        <v>0</v>
      </c>
      <c r="F916" s="84" t="b">
        <v>0</v>
      </c>
      <c r="G916" s="84" t="b">
        <v>0</v>
      </c>
    </row>
    <row r="917" spans="1:7" ht="15">
      <c r="A917" s="84" t="s">
        <v>263</v>
      </c>
      <c r="B917" s="84">
        <v>2</v>
      </c>
      <c r="C917" s="118">
        <v>0.0019182616892577454</v>
      </c>
      <c r="D917" s="84" t="s">
        <v>2016</v>
      </c>
      <c r="E917" s="84" t="b">
        <v>0</v>
      </c>
      <c r="F917" s="84" t="b">
        <v>0</v>
      </c>
      <c r="G917" s="84" t="b">
        <v>0</v>
      </c>
    </row>
    <row r="918" spans="1:7" ht="15">
      <c r="A918" s="84" t="s">
        <v>2688</v>
      </c>
      <c r="B918" s="84">
        <v>2</v>
      </c>
      <c r="C918" s="118">
        <v>0.0019182616892577454</v>
      </c>
      <c r="D918" s="84" t="s">
        <v>2016</v>
      </c>
      <c r="E918" s="84" t="b">
        <v>0</v>
      </c>
      <c r="F918" s="84" t="b">
        <v>0</v>
      </c>
      <c r="G918" s="84" t="b">
        <v>0</v>
      </c>
    </row>
    <row r="919" spans="1:7" ht="15">
      <c r="A919" s="84" t="s">
        <v>2183</v>
      </c>
      <c r="B919" s="84">
        <v>2</v>
      </c>
      <c r="C919" s="118">
        <v>0.0019182616892577454</v>
      </c>
      <c r="D919" s="84" t="s">
        <v>2016</v>
      </c>
      <c r="E919" s="84" t="b">
        <v>1</v>
      </c>
      <c r="F919" s="84" t="b">
        <v>0</v>
      </c>
      <c r="G919" s="84" t="b">
        <v>0</v>
      </c>
    </row>
    <row r="920" spans="1:7" ht="15">
      <c r="A920" s="84" t="s">
        <v>268</v>
      </c>
      <c r="B920" s="84">
        <v>2</v>
      </c>
      <c r="C920" s="118">
        <v>0.0019182616892577454</v>
      </c>
      <c r="D920" s="84" t="s">
        <v>2016</v>
      </c>
      <c r="E920" s="84" t="b">
        <v>0</v>
      </c>
      <c r="F920" s="84" t="b">
        <v>0</v>
      </c>
      <c r="G920" s="84" t="b">
        <v>0</v>
      </c>
    </row>
    <row r="921" spans="1:7" ht="15">
      <c r="A921" s="84" t="s">
        <v>274</v>
      </c>
      <c r="B921" s="84">
        <v>2</v>
      </c>
      <c r="C921" s="118">
        <v>0.0019182616892577454</v>
      </c>
      <c r="D921" s="84" t="s">
        <v>2016</v>
      </c>
      <c r="E921" s="84" t="b">
        <v>0</v>
      </c>
      <c r="F921" s="84" t="b">
        <v>0</v>
      </c>
      <c r="G921" s="84" t="b">
        <v>0</v>
      </c>
    </row>
    <row r="922" spans="1:7" ht="15">
      <c r="A922" s="84" t="s">
        <v>2553</v>
      </c>
      <c r="B922" s="84">
        <v>2</v>
      </c>
      <c r="C922" s="118">
        <v>0.0019182616892577454</v>
      </c>
      <c r="D922" s="84" t="s">
        <v>2016</v>
      </c>
      <c r="E922" s="84" t="b">
        <v>0</v>
      </c>
      <c r="F922" s="84" t="b">
        <v>0</v>
      </c>
      <c r="G922" s="84" t="b">
        <v>0</v>
      </c>
    </row>
    <row r="923" spans="1:7" ht="15">
      <c r="A923" s="84" t="s">
        <v>2166</v>
      </c>
      <c r="B923" s="84">
        <v>2</v>
      </c>
      <c r="C923" s="118">
        <v>0.0019182616892577454</v>
      </c>
      <c r="D923" s="84" t="s">
        <v>2016</v>
      </c>
      <c r="E923" s="84" t="b">
        <v>0</v>
      </c>
      <c r="F923" s="84" t="b">
        <v>0</v>
      </c>
      <c r="G923" s="84" t="b">
        <v>0</v>
      </c>
    </row>
    <row r="924" spans="1:7" ht="15">
      <c r="A924" s="84" t="s">
        <v>2167</v>
      </c>
      <c r="B924" s="84">
        <v>2</v>
      </c>
      <c r="C924" s="118">
        <v>0.0019182616892577454</v>
      </c>
      <c r="D924" s="84" t="s">
        <v>2016</v>
      </c>
      <c r="E924" s="84" t="b">
        <v>0</v>
      </c>
      <c r="F924" s="84" t="b">
        <v>0</v>
      </c>
      <c r="G924" s="84" t="b">
        <v>0</v>
      </c>
    </row>
    <row r="925" spans="1:7" ht="15">
      <c r="A925" s="84" t="s">
        <v>2168</v>
      </c>
      <c r="B925" s="84">
        <v>2</v>
      </c>
      <c r="C925" s="118">
        <v>0.0019182616892577454</v>
      </c>
      <c r="D925" s="84" t="s">
        <v>2016</v>
      </c>
      <c r="E925" s="84" t="b">
        <v>0</v>
      </c>
      <c r="F925" s="84" t="b">
        <v>0</v>
      </c>
      <c r="G925" s="84" t="b">
        <v>0</v>
      </c>
    </row>
    <row r="926" spans="1:7" ht="15">
      <c r="A926" s="84" t="s">
        <v>2554</v>
      </c>
      <c r="B926" s="84">
        <v>2</v>
      </c>
      <c r="C926" s="118">
        <v>0.0019182616892577454</v>
      </c>
      <c r="D926" s="84" t="s">
        <v>2016</v>
      </c>
      <c r="E926" s="84" t="b">
        <v>0</v>
      </c>
      <c r="F926" s="84" t="b">
        <v>0</v>
      </c>
      <c r="G926" s="84" t="b">
        <v>0</v>
      </c>
    </row>
    <row r="927" spans="1:7" ht="15">
      <c r="A927" s="84" t="s">
        <v>2555</v>
      </c>
      <c r="B927" s="84">
        <v>2</v>
      </c>
      <c r="C927" s="118">
        <v>0.0019182616892577454</v>
      </c>
      <c r="D927" s="84" t="s">
        <v>2016</v>
      </c>
      <c r="E927" s="84" t="b">
        <v>0</v>
      </c>
      <c r="F927" s="84" t="b">
        <v>0</v>
      </c>
      <c r="G927" s="84" t="b">
        <v>0</v>
      </c>
    </row>
    <row r="928" spans="1:7" ht="15">
      <c r="A928" s="84" t="s">
        <v>2556</v>
      </c>
      <c r="B928" s="84">
        <v>2</v>
      </c>
      <c r="C928" s="118">
        <v>0.0019182616892577454</v>
      </c>
      <c r="D928" s="84" t="s">
        <v>2016</v>
      </c>
      <c r="E928" s="84" t="b">
        <v>0</v>
      </c>
      <c r="F928" s="84" t="b">
        <v>0</v>
      </c>
      <c r="G928" s="84" t="b">
        <v>0</v>
      </c>
    </row>
    <row r="929" spans="1:7" ht="15">
      <c r="A929" s="84" t="s">
        <v>2557</v>
      </c>
      <c r="B929" s="84">
        <v>2</v>
      </c>
      <c r="C929" s="118">
        <v>0.0019182616892577454</v>
      </c>
      <c r="D929" s="84" t="s">
        <v>2016</v>
      </c>
      <c r="E929" s="84" t="b">
        <v>0</v>
      </c>
      <c r="F929" s="84" t="b">
        <v>0</v>
      </c>
      <c r="G929" s="84" t="b">
        <v>0</v>
      </c>
    </row>
    <row r="930" spans="1:7" ht="15">
      <c r="A930" s="84" t="s">
        <v>2558</v>
      </c>
      <c r="B930" s="84">
        <v>2</v>
      </c>
      <c r="C930" s="118">
        <v>0.0019182616892577454</v>
      </c>
      <c r="D930" s="84" t="s">
        <v>2016</v>
      </c>
      <c r="E930" s="84" t="b">
        <v>0</v>
      </c>
      <c r="F930" s="84" t="b">
        <v>0</v>
      </c>
      <c r="G930" s="84" t="b">
        <v>0</v>
      </c>
    </row>
    <row r="931" spans="1:7" ht="15">
      <c r="A931" s="84" t="s">
        <v>2908</v>
      </c>
      <c r="B931" s="84">
        <v>2</v>
      </c>
      <c r="C931" s="118">
        <v>0.0019182616892577454</v>
      </c>
      <c r="D931" s="84" t="s">
        <v>2016</v>
      </c>
      <c r="E931" s="84" t="b">
        <v>0</v>
      </c>
      <c r="F931" s="84" t="b">
        <v>0</v>
      </c>
      <c r="G931" s="84" t="b">
        <v>0</v>
      </c>
    </row>
    <row r="932" spans="1:7" ht="15">
      <c r="A932" s="84" t="s">
        <v>2909</v>
      </c>
      <c r="B932" s="84">
        <v>2</v>
      </c>
      <c r="C932" s="118">
        <v>0.0019182616892577454</v>
      </c>
      <c r="D932" s="84" t="s">
        <v>2016</v>
      </c>
      <c r="E932" s="84" t="b">
        <v>1</v>
      </c>
      <c r="F932" s="84" t="b">
        <v>0</v>
      </c>
      <c r="G932" s="84" t="b">
        <v>0</v>
      </c>
    </row>
    <row r="933" spans="1:7" ht="15">
      <c r="A933" s="84" t="s">
        <v>2910</v>
      </c>
      <c r="B933" s="84">
        <v>2</v>
      </c>
      <c r="C933" s="118">
        <v>0.0019182616892577454</v>
      </c>
      <c r="D933" s="84" t="s">
        <v>2016</v>
      </c>
      <c r="E933" s="84" t="b">
        <v>0</v>
      </c>
      <c r="F933" s="84" t="b">
        <v>0</v>
      </c>
      <c r="G933" s="84" t="b">
        <v>0</v>
      </c>
    </row>
    <row r="934" spans="1:7" ht="15">
      <c r="A934" s="84" t="s">
        <v>2911</v>
      </c>
      <c r="B934" s="84">
        <v>2</v>
      </c>
      <c r="C934" s="118">
        <v>0.0019182616892577454</v>
      </c>
      <c r="D934" s="84" t="s">
        <v>2016</v>
      </c>
      <c r="E934" s="84" t="b">
        <v>0</v>
      </c>
      <c r="F934" s="84" t="b">
        <v>0</v>
      </c>
      <c r="G934" s="84" t="b">
        <v>0</v>
      </c>
    </row>
    <row r="935" spans="1:7" ht="15">
      <c r="A935" s="84" t="s">
        <v>275</v>
      </c>
      <c r="B935" s="84">
        <v>2</v>
      </c>
      <c r="C935" s="118">
        <v>0.0019182616892577454</v>
      </c>
      <c r="D935" s="84" t="s">
        <v>2016</v>
      </c>
      <c r="E935" s="84" t="b">
        <v>0</v>
      </c>
      <c r="F935" s="84" t="b">
        <v>0</v>
      </c>
      <c r="G935" s="84" t="b">
        <v>0</v>
      </c>
    </row>
    <row r="936" spans="1:7" ht="15">
      <c r="A936" s="84" t="s">
        <v>2912</v>
      </c>
      <c r="B936" s="84">
        <v>2</v>
      </c>
      <c r="C936" s="118">
        <v>0.0019182616892577454</v>
      </c>
      <c r="D936" s="84" t="s">
        <v>2016</v>
      </c>
      <c r="E936" s="84" t="b">
        <v>0</v>
      </c>
      <c r="F936" s="84" t="b">
        <v>0</v>
      </c>
      <c r="G936" s="84" t="b">
        <v>0</v>
      </c>
    </row>
    <row r="937" spans="1:7" ht="15">
      <c r="A937" s="84" t="s">
        <v>2913</v>
      </c>
      <c r="B937" s="84">
        <v>2</v>
      </c>
      <c r="C937" s="118">
        <v>0.0019182616892577454</v>
      </c>
      <c r="D937" s="84" t="s">
        <v>2016</v>
      </c>
      <c r="E937" s="84" t="b">
        <v>0</v>
      </c>
      <c r="F937" s="84" t="b">
        <v>0</v>
      </c>
      <c r="G937" s="84" t="b">
        <v>0</v>
      </c>
    </row>
    <row r="938" spans="1:7" ht="15">
      <c r="A938" s="84" t="s">
        <v>2907</v>
      </c>
      <c r="B938" s="84">
        <v>2</v>
      </c>
      <c r="C938" s="118">
        <v>0.0019182616892577454</v>
      </c>
      <c r="D938" s="84" t="s">
        <v>2016</v>
      </c>
      <c r="E938" s="84" t="b">
        <v>0</v>
      </c>
      <c r="F938" s="84" t="b">
        <v>0</v>
      </c>
      <c r="G938" s="84" t="b">
        <v>0</v>
      </c>
    </row>
    <row r="939" spans="1:7" ht="15">
      <c r="A939" s="84" t="s">
        <v>2639</v>
      </c>
      <c r="B939" s="84">
        <v>2</v>
      </c>
      <c r="C939" s="118">
        <v>0.0019182616892577454</v>
      </c>
      <c r="D939" s="84" t="s">
        <v>2016</v>
      </c>
      <c r="E939" s="84" t="b">
        <v>0</v>
      </c>
      <c r="F939" s="84" t="b">
        <v>0</v>
      </c>
      <c r="G939" s="84" t="b">
        <v>0</v>
      </c>
    </row>
    <row r="940" spans="1:7" ht="15">
      <c r="A940" s="84" t="s">
        <v>2886</v>
      </c>
      <c r="B940" s="84">
        <v>2</v>
      </c>
      <c r="C940" s="118">
        <v>0.0019182616892577454</v>
      </c>
      <c r="D940" s="84" t="s">
        <v>2016</v>
      </c>
      <c r="E940" s="84" t="b">
        <v>0</v>
      </c>
      <c r="F940" s="84" t="b">
        <v>0</v>
      </c>
      <c r="G940" s="84" t="b">
        <v>0</v>
      </c>
    </row>
    <row r="941" spans="1:7" ht="15">
      <c r="A941" s="84" t="s">
        <v>2887</v>
      </c>
      <c r="B941" s="84">
        <v>2</v>
      </c>
      <c r="C941" s="118">
        <v>0.0019182616892577454</v>
      </c>
      <c r="D941" s="84" t="s">
        <v>2016</v>
      </c>
      <c r="E941" s="84" t="b">
        <v>0</v>
      </c>
      <c r="F941" s="84" t="b">
        <v>0</v>
      </c>
      <c r="G941" s="84" t="b">
        <v>0</v>
      </c>
    </row>
    <row r="942" spans="1:7" ht="15">
      <c r="A942" s="84" t="s">
        <v>2888</v>
      </c>
      <c r="B942" s="84">
        <v>2</v>
      </c>
      <c r="C942" s="118">
        <v>0.0019182616892577454</v>
      </c>
      <c r="D942" s="84" t="s">
        <v>2016</v>
      </c>
      <c r="E942" s="84" t="b">
        <v>0</v>
      </c>
      <c r="F942" s="84" t="b">
        <v>0</v>
      </c>
      <c r="G942" s="84" t="b">
        <v>0</v>
      </c>
    </row>
    <row r="943" spans="1:7" ht="15">
      <c r="A943" s="84" t="s">
        <v>2889</v>
      </c>
      <c r="B943" s="84">
        <v>2</v>
      </c>
      <c r="C943" s="118">
        <v>0.0019182616892577454</v>
      </c>
      <c r="D943" s="84" t="s">
        <v>2016</v>
      </c>
      <c r="E943" s="84" t="b">
        <v>0</v>
      </c>
      <c r="F943" s="84" t="b">
        <v>0</v>
      </c>
      <c r="G943" s="84" t="b">
        <v>0</v>
      </c>
    </row>
    <row r="944" spans="1:7" ht="15">
      <c r="A944" s="84" t="s">
        <v>2890</v>
      </c>
      <c r="B944" s="84">
        <v>2</v>
      </c>
      <c r="C944" s="118">
        <v>0.0019182616892577454</v>
      </c>
      <c r="D944" s="84" t="s">
        <v>2016</v>
      </c>
      <c r="E944" s="84" t="b">
        <v>0</v>
      </c>
      <c r="F944" s="84" t="b">
        <v>0</v>
      </c>
      <c r="G944" s="84" t="b">
        <v>0</v>
      </c>
    </row>
    <row r="945" spans="1:7" ht="15">
      <c r="A945" s="84" t="s">
        <v>2891</v>
      </c>
      <c r="B945" s="84">
        <v>2</v>
      </c>
      <c r="C945" s="118">
        <v>0.0019182616892577454</v>
      </c>
      <c r="D945" s="84" t="s">
        <v>2016</v>
      </c>
      <c r="E945" s="84" t="b">
        <v>0</v>
      </c>
      <c r="F945" s="84" t="b">
        <v>0</v>
      </c>
      <c r="G945" s="84" t="b">
        <v>0</v>
      </c>
    </row>
    <row r="946" spans="1:7" ht="15">
      <c r="A946" s="84" t="s">
        <v>2892</v>
      </c>
      <c r="B946" s="84">
        <v>2</v>
      </c>
      <c r="C946" s="118">
        <v>0.0019182616892577454</v>
      </c>
      <c r="D946" s="84" t="s">
        <v>2016</v>
      </c>
      <c r="E946" s="84" t="b">
        <v>0</v>
      </c>
      <c r="F946" s="84" t="b">
        <v>0</v>
      </c>
      <c r="G946" s="84" t="b">
        <v>0</v>
      </c>
    </row>
    <row r="947" spans="1:7" ht="15">
      <c r="A947" s="84" t="s">
        <v>2893</v>
      </c>
      <c r="B947" s="84">
        <v>2</v>
      </c>
      <c r="C947" s="118">
        <v>0.0019182616892577454</v>
      </c>
      <c r="D947" s="84" t="s">
        <v>2016</v>
      </c>
      <c r="E947" s="84" t="b">
        <v>0</v>
      </c>
      <c r="F947" s="84" t="b">
        <v>0</v>
      </c>
      <c r="G947" s="84" t="b">
        <v>0</v>
      </c>
    </row>
    <row r="948" spans="1:7" ht="15">
      <c r="A948" s="84" t="s">
        <v>2894</v>
      </c>
      <c r="B948" s="84">
        <v>2</v>
      </c>
      <c r="C948" s="118">
        <v>0.0019182616892577454</v>
      </c>
      <c r="D948" s="84" t="s">
        <v>2016</v>
      </c>
      <c r="E948" s="84" t="b">
        <v>0</v>
      </c>
      <c r="F948" s="84" t="b">
        <v>0</v>
      </c>
      <c r="G948" s="84" t="b">
        <v>0</v>
      </c>
    </row>
    <row r="949" spans="1:7" ht="15">
      <c r="A949" s="84" t="s">
        <v>2895</v>
      </c>
      <c r="B949" s="84">
        <v>2</v>
      </c>
      <c r="C949" s="118">
        <v>0.0019182616892577454</v>
      </c>
      <c r="D949" s="84" t="s">
        <v>2016</v>
      </c>
      <c r="E949" s="84" t="b">
        <v>0</v>
      </c>
      <c r="F949" s="84" t="b">
        <v>0</v>
      </c>
      <c r="G949" s="84" t="b">
        <v>0</v>
      </c>
    </row>
    <row r="950" spans="1:7" ht="15">
      <c r="A950" s="84" t="s">
        <v>2896</v>
      </c>
      <c r="B950" s="84">
        <v>2</v>
      </c>
      <c r="C950" s="118">
        <v>0.0019182616892577454</v>
      </c>
      <c r="D950" s="84" t="s">
        <v>2016</v>
      </c>
      <c r="E950" s="84" t="b">
        <v>0</v>
      </c>
      <c r="F950" s="84" t="b">
        <v>0</v>
      </c>
      <c r="G950" s="84" t="b">
        <v>0</v>
      </c>
    </row>
    <row r="951" spans="1:7" ht="15">
      <c r="A951" s="84" t="s">
        <v>2897</v>
      </c>
      <c r="B951" s="84">
        <v>2</v>
      </c>
      <c r="C951" s="118">
        <v>0.0019182616892577454</v>
      </c>
      <c r="D951" s="84" t="s">
        <v>2016</v>
      </c>
      <c r="E951" s="84" t="b">
        <v>0</v>
      </c>
      <c r="F951" s="84" t="b">
        <v>0</v>
      </c>
      <c r="G951" s="84" t="b">
        <v>0</v>
      </c>
    </row>
    <row r="952" spans="1:7" ht="15">
      <c r="A952" s="84" t="s">
        <v>3030</v>
      </c>
      <c r="B952" s="84">
        <v>2</v>
      </c>
      <c r="C952" s="118">
        <v>0.002252368232724983</v>
      </c>
      <c r="D952" s="84" t="s">
        <v>2016</v>
      </c>
      <c r="E952" s="84" t="b">
        <v>0</v>
      </c>
      <c r="F952" s="84" t="b">
        <v>0</v>
      </c>
      <c r="G952" s="84" t="b">
        <v>0</v>
      </c>
    </row>
    <row r="953" spans="1:7" ht="15">
      <c r="A953" s="84" t="s">
        <v>2661</v>
      </c>
      <c r="B953" s="84">
        <v>2</v>
      </c>
      <c r="C953" s="118">
        <v>0.0019182616892577454</v>
      </c>
      <c r="D953" s="84" t="s">
        <v>2016</v>
      </c>
      <c r="E953" s="84" t="b">
        <v>0</v>
      </c>
      <c r="F953" s="84" t="b">
        <v>0</v>
      </c>
      <c r="G953" s="84" t="b">
        <v>0</v>
      </c>
    </row>
    <row r="954" spans="1:7" ht="15">
      <c r="A954" s="84" t="s">
        <v>246</v>
      </c>
      <c r="B954" s="84">
        <v>11</v>
      </c>
      <c r="C954" s="118">
        <v>0.008869597563861234</v>
      </c>
      <c r="D954" s="84" t="s">
        <v>2017</v>
      </c>
      <c r="E954" s="84" t="b">
        <v>0</v>
      </c>
      <c r="F954" s="84" t="b">
        <v>0</v>
      </c>
      <c r="G954" s="84" t="b">
        <v>0</v>
      </c>
    </row>
    <row r="955" spans="1:7" ht="15">
      <c r="A955" s="84" t="s">
        <v>259</v>
      </c>
      <c r="B955" s="84">
        <v>9</v>
      </c>
      <c r="C955" s="118">
        <v>0.009692817937956233</v>
      </c>
      <c r="D955" s="84" t="s">
        <v>2017</v>
      </c>
      <c r="E955" s="84" t="b">
        <v>0</v>
      </c>
      <c r="F955" s="84" t="b">
        <v>0</v>
      </c>
      <c r="G955" s="84" t="b">
        <v>0</v>
      </c>
    </row>
    <row r="956" spans="1:7" ht="15">
      <c r="A956" s="84" t="s">
        <v>2152</v>
      </c>
      <c r="B956" s="84">
        <v>5</v>
      </c>
      <c r="C956" s="118">
        <v>0.009348757629316187</v>
      </c>
      <c r="D956" s="84" t="s">
        <v>2017</v>
      </c>
      <c r="E956" s="84" t="b">
        <v>0</v>
      </c>
      <c r="F956" s="84" t="b">
        <v>0</v>
      </c>
      <c r="G956" s="84" t="b">
        <v>0</v>
      </c>
    </row>
    <row r="957" spans="1:7" ht="15">
      <c r="A957" s="84" t="s">
        <v>2153</v>
      </c>
      <c r="B957" s="84">
        <v>5</v>
      </c>
      <c r="C957" s="118">
        <v>0.009348757629316187</v>
      </c>
      <c r="D957" s="84" t="s">
        <v>2017</v>
      </c>
      <c r="E957" s="84" t="b">
        <v>0</v>
      </c>
      <c r="F957" s="84" t="b">
        <v>0</v>
      </c>
      <c r="G957" s="84" t="b">
        <v>0</v>
      </c>
    </row>
    <row r="958" spans="1:7" ht="15">
      <c r="A958" s="84" t="s">
        <v>257</v>
      </c>
      <c r="B958" s="84">
        <v>5</v>
      </c>
      <c r="C958" s="118">
        <v>0.009348757629316187</v>
      </c>
      <c r="D958" s="84" t="s">
        <v>2017</v>
      </c>
      <c r="E958" s="84" t="b">
        <v>0</v>
      </c>
      <c r="F958" s="84" t="b">
        <v>0</v>
      </c>
      <c r="G958" s="84" t="b">
        <v>0</v>
      </c>
    </row>
    <row r="959" spans="1:7" ht="15">
      <c r="A959" s="84" t="s">
        <v>2154</v>
      </c>
      <c r="B959" s="84">
        <v>5</v>
      </c>
      <c r="C959" s="118">
        <v>0.009348757629316187</v>
      </c>
      <c r="D959" s="84" t="s">
        <v>2017</v>
      </c>
      <c r="E959" s="84" t="b">
        <v>0</v>
      </c>
      <c r="F959" s="84" t="b">
        <v>0</v>
      </c>
      <c r="G959" s="84" t="b">
        <v>0</v>
      </c>
    </row>
    <row r="960" spans="1:7" ht="15">
      <c r="A960" s="84" t="s">
        <v>2155</v>
      </c>
      <c r="B960" s="84">
        <v>5</v>
      </c>
      <c r="C960" s="118">
        <v>0.009348757629316187</v>
      </c>
      <c r="D960" s="84" t="s">
        <v>2017</v>
      </c>
      <c r="E960" s="84" t="b">
        <v>0</v>
      </c>
      <c r="F960" s="84" t="b">
        <v>0</v>
      </c>
      <c r="G960" s="84" t="b">
        <v>0</v>
      </c>
    </row>
    <row r="961" spans="1:7" ht="15">
      <c r="A961" s="84" t="s">
        <v>2156</v>
      </c>
      <c r="B961" s="84">
        <v>5</v>
      </c>
      <c r="C961" s="118">
        <v>0.009348757629316187</v>
      </c>
      <c r="D961" s="84" t="s">
        <v>2017</v>
      </c>
      <c r="E961" s="84" t="b">
        <v>0</v>
      </c>
      <c r="F961" s="84" t="b">
        <v>0</v>
      </c>
      <c r="G961" s="84" t="b">
        <v>0</v>
      </c>
    </row>
    <row r="962" spans="1:7" ht="15">
      <c r="A962" s="84" t="s">
        <v>2157</v>
      </c>
      <c r="B962" s="84">
        <v>5</v>
      </c>
      <c r="C962" s="118">
        <v>0.009348757629316187</v>
      </c>
      <c r="D962" s="84" t="s">
        <v>2017</v>
      </c>
      <c r="E962" s="84" t="b">
        <v>0</v>
      </c>
      <c r="F962" s="84" t="b">
        <v>0</v>
      </c>
      <c r="G962" s="84" t="b">
        <v>0</v>
      </c>
    </row>
    <row r="963" spans="1:7" ht="15">
      <c r="A963" s="84" t="s">
        <v>2158</v>
      </c>
      <c r="B963" s="84">
        <v>4</v>
      </c>
      <c r="C963" s="118">
        <v>0.00868285719672073</v>
      </c>
      <c r="D963" s="84" t="s">
        <v>2017</v>
      </c>
      <c r="E963" s="84" t="b">
        <v>0</v>
      </c>
      <c r="F963" s="84" t="b">
        <v>0</v>
      </c>
      <c r="G963" s="84" t="b">
        <v>0</v>
      </c>
    </row>
    <row r="964" spans="1:7" ht="15">
      <c r="A964" s="84" t="s">
        <v>2147</v>
      </c>
      <c r="B964" s="84">
        <v>4</v>
      </c>
      <c r="C964" s="118">
        <v>0.00868285719672073</v>
      </c>
      <c r="D964" s="84" t="s">
        <v>2017</v>
      </c>
      <c r="E964" s="84" t="b">
        <v>0</v>
      </c>
      <c r="F964" s="84" t="b">
        <v>0</v>
      </c>
      <c r="G964" s="84" t="b">
        <v>0</v>
      </c>
    </row>
    <row r="965" spans="1:7" ht="15">
      <c r="A965" s="84" t="s">
        <v>2173</v>
      </c>
      <c r="B965" s="84">
        <v>4</v>
      </c>
      <c r="C965" s="118">
        <v>0.00868285719672073</v>
      </c>
      <c r="D965" s="84" t="s">
        <v>2017</v>
      </c>
      <c r="E965" s="84" t="b">
        <v>0</v>
      </c>
      <c r="F965" s="84" t="b">
        <v>0</v>
      </c>
      <c r="G965" s="84" t="b">
        <v>0</v>
      </c>
    </row>
    <row r="966" spans="1:7" ht="15">
      <c r="A966" s="84" t="s">
        <v>2694</v>
      </c>
      <c r="B966" s="84">
        <v>4</v>
      </c>
      <c r="C966" s="118">
        <v>0.00868285719672073</v>
      </c>
      <c r="D966" s="84" t="s">
        <v>2017</v>
      </c>
      <c r="E966" s="84" t="b">
        <v>0</v>
      </c>
      <c r="F966" s="84" t="b">
        <v>0</v>
      </c>
      <c r="G966" s="84" t="b">
        <v>0</v>
      </c>
    </row>
    <row r="967" spans="1:7" ht="15">
      <c r="A967" s="84" t="s">
        <v>2695</v>
      </c>
      <c r="B967" s="84">
        <v>4</v>
      </c>
      <c r="C967" s="118">
        <v>0.00868285719672073</v>
      </c>
      <c r="D967" s="84" t="s">
        <v>2017</v>
      </c>
      <c r="E967" s="84" t="b">
        <v>0</v>
      </c>
      <c r="F967" s="84" t="b">
        <v>0</v>
      </c>
      <c r="G967" s="84" t="b">
        <v>0</v>
      </c>
    </row>
    <row r="968" spans="1:7" ht="15">
      <c r="A968" s="84" t="s">
        <v>314</v>
      </c>
      <c r="B968" s="84">
        <v>4</v>
      </c>
      <c r="C968" s="118">
        <v>0.00868285719672073</v>
      </c>
      <c r="D968" s="84" t="s">
        <v>2017</v>
      </c>
      <c r="E968" s="84" t="b">
        <v>0</v>
      </c>
      <c r="F968" s="84" t="b">
        <v>0</v>
      </c>
      <c r="G968" s="84" t="b">
        <v>0</v>
      </c>
    </row>
    <row r="969" spans="1:7" ht="15">
      <c r="A969" s="84" t="s">
        <v>2535</v>
      </c>
      <c r="B969" s="84">
        <v>4</v>
      </c>
      <c r="C969" s="118">
        <v>0.00868285719672073</v>
      </c>
      <c r="D969" s="84" t="s">
        <v>2017</v>
      </c>
      <c r="E969" s="84" t="b">
        <v>0</v>
      </c>
      <c r="F969" s="84" t="b">
        <v>0</v>
      </c>
      <c r="G969" s="84" t="b">
        <v>0</v>
      </c>
    </row>
    <row r="970" spans="1:7" ht="15">
      <c r="A970" s="84" t="s">
        <v>2109</v>
      </c>
      <c r="B970" s="84">
        <v>4</v>
      </c>
      <c r="C970" s="118">
        <v>0.01023489119185489</v>
      </c>
      <c r="D970" s="84" t="s">
        <v>2017</v>
      </c>
      <c r="E970" s="84" t="b">
        <v>0</v>
      </c>
      <c r="F970" s="84" t="b">
        <v>0</v>
      </c>
      <c r="G970" s="84" t="b">
        <v>0</v>
      </c>
    </row>
    <row r="971" spans="1:7" ht="15">
      <c r="A971" s="84" t="s">
        <v>2176</v>
      </c>
      <c r="B971" s="84">
        <v>4</v>
      </c>
      <c r="C971" s="118">
        <v>0.00868285719672073</v>
      </c>
      <c r="D971" s="84" t="s">
        <v>2017</v>
      </c>
      <c r="E971" s="84" t="b">
        <v>0</v>
      </c>
      <c r="F971" s="84" t="b">
        <v>0</v>
      </c>
      <c r="G971" s="84" t="b">
        <v>0</v>
      </c>
    </row>
    <row r="972" spans="1:7" ht="15">
      <c r="A972" s="84" t="s">
        <v>2784</v>
      </c>
      <c r="B972" s="84">
        <v>3</v>
      </c>
      <c r="C972" s="118">
        <v>0.0076761683938911685</v>
      </c>
      <c r="D972" s="84" t="s">
        <v>2017</v>
      </c>
      <c r="E972" s="84" t="b">
        <v>0</v>
      </c>
      <c r="F972" s="84" t="b">
        <v>0</v>
      </c>
      <c r="G972" s="84" t="b">
        <v>0</v>
      </c>
    </row>
    <row r="973" spans="1:7" ht="15">
      <c r="A973" s="84" t="s">
        <v>2785</v>
      </c>
      <c r="B973" s="84">
        <v>3</v>
      </c>
      <c r="C973" s="118">
        <v>0.0076761683938911685</v>
      </c>
      <c r="D973" s="84" t="s">
        <v>2017</v>
      </c>
      <c r="E973" s="84" t="b">
        <v>0</v>
      </c>
      <c r="F973" s="84" t="b">
        <v>0</v>
      </c>
      <c r="G973" s="84" t="b">
        <v>0</v>
      </c>
    </row>
    <row r="974" spans="1:7" ht="15">
      <c r="A974" s="84" t="s">
        <v>2786</v>
      </c>
      <c r="B974" s="84">
        <v>3</v>
      </c>
      <c r="C974" s="118">
        <v>0.0076761683938911685</v>
      </c>
      <c r="D974" s="84" t="s">
        <v>2017</v>
      </c>
      <c r="E974" s="84" t="b">
        <v>0</v>
      </c>
      <c r="F974" s="84" t="b">
        <v>0</v>
      </c>
      <c r="G974" s="84" t="b">
        <v>0</v>
      </c>
    </row>
    <row r="975" spans="1:7" ht="15">
      <c r="A975" s="84" t="s">
        <v>247</v>
      </c>
      <c r="B975" s="84">
        <v>3</v>
      </c>
      <c r="C975" s="118">
        <v>0.0076761683938911685</v>
      </c>
      <c r="D975" s="84" t="s">
        <v>2017</v>
      </c>
      <c r="E975" s="84" t="b">
        <v>0</v>
      </c>
      <c r="F975" s="84" t="b">
        <v>0</v>
      </c>
      <c r="G975" s="84" t="b">
        <v>0</v>
      </c>
    </row>
    <row r="976" spans="1:7" ht="15">
      <c r="A976" s="84" t="s">
        <v>268</v>
      </c>
      <c r="B976" s="84">
        <v>3</v>
      </c>
      <c r="C976" s="118">
        <v>0.0076761683938911685</v>
      </c>
      <c r="D976" s="84" t="s">
        <v>2017</v>
      </c>
      <c r="E976" s="84" t="b">
        <v>0</v>
      </c>
      <c r="F976" s="84" t="b">
        <v>0</v>
      </c>
      <c r="G976" s="84" t="b">
        <v>0</v>
      </c>
    </row>
    <row r="977" spans="1:7" ht="15">
      <c r="A977" s="84" t="s">
        <v>2841</v>
      </c>
      <c r="B977" s="84">
        <v>3</v>
      </c>
      <c r="C977" s="118">
        <v>0.0076761683938911685</v>
      </c>
      <c r="D977" s="84" t="s">
        <v>2017</v>
      </c>
      <c r="E977" s="84" t="b">
        <v>0</v>
      </c>
      <c r="F977" s="84" t="b">
        <v>0</v>
      </c>
      <c r="G977" s="84" t="b">
        <v>0</v>
      </c>
    </row>
    <row r="978" spans="1:7" ht="15">
      <c r="A978" s="84" t="s">
        <v>2842</v>
      </c>
      <c r="B978" s="84">
        <v>3</v>
      </c>
      <c r="C978" s="118">
        <v>0.0076761683938911685</v>
      </c>
      <c r="D978" s="84" t="s">
        <v>2017</v>
      </c>
      <c r="E978" s="84" t="b">
        <v>0</v>
      </c>
      <c r="F978" s="84" t="b">
        <v>0</v>
      </c>
      <c r="G978" s="84" t="b">
        <v>0</v>
      </c>
    </row>
    <row r="979" spans="1:7" ht="15">
      <c r="A979" s="84" t="s">
        <v>2843</v>
      </c>
      <c r="B979" s="84">
        <v>3</v>
      </c>
      <c r="C979" s="118">
        <v>0.0076761683938911685</v>
      </c>
      <c r="D979" s="84" t="s">
        <v>2017</v>
      </c>
      <c r="E979" s="84" t="b">
        <v>0</v>
      </c>
      <c r="F979" s="84" t="b">
        <v>0</v>
      </c>
      <c r="G979" s="84" t="b">
        <v>0</v>
      </c>
    </row>
    <row r="980" spans="1:7" ht="15">
      <c r="A980" s="84" t="s">
        <v>2844</v>
      </c>
      <c r="B980" s="84">
        <v>3</v>
      </c>
      <c r="C980" s="118">
        <v>0.0076761683938911685</v>
      </c>
      <c r="D980" s="84" t="s">
        <v>2017</v>
      </c>
      <c r="E980" s="84" t="b">
        <v>0</v>
      </c>
      <c r="F980" s="84" t="b">
        <v>0</v>
      </c>
      <c r="G980" s="84" t="b">
        <v>0</v>
      </c>
    </row>
    <row r="981" spans="1:7" ht="15">
      <c r="A981" s="84" t="s">
        <v>2845</v>
      </c>
      <c r="B981" s="84">
        <v>3</v>
      </c>
      <c r="C981" s="118">
        <v>0.0076761683938911685</v>
      </c>
      <c r="D981" s="84" t="s">
        <v>2017</v>
      </c>
      <c r="E981" s="84" t="b">
        <v>0</v>
      </c>
      <c r="F981" s="84" t="b">
        <v>0</v>
      </c>
      <c r="G981" s="84" t="b">
        <v>0</v>
      </c>
    </row>
    <row r="982" spans="1:7" ht="15">
      <c r="A982" s="84" t="s">
        <v>2598</v>
      </c>
      <c r="B982" s="84">
        <v>3</v>
      </c>
      <c r="C982" s="118">
        <v>0.0076761683938911685</v>
      </c>
      <c r="D982" s="84" t="s">
        <v>2017</v>
      </c>
      <c r="E982" s="84" t="b">
        <v>0</v>
      </c>
      <c r="F982" s="84" t="b">
        <v>0</v>
      </c>
      <c r="G982" s="84" t="b">
        <v>0</v>
      </c>
    </row>
    <row r="983" spans="1:7" ht="15">
      <c r="A983" s="84" t="s">
        <v>2846</v>
      </c>
      <c r="B983" s="84">
        <v>3</v>
      </c>
      <c r="C983" s="118">
        <v>0.0076761683938911685</v>
      </c>
      <c r="D983" s="84" t="s">
        <v>2017</v>
      </c>
      <c r="E983" s="84" t="b">
        <v>0</v>
      </c>
      <c r="F983" s="84" t="b">
        <v>0</v>
      </c>
      <c r="G983" s="84" t="b">
        <v>0</v>
      </c>
    </row>
    <row r="984" spans="1:7" ht="15">
      <c r="A984" s="84" t="s">
        <v>2847</v>
      </c>
      <c r="B984" s="84">
        <v>3</v>
      </c>
      <c r="C984" s="118">
        <v>0.0076761683938911685</v>
      </c>
      <c r="D984" s="84" t="s">
        <v>2017</v>
      </c>
      <c r="E984" s="84" t="b">
        <v>0</v>
      </c>
      <c r="F984" s="84" t="b">
        <v>0</v>
      </c>
      <c r="G984" s="84" t="b">
        <v>0</v>
      </c>
    </row>
    <row r="985" spans="1:7" ht="15">
      <c r="A985" s="84" t="s">
        <v>2182</v>
      </c>
      <c r="B985" s="84">
        <v>3</v>
      </c>
      <c r="C985" s="118">
        <v>0.0076761683938911685</v>
      </c>
      <c r="D985" s="84" t="s">
        <v>2017</v>
      </c>
      <c r="E985" s="84" t="b">
        <v>0</v>
      </c>
      <c r="F985" s="84" t="b">
        <v>0</v>
      </c>
      <c r="G985" s="84" t="b">
        <v>0</v>
      </c>
    </row>
    <row r="986" spans="1:7" ht="15">
      <c r="A986" s="84" t="s">
        <v>2848</v>
      </c>
      <c r="B986" s="84">
        <v>3</v>
      </c>
      <c r="C986" s="118">
        <v>0.0076761683938911685</v>
      </c>
      <c r="D986" s="84" t="s">
        <v>2017</v>
      </c>
      <c r="E986" s="84" t="b">
        <v>0</v>
      </c>
      <c r="F986" s="84" t="b">
        <v>0</v>
      </c>
      <c r="G986" s="84" t="b">
        <v>0</v>
      </c>
    </row>
    <row r="987" spans="1:7" ht="15">
      <c r="A987" s="84" t="s">
        <v>2591</v>
      </c>
      <c r="B987" s="84">
        <v>3</v>
      </c>
      <c r="C987" s="118">
        <v>0.0076761683938911685</v>
      </c>
      <c r="D987" s="84" t="s">
        <v>2017</v>
      </c>
      <c r="E987" s="84" t="b">
        <v>0</v>
      </c>
      <c r="F987" s="84" t="b">
        <v>0</v>
      </c>
      <c r="G987" s="84" t="b">
        <v>0</v>
      </c>
    </row>
    <row r="988" spans="1:7" ht="15">
      <c r="A988" s="84" t="s">
        <v>2663</v>
      </c>
      <c r="B988" s="84">
        <v>3</v>
      </c>
      <c r="C988" s="118">
        <v>0.0076761683938911685</v>
      </c>
      <c r="D988" s="84" t="s">
        <v>2017</v>
      </c>
      <c r="E988" s="84" t="b">
        <v>0</v>
      </c>
      <c r="F988" s="84" t="b">
        <v>0</v>
      </c>
      <c r="G988" s="84" t="b">
        <v>0</v>
      </c>
    </row>
    <row r="989" spans="1:7" ht="15">
      <c r="A989" s="84" t="s">
        <v>2664</v>
      </c>
      <c r="B989" s="84">
        <v>3</v>
      </c>
      <c r="C989" s="118">
        <v>0.0076761683938911685</v>
      </c>
      <c r="D989" s="84" t="s">
        <v>2017</v>
      </c>
      <c r="E989" s="84" t="b">
        <v>0</v>
      </c>
      <c r="F989" s="84" t="b">
        <v>0</v>
      </c>
      <c r="G989" s="84" t="b">
        <v>0</v>
      </c>
    </row>
    <row r="990" spans="1:7" ht="15">
      <c r="A990" s="84" t="s">
        <v>2665</v>
      </c>
      <c r="B990" s="84">
        <v>3</v>
      </c>
      <c r="C990" s="118">
        <v>0.0076761683938911685</v>
      </c>
      <c r="D990" s="84" t="s">
        <v>2017</v>
      </c>
      <c r="E990" s="84" t="b">
        <v>0</v>
      </c>
      <c r="F990" s="84" t="b">
        <v>0</v>
      </c>
      <c r="G990" s="84" t="b">
        <v>0</v>
      </c>
    </row>
    <row r="991" spans="1:7" ht="15">
      <c r="A991" s="84" t="s">
        <v>2622</v>
      </c>
      <c r="B991" s="84">
        <v>3</v>
      </c>
      <c r="C991" s="118">
        <v>0.0076761683938911685</v>
      </c>
      <c r="D991" s="84" t="s">
        <v>2017</v>
      </c>
      <c r="E991" s="84" t="b">
        <v>0</v>
      </c>
      <c r="F991" s="84" t="b">
        <v>0</v>
      </c>
      <c r="G991" s="84" t="b">
        <v>0</v>
      </c>
    </row>
    <row r="992" spans="1:7" ht="15">
      <c r="A992" s="84" t="s">
        <v>2666</v>
      </c>
      <c r="B992" s="84">
        <v>3</v>
      </c>
      <c r="C992" s="118">
        <v>0.0076761683938911685</v>
      </c>
      <c r="D992" s="84" t="s">
        <v>2017</v>
      </c>
      <c r="E992" s="84" t="b">
        <v>0</v>
      </c>
      <c r="F992" s="84" t="b">
        <v>0</v>
      </c>
      <c r="G992" s="84" t="b">
        <v>0</v>
      </c>
    </row>
    <row r="993" spans="1:7" ht="15">
      <c r="A993" s="84" t="s">
        <v>2667</v>
      </c>
      <c r="B993" s="84">
        <v>3</v>
      </c>
      <c r="C993" s="118">
        <v>0.0076761683938911685</v>
      </c>
      <c r="D993" s="84" t="s">
        <v>2017</v>
      </c>
      <c r="E993" s="84" t="b">
        <v>0</v>
      </c>
      <c r="F993" s="84" t="b">
        <v>0</v>
      </c>
      <c r="G993" s="84" t="b">
        <v>0</v>
      </c>
    </row>
    <row r="994" spans="1:7" ht="15">
      <c r="A994" s="84" t="s">
        <v>2668</v>
      </c>
      <c r="B994" s="84">
        <v>3</v>
      </c>
      <c r="C994" s="118">
        <v>0.0076761683938911685</v>
      </c>
      <c r="D994" s="84" t="s">
        <v>2017</v>
      </c>
      <c r="E994" s="84" t="b">
        <v>0</v>
      </c>
      <c r="F994" s="84" t="b">
        <v>0</v>
      </c>
      <c r="G994" s="84" t="b">
        <v>0</v>
      </c>
    </row>
    <row r="995" spans="1:7" ht="15">
      <c r="A995" s="84" t="s">
        <v>2669</v>
      </c>
      <c r="B995" s="84">
        <v>3</v>
      </c>
      <c r="C995" s="118">
        <v>0.0076761683938911685</v>
      </c>
      <c r="D995" s="84" t="s">
        <v>2017</v>
      </c>
      <c r="E995" s="84" t="b">
        <v>0</v>
      </c>
      <c r="F995" s="84" t="b">
        <v>0</v>
      </c>
      <c r="G995" s="84" t="b">
        <v>0</v>
      </c>
    </row>
    <row r="996" spans="1:7" ht="15">
      <c r="A996" s="84" t="s">
        <v>2621</v>
      </c>
      <c r="B996" s="84">
        <v>3</v>
      </c>
      <c r="C996" s="118">
        <v>0.0076761683938911685</v>
      </c>
      <c r="D996" s="84" t="s">
        <v>2017</v>
      </c>
      <c r="E996" s="84" t="b">
        <v>0</v>
      </c>
      <c r="F996" s="84" t="b">
        <v>0</v>
      </c>
      <c r="G996" s="84" t="b">
        <v>0</v>
      </c>
    </row>
    <row r="997" spans="1:7" ht="15">
      <c r="A997" s="84" t="s">
        <v>2670</v>
      </c>
      <c r="B997" s="84">
        <v>3</v>
      </c>
      <c r="C997" s="118">
        <v>0.0076761683938911685</v>
      </c>
      <c r="D997" s="84" t="s">
        <v>2017</v>
      </c>
      <c r="E997" s="84" t="b">
        <v>0</v>
      </c>
      <c r="F997" s="84" t="b">
        <v>0</v>
      </c>
      <c r="G997" s="84" t="b">
        <v>0</v>
      </c>
    </row>
    <row r="998" spans="1:7" ht="15">
      <c r="A998" s="84" t="s">
        <v>2088</v>
      </c>
      <c r="B998" s="84">
        <v>3</v>
      </c>
      <c r="C998" s="118">
        <v>0.0076761683938911685</v>
      </c>
      <c r="D998" s="84" t="s">
        <v>2017</v>
      </c>
      <c r="E998" s="84" t="b">
        <v>0</v>
      </c>
      <c r="F998" s="84" t="b">
        <v>0</v>
      </c>
      <c r="G998" s="84" t="b">
        <v>0</v>
      </c>
    </row>
    <row r="999" spans="1:7" ht="15">
      <c r="A999" s="84" t="s">
        <v>2813</v>
      </c>
      <c r="B999" s="84">
        <v>3</v>
      </c>
      <c r="C999" s="118">
        <v>0.0076761683938911685</v>
      </c>
      <c r="D999" s="84" t="s">
        <v>2017</v>
      </c>
      <c r="E999" s="84" t="b">
        <v>0</v>
      </c>
      <c r="F999" s="84" t="b">
        <v>0</v>
      </c>
      <c r="G999" s="84" t="b">
        <v>0</v>
      </c>
    </row>
    <row r="1000" spans="1:7" ht="15">
      <c r="A1000" s="84" t="s">
        <v>2671</v>
      </c>
      <c r="B1000" s="84">
        <v>3</v>
      </c>
      <c r="C1000" s="118">
        <v>0.0076761683938911685</v>
      </c>
      <c r="D1000" s="84" t="s">
        <v>2017</v>
      </c>
      <c r="E1000" s="84" t="b">
        <v>0</v>
      </c>
      <c r="F1000" s="84" t="b">
        <v>0</v>
      </c>
      <c r="G1000" s="84" t="b">
        <v>0</v>
      </c>
    </row>
    <row r="1001" spans="1:7" ht="15">
      <c r="A1001" s="84" t="s">
        <v>2660</v>
      </c>
      <c r="B1001" s="84">
        <v>3</v>
      </c>
      <c r="C1001" s="118">
        <v>0.0076761683938911685</v>
      </c>
      <c r="D1001" s="84" t="s">
        <v>2017</v>
      </c>
      <c r="E1001" s="84" t="b">
        <v>0</v>
      </c>
      <c r="F1001" s="84" t="b">
        <v>0</v>
      </c>
      <c r="G1001" s="84" t="b">
        <v>0</v>
      </c>
    </row>
    <row r="1002" spans="1:7" ht="15">
      <c r="A1002" s="84" t="s">
        <v>2814</v>
      </c>
      <c r="B1002" s="84">
        <v>3</v>
      </c>
      <c r="C1002" s="118">
        <v>0.0076761683938911685</v>
      </c>
      <c r="D1002" s="84" t="s">
        <v>2017</v>
      </c>
      <c r="E1002" s="84" t="b">
        <v>0</v>
      </c>
      <c r="F1002" s="84" t="b">
        <v>0</v>
      </c>
      <c r="G1002" s="84" t="b">
        <v>0</v>
      </c>
    </row>
    <row r="1003" spans="1:7" ht="15">
      <c r="A1003" s="84" t="s">
        <v>2815</v>
      </c>
      <c r="B1003" s="84">
        <v>3</v>
      </c>
      <c r="C1003" s="118">
        <v>0.0076761683938911685</v>
      </c>
      <c r="D1003" s="84" t="s">
        <v>2017</v>
      </c>
      <c r="E1003" s="84" t="b">
        <v>0</v>
      </c>
      <c r="F1003" s="84" t="b">
        <v>0</v>
      </c>
      <c r="G1003" s="84" t="b">
        <v>0</v>
      </c>
    </row>
    <row r="1004" spans="1:7" ht="15">
      <c r="A1004" s="84" t="s">
        <v>2816</v>
      </c>
      <c r="B1004" s="84">
        <v>3</v>
      </c>
      <c r="C1004" s="118">
        <v>0.0076761683938911685</v>
      </c>
      <c r="D1004" s="84" t="s">
        <v>2017</v>
      </c>
      <c r="E1004" s="84" t="b">
        <v>0</v>
      </c>
      <c r="F1004" s="84" t="b">
        <v>0</v>
      </c>
      <c r="G1004" s="84" t="b">
        <v>0</v>
      </c>
    </row>
    <row r="1005" spans="1:7" ht="15">
      <c r="A1005" s="84" t="s">
        <v>2817</v>
      </c>
      <c r="B1005" s="84">
        <v>3</v>
      </c>
      <c r="C1005" s="118">
        <v>0.0076761683938911685</v>
      </c>
      <c r="D1005" s="84" t="s">
        <v>2017</v>
      </c>
      <c r="E1005" s="84" t="b">
        <v>0</v>
      </c>
      <c r="F1005" s="84" t="b">
        <v>0</v>
      </c>
      <c r="G1005" s="84" t="b">
        <v>0</v>
      </c>
    </row>
    <row r="1006" spans="1:7" ht="15">
      <c r="A1006" s="84" t="s">
        <v>2620</v>
      </c>
      <c r="B1006" s="84">
        <v>3</v>
      </c>
      <c r="C1006" s="118">
        <v>0.0076761683938911685</v>
      </c>
      <c r="D1006" s="84" t="s">
        <v>2017</v>
      </c>
      <c r="E1006" s="84" t="b">
        <v>0</v>
      </c>
      <c r="F1006" s="84" t="b">
        <v>0</v>
      </c>
      <c r="G1006" s="84" t="b">
        <v>0</v>
      </c>
    </row>
    <row r="1007" spans="1:7" ht="15">
      <c r="A1007" s="84" t="s">
        <v>2818</v>
      </c>
      <c r="B1007" s="84">
        <v>3</v>
      </c>
      <c r="C1007" s="118">
        <v>0.0076761683938911685</v>
      </c>
      <c r="D1007" s="84" t="s">
        <v>2017</v>
      </c>
      <c r="E1007" s="84" t="b">
        <v>0</v>
      </c>
      <c r="F1007" s="84" t="b">
        <v>0</v>
      </c>
      <c r="G1007" s="84" t="b">
        <v>0</v>
      </c>
    </row>
    <row r="1008" spans="1:7" ht="15">
      <c r="A1008" s="84" t="s">
        <v>311</v>
      </c>
      <c r="B1008" s="84">
        <v>3</v>
      </c>
      <c r="C1008" s="118">
        <v>0.0076761683938911685</v>
      </c>
      <c r="D1008" s="84" t="s">
        <v>2017</v>
      </c>
      <c r="E1008" s="84" t="b">
        <v>0</v>
      </c>
      <c r="F1008" s="84" t="b">
        <v>0</v>
      </c>
      <c r="G1008" s="84" t="b">
        <v>0</v>
      </c>
    </row>
    <row r="1009" spans="1:7" ht="15">
      <c r="A1009" s="84" t="s">
        <v>2697</v>
      </c>
      <c r="B1009" s="84">
        <v>3</v>
      </c>
      <c r="C1009" s="118">
        <v>0.0076761683938911685</v>
      </c>
      <c r="D1009" s="84" t="s">
        <v>2017</v>
      </c>
      <c r="E1009" s="84" t="b">
        <v>0</v>
      </c>
      <c r="F1009" s="84" t="b">
        <v>0</v>
      </c>
      <c r="G1009" s="84" t="b">
        <v>0</v>
      </c>
    </row>
    <row r="1010" spans="1:7" ht="15">
      <c r="A1010" s="84" t="s">
        <v>2698</v>
      </c>
      <c r="B1010" s="84">
        <v>3</v>
      </c>
      <c r="C1010" s="118">
        <v>0.0076761683938911685</v>
      </c>
      <c r="D1010" s="84" t="s">
        <v>2017</v>
      </c>
      <c r="E1010" s="84" t="b">
        <v>0</v>
      </c>
      <c r="F1010" s="84" t="b">
        <v>0</v>
      </c>
      <c r="G1010" s="84" t="b">
        <v>0</v>
      </c>
    </row>
    <row r="1011" spans="1:7" ht="15">
      <c r="A1011" s="84" t="s">
        <v>2699</v>
      </c>
      <c r="B1011" s="84">
        <v>3</v>
      </c>
      <c r="C1011" s="118">
        <v>0.0076761683938911685</v>
      </c>
      <c r="D1011" s="84" t="s">
        <v>2017</v>
      </c>
      <c r="E1011" s="84" t="b">
        <v>0</v>
      </c>
      <c r="F1011" s="84" t="b">
        <v>0</v>
      </c>
      <c r="G1011" s="84" t="b">
        <v>0</v>
      </c>
    </row>
    <row r="1012" spans="1:7" ht="15">
      <c r="A1012" s="84" t="s">
        <v>2584</v>
      </c>
      <c r="B1012" s="84">
        <v>3</v>
      </c>
      <c r="C1012" s="118">
        <v>0.0076761683938911685</v>
      </c>
      <c r="D1012" s="84" t="s">
        <v>2017</v>
      </c>
      <c r="E1012" s="84" t="b">
        <v>0</v>
      </c>
      <c r="F1012" s="84" t="b">
        <v>0</v>
      </c>
      <c r="G1012" s="84" t="b">
        <v>0</v>
      </c>
    </row>
    <row r="1013" spans="1:7" ht="15">
      <c r="A1013" s="84" t="s">
        <v>2653</v>
      </c>
      <c r="B1013" s="84">
        <v>3</v>
      </c>
      <c r="C1013" s="118">
        <v>0.0076761683938911685</v>
      </c>
      <c r="D1013" s="84" t="s">
        <v>2017</v>
      </c>
      <c r="E1013" s="84" t="b">
        <v>0</v>
      </c>
      <c r="F1013" s="84" t="b">
        <v>0</v>
      </c>
      <c r="G1013" s="84" t="b">
        <v>0</v>
      </c>
    </row>
    <row r="1014" spans="1:7" ht="15">
      <c r="A1014" s="84" t="s">
        <v>2615</v>
      </c>
      <c r="B1014" s="84">
        <v>3</v>
      </c>
      <c r="C1014" s="118">
        <v>0.0076761683938911685</v>
      </c>
      <c r="D1014" s="84" t="s">
        <v>2017</v>
      </c>
      <c r="E1014" s="84" t="b">
        <v>0</v>
      </c>
      <c r="F1014" s="84" t="b">
        <v>0</v>
      </c>
      <c r="G1014" s="84" t="b">
        <v>0</v>
      </c>
    </row>
    <row r="1015" spans="1:7" ht="15">
      <c r="A1015" s="84" t="s">
        <v>2700</v>
      </c>
      <c r="B1015" s="84">
        <v>3</v>
      </c>
      <c r="C1015" s="118">
        <v>0.0076761683938911685</v>
      </c>
      <c r="D1015" s="84" t="s">
        <v>2017</v>
      </c>
      <c r="E1015" s="84" t="b">
        <v>0</v>
      </c>
      <c r="F1015" s="84" t="b">
        <v>0</v>
      </c>
      <c r="G1015" s="84" t="b">
        <v>0</v>
      </c>
    </row>
    <row r="1016" spans="1:7" ht="15">
      <c r="A1016" s="84" t="s">
        <v>2654</v>
      </c>
      <c r="B1016" s="84">
        <v>3</v>
      </c>
      <c r="C1016" s="118">
        <v>0.0076761683938911685</v>
      </c>
      <c r="D1016" s="84" t="s">
        <v>2017</v>
      </c>
      <c r="E1016" s="84" t="b">
        <v>0</v>
      </c>
      <c r="F1016" s="84" t="b">
        <v>0</v>
      </c>
      <c r="G1016" s="84" t="b">
        <v>0</v>
      </c>
    </row>
    <row r="1017" spans="1:7" ht="15">
      <c r="A1017" s="84" t="s">
        <v>2701</v>
      </c>
      <c r="B1017" s="84">
        <v>3</v>
      </c>
      <c r="C1017" s="118">
        <v>0.0076761683938911685</v>
      </c>
      <c r="D1017" s="84" t="s">
        <v>2017</v>
      </c>
      <c r="E1017" s="84" t="b">
        <v>0</v>
      </c>
      <c r="F1017" s="84" t="b">
        <v>0</v>
      </c>
      <c r="G1017" s="84" t="b">
        <v>0</v>
      </c>
    </row>
    <row r="1018" spans="1:7" ht="15">
      <c r="A1018" s="84" t="s">
        <v>2702</v>
      </c>
      <c r="B1018" s="84">
        <v>3</v>
      </c>
      <c r="C1018" s="118">
        <v>0.0076761683938911685</v>
      </c>
      <c r="D1018" s="84" t="s">
        <v>2017</v>
      </c>
      <c r="E1018" s="84" t="b">
        <v>0</v>
      </c>
      <c r="F1018" s="84" t="b">
        <v>0</v>
      </c>
      <c r="G1018" s="84" t="b">
        <v>0</v>
      </c>
    </row>
    <row r="1019" spans="1:7" ht="15">
      <c r="A1019" s="84" t="s">
        <v>309</v>
      </c>
      <c r="B1019" s="84">
        <v>2</v>
      </c>
      <c r="C1019" s="118">
        <v>0.006211180124223602</v>
      </c>
      <c r="D1019" s="84" t="s">
        <v>2017</v>
      </c>
      <c r="E1019" s="84" t="b">
        <v>0</v>
      </c>
      <c r="F1019" s="84" t="b">
        <v>0</v>
      </c>
      <c r="G1019" s="84" t="b">
        <v>0</v>
      </c>
    </row>
    <row r="1020" spans="1:7" ht="15">
      <c r="A1020" s="84" t="s">
        <v>541</v>
      </c>
      <c r="B1020" s="84">
        <v>2</v>
      </c>
      <c r="C1020" s="118">
        <v>0.006211180124223602</v>
      </c>
      <c r="D1020" s="84" t="s">
        <v>2017</v>
      </c>
      <c r="E1020" s="84" t="b">
        <v>0</v>
      </c>
      <c r="F1020" s="84" t="b">
        <v>0</v>
      </c>
      <c r="G1020" s="84" t="b">
        <v>0</v>
      </c>
    </row>
    <row r="1021" spans="1:7" ht="15">
      <c r="A1021" s="84" t="s">
        <v>2696</v>
      </c>
      <c r="B1021" s="84">
        <v>2</v>
      </c>
      <c r="C1021" s="118">
        <v>0.006211180124223602</v>
      </c>
      <c r="D1021" s="84" t="s">
        <v>2017</v>
      </c>
      <c r="E1021" s="84" t="b">
        <v>0</v>
      </c>
      <c r="F1021" s="84" t="b">
        <v>0</v>
      </c>
      <c r="G1021" s="84" t="b">
        <v>0</v>
      </c>
    </row>
    <row r="1022" spans="1:7" ht="15">
      <c r="A1022" s="84" t="s">
        <v>2787</v>
      </c>
      <c r="B1022" s="84">
        <v>2</v>
      </c>
      <c r="C1022" s="118">
        <v>0.006211180124223602</v>
      </c>
      <c r="D1022" s="84" t="s">
        <v>2017</v>
      </c>
      <c r="E1022" s="84" t="b">
        <v>0</v>
      </c>
      <c r="F1022" s="84" t="b">
        <v>0</v>
      </c>
      <c r="G1022" s="84" t="b">
        <v>0</v>
      </c>
    </row>
    <row r="1023" spans="1:7" ht="15">
      <c r="A1023" s="84" t="s">
        <v>2674</v>
      </c>
      <c r="B1023" s="84">
        <v>2</v>
      </c>
      <c r="C1023" s="118">
        <v>0.006211180124223602</v>
      </c>
      <c r="D1023" s="84" t="s">
        <v>2017</v>
      </c>
      <c r="E1023" s="84" t="b">
        <v>0</v>
      </c>
      <c r="F1023" s="84" t="b">
        <v>0</v>
      </c>
      <c r="G1023" s="84" t="b">
        <v>0</v>
      </c>
    </row>
    <row r="1024" spans="1:7" ht="15">
      <c r="A1024" s="84" t="s">
        <v>3019</v>
      </c>
      <c r="B1024" s="84">
        <v>2</v>
      </c>
      <c r="C1024" s="118">
        <v>0.006211180124223602</v>
      </c>
      <c r="D1024" s="84" t="s">
        <v>2017</v>
      </c>
      <c r="E1024" s="84" t="b">
        <v>0</v>
      </c>
      <c r="F1024" s="84" t="b">
        <v>0</v>
      </c>
      <c r="G1024" s="84" t="b">
        <v>0</v>
      </c>
    </row>
    <row r="1025" spans="1:7" ht="15">
      <c r="A1025" s="84" t="s">
        <v>3017</v>
      </c>
      <c r="B1025" s="84">
        <v>2</v>
      </c>
      <c r="C1025" s="118">
        <v>0.006211180124223602</v>
      </c>
      <c r="D1025" s="84" t="s">
        <v>2017</v>
      </c>
      <c r="E1025" s="84" t="b">
        <v>0</v>
      </c>
      <c r="F1025" s="84" t="b">
        <v>0</v>
      </c>
      <c r="G1025" s="84" t="b">
        <v>0</v>
      </c>
    </row>
    <row r="1026" spans="1:7" ht="15">
      <c r="A1026" s="84" t="s">
        <v>2730</v>
      </c>
      <c r="B1026" s="84">
        <v>2</v>
      </c>
      <c r="C1026" s="118">
        <v>0.006211180124223602</v>
      </c>
      <c r="D1026" s="84" t="s">
        <v>2017</v>
      </c>
      <c r="E1026" s="84" t="b">
        <v>0</v>
      </c>
      <c r="F1026" s="84" t="b">
        <v>0</v>
      </c>
      <c r="G1026" s="84" t="b">
        <v>0</v>
      </c>
    </row>
    <row r="1027" spans="1:7" ht="15">
      <c r="A1027" s="84" t="s">
        <v>2853</v>
      </c>
      <c r="B1027" s="84">
        <v>2</v>
      </c>
      <c r="C1027" s="118">
        <v>0.006211180124223602</v>
      </c>
      <c r="D1027" s="84" t="s">
        <v>2017</v>
      </c>
      <c r="E1027" s="84" t="b">
        <v>0</v>
      </c>
      <c r="F1027" s="84" t="b">
        <v>0</v>
      </c>
      <c r="G1027" s="84" t="b">
        <v>0</v>
      </c>
    </row>
    <row r="1028" spans="1:7" ht="15">
      <c r="A1028" s="84" t="s">
        <v>590</v>
      </c>
      <c r="B1028" s="84">
        <v>24</v>
      </c>
      <c r="C1028" s="118">
        <v>0.018589139794272562</v>
      </c>
      <c r="D1028" s="84" t="s">
        <v>2018</v>
      </c>
      <c r="E1028" s="84" t="b">
        <v>0</v>
      </c>
      <c r="F1028" s="84" t="b">
        <v>0</v>
      </c>
      <c r="G1028" s="84" t="b">
        <v>0</v>
      </c>
    </row>
    <row r="1029" spans="1:7" ht="15">
      <c r="A1029" s="84" t="s">
        <v>2146</v>
      </c>
      <c r="B1029" s="84">
        <v>20</v>
      </c>
      <c r="C1029" s="118">
        <v>0.010461665413438938</v>
      </c>
      <c r="D1029" s="84" t="s">
        <v>2018</v>
      </c>
      <c r="E1029" s="84" t="b">
        <v>0</v>
      </c>
      <c r="F1029" s="84" t="b">
        <v>0</v>
      </c>
      <c r="G1029" s="84" t="b">
        <v>0</v>
      </c>
    </row>
    <row r="1030" spans="1:7" ht="15">
      <c r="A1030" s="84" t="s">
        <v>2147</v>
      </c>
      <c r="B1030" s="84">
        <v>20</v>
      </c>
      <c r="C1030" s="118">
        <v>0.011184924981982841</v>
      </c>
      <c r="D1030" s="84" t="s">
        <v>2018</v>
      </c>
      <c r="E1030" s="84" t="b">
        <v>0</v>
      </c>
      <c r="F1030" s="84" t="b">
        <v>0</v>
      </c>
      <c r="G1030" s="84" t="b">
        <v>0</v>
      </c>
    </row>
    <row r="1031" spans="1:7" ht="15">
      <c r="A1031" s="84" t="s">
        <v>2150</v>
      </c>
      <c r="B1031" s="84">
        <v>13</v>
      </c>
      <c r="C1031" s="118">
        <v>0.01074833960257115</v>
      </c>
      <c r="D1031" s="84" t="s">
        <v>2018</v>
      </c>
      <c r="E1031" s="84" t="b">
        <v>0</v>
      </c>
      <c r="F1031" s="84" t="b">
        <v>0</v>
      </c>
      <c r="G1031" s="84" t="b">
        <v>0</v>
      </c>
    </row>
    <row r="1032" spans="1:7" ht="15">
      <c r="A1032" s="84" t="s">
        <v>2088</v>
      </c>
      <c r="B1032" s="84">
        <v>13</v>
      </c>
      <c r="C1032" s="118">
        <v>0.01074833960257115</v>
      </c>
      <c r="D1032" s="84" t="s">
        <v>2018</v>
      </c>
      <c r="E1032" s="84" t="b">
        <v>0</v>
      </c>
      <c r="F1032" s="84" t="b">
        <v>0</v>
      </c>
      <c r="G1032" s="84" t="b">
        <v>0</v>
      </c>
    </row>
    <row r="1033" spans="1:7" ht="15">
      <c r="A1033" s="84" t="s">
        <v>281</v>
      </c>
      <c r="B1033" s="84">
        <v>13</v>
      </c>
      <c r="C1033" s="118">
        <v>0.01074833960257115</v>
      </c>
      <c r="D1033" s="84" t="s">
        <v>2018</v>
      </c>
      <c r="E1033" s="84" t="b">
        <v>0</v>
      </c>
      <c r="F1033" s="84" t="b">
        <v>0</v>
      </c>
      <c r="G1033" s="84" t="b">
        <v>0</v>
      </c>
    </row>
    <row r="1034" spans="1:7" ht="15">
      <c r="A1034" s="84" t="s">
        <v>280</v>
      </c>
      <c r="B1034" s="84">
        <v>10</v>
      </c>
      <c r="C1034" s="118">
        <v>0.0101176832856802</v>
      </c>
      <c r="D1034" s="84" t="s">
        <v>2018</v>
      </c>
      <c r="E1034" s="84" t="b">
        <v>0</v>
      </c>
      <c r="F1034" s="84" t="b">
        <v>0</v>
      </c>
      <c r="G1034" s="84" t="b">
        <v>0</v>
      </c>
    </row>
    <row r="1035" spans="1:7" ht="15">
      <c r="A1035" s="84" t="s">
        <v>2160</v>
      </c>
      <c r="B1035" s="84">
        <v>10</v>
      </c>
      <c r="C1035" s="118">
        <v>0.0101176832856802</v>
      </c>
      <c r="D1035" s="84" t="s">
        <v>2018</v>
      </c>
      <c r="E1035" s="84" t="b">
        <v>0</v>
      </c>
      <c r="F1035" s="84" t="b">
        <v>0</v>
      </c>
      <c r="G1035" s="84" t="b">
        <v>0</v>
      </c>
    </row>
    <row r="1036" spans="1:7" ht="15">
      <c r="A1036" s="84" t="s">
        <v>259</v>
      </c>
      <c r="B1036" s="84">
        <v>10</v>
      </c>
      <c r="C1036" s="118">
        <v>0.0101176832856802</v>
      </c>
      <c r="D1036" s="84" t="s">
        <v>2018</v>
      </c>
      <c r="E1036" s="84" t="b">
        <v>0</v>
      </c>
      <c r="F1036" s="84" t="b">
        <v>0</v>
      </c>
      <c r="G1036" s="84" t="b">
        <v>0</v>
      </c>
    </row>
    <row r="1037" spans="1:7" ht="15">
      <c r="A1037" s="84" t="s">
        <v>2161</v>
      </c>
      <c r="B1037" s="84">
        <v>9</v>
      </c>
      <c r="C1037" s="118">
        <v>0.01234721162358492</v>
      </c>
      <c r="D1037" s="84" t="s">
        <v>2018</v>
      </c>
      <c r="E1037" s="84" t="b">
        <v>0</v>
      </c>
      <c r="F1037" s="84" t="b">
        <v>0</v>
      </c>
      <c r="G1037" s="84" t="b">
        <v>0</v>
      </c>
    </row>
    <row r="1038" spans="1:7" ht="15">
      <c r="A1038" s="84" t="s">
        <v>2175</v>
      </c>
      <c r="B1038" s="84">
        <v>8</v>
      </c>
      <c r="C1038" s="118">
        <v>0.01200362709171275</v>
      </c>
      <c r="D1038" s="84" t="s">
        <v>2018</v>
      </c>
      <c r="E1038" s="84" t="b">
        <v>0</v>
      </c>
      <c r="F1038" s="84" t="b">
        <v>0</v>
      </c>
      <c r="G1038" s="84" t="b">
        <v>0</v>
      </c>
    </row>
    <row r="1039" spans="1:7" ht="15">
      <c r="A1039" s="84" t="s">
        <v>2538</v>
      </c>
      <c r="B1039" s="84">
        <v>7</v>
      </c>
      <c r="C1039" s="118">
        <v>0.008842627845268678</v>
      </c>
      <c r="D1039" s="84" t="s">
        <v>2018</v>
      </c>
      <c r="E1039" s="84" t="b">
        <v>0</v>
      </c>
      <c r="F1039" s="84" t="b">
        <v>0</v>
      </c>
      <c r="G1039" s="84" t="b">
        <v>0</v>
      </c>
    </row>
    <row r="1040" spans="1:7" ht="15">
      <c r="A1040" s="84" t="s">
        <v>2533</v>
      </c>
      <c r="B1040" s="84">
        <v>7</v>
      </c>
      <c r="C1040" s="118">
        <v>0.008842627845268678</v>
      </c>
      <c r="D1040" s="84" t="s">
        <v>2018</v>
      </c>
      <c r="E1040" s="84" t="b">
        <v>0</v>
      </c>
      <c r="F1040" s="84" t="b">
        <v>0</v>
      </c>
      <c r="G1040" s="84" t="b">
        <v>0</v>
      </c>
    </row>
    <row r="1041" spans="1:7" ht="15">
      <c r="A1041" s="84" t="s">
        <v>2539</v>
      </c>
      <c r="B1041" s="84">
        <v>6</v>
      </c>
      <c r="C1041" s="118">
        <v>0.008231474415723281</v>
      </c>
      <c r="D1041" s="84" t="s">
        <v>2018</v>
      </c>
      <c r="E1041" s="84" t="b">
        <v>0</v>
      </c>
      <c r="F1041" s="84" t="b">
        <v>0</v>
      </c>
      <c r="G1041" s="84" t="b">
        <v>0</v>
      </c>
    </row>
    <row r="1042" spans="1:7" ht="15">
      <c r="A1042" s="84" t="s">
        <v>2530</v>
      </c>
      <c r="B1042" s="84">
        <v>6</v>
      </c>
      <c r="C1042" s="118">
        <v>0.008231474415723281</v>
      </c>
      <c r="D1042" s="84" t="s">
        <v>2018</v>
      </c>
      <c r="E1042" s="84" t="b">
        <v>0</v>
      </c>
      <c r="F1042" s="84" t="b">
        <v>0</v>
      </c>
      <c r="G1042" s="84" t="b">
        <v>0</v>
      </c>
    </row>
    <row r="1043" spans="1:7" ht="15">
      <c r="A1043" s="84" t="s">
        <v>2517</v>
      </c>
      <c r="B1043" s="84">
        <v>6</v>
      </c>
      <c r="C1043" s="118">
        <v>0.008231474415723281</v>
      </c>
      <c r="D1043" s="84" t="s">
        <v>2018</v>
      </c>
      <c r="E1043" s="84" t="b">
        <v>0</v>
      </c>
      <c r="F1043" s="84" t="b">
        <v>0</v>
      </c>
      <c r="G1043" s="84" t="b">
        <v>0</v>
      </c>
    </row>
    <row r="1044" spans="1:7" ht="15">
      <c r="A1044" s="84" t="s">
        <v>2540</v>
      </c>
      <c r="B1044" s="84">
        <v>6</v>
      </c>
      <c r="C1044" s="118">
        <v>0.008231474415723281</v>
      </c>
      <c r="D1044" s="84" t="s">
        <v>2018</v>
      </c>
      <c r="E1044" s="84" t="b">
        <v>0</v>
      </c>
      <c r="F1044" s="84" t="b">
        <v>0</v>
      </c>
      <c r="G1044" s="84" t="b">
        <v>0</v>
      </c>
    </row>
    <row r="1045" spans="1:7" ht="15">
      <c r="A1045" s="84" t="s">
        <v>2522</v>
      </c>
      <c r="B1045" s="84">
        <v>6</v>
      </c>
      <c r="C1045" s="118">
        <v>0.008231474415723281</v>
      </c>
      <c r="D1045" s="84" t="s">
        <v>2018</v>
      </c>
      <c r="E1045" s="84" t="b">
        <v>0</v>
      </c>
      <c r="F1045" s="84" t="b">
        <v>0</v>
      </c>
      <c r="G1045" s="84" t="b">
        <v>0</v>
      </c>
    </row>
    <row r="1046" spans="1:7" ht="15">
      <c r="A1046" s="84" t="s">
        <v>2531</v>
      </c>
      <c r="B1046" s="84">
        <v>6</v>
      </c>
      <c r="C1046" s="118">
        <v>0.008231474415723281</v>
      </c>
      <c r="D1046" s="84" t="s">
        <v>2018</v>
      </c>
      <c r="E1046" s="84" t="b">
        <v>0</v>
      </c>
      <c r="F1046" s="84" t="b">
        <v>0</v>
      </c>
      <c r="G1046" s="84" t="b">
        <v>0</v>
      </c>
    </row>
    <row r="1047" spans="1:7" ht="15">
      <c r="A1047" s="84" t="s">
        <v>2537</v>
      </c>
      <c r="B1047" s="84">
        <v>6</v>
      </c>
      <c r="C1047" s="118">
        <v>0.008231474415723281</v>
      </c>
      <c r="D1047" s="84" t="s">
        <v>2018</v>
      </c>
      <c r="E1047" s="84" t="b">
        <v>0</v>
      </c>
      <c r="F1047" s="84" t="b">
        <v>0</v>
      </c>
      <c r="G1047" s="84" t="b">
        <v>0</v>
      </c>
    </row>
    <row r="1048" spans="1:7" ht="15">
      <c r="A1048" s="84" t="s">
        <v>2592</v>
      </c>
      <c r="B1048" s="84">
        <v>6</v>
      </c>
      <c r="C1048" s="118">
        <v>0.008231474415723281</v>
      </c>
      <c r="D1048" s="84" t="s">
        <v>2018</v>
      </c>
      <c r="E1048" s="84" t="b">
        <v>0</v>
      </c>
      <c r="F1048" s="84" t="b">
        <v>0</v>
      </c>
      <c r="G1048" s="84" t="b">
        <v>0</v>
      </c>
    </row>
    <row r="1049" spans="1:7" ht="15">
      <c r="A1049" s="84" t="s">
        <v>2514</v>
      </c>
      <c r="B1049" s="84">
        <v>6</v>
      </c>
      <c r="C1049" s="118">
        <v>0.008231474415723281</v>
      </c>
      <c r="D1049" s="84" t="s">
        <v>2018</v>
      </c>
      <c r="E1049" s="84" t="b">
        <v>0</v>
      </c>
      <c r="F1049" s="84" t="b">
        <v>0</v>
      </c>
      <c r="G1049" s="84" t="b">
        <v>0</v>
      </c>
    </row>
    <row r="1050" spans="1:7" ht="15">
      <c r="A1050" s="84" t="s">
        <v>2593</v>
      </c>
      <c r="B1050" s="84">
        <v>6</v>
      </c>
      <c r="C1050" s="118">
        <v>0.008231474415723281</v>
      </c>
      <c r="D1050" s="84" t="s">
        <v>2018</v>
      </c>
      <c r="E1050" s="84" t="b">
        <v>0</v>
      </c>
      <c r="F1050" s="84" t="b">
        <v>0</v>
      </c>
      <c r="G1050" s="84" t="b">
        <v>0</v>
      </c>
    </row>
    <row r="1051" spans="1:7" ht="15">
      <c r="A1051" s="84" t="s">
        <v>2594</v>
      </c>
      <c r="B1051" s="84">
        <v>6</v>
      </c>
      <c r="C1051" s="118">
        <v>0.008231474415723281</v>
      </c>
      <c r="D1051" s="84" t="s">
        <v>2018</v>
      </c>
      <c r="E1051" s="84" t="b">
        <v>0</v>
      </c>
      <c r="F1051" s="84" t="b">
        <v>0</v>
      </c>
      <c r="G1051" s="84" t="b">
        <v>0</v>
      </c>
    </row>
    <row r="1052" spans="1:7" ht="15">
      <c r="A1052" s="84" t="s">
        <v>2595</v>
      </c>
      <c r="B1052" s="84">
        <v>6</v>
      </c>
      <c r="C1052" s="118">
        <v>0.008231474415723281</v>
      </c>
      <c r="D1052" s="84" t="s">
        <v>2018</v>
      </c>
      <c r="E1052" s="84" t="b">
        <v>0</v>
      </c>
      <c r="F1052" s="84" t="b">
        <v>0</v>
      </c>
      <c r="G1052" s="84" t="b">
        <v>0</v>
      </c>
    </row>
    <row r="1053" spans="1:7" ht="15">
      <c r="A1053" s="84" t="s">
        <v>2596</v>
      </c>
      <c r="B1053" s="84">
        <v>6</v>
      </c>
      <c r="C1053" s="118">
        <v>0.008231474415723281</v>
      </c>
      <c r="D1053" s="84" t="s">
        <v>2018</v>
      </c>
      <c r="E1053" s="84" t="b">
        <v>0</v>
      </c>
      <c r="F1053" s="84" t="b">
        <v>0</v>
      </c>
      <c r="G1053" s="84" t="b">
        <v>0</v>
      </c>
    </row>
    <row r="1054" spans="1:7" ht="15">
      <c r="A1054" s="84" t="s">
        <v>2597</v>
      </c>
      <c r="B1054" s="84">
        <v>6</v>
      </c>
      <c r="C1054" s="118">
        <v>0.008231474415723281</v>
      </c>
      <c r="D1054" s="84" t="s">
        <v>2018</v>
      </c>
      <c r="E1054" s="84" t="b">
        <v>0</v>
      </c>
      <c r="F1054" s="84" t="b">
        <v>0</v>
      </c>
      <c r="G1054" s="84" t="b">
        <v>0</v>
      </c>
    </row>
    <row r="1055" spans="1:7" ht="15">
      <c r="A1055" s="84" t="s">
        <v>1207</v>
      </c>
      <c r="B1055" s="84">
        <v>5</v>
      </c>
      <c r="C1055" s="118">
        <v>0.007502266932320468</v>
      </c>
      <c r="D1055" s="84" t="s">
        <v>2018</v>
      </c>
      <c r="E1055" s="84" t="b">
        <v>0</v>
      </c>
      <c r="F1055" s="84" t="b">
        <v>0</v>
      </c>
      <c r="G1055" s="84" t="b">
        <v>0</v>
      </c>
    </row>
    <row r="1056" spans="1:7" ht="15">
      <c r="A1056" s="84" t="s">
        <v>2585</v>
      </c>
      <c r="B1056" s="84">
        <v>5</v>
      </c>
      <c r="C1056" s="118">
        <v>0.007502266932320468</v>
      </c>
      <c r="D1056" s="84" t="s">
        <v>2018</v>
      </c>
      <c r="E1056" s="84" t="b">
        <v>0</v>
      </c>
      <c r="F1056" s="84" t="b">
        <v>0</v>
      </c>
      <c r="G1056" s="84" t="b">
        <v>0</v>
      </c>
    </row>
    <row r="1057" spans="1:7" ht="15">
      <c r="A1057" s="84" t="s">
        <v>2616</v>
      </c>
      <c r="B1057" s="84">
        <v>5</v>
      </c>
      <c r="C1057" s="118">
        <v>0.007502266932320468</v>
      </c>
      <c r="D1057" s="84" t="s">
        <v>2018</v>
      </c>
      <c r="E1057" s="84" t="b">
        <v>0</v>
      </c>
      <c r="F1057" s="84" t="b">
        <v>0</v>
      </c>
      <c r="G1057" s="84" t="b">
        <v>0</v>
      </c>
    </row>
    <row r="1058" spans="1:7" ht="15">
      <c r="A1058" s="84" t="s">
        <v>2545</v>
      </c>
      <c r="B1058" s="84">
        <v>5</v>
      </c>
      <c r="C1058" s="118">
        <v>0.007502266932320468</v>
      </c>
      <c r="D1058" s="84" t="s">
        <v>2018</v>
      </c>
      <c r="E1058" s="84" t="b">
        <v>0</v>
      </c>
      <c r="F1058" s="84" t="b">
        <v>0</v>
      </c>
      <c r="G1058" s="84" t="b">
        <v>0</v>
      </c>
    </row>
    <row r="1059" spans="1:7" ht="15">
      <c r="A1059" s="84" t="s">
        <v>2546</v>
      </c>
      <c r="B1059" s="84">
        <v>5</v>
      </c>
      <c r="C1059" s="118">
        <v>0.007502266932320468</v>
      </c>
      <c r="D1059" s="84" t="s">
        <v>2018</v>
      </c>
      <c r="E1059" s="84" t="b">
        <v>0</v>
      </c>
      <c r="F1059" s="84" t="b">
        <v>0</v>
      </c>
      <c r="G1059" s="84" t="b">
        <v>0</v>
      </c>
    </row>
    <row r="1060" spans="1:7" ht="15">
      <c r="A1060" s="84" t="s">
        <v>2547</v>
      </c>
      <c r="B1060" s="84">
        <v>5</v>
      </c>
      <c r="C1060" s="118">
        <v>0.007502266932320468</v>
      </c>
      <c r="D1060" s="84" t="s">
        <v>2018</v>
      </c>
      <c r="E1060" s="84" t="b">
        <v>0</v>
      </c>
      <c r="F1060" s="84" t="b">
        <v>0</v>
      </c>
      <c r="G1060" s="84" t="b">
        <v>0</v>
      </c>
    </row>
    <row r="1061" spans="1:7" ht="15">
      <c r="A1061" s="84" t="s">
        <v>2548</v>
      </c>
      <c r="B1061" s="84">
        <v>5</v>
      </c>
      <c r="C1061" s="118">
        <v>0.007502266932320468</v>
      </c>
      <c r="D1061" s="84" t="s">
        <v>2018</v>
      </c>
      <c r="E1061" s="84" t="b">
        <v>0</v>
      </c>
      <c r="F1061" s="84" t="b">
        <v>0</v>
      </c>
      <c r="G1061" s="84" t="b">
        <v>0</v>
      </c>
    </row>
    <row r="1062" spans="1:7" ht="15">
      <c r="A1062" s="84" t="s">
        <v>2549</v>
      </c>
      <c r="B1062" s="84">
        <v>5</v>
      </c>
      <c r="C1062" s="118">
        <v>0.007502266932320468</v>
      </c>
      <c r="D1062" s="84" t="s">
        <v>2018</v>
      </c>
      <c r="E1062" s="84" t="b">
        <v>0</v>
      </c>
      <c r="F1062" s="84" t="b">
        <v>0</v>
      </c>
      <c r="G1062" s="84" t="b">
        <v>0</v>
      </c>
    </row>
    <row r="1063" spans="1:7" ht="15">
      <c r="A1063" s="84" t="s">
        <v>2550</v>
      </c>
      <c r="B1063" s="84">
        <v>5</v>
      </c>
      <c r="C1063" s="118">
        <v>0.007502266932320468</v>
      </c>
      <c r="D1063" s="84" t="s">
        <v>2018</v>
      </c>
      <c r="E1063" s="84" t="b">
        <v>0</v>
      </c>
      <c r="F1063" s="84" t="b">
        <v>0</v>
      </c>
      <c r="G1063" s="84" t="b">
        <v>0</v>
      </c>
    </row>
    <row r="1064" spans="1:7" ht="15">
      <c r="A1064" s="84" t="s">
        <v>2551</v>
      </c>
      <c r="B1064" s="84">
        <v>5</v>
      </c>
      <c r="C1064" s="118">
        <v>0.007502266932320468</v>
      </c>
      <c r="D1064" s="84" t="s">
        <v>2018</v>
      </c>
      <c r="E1064" s="84" t="b">
        <v>0</v>
      </c>
      <c r="F1064" s="84" t="b">
        <v>0</v>
      </c>
      <c r="G1064" s="84" t="b">
        <v>0</v>
      </c>
    </row>
    <row r="1065" spans="1:7" ht="15">
      <c r="A1065" s="84" t="s">
        <v>2526</v>
      </c>
      <c r="B1065" s="84">
        <v>5</v>
      </c>
      <c r="C1065" s="118">
        <v>0.007502266932320468</v>
      </c>
      <c r="D1065" s="84" t="s">
        <v>2018</v>
      </c>
      <c r="E1065" s="84" t="b">
        <v>0</v>
      </c>
      <c r="F1065" s="84" t="b">
        <v>0</v>
      </c>
      <c r="G1065" s="84" t="b">
        <v>0</v>
      </c>
    </row>
    <row r="1066" spans="1:7" ht="15">
      <c r="A1066" s="84" t="s">
        <v>2521</v>
      </c>
      <c r="B1066" s="84">
        <v>5</v>
      </c>
      <c r="C1066" s="118">
        <v>0.007502266932320468</v>
      </c>
      <c r="D1066" s="84" t="s">
        <v>2018</v>
      </c>
      <c r="E1066" s="84" t="b">
        <v>0</v>
      </c>
      <c r="F1066" s="84" t="b">
        <v>0</v>
      </c>
      <c r="G1066" s="84" t="b">
        <v>0</v>
      </c>
    </row>
    <row r="1067" spans="1:7" ht="15">
      <c r="A1067" s="84" t="s">
        <v>2519</v>
      </c>
      <c r="B1067" s="84">
        <v>5</v>
      </c>
      <c r="C1067" s="118">
        <v>0.0093029873025831</v>
      </c>
      <c r="D1067" s="84" t="s">
        <v>2018</v>
      </c>
      <c r="E1067" s="84" t="b">
        <v>0</v>
      </c>
      <c r="F1067" s="84" t="b">
        <v>0</v>
      </c>
      <c r="G1067" s="84" t="b">
        <v>0</v>
      </c>
    </row>
    <row r="1068" spans="1:7" ht="15">
      <c r="A1068" s="84" t="s">
        <v>273</v>
      </c>
      <c r="B1068" s="84">
        <v>5</v>
      </c>
      <c r="C1068" s="118">
        <v>0.007502266932320468</v>
      </c>
      <c r="D1068" s="84" t="s">
        <v>2018</v>
      </c>
      <c r="E1068" s="84" t="b">
        <v>0</v>
      </c>
      <c r="F1068" s="84" t="b">
        <v>0</v>
      </c>
      <c r="G1068" s="84" t="b">
        <v>0</v>
      </c>
    </row>
    <row r="1069" spans="1:7" ht="15">
      <c r="A1069" s="84" t="s">
        <v>2561</v>
      </c>
      <c r="B1069" s="84">
        <v>4</v>
      </c>
      <c r="C1069" s="118">
        <v>0.0074423898420664806</v>
      </c>
      <c r="D1069" s="84" t="s">
        <v>2018</v>
      </c>
      <c r="E1069" s="84" t="b">
        <v>0</v>
      </c>
      <c r="F1069" s="84" t="b">
        <v>0</v>
      </c>
      <c r="G1069" s="84" t="b">
        <v>0</v>
      </c>
    </row>
    <row r="1070" spans="1:7" ht="15">
      <c r="A1070" s="84" t="s">
        <v>2658</v>
      </c>
      <c r="B1070" s="84">
        <v>4</v>
      </c>
      <c r="C1070" s="118">
        <v>0.006631099344609988</v>
      </c>
      <c r="D1070" s="84" t="s">
        <v>2018</v>
      </c>
      <c r="E1070" s="84" t="b">
        <v>0</v>
      </c>
      <c r="F1070" s="84" t="b">
        <v>0</v>
      </c>
      <c r="G1070" s="84" t="b">
        <v>0</v>
      </c>
    </row>
    <row r="1071" spans="1:7" ht="15">
      <c r="A1071" s="84" t="s">
        <v>2176</v>
      </c>
      <c r="B1071" s="84">
        <v>4</v>
      </c>
      <c r="C1071" s="118">
        <v>0.006631099344609988</v>
      </c>
      <c r="D1071" s="84" t="s">
        <v>2018</v>
      </c>
      <c r="E1071" s="84" t="b">
        <v>0</v>
      </c>
      <c r="F1071" s="84" t="b">
        <v>0</v>
      </c>
      <c r="G1071" s="84" t="b">
        <v>0</v>
      </c>
    </row>
    <row r="1072" spans="1:7" ht="15">
      <c r="A1072" s="84" t="s">
        <v>2572</v>
      </c>
      <c r="B1072" s="84">
        <v>4</v>
      </c>
      <c r="C1072" s="118">
        <v>0.006631099344609988</v>
      </c>
      <c r="D1072" s="84" t="s">
        <v>2018</v>
      </c>
      <c r="E1072" s="84" t="b">
        <v>0</v>
      </c>
      <c r="F1072" s="84" t="b">
        <v>0</v>
      </c>
      <c r="G1072" s="84" t="b">
        <v>0</v>
      </c>
    </row>
    <row r="1073" spans="1:7" ht="15">
      <c r="A1073" s="84" t="s">
        <v>2655</v>
      </c>
      <c r="B1073" s="84">
        <v>4</v>
      </c>
      <c r="C1073" s="118">
        <v>0.006631099344609988</v>
      </c>
      <c r="D1073" s="84" t="s">
        <v>2018</v>
      </c>
      <c r="E1073" s="84" t="b">
        <v>0</v>
      </c>
      <c r="F1073" s="84" t="b">
        <v>0</v>
      </c>
      <c r="G1073" s="84" t="b">
        <v>0</v>
      </c>
    </row>
    <row r="1074" spans="1:7" ht="15">
      <c r="A1074" s="84" t="s">
        <v>2562</v>
      </c>
      <c r="B1074" s="84">
        <v>3</v>
      </c>
      <c r="C1074" s="118">
        <v>0.00558179238154986</v>
      </c>
      <c r="D1074" s="84" t="s">
        <v>2018</v>
      </c>
      <c r="E1074" s="84" t="b">
        <v>0</v>
      </c>
      <c r="F1074" s="84" t="b">
        <v>0</v>
      </c>
      <c r="G1074" s="84" t="b">
        <v>0</v>
      </c>
    </row>
    <row r="1075" spans="1:7" ht="15">
      <c r="A1075" s="84" t="s">
        <v>2861</v>
      </c>
      <c r="B1075" s="84">
        <v>3</v>
      </c>
      <c r="C1075" s="118">
        <v>0.00558179238154986</v>
      </c>
      <c r="D1075" s="84" t="s">
        <v>2018</v>
      </c>
      <c r="E1075" s="84" t="b">
        <v>0</v>
      </c>
      <c r="F1075" s="84" t="b">
        <v>0</v>
      </c>
      <c r="G1075" s="84" t="b">
        <v>0</v>
      </c>
    </row>
    <row r="1076" spans="1:7" ht="15">
      <c r="A1076" s="84" t="s">
        <v>2862</v>
      </c>
      <c r="B1076" s="84">
        <v>3</v>
      </c>
      <c r="C1076" s="118">
        <v>0.00558179238154986</v>
      </c>
      <c r="D1076" s="84" t="s">
        <v>2018</v>
      </c>
      <c r="E1076" s="84" t="b">
        <v>0</v>
      </c>
      <c r="F1076" s="84" t="b">
        <v>0</v>
      </c>
      <c r="G1076" s="84" t="b">
        <v>0</v>
      </c>
    </row>
    <row r="1077" spans="1:7" ht="15">
      <c r="A1077" s="84" t="s">
        <v>2863</v>
      </c>
      <c r="B1077" s="84">
        <v>3</v>
      </c>
      <c r="C1077" s="118">
        <v>0.00558179238154986</v>
      </c>
      <c r="D1077" s="84" t="s">
        <v>2018</v>
      </c>
      <c r="E1077" s="84" t="b">
        <v>0</v>
      </c>
      <c r="F1077" s="84" t="b">
        <v>0</v>
      </c>
      <c r="G1077" s="84" t="b">
        <v>0</v>
      </c>
    </row>
    <row r="1078" spans="1:7" ht="15">
      <c r="A1078" s="84" t="s">
        <v>2864</v>
      </c>
      <c r="B1078" s="84">
        <v>3</v>
      </c>
      <c r="C1078" s="118">
        <v>0.00558179238154986</v>
      </c>
      <c r="D1078" s="84" t="s">
        <v>2018</v>
      </c>
      <c r="E1078" s="84" t="b">
        <v>0</v>
      </c>
      <c r="F1078" s="84" t="b">
        <v>0</v>
      </c>
      <c r="G1078" s="84" t="b">
        <v>0</v>
      </c>
    </row>
    <row r="1079" spans="1:7" ht="15">
      <c r="A1079" s="84" t="s">
        <v>2633</v>
      </c>
      <c r="B1079" s="84">
        <v>3</v>
      </c>
      <c r="C1079" s="118">
        <v>0.00558179238154986</v>
      </c>
      <c r="D1079" s="84" t="s">
        <v>2018</v>
      </c>
      <c r="E1079" s="84" t="b">
        <v>0</v>
      </c>
      <c r="F1079" s="84" t="b">
        <v>0</v>
      </c>
      <c r="G1079" s="84" t="b">
        <v>0</v>
      </c>
    </row>
    <row r="1080" spans="1:7" ht="15">
      <c r="A1080" s="84" t="s">
        <v>2634</v>
      </c>
      <c r="B1080" s="84">
        <v>3</v>
      </c>
      <c r="C1080" s="118">
        <v>0.00558179238154986</v>
      </c>
      <c r="D1080" s="84" t="s">
        <v>2018</v>
      </c>
      <c r="E1080" s="84" t="b">
        <v>0</v>
      </c>
      <c r="F1080" s="84" t="b">
        <v>0</v>
      </c>
      <c r="G1080" s="84" t="b">
        <v>0</v>
      </c>
    </row>
    <row r="1081" spans="1:7" ht="15">
      <c r="A1081" s="84" t="s">
        <v>2635</v>
      </c>
      <c r="B1081" s="84">
        <v>3</v>
      </c>
      <c r="C1081" s="118">
        <v>0.00558179238154986</v>
      </c>
      <c r="D1081" s="84" t="s">
        <v>2018</v>
      </c>
      <c r="E1081" s="84" t="b">
        <v>0</v>
      </c>
      <c r="F1081" s="84" t="b">
        <v>0</v>
      </c>
      <c r="G1081" s="84" t="b">
        <v>0</v>
      </c>
    </row>
    <row r="1082" spans="1:7" ht="15">
      <c r="A1082" s="84" t="s">
        <v>2636</v>
      </c>
      <c r="B1082" s="84">
        <v>3</v>
      </c>
      <c r="C1082" s="118">
        <v>0.00558179238154986</v>
      </c>
      <c r="D1082" s="84" t="s">
        <v>2018</v>
      </c>
      <c r="E1082" s="84" t="b">
        <v>0</v>
      </c>
      <c r="F1082" s="84" t="b">
        <v>0</v>
      </c>
      <c r="G1082" s="84" t="b">
        <v>0</v>
      </c>
    </row>
    <row r="1083" spans="1:7" ht="15">
      <c r="A1083" s="84" t="s">
        <v>2108</v>
      </c>
      <c r="B1083" s="84">
        <v>3</v>
      </c>
      <c r="C1083" s="118">
        <v>0.00558179238154986</v>
      </c>
      <c r="D1083" s="84" t="s">
        <v>2018</v>
      </c>
      <c r="E1083" s="84" t="b">
        <v>1</v>
      </c>
      <c r="F1083" s="84" t="b">
        <v>0</v>
      </c>
      <c r="G1083" s="84" t="b">
        <v>0</v>
      </c>
    </row>
    <row r="1084" spans="1:7" ht="15">
      <c r="A1084" s="84" t="s">
        <v>2754</v>
      </c>
      <c r="B1084" s="84">
        <v>3</v>
      </c>
      <c r="C1084" s="118">
        <v>0.00558179238154986</v>
      </c>
      <c r="D1084" s="84" t="s">
        <v>2018</v>
      </c>
      <c r="E1084" s="84" t="b">
        <v>0</v>
      </c>
      <c r="F1084" s="84" t="b">
        <v>0</v>
      </c>
      <c r="G1084" s="84" t="b">
        <v>0</v>
      </c>
    </row>
    <row r="1085" spans="1:7" ht="15">
      <c r="A1085" s="84" t="s">
        <v>2518</v>
      </c>
      <c r="B1085" s="84">
        <v>3</v>
      </c>
      <c r="C1085" s="118">
        <v>0.00558179238154986</v>
      </c>
      <c r="D1085" s="84" t="s">
        <v>2018</v>
      </c>
      <c r="E1085" s="84" t="b">
        <v>0</v>
      </c>
      <c r="F1085" s="84" t="b">
        <v>0</v>
      </c>
      <c r="G1085" s="84" t="b">
        <v>0</v>
      </c>
    </row>
    <row r="1086" spans="1:7" ht="15">
      <c r="A1086" s="84" t="s">
        <v>2624</v>
      </c>
      <c r="B1086" s="84">
        <v>2</v>
      </c>
      <c r="C1086" s="118">
        <v>0.004292919788097141</v>
      </c>
      <c r="D1086" s="84" t="s">
        <v>2018</v>
      </c>
      <c r="E1086" s="84" t="b">
        <v>0</v>
      </c>
      <c r="F1086" s="84" t="b">
        <v>0</v>
      </c>
      <c r="G1086" s="84" t="b">
        <v>0</v>
      </c>
    </row>
    <row r="1087" spans="1:7" ht="15">
      <c r="A1087" s="84" t="s">
        <v>2625</v>
      </c>
      <c r="B1087" s="84">
        <v>2</v>
      </c>
      <c r="C1087" s="118">
        <v>0.004292919788097141</v>
      </c>
      <c r="D1087" s="84" t="s">
        <v>2018</v>
      </c>
      <c r="E1087" s="84" t="b">
        <v>0</v>
      </c>
      <c r="F1087" s="84" t="b">
        <v>0</v>
      </c>
      <c r="G1087" s="84" t="b">
        <v>0</v>
      </c>
    </row>
    <row r="1088" spans="1:7" ht="15">
      <c r="A1088" s="84" t="s">
        <v>2626</v>
      </c>
      <c r="B1088" s="84">
        <v>2</v>
      </c>
      <c r="C1088" s="118">
        <v>0.004292919788097141</v>
      </c>
      <c r="D1088" s="84" t="s">
        <v>2018</v>
      </c>
      <c r="E1088" s="84" t="b">
        <v>0</v>
      </c>
      <c r="F1088" s="84" t="b">
        <v>0</v>
      </c>
      <c r="G1088" s="84" t="b">
        <v>0</v>
      </c>
    </row>
    <row r="1089" spans="1:7" ht="15">
      <c r="A1089" s="84" t="s">
        <v>2570</v>
      </c>
      <c r="B1089" s="84">
        <v>2</v>
      </c>
      <c r="C1089" s="118">
        <v>0.004292919788097141</v>
      </c>
      <c r="D1089" s="84" t="s">
        <v>2018</v>
      </c>
      <c r="E1089" s="84" t="b">
        <v>0</v>
      </c>
      <c r="F1089" s="84" t="b">
        <v>0</v>
      </c>
      <c r="G1089" s="84" t="b">
        <v>0</v>
      </c>
    </row>
    <row r="1090" spans="1:7" ht="15">
      <c r="A1090" s="84" t="s">
        <v>2571</v>
      </c>
      <c r="B1090" s="84">
        <v>2</v>
      </c>
      <c r="C1090" s="118">
        <v>0.004292919788097141</v>
      </c>
      <c r="D1090" s="84" t="s">
        <v>2018</v>
      </c>
      <c r="E1090" s="84" t="b">
        <v>0</v>
      </c>
      <c r="F1090" s="84" t="b">
        <v>0</v>
      </c>
      <c r="G1090" s="84" t="b">
        <v>0</v>
      </c>
    </row>
    <row r="1091" spans="1:7" ht="15">
      <c r="A1091" s="84" t="s">
        <v>2536</v>
      </c>
      <c r="B1091" s="84">
        <v>2</v>
      </c>
      <c r="C1091" s="118">
        <v>0.004292919788097141</v>
      </c>
      <c r="D1091" s="84" t="s">
        <v>2018</v>
      </c>
      <c r="E1091" s="84" t="b">
        <v>1</v>
      </c>
      <c r="F1091" s="84" t="b">
        <v>0</v>
      </c>
      <c r="G1091" s="84" t="b">
        <v>0</v>
      </c>
    </row>
    <row r="1092" spans="1:7" ht="15">
      <c r="A1092" s="84" t="s">
        <v>2599</v>
      </c>
      <c r="B1092" s="84">
        <v>2</v>
      </c>
      <c r="C1092" s="118">
        <v>0.004292919788097141</v>
      </c>
      <c r="D1092" s="84" t="s">
        <v>2018</v>
      </c>
      <c r="E1092" s="84" t="b">
        <v>0</v>
      </c>
      <c r="F1092" s="84" t="b">
        <v>0</v>
      </c>
      <c r="G1092" s="84" t="b">
        <v>0</v>
      </c>
    </row>
    <row r="1093" spans="1:7" ht="15">
      <c r="A1093" s="84" t="s">
        <v>2627</v>
      </c>
      <c r="B1093" s="84">
        <v>2</v>
      </c>
      <c r="C1093" s="118">
        <v>0.004292919788097141</v>
      </c>
      <c r="D1093" s="84" t="s">
        <v>2018</v>
      </c>
      <c r="E1093" s="84" t="b">
        <v>0</v>
      </c>
      <c r="F1093" s="84" t="b">
        <v>0</v>
      </c>
      <c r="G1093" s="84" t="b">
        <v>0</v>
      </c>
    </row>
    <row r="1094" spans="1:7" ht="15">
      <c r="A1094" s="84" t="s">
        <v>2600</v>
      </c>
      <c r="B1094" s="84">
        <v>2</v>
      </c>
      <c r="C1094" s="118">
        <v>0.004292919788097141</v>
      </c>
      <c r="D1094" s="84" t="s">
        <v>2018</v>
      </c>
      <c r="E1094" s="84" t="b">
        <v>0</v>
      </c>
      <c r="F1094" s="84" t="b">
        <v>0</v>
      </c>
      <c r="G1094" s="84" t="b">
        <v>0</v>
      </c>
    </row>
    <row r="1095" spans="1:7" ht="15">
      <c r="A1095" s="84" t="s">
        <v>2628</v>
      </c>
      <c r="B1095" s="84">
        <v>2</v>
      </c>
      <c r="C1095" s="118">
        <v>0.004292919788097141</v>
      </c>
      <c r="D1095" s="84" t="s">
        <v>2018</v>
      </c>
      <c r="E1095" s="84" t="b">
        <v>0</v>
      </c>
      <c r="F1095" s="84" t="b">
        <v>0</v>
      </c>
      <c r="G1095" s="84" t="b">
        <v>0</v>
      </c>
    </row>
    <row r="1096" spans="1:7" ht="15">
      <c r="A1096" s="84" t="s">
        <v>2629</v>
      </c>
      <c r="B1096" s="84">
        <v>2</v>
      </c>
      <c r="C1096" s="118">
        <v>0.004292919788097141</v>
      </c>
      <c r="D1096" s="84" t="s">
        <v>2018</v>
      </c>
      <c r="E1096" s="84" t="b">
        <v>0</v>
      </c>
      <c r="F1096" s="84" t="b">
        <v>0</v>
      </c>
      <c r="G1096" s="84" t="b">
        <v>0</v>
      </c>
    </row>
    <row r="1097" spans="1:7" ht="15">
      <c r="A1097" s="84" t="s">
        <v>2630</v>
      </c>
      <c r="B1097" s="84">
        <v>2</v>
      </c>
      <c r="C1097" s="118">
        <v>0.004292919788097141</v>
      </c>
      <c r="D1097" s="84" t="s">
        <v>2018</v>
      </c>
      <c r="E1097" s="84" t="b">
        <v>0</v>
      </c>
      <c r="F1097" s="84" t="b">
        <v>0</v>
      </c>
      <c r="G1097" s="84" t="b">
        <v>0</v>
      </c>
    </row>
    <row r="1098" spans="1:7" ht="15">
      <c r="A1098" s="84" t="s">
        <v>2631</v>
      </c>
      <c r="B1098" s="84">
        <v>2</v>
      </c>
      <c r="C1098" s="118">
        <v>0.004292919788097141</v>
      </c>
      <c r="D1098" s="84" t="s">
        <v>2018</v>
      </c>
      <c r="E1098" s="84" t="b">
        <v>0</v>
      </c>
      <c r="F1098" s="84" t="b">
        <v>0</v>
      </c>
      <c r="G1098" s="84" t="b">
        <v>0</v>
      </c>
    </row>
    <row r="1099" spans="1:7" ht="15">
      <c r="A1099" s="84" t="s">
        <v>3031</v>
      </c>
      <c r="B1099" s="84">
        <v>2</v>
      </c>
      <c r="C1099" s="118">
        <v>0.004292919788097141</v>
      </c>
      <c r="D1099" s="84" t="s">
        <v>2018</v>
      </c>
      <c r="E1099" s="84" t="b">
        <v>0</v>
      </c>
      <c r="F1099" s="84" t="b">
        <v>0</v>
      </c>
      <c r="G1099" s="84" t="b">
        <v>0</v>
      </c>
    </row>
    <row r="1100" spans="1:7" ht="15">
      <c r="A1100" s="84" t="s">
        <v>2677</v>
      </c>
      <c r="B1100" s="84">
        <v>2</v>
      </c>
      <c r="C1100" s="118">
        <v>0.004292919788097141</v>
      </c>
      <c r="D1100" s="84" t="s">
        <v>2018</v>
      </c>
      <c r="E1100" s="84" t="b">
        <v>0</v>
      </c>
      <c r="F1100" s="84" t="b">
        <v>0</v>
      </c>
      <c r="G1100" s="84" t="b">
        <v>0</v>
      </c>
    </row>
    <row r="1101" spans="1:7" ht="15">
      <c r="A1101" s="84" t="s">
        <v>2532</v>
      </c>
      <c r="B1101" s="84">
        <v>2</v>
      </c>
      <c r="C1101" s="118">
        <v>0.004292919788097141</v>
      </c>
      <c r="D1101" s="84" t="s">
        <v>2018</v>
      </c>
      <c r="E1101" s="84" t="b">
        <v>0</v>
      </c>
      <c r="F1101" s="84" t="b">
        <v>0</v>
      </c>
      <c r="G1101" s="84" t="b">
        <v>0</v>
      </c>
    </row>
    <row r="1102" spans="1:7" ht="15">
      <c r="A1102" s="84" t="s">
        <v>2755</v>
      </c>
      <c r="B1102" s="84">
        <v>2</v>
      </c>
      <c r="C1102" s="118">
        <v>0.004292919788097141</v>
      </c>
      <c r="D1102" s="84" t="s">
        <v>2018</v>
      </c>
      <c r="E1102" s="84" t="b">
        <v>0</v>
      </c>
      <c r="F1102" s="84" t="b">
        <v>0</v>
      </c>
      <c r="G1102" s="84" t="b">
        <v>0</v>
      </c>
    </row>
    <row r="1103" spans="1:7" ht="15">
      <c r="A1103" s="84" t="s">
        <v>2756</v>
      </c>
      <c r="B1103" s="84">
        <v>2</v>
      </c>
      <c r="C1103" s="118">
        <v>0.004292919788097141</v>
      </c>
      <c r="D1103" s="84" t="s">
        <v>2018</v>
      </c>
      <c r="E1103" s="84" t="b">
        <v>0</v>
      </c>
      <c r="F1103" s="84" t="b">
        <v>0</v>
      </c>
      <c r="G1103" s="84" t="b">
        <v>0</v>
      </c>
    </row>
    <row r="1104" spans="1:7" ht="15">
      <c r="A1104" s="84" t="s">
        <v>2757</v>
      </c>
      <c r="B1104" s="84">
        <v>2</v>
      </c>
      <c r="C1104" s="118">
        <v>0.004292919788097141</v>
      </c>
      <c r="D1104" s="84" t="s">
        <v>2018</v>
      </c>
      <c r="E1104" s="84" t="b">
        <v>0</v>
      </c>
      <c r="F1104" s="84" t="b">
        <v>0</v>
      </c>
      <c r="G1104" s="84" t="b">
        <v>0</v>
      </c>
    </row>
    <row r="1105" spans="1:7" ht="15">
      <c r="A1105" s="84" t="s">
        <v>2758</v>
      </c>
      <c r="B1105" s="84">
        <v>2</v>
      </c>
      <c r="C1105" s="118">
        <v>0.004292919788097141</v>
      </c>
      <c r="D1105" s="84" t="s">
        <v>2018</v>
      </c>
      <c r="E1105" s="84" t="b">
        <v>0</v>
      </c>
      <c r="F1105" s="84" t="b">
        <v>0</v>
      </c>
      <c r="G1105" s="84" t="b">
        <v>0</v>
      </c>
    </row>
    <row r="1106" spans="1:7" ht="15">
      <c r="A1106" s="84" t="s">
        <v>2759</v>
      </c>
      <c r="B1106" s="84">
        <v>2</v>
      </c>
      <c r="C1106" s="118">
        <v>0.004292919788097141</v>
      </c>
      <c r="D1106" s="84" t="s">
        <v>2018</v>
      </c>
      <c r="E1106" s="84" t="b">
        <v>0</v>
      </c>
      <c r="F1106" s="84" t="b">
        <v>0</v>
      </c>
      <c r="G1106" s="84" t="b">
        <v>0</v>
      </c>
    </row>
    <row r="1107" spans="1:7" ht="15">
      <c r="A1107" s="84" t="s">
        <v>2760</v>
      </c>
      <c r="B1107" s="84">
        <v>2</v>
      </c>
      <c r="C1107" s="118">
        <v>0.004292919788097141</v>
      </c>
      <c r="D1107" s="84" t="s">
        <v>2018</v>
      </c>
      <c r="E1107" s="84" t="b">
        <v>0</v>
      </c>
      <c r="F1107" s="84" t="b">
        <v>0</v>
      </c>
      <c r="G1107" s="84" t="b">
        <v>0</v>
      </c>
    </row>
    <row r="1108" spans="1:7" ht="15">
      <c r="A1108" s="84" t="s">
        <v>2639</v>
      </c>
      <c r="B1108" s="84">
        <v>2</v>
      </c>
      <c r="C1108" s="118">
        <v>0.004292919788097141</v>
      </c>
      <c r="D1108" s="84" t="s">
        <v>2018</v>
      </c>
      <c r="E1108" s="84" t="b">
        <v>0</v>
      </c>
      <c r="F1108" s="84" t="b">
        <v>0</v>
      </c>
      <c r="G1108" s="84" t="b">
        <v>0</v>
      </c>
    </row>
    <row r="1109" spans="1:7" ht="15">
      <c r="A1109" s="84" t="s">
        <v>2761</v>
      </c>
      <c r="B1109" s="84">
        <v>2</v>
      </c>
      <c r="C1109" s="118">
        <v>0.004292919788097141</v>
      </c>
      <c r="D1109" s="84" t="s">
        <v>2018</v>
      </c>
      <c r="E1109" s="84" t="b">
        <v>0</v>
      </c>
      <c r="F1109" s="84" t="b">
        <v>0</v>
      </c>
      <c r="G1109" s="84" t="b">
        <v>0</v>
      </c>
    </row>
    <row r="1110" spans="1:7" ht="15">
      <c r="A1110" s="84" t="s">
        <v>2762</v>
      </c>
      <c r="B1110" s="84">
        <v>2</v>
      </c>
      <c r="C1110" s="118">
        <v>0.004292919788097141</v>
      </c>
      <c r="D1110" s="84" t="s">
        <v>2018</v>
      </c>
      <c r="E1110" s="84" t="b">
        <v>0</v>
      </c>
      <c r="F1110" s="84" t="b">
        <v>0</v>
      </c>
      <c r="G1110" s="84" t="b">
        <v>0</v>
      </c>
    </row>
    <row r="1111" spans="1:7" ht="15">
      <c r="A1111" s="84" t="s">
        <v>2763</v>
      </c>
      <c r="B1111" s="84">
        <v>2</v>
      </c>
      <c r="C1111" s="118">
        <v>0.004292919788097141</v>
      </c>
      <c r="D1111" s="84" t="s">
        <v>2018</v>
      </c>
      <c r="E1111" s="84" t="b">
        <v>0</v>
      </c>
      <c r="F1111" s="84" t="b">
        <v>0</v>
      </c>
      <c r="G1111" s="84" t="b">
        <v>0</v>
      </c>
    </row>
    <row r="1112" spans="1:7" ht="15">
      <c r="A1112" s="84" t="s">
        <v>2764</v>
      </c>
      <c r="B1112" s="84">
        <v>2</v>
      </c>
      <c r="C1112" s="118">
        <v>0.004292919788097141</v>
      </c>
      <c r="D1112" s="84" t="s">
        <v>2018</v>
      </c>
      <c r="E1112" s="84" t="b">
        <v>0</v>
      </c>
      <c r="F1112" s="84" t="b">
        <v>0</v>
      </c>
      <c r="G1112" s="84" t="b">
        <v>0</v>
      </c>
    </row>
    <row r="1113" spans="1:7" ht="15">
      <c r="A1113" s="84" t="s">
        <v>2765</v>
      </c>
      <c r="B1113" s="84">
        <v>2</v>
      </c>
      <c r="C1113" s="118">
        <v>0.004292919788097141</v>
      </c>
      <c r="D1113" s="84" t="s">
        <v>2018</v>
      </c>
      <c r="E1113" s="84" t="b">
        <v>0</v>
      </c>
      <c r="F1113" s="84" t="b">
        <v>0</v>
      </c>
      <c r="G1113" s="84" t="b">
        <v>0</v>
      </c>
    </row>
    <row r="1114" spans="1:7" ht="15">
      <c r="A1114" s="84" t="s">
        <v>2766</v>
      </c>
      <c r="B1114" s="84">
        <v>2</v>
      </c>
      <c r="C1114" s="118">
        <v>0.004292919788097141</v>
      </c>
      <c r="D1114" s="84" t="s">
        <v>2018</v>
      </c>
      <c r="E1114" s="84" t="b">
        <v>0</v>
      </c>
      <c r="F1114" s="84" t="b">
        <v>0</v>
      </c>
      <c r="G1114" s="84" t="b">
        <v>0</v>
      </c>
    </row>
    <row r="1115" spans="1:7" ht="15">
      <c r="A1115" s="84" t="s">
        <v>2872</v>
      </c>
      <c r="B1115" s="84">
        <v>2</v>
      </c>
      <c r="C1115" s="118">
        <v>0.004292919788097141</v>
      </c>
      <c r="D1115" s="84" t="s">
        <v>2018</v>
      </c>
      <c r="E1115" s="84" t="b">
        <v>0</v>
      </c>
      <c r="F1115" s="84" t="b">
        <v>0</v>
      </c>
      <c r="G1115" s="84" t="b">
        <v>0</v>
      </c>
    </row>
    <row r="1116" spans="1:7" ht="15">
      <c r="A1116" s="84" t="s">
        <v>2559</v>
      </c>
      <c r="B1116" s="84">
        <v>2</v>
      </c>
      <c r="C1116" s="118">
        <v>0.004292919788097141</v>
      </c>
      <c r="D1116" s="84" t="s">
        <v>2018</v>
      </c>
      <c r="E1116" s="84" t="b">
        <v>0</v>
      </c>
      <c r="F1116" s="84" t="b">
        <v>0</v>
      </c>
      <c r="G1116" s="84" t="b">
        <v>0</v>
      </c>
    </row>
    <row r="1117" spans="1:7" ht="15">
      <c r="A1117" s="84" t="s">
        <v>2582</v>
      </c>
      <c r="B1117" s="84">
        <v>2</v>
      </c>
      <c r="C1117" s="118">
        <v>0.004292919788097141</v>
      </c>
      <c r="D1117" s="84" t="s">
        <v>2018</v>
      </c>
      <c r="E1117" s="84" t="b">
        <v>0</v>
      </c>
      <c r="F1117" s="84" t="b">
        <v>0</v>
      </c>
      <c r="G1117" s="84" t="b">
        <v>0</v>
      </c>
    </row>
    <row r="1118" spans="1:7" ht="15">
      <c r="A1118" s="84" t="s">
        <v>2644</v>
      </c>
      <c r="B1118" s="84">
        <v>2</v>
      </c>
      <c r="C1118" s="118">
        <v>0.004292919788097141</v>
      </c>
      <c r="D1118" s="84" t="s">
        <v>2018</v>
      </c>
      <c r="E1118" s="84" t="b">
        <v>0</v>
      </c>
      <c r="F1118" s="84" t="b">
        <v>0</v>
      </c>
      <c r="G1118" s="84" t="b">
        <v>0</v>
      </c>
    </row>
    <row r="1119" spans="1:7" ht="15">
      <c r="A1119" s="84" t="s">
        <v>2645</v>
      </c>
      <c r="B1119" s="84">
        <v>2</v>
      </c>
      <c r="C1119" s="118">
        <v>0.004292919788097141</v>
      </c>
      <c r="D1119" s="84" t="s">
        <v>2018</v>
      </c>
      <c r="E1119" s="84" t="b">
        <v>0</v>
      </c>
      <c r="F1119" s="84" t="b">
        <v>0</v>
      </c>
      <c r="G1119" s="84" t="b">
        <v>0</v>
      </c>
    </row>
    <row r="1120" spans="1:7" ht="15">
      <c r="A1120" s="84" t="s">
        <v>2646</v>
      </c>
      <c r="B1120" s="84">
        <v>2</v>
      </c>
      <c r="C1120" s="118">
        <v>0.004292919788097141</v>
      </c>
      <c r="D1120" s="84" t="s">
        <v>2018</v>
      </c>
      <c r="E1120" s="84" t="b">
        <v>0</v>
      </c>
      <c r="F1120" s="84" t="b">
        <v>0</v>
      </c>
      <c r="G1120" s="84" t="b">
        <v>0</v>
      </c>
    </row>
    <row r="1121" spans="1:7" ht="15">
      <c r="A1121" s="84" t="s">
        <v>2647</v>
      </c>
      <c r="B1121" s="84">
        <v>2</v>
      </c>
      <c r="C1121" s="118">
        <v>0.004292919788097141</v>
      </c>
      <c r="D1121" s="84" t="s">
        <v>2018</v>
      </c>
      <c r="E1121" s="84" t="b">
        <v>0</v>
      </c>
      <c r="F1121" s="84" t="b">
        <v>0</v>
      </c>
      <c r="G1121" s="84" t="b">
        <v>0</v>
      </c>
    </row>
    <row r="1122" spans="1:7" ht="15">
      <c r="A1122" s="84" t="s">
        <v>2610</v>
      </c>
      <c r="B1122" s="84">
        <v>2</v>
      </c>
      <c r="C1122" s="118">
        <v>0.004292919788097141</v>
      </c>
      <c r="D1122" s="84" t="s">
        <v>2018</v>
      </c>
      <c r="E1122" s="84" t="b">
        <v>0</v>
      </c>
      <c r="F1122" s="84" t="b">
        <v>0</v>
      </c>
      <c r="G1122" s="84" t="b">
        <v>0</v>
      </c>
    </row>
    <row r="1123" spans="1:7" ht="15">
      <c r="A1123" s="84" t="s">
        <v>2648</v>
      </c>
      <c r="B1123" s="84">
        <v>2</v>
      </c>
      <c r="C1123" s="118">
        <v>0.004292919788097141</v>
      </c>
      <c r="D1123" s="84" t="s">
        <v>2018</v>
      </c>
      <c r="E1123" s="84" t="b">
        <v>0</v>
      </c>
      <c r="F1123" s="84" t="b">
        <v>0</v>
      </c>
      <c r="G1123" s="84" t="b">
        <v>0</v>
      </c>
    </row>
    <row r="1124" spans="1:7" ht="15">
      <c r="A1124" s="84" t="s">
        <v>2684</v>
      </c>
      <c r="B1124" s="84">
        <v>2</v>
      </c>
      <c r="C1124" s="118">
        <v>0.004292919788097141</v>
      </c>
      <c r="D1124" s="84" t="s">
        <v>2018</v>
      </c>
      <c r="E1124" s="84" t="b">
        <v>0</v>
      </c>
      <c r="F1124" s="84" t="b">
        <v>0</v>
      </c>
      <c r="G1124" s="84" t="b">
        <v>0</v>
      </c>
    </row>
    <row r="1125" spans="1:7" ht="15">
      <c r="A1125" s="84" t="s">
        <v>2527</v>
      </c>
      <c r="B1125" s="84">
        <v>2</v>
      </c>
      <c r="C1125" s="118">
        <v>0.005270289903889288</v>
      </c>
      <c r="D1125" s="84" t="s">
        <v>2018</v>
      </c>
      <c r="E1125" s="84" t="b">
        <v>0</v>
      </c>
      <c r="F1125" s="84" t="b">
        <v>0</v>
      </c>
      <c r="G1125" s="84" t="b">
        <v>0</v>
      </c>
    </row>
    <row r="1126" spans="1:7" ht="15">
      <c r="A1126" s="84" t="s">
        <v>2528</v>
      </c>
      <c r="B1126" s="84">
        <v>2</v>
      </c>
      <c r="C1126" s="118">
        <v>0.005270289903889288</v>
      </c>
      <c r="D1126" s="84" t="s">
        <v>2018</v>
      </c>
      <c r="E1126" s="84" t="b">
        <v>0</v>
      </c>
      <c r="F1126" s="84" t="b">
        <v>0</v>
      </c>
      <c r="G1126" s="84" t="b">
        <v>0</v>
      </c>
    </row>
    <row r="1127" spans="1:7" ht="15">
      <c r="A1127" s="84" t="s">
        <v>2173</v>
      </c>
      <c r="B1127" s="84">
        <v>2</v>
      </c>
      <c r="C1127" s="118">
        <v>0.004292919788097141</v>
      </c>
      <c r="D1127" s="84" t="s">
        <v>2018</v>
      </c>
      <c r="E1127" s="84" t="b">
        <v>0</v>
      </c>
      <c r="F1127" s="84" t="b">
        <v>0</v>
      </c>
      <c r="G1127" s="84" t="b">
        <v>0</v>
      </c>
    </row>
    <row r="1128" spans="1:7" ht="15">
      <c r="A1128" s="84" t="s">
        <v>2553</v>
      </c>
      <c r="B1128" s="84">
        <v>2</v>
      </c>
      <c r="C1128" s="118">
        <v>0.004292919788097141</v>
      </c>
      <c r="D1128" s="84" t="s">
        <v>2018</v>
      </c>
      <c r="E1128" s="84" t="b">
        <v>0</v>
      </c>
      <c r="F1128" s="84" t="b">
        <v>0</v>
      </c>
      <c r="G1128" s="84" t="b">
        <v>0</v>
      </c>
    </row>
    <row r="1129" spans="1:7" ht="15">
      <c r="A1129" s="84" t="s">
        <v>2166</v>
      </c>
      <c r="B1129" s="84">
        <v>2</v>
      </c>
      <c r="C1129" s="118">
        <v>0.004292919788097141</v>
      </c>
      <c r="D1129" s="84" t="s">
        <v>2018</v>
      </c>
      <c r="E1129" s="84" t="b">
        <v>0</v>
      </c>
      <c r="F1129" s="84" t="b">
        <v>0</v>
      </c>
      <c r="G1129" s="84" t="b">
        <v>0</v>
      </c>
    </row>
    <row r="1130" spans="1:7" ht="15">
      <c r="A1130" s="84" t="s">
        <v>2167</v>
      </c>
      <c r="B1130" s="84">
        <v>2</v>
      </c>
      <c r="C1130" s="118">
        <v>0.004292919788097141</v>
      </c>
      <c r="D1130" s="84" t="s">
        <v>2018</v>
      </c>
      <c r="E1130" s="84" t="b">
        <v>0</v>
      </c>
      <c r="F1130" s="84" t="b">
        <v>0</v>
      </c>
      <c r="G1130" s="84" t="b">
        <v>0</v>
      </c>
    </row>
    <row r="1131" spans="1:7" ht="15">
      <c r="A1131" s="84" t="s">
        <v>2168</v>
      </c>
      <c r="B1131" s="84">
        <v>2</v>
      </c>
      <c r="C1131" s="118">
        <v>0.004292919788097141</v>
      </c>
      <c r="D1131" s="84" t="s">
        <v>2018</v>
      </c>
      <c r="E1131" s="84" t="b">
        <v>0</v>
      </c>
      <c r="F1131" s="84" t="b">
        <v>0</v>
      </c>
      <c r="G1131" s="84" t="b">
        <v>0</v>
      </c>
    </row>
    <row r="1132" spans="1:7" ht="15">
      <c r="A1132" s="84" t="s">
        <v>2554</v>
      </c>
      <c r="B1132" s="84">
        <v>2</v>
      </c>
      <c r="C1132" s="118">
        <v>0.004292919788097141</v>
      </c>
      <c r="D1132" s="84" t="s">
        <v>2018</v>
      </c>
      <c r="E1132" s="84" t="b">
        <v>0</v>
      </c>
      <c r="F1132" s="84" t="b">
        <v>0</v>
      </c>
      <c r="G1132" s="84" t="b">
        <v>0</v>
      </c>
    </row>
    <row r="1133" spans="1:7" ht="15">
      <c r="A1133" s="84" t="s">
        <v>2177</v>
      </c>
      <c r="B1133" s="84">
        <v>2</v>
      </c>
      <c r="C1133" s="118">
        <v>0.004292919788097141</v>
      </c>
      <c r="D1133" s="84" t="s">
        <v>2018</v>
      </c>
      <c r="E1133" s="84" t="b">
        <v>0</v>
      </c>
      <c r="F1133" s="84" t="b">
        <v>0</v>
      </c>
      <c r="G1133" s="84" t="b">
        <v>0</v>
      </c>
    </row>
    <row r="1134" spans="1:7" ht="15">
      <c r="A1134" s="84" t="s">
        <v>2555</v>
      </c>
      <c r="B1134" s="84">
        <v>2</v>
      </c>
      <c r="C1134" s="118">
        <v>0.004292919788097141</v>
      </c>
      <c r="D1134" s="84" t="s">
        <v>2018</v>
      </c>
      <c r="E1134" s="84" t="b">
        <v>0</v>
      </c>
      <c r="F1134" s="84" t="b">
        <v>0</v>
      </c>
      <c r="G1134" s="84" t="b">
        <v>0</v>
      </c>
    </row>
    <row r="1135" spans="1:7" ht="15">
      <c r="A1135" s="84" t="s">
        <v>2556</v>
      </c>
      <c r="B1135" s="84">
        <v>2</v>
      </c>
      <c r="C1135" s="118">
        <v>0.004292919788097141</v>
      </c>
      <c r="D1135" s="84" t="s">
        <v>2018</v>
      </c>
      <c r="E1135" s="84" t="b">
        <v>0</v>
      </c>
      <c r="F1135" s="84" t="b">
        <v>0</v>
      </c>
      <c r="G1135" s="84" t="b">
        <v>0</v>
      </c>
    </row>
    <row r="1136" spans="1:7" ht="15">
      <c r="A1136" s="84" t="s">
        <v>2557</v>
      </c>
      <c r="B1136" s="84">
        <v>2</v>
      </c>
      <c r="C1136" s="118">
        <v>0.004292919788097141</v>
      </c>
      <c r="D1136" s="84" t="s">
        <v>2018</v>
      </c>
      <c r="E1136" s="84" t="b">
        <v>0</v>
      </c>
      <c r="F1136" s="84" t="b">
        <v>0</v>
      </c>
      <c r="G1136" s="84" t="b">
        <v>0</v>
      </c>
    </row>
    <row r="1137" spans="1:7" ht="15">
      <c r="A1137" s="84" t="s">
        <v>2558</v>
      </c>
      <c r="B1137" s="84">
        <v>2</v>
      </c>
      <c r="C1137" s="118">
        <v>0.004292919788097141</v>
      </c>
      <c r="D1137" s="84" t="s">
        <v>2018</v>
      </c>
      <c r="E1137" s="84" t="b">
        <v>0</v>
      </c>
      <c r="F1137" s="84" t="b">
        <v>0</v>
      </c>
      <c r="G1137" s="84" t="b">
        <v>0</v>
      </c>
    </row>
    <row r="1138" spans="1:7" ht="15">
      <c r="A1138" s="84" t="s">
        <v>2564</v>
      </c>
      <c r="B1138" s="84">
        <v>2</v>
      </c>
      <c r="C1138" s="118">
        <v>0.004292919788097141</v>
      </c>
      <c r="D1138" s="84" t="s">
        <v>2018</v>
      </c>
      <c r="E1138" s="84" t="b">
        <v>0</v>
      </c>
      <c r="F1138" s="84" t="b">
        <v>0</v>
      </c>
      <c r="G1138" s="84" t="b">
        <v>0</v>
      </c>
    </row>
    <row r="1139" spans="1:7" ht="15">
      <c r="A1139" s="84" t="s">
        <v>3024</v>
      </c>
      <c r="B1139" s="84">
        <v>2</v>
      </c>
      <c r="C1139" s="118">
        <v>0.004292919788097141</v>
      </c>
      <c r="D1139" s="84" t="s">
        <v>2018</v>
      </c>
      <c r="E1139" s="84" t="b">
        <v>0</v>
      </c>
      <c r="F1139" s="84" t="b">
        <v>0</v>
      </c>
      <c r="G1139" s="84" t="b">
        <v>0</v>
      </c>
    </row>
    <row r="1140" spans="1:7" ht="15">
      <c r="A1140" s="84" t="s">
        <v>259</v>
      </c>
      <c r="B1140" s="84">
        <v>8</v>
      </c>
      <c r="C1140" s="118">
        <v>0.010471459622603077</v>
      </c>
      <c r="D1140" s="84" t="s">
        <v>2019</v>
      </c>
      <c r="E1140" s="84" t="b">
        <v>0</v>
      </c>
      <c r="F1140" s="84" t="b">
        <v>0</v>
      </c>
      <c r="G1140" s="84" t="b">
        <v>0</v>
      </c>
    </row>
    <row r="1141" spans="1:7" ht="15">
      <c r="A1141" s="84" t="s">
        <v>2150</v>
      </c>
      <c r="B1141" s="84">
        <v>6</v>
      </c>
      <c r="C1141" s="118">
        <v>0.010465554367300043</v>
      </c>
      <c r="D1141" s="84" t="s">
        <v>2019</v>
      </c>
      <c r="E1141" s="84" t="b">
        <v>0</v>
      </c>
      <c r="F1141" s="84" t="b">
        <v>0</v>
      </c>
      <c r="G1141" s="84" t="b">
        <v>0</v>
      </c>
    </row>
    <row r="1142" spans="1:7" ht="15">
      <c r="A1142" s="84" t="s">
        <v>2146</v>
      </c>
      <c r="B1142" s="84">
        <v>5</v>
      </c>
      <c r="C1142" s="118">
        <v>0.010100759522940943</v>
      </c>
      <c r="D1142" s="84" t="s">
        <v>2019</v>
      </c>
      <c r="E1142" s="84" t="b">
        <v>0</v>
      </c>
      <c r="F1142" s="84" t="b">
        <v>0</v>
      </c>
      <c r="G1142" s="84" t="b">
        <v>0</v>
      </c>
    </row>
    <row r="1143" spans="1:7" ht="15">
      <c r="A1143" s="84" t="s">
        <v>2147</v>
      </c>
      <c r="B1143" s="84">
        <v>5</v>
      </c>
      <c r="C1143" s="118">
        <v>0.011789087275694539</v>
      </c>
      <c r="D1143" s="84" t="s">
        <v>2019</v>
      </c>
      <c r="E1143" s="84" t="b">
        <v>0</v>
      </c>
      <c r="F1143" s="84" t="b">
        <v>0</v>
      </c>
      <c r="G1143" s="84" t="b">
        <v>0</v>
      </c>
    </row>
    <row r="1144" spans="1:7" ht="15">
      <c r="A1144" s="84" t="s">
        <v>2091</v>
      </c>
      <c r="B1144" s="84">
        <v>3</v>
      </c>
      <c r="C1144" s="118">
        <v>0.008379432190590591</v>
      </c>
      <c r="D1144" s="84" t="s">
        <v>2019</v>
      </c>
      <c r="E1144" s="84" t="b">
        <v>0</v>
      </c>
      <c r="F1144" s="84" t="b">
        <v>0</v>
      </c>
      <c r="G1144" s="84" t="b">
        <v>0</v>
      </c>
    </row>
    <row r="1145" spans="1:7" ht="15">
      <c r="A1145" s="84" t="s">
        <v>2092</v>
      </c>
      <c r="B1145" s="84">
        <v>3</v>
      </c>
      <c r="C1145" s="118">
        <v>0.008379432190590591</v>
      </c>
      <c r="D1145" s="84" t="s">
        <v>2019</v>
      </c>
      <c r="E1145" s="84" t="b">
        <v>0</v>
      </c>
      <c r="F1145" s="84" t="b">
        <v>0</v>
      </c>
      <c r="G1145" s="84" t="b">
        <v>0</v>
      </c>
    </row>
    <row r="1146" spans="1:7" ht="15">
      <c r="A1146" s="84" t="s">
        <v>2110</v>
      </c>
      <c r="B1146" s="84">
        <v>3</v>
      </c>
      <c r="C1146" s="118">
        <v>0.010220107372357293</v>
      </c>
      <c r="D1146" s="84" t="s">
        <v>2019</v>
      </c>
      <c r="E1146" s="84" t="b">
        <v>0</v>
      </c>
      <c r="F1146" s="84" t="b">
        <v>0</v>
      </c>
      <c r="G1146" s="84" t="b">
        <v>0</v>
      </c>
    </row>
    <row r="1147" spans="1:7" ht="15">
      <c r="A1147" s="84" t="s">
        <v>262</v>
      </c>
      <c r="B1147" s="84">
        <v>3</v>
      </c>
      <c r="C1147" s="118">
        <v>0.008379432190590591</v>
      </c>
      <c r="D1147" s="84" t="s">
        <v>2019</v>
      </c>
      <c r="E1147" s="84" t="b">
        <v>0</v>
      </c>
      <c r="F1147" s="84" t="b">
        <v>0</v>
      </c>
      <c r="G1147" s="84" t="b">
        <v>0</v>
      </c>
    </row>
    <row r="1148" spans="1:7" ht="15">
      <c r="A1148" s="84" t="s">
        <v>2163</v>
      </c>
      <c r="B1148" s="84">
        <v>3</v>
      </c>
      <c r="C1148" s="118">
        <v>0.008379432190590591</v>
      </c>
      <c r="D1148" s="84" t="s">
        <v>2019</v>
      </c>
      <c r="E1148" s="84" t="b">
        <v>0</v>
      </c>
      <c r="F1148" s="84" t="b">
        <v>0</v>
      </c>
      <c r="G1148" s="84" t="b">
        <v>0</v>
      </c>
    </row>
    <row r="1149" spans="1:7" ht="15">
      <c r="A1149" s="84" t="s">
        <v>2164</v>
      </c>
      <c r="B1149" s="84">
        <v>3</v>
      </c>
      <c r="C1149" s="118">
        <v>0.008379432190590591</v>
      </c>
      <c r="D1149" s="84" t="s">
        <v>2019</v>
      </c>
      <c r="E1149" s="84" t="b">
        <v>0</v>
      </c>
      <c r="F1149" s="84" t="b">
        <v>0</v>
      </c>
      <c r="G1149" s="84" t="b">
        <v>0</v>
      </c>
    </row>
    <row r="1150" spans="1:7" ht="15">
      <c r="A1150" s="84" t="s">
        <v>2716</v>
      </c>
      <c r="B1150" s="84">
        <v>3</v>
      </c>
      <c r="C1150" s="118">
        <v>0.008379432190590591</v>
      </c>
      <c r="D1150" s="84" t="s">
        <v>2019</v>
      </c>
      <c r="E1150" s="84" t="b">
        <v>0</v>
      </c>
      <c r="F1150" s="84" t="b">
        <v>0</v>
      </c>
      <c r="G1150" s="84" t="b">
        <v>0</v>
      </c>
    </row>
    <row r="1151" spans="1:7" ht="15">
      <c r="A1151" s="84" t="s">
        <v>2717</v>
      </c>
      <c r="B1151" s="84">
        <v>3</v>
      </c>
      <c r="C1151" s="118">
        <v>0.008379432190590591</v>
      </c>
      <c r="D1151" s="84" t="s">
        <v>2019</v>
      </c>
      <c r="E1151" s="84" t="b">
        <v>0</v>
      </c>
      <c r="F1151" s="84" t="b">
        <v>0</v>
      </c>
      <c r="G1151" s="84" t="b">
        <v>0</v>
      </c>
    </row>
    <row r="1152" spans="1:7" ht="15">
      <c r="A1152" s="84" t="s">
        <v>2718</v>
      </c>
      <c r="B1152" s="84">
        <v>3</v>
      </c>
      <c r="C1152" s="118">
        <v>0.008379432190590591</v>
      </c>
      <c r="D1152" s="84" t="s">
        <v>2019</v>
      </c>
      <c r="E1152" s="84" t="b">
        <v>1</v>
      </c>
      <c r="F1152" s="84" t="b">
        <v>0</v>
      </c>
      <c r="G1152" s="84" t="b">
        <v>0</v>
      </c>
    </row>
    <row r="1153" spans="1:7" ht="15">
      <c r="A1153" s="84" t="s">
        <v>2650</v>
      </c>
      <c r="B1153" s="84">
        <v>3</v>
      </c>
      <c r="C1153" s="118">
        <v>0.008379432190590591</v>
      </c>
      <c r="D1153" s="84" t="s">
        <v>2019</v>
      </c>
      <c r="E1153" s="84" t="b">
        <v>0</v>
      </c>
      <c r="F1153" s="84" t="b">
        <v>0</v>
      </c>
      <c r="G1153" s="84" t="b">
        <v>0</v>
      </c>
    </row>
    <row r="1154" spans="1:7" ht="15">
      <c r="A1154" s="84" t="s">
        <v>2719</v>
      </c>
      <c r="B1154" s="84">
        <v>3</v>
      </c>
      <c r="C1154" s="118">
        <v>0.008379432190590591</v>
      </c>
      <c r="D1154" s="84" t="s">
        <v>2019</v>
      </c>
      <c r="E1154" s="84" t="b">
        <v>0</v>
      </c>
      <c r="F1154" s="84" t="b">
        <v>0</v>
      </c>
      <c r="G1154" s="84" t="b">
        <v>0</v>
      </c>
    </row>
    <row r="1155" spans="1:7" ht="15">
      <c r="A1155" s="84" t="s">
        <v>2720</v>
      </c>
      <c r="B1155" s="84">
        <v>3</v>
      </c>
      <c r="C1155" s="118">
        <v>0.008379432190590591</v>
      </c>
      <c r="D1155" s="84" t="s">
        <v>2019</v>
      </c>
      <c r="E1155" s="84" t="b">
        <v>0</v>
      </c>
      <c r="F1155" s="84" t="b">
        <v>0</v>
      </c>
      <c r="G1155" s="84" t="b">
        <v>0</v>
      </c>
    </row>
    <row r="1156" spans="1:7" ht="15">
      <c r="A1156" s="84" t="s">
        <v>2543</v>
      </c>
      <c r="B1156" s="84">
        <v>3</v>
      </c>
      <c r="C1156" s="118">
        <v>0.008379432190590591</v>
      </c>
      <c r="D1156" s="84" t="s">
        <v>2019</v>
      </c>
      <c r="E1156" s="84" t="b">
        <v>0</v>
      </c>
      <c r="F1156" s="84" t="b">
        <v>0</v>
      </c>
      <c r="G1156" s="84" t="b">
        <v>0</v>
      </c>
    </row>
    <row r="1157" spans="1:7" ht="15">
      <c r="A1157" s="84" t="s">
        <v>2291</v>
      </c>
      <c r="B1157" s="84">
        <v>3</v>
      </c>
      <c r="C1157" s="118">
        <v>0.008379432190590591</v>
      </c>
      <c r="D1157" s="84" t="s">
        <v>2019</v>
      </c>
      <c r="E1157" s="84" t="b">
        <v>0</v>
      </c>
      <c r="F1157" s="84" t="b">
        <v>0</v>
      </c>
      <c r="G1157" s="84" t="b">
        <v>0</v>
      </c>
    </row>
    <row r="1158" spans="1:7" ht="15">
      <c r="A1158" s="84" t="s">
        <v>2617</v>
      </c>
      <c r="B1158" s="84">
        <v>3</v>
      </c>
      <c r="C1158" s="118">
        <v>0.008379432190590591</v>
      </c>
      <c r="D1158" s="84" t="s">
        <v>2019</v>
      </c>
      <c r="E1158" s="84" t="b">
        <v>0</v>
      </c>
      <c r="F1158" s="84" t="b">
        <v>0</v>
      </c>
      <c r="G1158" s="84" t="b">
        <v>0</v>
      </c>
    </row>
    <row r="1159" spans="1:7" ht="15">
      <c r="A1159" s="84" t="s">
        <v>261</v>
      </c>
      <c r="B1159" s="84">
        <v>2</v>
      </c>
      <c r="C1159" s="118">
        <v>0.006813404914904862</v>
      </c>
      <c r="D1159" s="84" t="s">
        <v>2019</v>
      </c>
      <c r="E1159" s="84" t="b">
        <v>0</v>
      </c>
      <c r="F1159" s="84" t="b">
        <v>0</v>
      </c>
      <c r="G1159" s="84" t="b">
        <v>0</v>
      </c>
    </row>
    <row r="1160" spans="1:7" ht="15">
      <c r="A1160" s="84" t="s">
        <v>2674</v>
      </c>
      <c r="B1160" s="84">
        <v>2</v>
      </c>
      <c r="C1160" s="118">
        <v>0.006813404914904862</v>
      </c>
      <c r="D1160" s="84" t="s">
        <v>2019</v>
      </c>
      <c r="E1160" s="84" t="b">
        <v>0</v>
      </c>
      <c r="F1160" s="84" t="b">
        <v>0</v>
      </c>
      <c r="G1160" s="84" t="b">
        <v>0</v>
      </c>
    </row>
    <row r="1161" spans="1:7" ht="15">
      <c r="A1161" s="84" t="s">
        <v>2857</v>
      </c>
      <c r="B1161" s="84">
        <v>2</v>
      </c>
      <c r="C1161" s="118">
        <v>0.006813404914904862</v>
      </c>
      <c r="D1161" s="84" t="s">
        <v>2019</v>
      </c>
      <c r="E1161" s="84" t="b">
        <v>0</v>
      </c>
      <c r="F1161" s="84" t="b">
        <v>0</v>
      </c>
      <c r="G1161" s="84" t="b">
        <v>0</v>
      </c>
    </row>
    <row r="1162" spans="1:7" ht="15">
      <c r="A1162" s="84" t="s">
        <v>2858</v>
      </c>
      <c r="B1162" s="84">
        <v>2</v>
      </c>
      <c r="C1162" s="118">
        <v>0.006813404914904862</v>
      </c>
      <c r="D1162" s="84" t="s">
        <v>2019</v>
      </c>
      <c r="E1162" s="84" t="b">
        <v>0</v>
      </c>
      <c r="F1162" s="84" t="b">
        <v>0</v>
      </c>
      <c r="G1162" s="84" t="b">
        <v>0</v>
      </c>
    </row>
    <row r="1163" spans="1:7" ht="15">
      <c r="A1163" s="84" t="s">
        <v>2723</v>
      </c>
      <c r="B1163" s="84">
        <v>2</v>
      </c>
      <c r="C1163" s="118">
        <v>0.006813404914904862</v>
      </c>
      <c r="D1163" s="84" t="s">
        <v>2019</v>
      </c>
      <c r="E1163" s="84" t="b">
        <v>0</v>
      </c>
      <c r="F1163" s="84" t="b">
        <v>0</v>
      </c>
      <c r="G1163" s="84" t="b">
        <v>0</v>
      </c>
    </row>
    <row r="1164" spans="1:7" ht="15">
      <c r="A1164" s="84" t="s">
        <v>2859</v>
      </c>
      <c r="B1164" s="84">
        <v>2</v>
      </c>
      <c r="C1164" s="118">
        <v>0.006813404914904862</v>
      </c>
      <c r="D1164" s="84" t="s">
        <v>2019</v>
      </c>
      <c r="E1164" s="84" t="b">
        <v>0</v>
      </c>
      <c r="F1164" s="84" t="b">
        <v>0</v>
      </c>
      <c r="G1164" s="84" t="b">
        <v>0</v>
      </c>
    </row>
    <row r="1165" spans="1:7" ht="15">
      <c r="A1165" s="84" t="s">
        <v>2860</v>
      </c>
      <c r="B1165" s="84">
        <v>2</v>
      </c>
      <c r="C1165" s="118">
        <v>0.006813404914904862</v>
      </c>
      <c r="D1165" s="84" t="s">
        <v>2019</v>
      </c>
      <c r="E1165" s="84" t="b">
        <v>0</v>
      </c>
      <c r="F1165" s="84" t="b">
        <v>0</v>
      </c>
      <c r="G1165" s="84" t="b">
        <v>0</v>
      </c>
    </row>
    <row r="1166" spans="1:7" ht="15">
      <c r="A1166" s="84" t="s">
        <v>2565</v>
      </c>
      <c r="B1166" s="84">
        <v>2</v>
      </c>
      <c r="C1166" s="118">
        <v>0.006813404914904862</v>
      </c>
      <c r="D1166" s="84" t="s">
        <v>2019</v>
      </c>
      <c r="E1166" s="84" t="b">
        <v>0</v>
      </c>
      <c r="F1166" s="84" t="b">
        <v>0</v>
      </c>
      <c r="G1166" s="84" t="b">
        <v>0</v>
      </c>
    </row>
    <row r="1167" spans="1:7" ht="15">
      <c r="A1167" s="84" t="s">
        <v>2567</v>
      </c>
      <c r="B1167" s="84">
        <v>2</v>
      </c>
      <c r="C1167" s="118">
        <v>0.006813404914904862</v>
      </c>
      <c r="D1167" s="84" t="s">
        <v>2019</v>
      </c>
      <c r="E1167" s="84" t="b">
        <v>0</v>
      </c>
      <c r="F1167" s="84" t="b">
        <v>0</v>
      </c>
      <c r="G1167" s="84" t="b">
        <v>0</v>
      </c>
    </row>
    <row r="1168" spans="1:7" ht="15">
      <c r="A1168" s="84" t="s">
        <v>2568</v>
      </c>
      <c r="B1168" s="84">
        <v>2</v>
      </c>
      <c r="C1168" s="118">
        <v>0.006813404914904862</v>
      </c>
      <c r="D1168" s="84" t="s">
        <v>2019</v>
      </c>
      <c r="E1168" s="84" t="b">
        <v>0</v>
      </c>
      <c r="F1168" s="84" t="b">
        <v>0</v>
      </c>
      <c r="G1168" s="84" t="b">
        <v>0</v>
      </c>
    </row>
    <row r="1169" spans="1:7" ht="15">
      <c r="A1169" s="84" t="s">
        <v>2797</v>
      </c>
      <c r="B1169" s="84">
        <v>2</v>
      </c>
      <c r="C1169" s="118">
        <v>0.006813404914904862</v>
      </c>
      <c r="D1169" s="84" t="s">
        <v>2019</v>
      </c>
      <c r="E1169" s="84" t="b">
        <v>0</v>
      </c>
      <c r="F1169" s="84" t="b">
        <v>0</v>
      </c>
      <c r="G1169" s="84" t="b">
        <v>0</v>
      </c>
    </row>
    <row r="1170" spans="1:7" ht="15">
      <c r="A1170" s="84" t="s">
        <v>2798</v>
      </c>
      <c r="B1170" s="84">
        <v>2</v>
      </c>
      <c r="C1170" s="118">
        <v>0.006813404914904862</v>
      </c>
      <c r="D1170" s="84" t="s">
        <v>2019</v>
      </c>
      <c r="E1170" s="84" t="b">
        <v>0</v>
      </c>
      <c r="F1170" s="84" t="b">
        <v>0</v>
      </c>
      <c r="G1170" s="84" t="b">
        <v>0</v>
      </c>
    </row>
    <row r="1171" spans="1:7" ht="15">
      <c r="A1171" s="84" t="s">
        <v>2799</v>
      </c>
      <c r="B1171" s="84">
        <v>2</v>
      </c>
      <c r="C1171" s="118">
        <v>0.006813404914904862</v>
      </c>
      <c r="D1171" s="84" t="s">
        <v>2019</v>
      </c>
      <c r="E1171" s="84" t="b">
        <v>0</v>
      </c>
      <c r="F1171" s="84" t="b">
        <v>0</v>
      </c>
      <c r="G1171" s="84" t="b">
        <v>0</v>
      </c>
    </row>
    <row r="1172" spans="1:7" ht="15">
      <c r="A1172" s="84" t="s">
        <v>2541</v>
      </c>
      <c r="B1172" s="84">
        <v>2</v>
      </c>
      <c r="C1172" s="118">
        <v>0.006813404914904862</v>
      </c>
      <c r="D1172" s="84" t="s">
        <v>2019</v>
      </c>
      <c r="E1172" s="84" t="b">
        <v>0</v>
      </c>
      <c r="F1172" s="84" t="b">
        <v>0</v>
      </c>
      <c r="G1172" s="84" t="b">
        <v>0</v>
      </c>
    </row>
    <row r="1173" spans="1:7" ht="15">
      <c r="A1173" s="84" t="s">
        <v>2800</v>
      </c>
      <c r="B1173" s="84">
        <v>2</v>
      </c>
      <c r="C1173" s="118">
        <v>0.006813404914904862</v>
      </c>
      <c r="D1173" s="84" t="s">
        <v>2019</v>
      </c>
      <c r="E1173" s="84" t="b">
        <v>0</v>
      </c>
      <c r="F1173" s="84" t="b">
        <v>0</v>
      </c>
      <c r="G1173" s="84" t="b">
        <v>0</v>
      </c>
    </row>
    <row r="1174" spans="1:7" ht="15">
      <c r="A1174" s="84" t="s">
        <v>2789</v>
      </c>
      <c r="B1174" s="84">
        <v>2</v>
      </c>
      <c r="C1174" s="118">
        <v>0.006813404914904862</v>
      </c>
      <c r="D1174" s="84" t="s">
        <v>2019</v>
      </c>
      <c r="E1174" s="84" t="b">
        <v>0</v>
      </c>
      <c r="F1174" s="84" t="b">
        <v>0</v>
      </c>
      <c r="G1174" s="84" t="b">
        <v>0</v>
      </c>
    </row>
    <row r="1175" spans="1:7" ht="15">
      <c r="A1175" s="84" t="s">
        <v>2587</v>
      </c>
      <c r="B1175" s="84">
        <v>2</v>
      </c>
      <c r="C1175" s="118">
        <v>0.006813404914904862</v>
      </c>
      <c r="D1175" s="84" t="s">
        <v>2019</v>
      </c>
      <c r="E1175" s="84" t="b">
        <v>0</v>
      </c>
      <c r="F1175" s="84" t="b">
        <v>0</v>
      </c>
      <c r="G1175" s="84" t="b">
        <v>0</v>
      </c>
    </row>
    <row r="1176" spans="1:7" ht="15">
      <c r="A1176" s="84" t="s">
        <v>2688</v>
      </c>
      <c r="B1176" s="84">
        <v>2</v>
      </c>
      <c r="C1176" s="118">
        <v>0.006813404914904862</v>
      </c>
      <c r="D1176" s="84" t="s">
        <v>2019</v>
      </c>
      <c r="E1176" s="84" t="b">
        <v>0</v>
      </c>
      <c r="F1176" s="84" t="b">
        <v>0</v>
      </c>
      <c r="G1176" s="84" t="b">
        <v>0</v>
      </c>
    </row>
    <row r="1177" spans="1:7" ht="15">
      <c r="A1177" s="84" t="s">
        <v>2790</v>
      </c>
      <c r="B1177" s="84">
        <v>2</v>
      </c>
      <c r="C1177" s="118">
        <v>0.006813404914904862</v>
      </c>
      <c r="D1177" s="84" t="s">
        <v>2019</v>
      </c>
      <c r="E1177" s="84" t="b">
        <v>0</v>
      </c>
      <c r="F1177" s="84" t="b">
        <v>0</v>
      </c>
      <c r="G1177" s="84" t="b">
        <v>0</v>
      </c>
    </row>
    <row r="1178" spans="1:7" ht="15">
      <c r="A1178" s="84" t="s">
        <v>2659</v>
      </c>
      <c r="B1178" s="84">
        <v>2</v>
      </c>
      <c r="C1178" s="118">
        <v>0.006813404914904862</v>
      </c>
      <c r="D1178" s="84" t="s">
        <v>2019</v>
      </c>
      <c r="E1178" s="84" t="b">
        <v>0</v>
      </c>
      <c r="F1178" s="84" t="b">
        <v>0</v>
      </c>
      <c r="G1178" s="84" t="b">
        <v>0</v>
      </c>
    </row>
    <row r="1179" spans="1:7" ht="15">
      <c r="A1179" s="84" t="s">
        <v>2791</v>
      </c>
      <c r="B1179" s="84">
        <v>2</v>
      </c>
      <c r="C1179" s="118">
        <v>0.006813404914904862</v>
      </c>
      <c r="D1179" s="84" t="s">
        <v>2019</v>
      </c>
      <c r="E1179" s="84" t="b">
        <v>0</v>
      </c>
      <c r="F1179" s="84" t="b">
        <v>0</v>
      </c>
      <c r="G1179" s="84" t="b">
        <v>0</v>
      </c>
    </row>
    <row r="1180" spans="1:7" ht="15">
      <c r="A1180" s="84" t="s">
        <v>264</v>
      </c>
      <c r="B1180" s="84">
        <v>2</v>
      </c>
      <c r="C1180" s="118">
        <v>0.006813404914904862</v>
      </c>
      <c r="D1180" s="84" t="s">
        <v>2019</v>
      </c>
      <c r="E1180" s="84" t="b">
        <v>0</v>
      </c>
      <c r="F1180" s="84" t="b">
        <v>0</v>
      </c>
      <c r="G1180" s="84" t="b">
        <v>0</v>
      </c>
    </row>
    <row r="1181" spans="1:7" ht="15">
      <c r="A1181" s="84" t="s">
        <v>2792</v>
      </c>
      <c r="B1181" s="84">
        <v>2</v>
      </c>
      <c r="C1181" s="118">
        <v>0.006813404914904862</v>
      </c>
      <c r="D1181" s="84" t="s">
        <v>2019</v>
      </c>
      <c r="E1181" s="84" t="b">
        <v>0</v>
      </c>
      <c r="F1181" s="84" t="b">
        <v>0</v>
      </c>
      <c r="G1181" s="84" t="b">
        <v>0</v>
      </c>
    </row>
    <row r="1182" spans="1:7" ht="15">
      <c r="A1182" s="84" t="s">
        <v>2793</v>
      </c>
      <c r="B1182" s="84">
        <v>2</v>
      </c>
      <c r="C1182" s="118">
        <v>0.006813404914904862</v>
      </c>
      <c r="D1182" s="84" t="s">
        <v>2019</v>
      </c>
      <c r="E1182" s="84" t="b">
        <v>0</v>
      </c>
      <c r="F1182" s="84" t="b">
        <v>0</v>
      </c>
      <c r="G1182" s="84" t="b">
        <v>0</v>
      </c>
    </row>
    <row r="1183" spans="1:7" ht="15">
      <c r="A1183" s="84" t="s">
        <v>2794</v>
      </c>
      <c r="B1183" s="84">
        <v>2</v>
      </c>
      <c r="C1183" s="118">
        <v>0.006813404914904862</v>
      </c>
      <c r="D1183" s="84" t="s">
        <v>2019</v>
      </c>
      <c r="E1183" s="84" t="b">
        <v>0</v>
      </c>
      <c r="F1183" s="84" t="b">
        <v>0</v>
      </c>
      <c r="G1183" s="84" t="b">
        <v>0</v>
      </c>
    </row>
    <row r="1184" spans="1:7" ht="15">
      <c r="A1184" s="84" t="s">
        <v>2932</v>
      </c>
      <c r="B1184" s="84">
        <v>2</v>
      </c>
      <c r="C1184" s="118">
        <v>0.006813404914904862</v>
      </c>
      <c r="D1184" s="84" t="s">
        <v>2019</v>
      </c>
      <c r="E1184" s="84" t="b">
        <v>0</v>
      </c>
      <c r="F1184" s="84" t="b">
        <v>0</v>
      </c>
      <c r="G1184" s="84" t="b">
        <v>0</v>
      </c>
    </row>
    <row r="1185" spans="1:7" ht="15">
      <c r="A1185" s="84" t="s">
        <v>2656</v>
      </c>
      <c r="B1185" s="84">
        <v>2</v>
      </c>
      <c r="C1185" s="118">
        <v>0.006813404914904862</v>
      </c>
      <c r="D1185" s="84" t="s">
        <v>2019</v>
      </c>
      <c r="E1185" s="84" t="b">
        <v>0</v>
      </c>
      <c r="F1185" s="84" t="b">
        <v>0</v>
      </c>
      <c r="G1185" s="84" t="b">
        <v>0</v>
      </c>
    </row>
    <row r="1186" spans="1:7" ht="15">
      <c r="A1186" s="84" t="s">
        <v>2657</v>
      </c>
      <c r="B1186" s="84">
        <v>2</v>
      </c>
      <c r="C1186" s="118">
        <v>0.006813404914904862</v>
      </c>
      <c r="D1186" s="84" t="s">
        <v>2019</v>
      </c>
      <c r="E1186" s="84" t="b">
        <v>0</v>
      </c>
      <c r="F1186" s="84" t="b">
        <v>0</v>
      </c>
      <c r="G1186" s="84" t="b">
        <v>0</v>
      </c>
    </row>
    <row r="1187" spans="1:7" ht="15">
      <c r="A1187" s="84" t="s">
        <v>590</v>
      </c>
      <c r="B1187" s="84">
        <v>2</v>
      </c>
      <c r="C1187" s="118">
        <v>0.008911174919531908</v>
      </c>
      <c r="D1187" s="84" t="s">
        <v>2019</v>
      </c>
      <c r="E1187" s="84" t="b">
        <v>0</v>
      </c>
      <c r="F1187" s="84" t="b">
        <v>0</v>
      </c>
      <c r="G1187" s="84" t="b">
        <v>0</v>
      </c>
    </row>
    <row r="1188" spans="1:7" ht="15">
      <c r="A1188" s="84" t="s">
        <v>2935</v>
      </c>
      <c r="B1188" s="84">
        <v>2</v>
      </c>
      <c r="C1188" s="118">
        <v>0.006813404914904862</v>
      </c>
      <c r="D1188" s="84" t="s">
        <v>2019</v>
      </c>
      <c r="E1188" s="84" t="b">
        <v>0</v>
      </c>
      <c r="F1188" s="84" t="b">
        <v>0</v>
      </c>
      <c r="G1188" s="84" t="b">
        <v>0</v>
      </c>
    </row>
    <row r="1189" spans="1:7" ht="15">
      <c r="A1189" s="84" t="s">
        <v>2865</v>
      </c>
      <c r="B1189" s="84">
        <v>2</v>
      </c>
      <c r="C1189" s="118">
        <v>0.006813404914904862</v>
      </c>
      <c r="D1189" s="84" t="s">
        <v>2019</v>
      </c>
      <c r="E1189" s="84" t="b">
        <v>0</v>
      </c>
      <c r="F1189" s="84" t="b">
        <v>0</v>
      </c>
      <c r="G1189" s="84" t="b">
        <v>0</v>
      </c>
    </row>
    <row r="1190" spans="1:7" ht="15">
      <c r="A1190" s="84" t="s">
        <v>2750</v>
      </c>
      <c r="B1190" s="84">
        <v>2</v>
      </c>
      <c r="C1190" s="118">
        <v>0.006813404914904862</v>
      </c>
      <c r="D1190" s="84" t="s">
        <v>2019</v>
      </c>
      <c r="E1190" s="84" t="b">
        <v>0</v>
      </c>
      <c r="F1190" s="84" t="b">
        <v>0</v>
      </c>
      <c r="G1190" s="84" t="b">
        <v>0</v>
      </c>
    </row>
    <row r="1191" spans="1:7" ht="15">
      <c r="A1191" s="84" t="s">
        <v>2866</v>
      </c>
      <c r="B1191" s="84">
        <v>2</v>
      </c>
      <c r="C1191" s="118">
        <v>0.006813404914904862</v>
      </c>
      <c r="D1191" s="84" t="s">
        <v>2019</v>
      </c>
      <c r="E1191" s="84" t="b">
        <v>0</v>
      </c>
      <c r="F1191" s="84" t="b">
        <v>0</v>
      </c>
      <c r="G1191" s="84" t="b">
        <v>0</v>
      </c>
    </row>
    <row r="1192" spans="1:7" ht="15">
      <c r="A1192" s="84" t="s">
        <v>2867</v>
      </c>
      <c r="B1192" s="84">
        <v>2</v>
      </c>
      <c r="C1192" s="118">
        <v>0.006813404914904862</v>
      </c>
      <c r="D1192" s="84" t="s">
        <v>2019</v>
      </c>
      <c r="E1192" s="84" t="b">
        <v>0</v>
      </c>
      <c r="F1192" s="84" t="b">
        <v>0</v>
      </c>
      <c r="G1192" s="84" t="b">
        <v>0</v>
      </c>
    </row>
    <row r="1193" spans="1:7" ht="15">
      <c r="A1193" s="84" t="s">
        <v>2124</v>
      </c>
      <c r="B1193" s="84">
        <v>2</v>
      </c>
      <c r="C1193" s="118">
        <v>0.006813404914904862</v>
      </c>
      <c r="D1193" s="84" t="s">
        <v>2019</v>
      </c>
      <c r="E1193" s="84" t="b">
        <v>0</v>
      </c>
      <c r="F1193" s="84" t="b">
        <v>0</v>
      </c>
      <c r="G1193" s="84" t="b">
        <v>0</v>
      </c>
    </row>
    <row r="1194" spans="1:7" ht="15">
      <c r="A1194" s="84" t="s">
        <v>2751</v>
      </c>
      <c r="B1194" s="84">
        <v>2</v>
      </c>
      <c r="C1194" s="118">
        <v>0.006813404914904862</v>
      </c>
      <c r="D1194" s="84" t="s">
        <v>2019</v>
      </c>
      <c r="E1194" s="84" t="b">
        <v>0</v>
      </c>
      <c r="F1194" s="84" t="b">
        <v>0</v>
      </c>
      <c r="G1194" s="84" t="b">
        <v>0</v>
      </c>
    </row>
    <row r="1195" spans="1:7" ht="15">
      <c r="A1195" s="84" t="s">
        <v>2868</v>
      </c>
      <c r="B1195" s="84">
        <v>2</v>
      </c>
      <c r="C1195" s="118">
        <v>0.006813404914904862</v>
      </c>
      <c r="D1195" s="84" t="s">
        <v>2019</v>
      </c>
      <c r="E1195" s="84" t="b">
        <v>0</v>
      </c>
      <c r="F1195" s="84" t="b">
        <v>0</v>
      </c>
      <c r="G1195" s="84" t="b">
        <v>0</v>
      </c>
    </row>
    <row r="1196" spans="1:7" ht="15">
      <c r="A1196" s="84" t="s">
        <v>2869</v>
      </c>
      <c r="B1196" s="84">
        <v>2</v>
      </c>
      <c r="C1196" s="118">
        <v>0.006813404914904862</v>
      </c>
      <c r="D1196" s="84" t="s">
        <v>2019</v>
      </c>
      <c r="E1196" s="84" t="b">
        <v>0</v>
      </c>
      <c r="F1196" s="84" t="b">
        <v>0</v>
      </c>
      <c r="G1196" s="84" t="b">
        <v>0</v>
      </c>
    </row>
    <row r="1197" spans="1:7" ht="15">
      <c r="A1197" s="84" t="s">
        <v>2870</v>
      </c>
      <c r="B1197" s="84">
        <v>2</v>
      </c>
      <c r="C1197" s="118">
        <v>0.006813404914904862</v>
      </c>
      <c r="D1197" s="84" t="s">
        <v>2019</v>
      </c>
      <c r="E1197" s="84" t="b">
        <v>0</v>
      </c>
      <c r="F1197" s="84" t="b">
        <v>0</v>
      </c>
      <c r="G1197" s="84" t="b">
        <v>0</v>
      </c>
    </row>
    <row r="1198" spans="1:7" ht="15">
      <c r="A1198" s="84" t="s">
        <v>2519</v>
      </c>
      <c r="B1198" s="84">
        <v>2</v>
      </c>
      <c r="C1198" s="118">
        <v>0.006813404914904862</v>
      </c>
      <c r="D1198" s="84" t="s">
        <v>2019</v>
      </c>
      <c r="E1198" s="84" t="b">
        <v>0</v>
      </c>
      <c r="F1198" s="84" t="b">
        <v>0</v>
      </c>
      <c r="G1198" s="84" t="b">
        <v>0</v>
      </c>
    </row>
    <row r="1199" spans="1:7" ht="15">
      <c r="A1199" s="84" t="s">
        <v>2871</v>
      </c>
      <c r="B1199" s="84">
        <v>2</v>
      </c>
      <c r="C1199" s="118">
        <v>0.006813404914904862</v>
      </c>
      <c r="D1199" s="84" t="s">
        <v>2019</v>
      </c>
      <c r="E1199" s="84" t="b">
        <v>0</v>
      </c>
      <c r="F1199" s="84" t="b">
        <v>0</v>
      </c>
      <c r="G1199" s="84" t="b">
        <v>0</v>
      </c>
    </row>
    <row r="1200" spans="1:7" ht="15">
      <c r="A1200" s="84" t="s">
        <v>259</v>
      </c>
      <c r="B1200" s="84">
        <v>6</v>
      </c>
      <c r="C1200" s="118">
        <v>0.009572415809984778</v>
      </c>
      <c r="D1200" s="84" t="s">
        <v>2020</v>
      </c>
      <c r="E1200" s="84" t="b">
        <v>0</v>
      </c>
      <c r="F1200" s="84" t="b">
        <v>0</v>
      </c>
      <c r="G1200" s="84" t="b">
        <v>0</v>
      </c>
    </row>
    <row r="1201" spans="1:7" ht="15">
      <c r="A1201" s="84" t="s">
        <v>590</v>
      </c>
      <c r="B1201" s="84">
        <v>4</v>
      </c>
      <c r="C1201" s="118">
        <v>0.01794818641198167</v>
      </c>
      <c r="D1201" s="84" t="s">
        <v>2020</v>
      </c>
      <c r="E1201" s="84" t="b">
        <v>0</v>
      </c>
      <c r="F1201" s="84" t="b">
        <v>0</v>
      </c>
      <c r="G1201" s="84" t="b">
        <v>0</v>
      </c>
    </row>
    <row r="1202" spans="1:7" ht="15">
      <c r="A1202" s="84" t="s">
        <v>2166</v>
      </c>
      <c r="B1202" s="84">
        <v>3</v>
      </c>
      <c r="C1202" s="118">
        <v>0.010259480553428409</v>
      </c>
      <c r="D1202" s="84" t="s">
        <v>2020</v>
      </c>
      <c r="E1202" s="84" t="b">
        <v>0</v>
      </c>
      <c r="F1202" s="84" t="b">
        <v>0</v>
      </c>
      <c r="G1202" s="84" t="b">
        <v>0</v>
      </c>
    </row>
    <row r="1203" spans="1:7" ht="15">
      <c r="A1203" s="84" t="s">
        <v>2167</v>
      </c>
      <c r="B1203" s="84">
        <v>3</v>
      </c>
      <c r="C1203" s="118">
        <v>0.010259480553428409</v>
      </c>
      <c r="D1203" s="84" t="s">
        <v>2020</v>
      </c>
      <c r="E1203" s="84" t="b">
        <v>0</v>
      </c>
      <c r="F1203" s="84" t="b">
        <v>0</v>
      </c>
      <c r="G1203" s="84" t="b">
        <v>0</v>
      </c>
    </row>
    <row r="1204" spans="1:7" ht="15">
      <c r="A1204" s="84" t="s">
        <v>2168</v>
      </c>
      <c r="B1204" s="84">
        <v>3</v>
      </c>
      <c r="C1204" s="118">
        <v>0.010259480553428409</v>
      </c>
      <c r="D1204" s="84" t="s">
        <v>2020</v>
      </c>
      <c r="E1204" s="84" t="b">
        <v>0</v>
      </c>
      <c r="F1204" s="84" t="b">
        <v>0</v>
      </c>
      <c r="G1204" s="84" t="b">
        <v>0</v>
      </c>
    </row>
    <row r="1205" spans="1:7" ht="15">
      <c r="A1205" s="84" t="s">
        <v>281</v>
      </c>
      <c r="B1205" s="84">
        <v>3</v>
      </c>
      <c r="C1205" s="118">
        <v>0.010259480553428409</v>
      </c>
      <c r="D1205" s="84" t="s">
        <v>2020</v>
      </c>
      <c r="E1205" s="84" t="b">
        <v>0</v>
      </c>
      <c r="F1205" s="84" t="b">
        <v>0</v>
      </c>
      <c r="G1205" s="84" t="b">
        <v>0</v>
      </c>
    </row>
    <row r="1206" spans="1:7" ht="15">
      <c r="A1206" s="84" t="s">
        <v>2169</v>
      </c>
      <c r="B1206" s="84">
        <v>2</v>
      </c>
      <c r="C1206" s="118">
        <v>0.008974093205990834</v>
      </c>
      <c r="D1206" s="84" t="s">
        <v>2020</v>
      </c>
      <c r="E1206" s="84" t="b">
        <v>0</v>
      </c>
      <c r="F1206" s="84" t="b">
        <v>0</v>
      </c>
      <c r="G1206" s="84" t="b">
        <v>0</v>
      </c>
    </row>
    <row r="1207" spans="1:7" ht="15">
      <c r="A1207" s="84" t="s">
        <v>2170</v>
      </c>
      <c r="B1207" s="84">
        <v>2</v>
      </c>
      <c r="C1207" s="118">
        <v>0.008974093205990834</v>
      </c>
      <c r="D1207" s="84" t="s">
        <v>2020</v>
      </c>
      <c r="E1207" s="84" t="b">
        <v>0</v>
      </c>
      <c r="F1207" s="84" t="b">
        <v>0</v>
      </c>
      <c r="G1207" s="84" t="b">
        <v>0</v>
      </c>
    </row>
    <row r="1208" spans="1:7" ht="15">
      <c r="A1208" s="84" t="s">
        <v>2171</v>
      </c>
      <c r="B1208" s="84">
        <v>2</v>
      </c>
      <c r="C1208" s="118">
        <v>0.008974093205990834</v>
      </c>
      <c r="D1208" s="84" t="s">
        <v>2020</v>
      </c>
      <c r="E1208" s="84" t="b">
        <v>0</v>
      </c>
      <c r="F1208" s="84" t="b">
        <v>0</v>
      </c>
      <c r="G1208" s="84" t="b">
        <v>0</v>
      </c>
    </row>
    <row r="1209" spans="1:7" ht="15">
      <c r="A1209" s="84" t="s">
        <v>2108</v>
      </c>
      <c r="B1209" s="84">
        <v>2</v>
      </c>
      <c r="C1209" s="118">
        <v>0.008974093205990834</v>
      </c>
      <c r="D1209" s="84" t="s">
        <v>2020</v>
      </c>
      <c r="E1209" s="84" t="b">
        <v>1</v>
      </c>
      <c r="F1209" s="84" t="b">
        <v>0</v>
      </c>
      <c r="G1209" s="84" t="b">
        <v>0</v>
      </c>
    </row>
    <row r="1210" spans="1:7" ht="15">
      <c r="A1210" s="84" t="s">
        <v>2088</v>
      </c>
      <c r="B1210" s="84">
        <v>2</v>
      </c>
      <c r="C1210" s="118">
        <v>0.008974093205990834</v>
      </c>
      <c r="D1210" s="84" t="s">
        <v>2020</v>
      </c>
      <c r="E1210" s="84" t="b">
        <v>0</v>
      </c>
      <c r="F1210" s="84" t="b">
        <v>0</v>
      </c>
      <c r="G1210" s="84" t="b">
        <v>0</v>
      </c>
    </row>
    <row r="1211" spans="1:7" ht="15">
      <c r="A1211" s="84" t="s">
        <v>2640</v>
      </c>
      <c r="B1211" s="84">
        <v>2</v>
      </c>
      <c r="C1211" s="118">
        <v>0.008974093205990834</v>
      </c>
      <c r="D1211" s="84" t="s">
        <v>2020</v>
      </c>
      <c r="E1211" s="84" t="b">
        <v>0</v>
      </c>
      <c r="F1211" s="84" t="b">
        <v>0</v>
      </c>
      <c r="G1211" s="84" t="b">
        <v>0</v>
      </c>
    </row>
    <row r="1212" spans="1:7" ht="15">
      <c r="A1212" s="84" t="s">
        <v>2147</v>
      </c>
      <c r="B1212" s="84">
        <v>2</v>
      </c>
      <c r="C1212" s="118">
        <v>0.012622941638281517</v>
      </c>
      <c r="D1212" s="84" t="s">
        <v>2020</v>
      </c>
      <c r="E1212" s="84" t="b">
        <v>0</v>
      </c>
      <c r="F1212" s="84" t="b">
        <v>0</v>
      </c>
      <c r="G1212" s="84" t="b">
        <v>0</v>
      </c>
    </row>
    <row r="1213" spans="1:7" ht="15">
      <c r="A1213" s="84" t="s">
        <v>2529</v>
      </c>
      <c r="B1213" s="84">
        <v>2</v>
      </c>
      <c r="C1213" s="118">
        <v>0.008974093205990834</v>
      </c>
      <c r="D1213" s="84" t="s">
        <v>2020</v>
      </c>
      <c r="E1213" s="84" t="b">
        <v>0</v>
      </c>
      <c r="F1213" s="84" t="b">
        <v>0</v>
      </c>
      <c r="G1213" s="84" t="b">
        <v>0</v>
      </c>
    </row>
    <row r="1214" spans="1:7" ht="15">
      <c r="A1214" s="84" t="s">
        <v>279</v>
      </c>
      <c r="B1214" s="84">
        <v>2</v>
      </c>
      <c r="C1214" s="118">
        <v>0.008974093205990834</v>
      </c>
      <c r="D1214" s="84" t="s">
        <v>2020</v>
      </c>
      <c r="E1214" s="84" t="b">
        <v>0</v>
      </c>
      <c r="F1214" s="84" t="b">
        <v>0</v>
      </c>
      <c r="G1214" s="84" t="b">
        <v>0</v>
      </c>
    </row>
    <row r="1215" spans="1:7" ht="15">
      <c r="A1215" s="84" t="s">
        <v>2768</v>
      </c>
      <c r="B1215" s="84">
        <v>2</v>
      </c>
      <c r="C1215" s="118">
        <v>0.008974093205990834</v>
      </c>
      <c r="D1215" s="84" t="s">
        <v>2020</v>
      </c>
      <c r="E1215" s="84" t="b">
        <v>0</v>
      </c>
      <c r="F1215" s="84" t="b">
        <v>0</v>
      </c>
      <c r="G1215" s="84" t="b">
        <v>0</v>
      </c>
    </row>
    <row r="1216" spans="1:7" ht="15">
      <c r="A1216" s="84" t="s">
        <v>2879</v>
      </c>
      <c r="B1216" s="84">
        <v>2</v>
      </c>
      <c r="C1216" s="118">
        <v>0.008974093205990834</v>
      </c>
      <c r="D1216" s="84" t="s">
        <v>2020</v>
      </c>
      <c r="E1216" s="84" t="b">
        <v>0</v>
      </c>
      <c r="F1216" s="84" t="b">
        <v>0</v>
      </c>
      <c r="G1216" s="84" t="b">
        <v>0</v>
      </c>
    </row>
    <row r="1217" spans="1:7" ht="15">
      <c r="A1217" s="84" t="s">
        <v>327</v>
      </c>
      <c r="B1217" s="84">
        <v>2</v>
      </c>
      <c r="C1217" s="118">
        <v>0.008974093205990834</v>
      </c>
      <c r="D1217" s="84" t="s">
        <v>2020</v>
      </c>
      <c r="E1217" s="84" t="b">
        <v>0</v>
      </c>
      <c r="F1217" s="84" t="b">
        <v>0</v>
      </c>
      <c r="G1217" s="84" t="b">
        <v>0</v>
      </c>
    </row>
    <row r="1218" spans="1:7" ht="15">
      <c r="A1218" s="84" t="s">
        <v>326</v>
      </c>
      <c r="B1218" s="84">
        <v>2</v>
      </c>
      <c r="C1218" s="118">
        <v>0.008974093205990834</v>
      </c>
      <c r="D1218" s="84" t="s">
        <v>2020</v>
      </c>
      <c r="E1218" s="84" t="b">
        <v>0</v>
      </c>
      <c r="F1218" s="84" t="b">
        <v>0</v>
      </c>
      <c r="G1218" s="84" t="b">
        <v>0</v>
      </c>
    </row>
    <row r="1219" spans="1:7" ht="15">
      <c r="A1219" s="84" t="s">
        <v>2176</v>
      </c>
      <c r="B1219" s="84">
        <v>2</v>
      </c>
      <c r="C1219" s="118">
        <v>0.008974093205990834</v>
      </c>
      <c r="D1219" s="84" t="s">
        <v>2020</v>
      </c>
      <c r="E1219" s="84" t="b">
        <v>0</v>
      </c>
      <c r="F1219" s="84" t="b">
        <v>0</v>
      </c>
      <c r="G1219" s="84" t="b">
        <v>0</v>
      </c>
    </row>
    <row r="1220" spans="1:7" ht="15">
      <c r="A1220" s="84" t="s">
        <v>314</v>
      </c>
      <c r="B1220" s="84">
        <v>2</v>
      </c>
      <c r="C1220" s="118">
        <v>0.008974093205990834</v>
      </c>
      <c r="D1220" s="84" t="s">
        <v>2020</v>
      </c>
      <c r="E1220" s="84" t="b">
        <v>0</v>
      </c>
      <c r="F1220" s="84" t="b">
        <v>0</v>
      </c>
      <c r="G1220" s="84" t="b">
        <v>0</v>
      </c>
    </row>
    <row r="1221" spans="1:7" ht="15">
      <c r="A1221" s="84" t="s">
        <v>259</v>
      </c>
      <c r="B1221" s="84">
        <v>19</v>
      </c>
      <c r="C1221" s="118">
        <v>0.005550347418296482</v>
      </c>
      <c r="D1221" s="84" t="s">
        <v>2021</v>
      </c>
      <c r="E1221" s="84" t="b">
        <v>0</v>
      </c>
      <c r="F1221" s="84" t="b">
        <v>0</v>
      </c>
      <c r="G1221" s="84" t="b">
        <v>0</v>
      </c>
    </row>
    <row r="1222" spans="1:7" ht="15">
      <c r="A1222" s="84" t="s">
        <v>2147</v>
      </c>
      <c r="B1222" s="84">
        <v>16</v>
      </c>
      <c r="C1222" s="118">
        <v>0.008699950965347309</v>
      </c>
      <c r="D1222" s="84" t="s">
        <v>2021</v>
      </c>
      <c r="E1222" s="84" t="b">
        <v>0</v>
      </c>
      <c r="F1222" s="84" t="b">
        <v>0</v>
      </c>
      <c r="G1222" s="84" t="b">
        <v>0</v>
      </c>
    </row>
    <row r="1223" spans="1:7" ht="15">
      <c r="A1223" s="84" t="s">
        <v>2173</v>
      </c>
      <c r="B1223" s="84">
        <v>6</v>
      </c>
      <c r="C1223" s="118">
        <v>0.009114540563064617</v>
      </c>
      <c r="D1223" s="84" t="s">
        <v>2021</v>
      </c>
      <c r="E1223" s="84" t="b">
        <v>0</v>
      </c>
      <c r="F1223" s="84" t="b">
        <v>0</v>
      </c>
      <c r="G1223" s="84" t="b">
        <v>0</v>
      </c>
    </row>
    <row r="1224" spans="1:7" ht="15">
      <c r="A1224" s="84" t="s">
        <v>2088</v>
      </c>
      <c r="B1224" s="84">
        <v>6</v>
      </c>
      <c r="C1224" s="118">
        <v>0.009114540563064617</v>
      </c>
      <c r="D1224" s="84" t="s">
        <v>2021</v>
      </c>
      <c r="E1224" s="84" t="b">
        <v>0</v>
      </c>
      <c r="F1224" s="84" t="b">
        <v>0</v>
      </c>
      <c r="G1224" s="84" t="b">
        <v>0</v>
      </c>
    </row>
    <row r="1225" spans="1:7" ht="15">
      <c r="A1225" s="84" t="s">
        <v>2108</v>
      </c>
      <c r="B1225" s="84">
        <v>6</v>
      </c>
      <c r="C1225" s="118">
        <v>0.010278970652000277</v>
      </c>
      <c r="D1225" s="84" t="s">
        <v>2021</v>
      </c>
      <c r="E1225" s="84" t="b">
        <v>1</v>
      </c>
      <c r="F1225" s="84" t="b">
        <v>0</v>
      </c>
      <c r="G1225" s="84" t="b">
        <v>0</v>
      </c>
    </row>
    <row r="1226" spans="1:7" ht="15">
      <c r="A1226" s="84" t="s">
        <v>2161</v>
      </c>
      <c r="B1226" s="84">
        <v>5</v>
      </c>
      <c r="C1226" s="118">
        <v>0.008565808876666898</v>
      </c>
      <c r="D1226" s="84" t="s">
        <v>2021</v>
      </c>
      <c r="E1226" s="84" t="b">
        <v>0</v>
      </c>
      <c r="F1226" s="84" t="b">
        <v>0</v>
      </c>
      <c r="G1226" s="84" t="b">
        <v>0</v>
      </c>
    </row>
    <row r="1227" spans="1:7" ht="15">
      <c r="A1227" s="84" t="s">
        <v>2174</v>
      </c>
      <c r="B1227" s="84">
        <v>4</v>
      </c>
      <c r="C1227" s="118">
        <v>0.009027634842670345</v>
      </c>
      <c r="D1227" s="84" t="s">
        <v>2021</v>
      </c>
      <c r="E1227" s="84" t="b">
        <v>0</v>
      </c>
      <c r="F1227" s="84" t="b">
        <v>0</v>
      </c>
      <c r="G1227" s="84" t="b">
        <v>0</v>
      </c>
    </row>
    <row r="1228" spans="1:7" ht="15">
      <c r="A1228" s="84" t="s">
        <v>2175</v>
      </c>
      <c r="B1228" s="84">
        <v>4</v>
      </c>
      <c r="C1228" s="118">
        <v>0.009027634842670345</v>
      </c>
      <c r="D1228" s="84" t="s">
        <v>2021</v>
      </c>
      <c r="E1228" s="84" t="b">
        <v>0</v>
      </c>
      <c r="F1228" s="84" t="b">
        <v>0</v>
      </c>
      <c r="G1228" s="84" t="b">
        <v>0</v>
      </c>
    </row>
    <row r="1229" spans="1:7" ht="15">
      <c r="A1229" s="84" t="s">
        <v>2176</v>
      </c>
      <c r="B1229" s="84">
        <v>4</v>
      </c>
      <c r="C1229" s="118">
        <v>0.007802745268079169</v>
      </c>
      <c r="D1229" s="84" t="s">
        <v>2021</v>
      </c>
      <c r="E1229" s="84" t="b">
        <v>0</v>
      </c>
      <c r="F1229" s="84" t="b">
        <v>0</v>
      </c>
      <c r="G1229" s="84" t="b">
        <v>0</v>
      </c>
    </row>
    <row r="1230" spans="1:7" ht="15">
      <c r="A1230" s="84" t="s">
        <v>2177</v>
      </c>
      <c r="B1230" s="84">
        <v>4</v>
      </c>
      <c r="C1230" s="118">
        <v>0.007802745268079169</v>
      </c>
      <c r="D1230" s="84" t="s">
        <v>2021</v>
      </c>
      <c r="E1230" s="84" t="b">
        <v>0</v>
      </c>
      <c r="F1230" s="84" t="b">
        <v>0</v>
      </c>
      <c r="G1230" s="84" t="b">
        <v>0</v>
      </c>
    </row>
    <row r="1231" spans="1:7" ht="15">
      <c r="A1231" s="84" t="s">
        <v>2542</v>
      </c>
      <c r="B1231" s="84">
        <v>4</v>
      </c>
      <c r="C1231" s="118">
        <v>0.007802745268079169</v>
      </c>
      <c r="D1231" s="84" t="s">
        <v>2021</v>
      </c>
      <c r="E1231" s="84" t="b">
        <v>0</v>
      </c>
      <c r="F1231" s="84" t="b">
        <v>0</v>
      </c>
      <c r="G1231" s="84" t="b">
        <v>0</v>
      </c>
    </row>
    <row r="1232" spans="1:7" ht="15">
      <c r="A1232" s="84" t="s">
        <v>2527</v>
      </c>
      <c r="B1232" s="84">
        <v>4</v>
      </c>
      <c r="C1232" s="118">
        <v>0.010754019735373103</v>
      </c>
      <c r="D1232" s="84" t="s">
        <v>2021</v>
      </c>
      <c r="E1232" s="84" t="b">
        <v>0</v>
      </c>
      <c r="F1232" s="84" t="b">
        <v>0</v>
      </c>
      <c r="G1232" s="84" t="b">
        <v>0</v>
      </c>
    </row>
    <row r="1233" spans="1:7" ht="15">
      <c r="A1233" s="84" t="s">
        <v>2528</v>
      </c>
      <c r="B1233" s="84">
        <v>4</v>
      </c>
      <c r="C1233" s="118">
        <v>0.010754019735373103</v>
      </c>
      <c r="D1233" s="84" t="s">
        <v>2021</v>
      </c>
      <c r="E1233" s="84" t="b">
        <v>0</v>
      </c>
      <c r="F1233" s="84" t="b">
        <v>0</v>
      </c>
      <c r="G1233" s="84" t="b">
        <v>0</v>
      </c>
    </row>
    <row r="1234" spans="1:7" ht="15">
      <c r="A1234" s="84" t="s">
        <v>2516</v>
      </c>
      <c r="B1234" s="84">
        <v>4</v>
      </c>
      <c r="C1234" s="118">
        <v>0.007802745268079169</v>
      </c>
      <c r="D1234" s="84" t="s">
        <v>2021</v>
      </c>
      <c r="E1234" s="84" t="b">
        <v>0</v>
      </c>
      <c r="F1234" s="84" t="b">
        <v>0</v>
      </c>
      <c r="G1234" s="84" t="b">
        <v>0</v>
      </c>
    </row>
    <row r="1235" spans="1:7" ht="15">
      <c r="A1235" s="84" t="s">
        <v>2515</v>
      </c>
      <c r="B1235" s="84">
        <v>4</v>
      </c>
      <c r="C1235" s="118">
        <v>0.007802745268079169</v>
      </c>
      <c r="D1235" s="84" t="s">
        <v>2021</v>
      </c>
      <c r="E1235" s="84" t="b">
        <v>0</v>
      </c>
      <c r="F1235" s="84" t="b">
        <v>0</v>
      </c>
      <c r="G1235" s="84" t="b">
        <v>0</v>
      </c>
    </row>
    <row r="1236" spans="1:7" ht="15">
      <c r="A1236" s="84" t="s">
        <v>2146</v>
      </c>
      <c r="B1236" s="84">
        <v>4</v>
      </c>
      <c r="C1236" s="118">
        <v>0.007802745268079169</v>
      </c>
      <c r="D1236" s="84" t="s">
        <v>2021</v>
      </c>
      <c r="E1236" s="84" t="b">
        <v>0</v>
      </c>
      <c r="F1236" s="84" t="b">
        <v>0</v>
      </c>
      <c r="G1236" s="84" t="b">
        <v>0</v>
      </c>
    </row>
    <row r="1237" spans="1:7" ht="15">
      <c r="A1237" s="84" t="s">
        <v>257</v>
      </c>
      <c r="B1237" s="84">
        <v>3</v>
      </c>
      <c r="C1237" s="118">
        <v>0.006770726132002759</v>
      </c>
      <c r="D1237" s="84" t="s">
        <v>2021</v>
      </c>
      <c r="E1237" s="84" t="b">
        <v>0</v>
      </c>
      <c r="F1237" s="84" t="b">
        <v>0</v>
      </c>
      <c r="G1237" s="84" t="b">
        <v>0</v>
      </c>
    </row>
    <row r="1238" spans="1:7" ht="15">
      <c r="A1238" s="84" t="s">
        <v>2827</v>
      </c>
      <c r="B1238" s="84">
        <v>3</v>
      </c>
      <c r="C1238" s="118">
        <v>0.006770726132002759</v>
      </c>
      <c r="D1238" s="84" t="s">
        <v>2021</v>
      </c>
      <c r="E1238" s="84" t="b">
        <v>0</v>
      </c>
      <c r="F1238" s="84" t="b">
        <v>0</v>
      </c>
      <c r="G1238" s="84" t="b">
        <v>0</v>
      </c>
    </row>
    <row r="1239" spans="1:7" ht="15">
      <c r="A1239" s="84" t="s">
        <v>2828</v>
      </c>
      <c r="B1239" s="84">
        <v>3</v>
      </c>
      <c r="C1239" s="118">
        <v>0.006770726132002759</v>
      </c>
      <c r="D1239" s="84" t="s">
        <v>2021</v>
      </c>
      <c r="E1239" s="84" t="b">
        <v>0</v>
      </c>
      <c r="F1239" s="84" t="b">
        <v>0</v>
      </c>
      <c r="G1239" s="84" t="b">
        <v>0</v>
      </c>
    </row>
    <row r="1240" spans="1:7" ht="15">
      <c r="A1240" s="84" t="s">
        <v>2829</v>
      </c>
      <c r="B1240" s="84">
        <v>3</v>
      </c>
      <c r="C1240" s="118">
        <v>0.006770726132002759</v>
      </c>
      <c r="D1240" s="84" t="s">
        <v>2021</v>
      </c>
      <c r="E1240" s="84" t="b">
        <v>0</v>
      </c>
      <c r="F1240" s="84" t="b">
        <v>0</v>
      </c>
      <c r="G1240" s="84" t="b">
        <v>0</v>
      </c>
    </row>
    <row r="1241" spans="1:7" ht="15">
      <c r="A1241" s="84" t="s">
        <v>2830</v>
      </c>
      <c r="B1241" s="84">
        <v>3</v>
      </c>
      <c r="C1241" s="118">
        <v>0.006770726132002759</v>
      </c>
      <c r="D1241" s="84" t="s">
        <v>2021</v>
      </c>
      <c r="E1241" s="84" t="b">
        <v>0</v>
      </c>
      <c r="F1241" s="84" t="b">
        <v>0</v>
      </c>
      <c r="G1241" s="84" t="b">
        <v>0</v>
      </c>
    </row>
    <row r="1242" spans="1:7" ht="15">
      <c r="A1242" s="84" t="s">
        <v>2831</v>
      </c>
      <c r="B1242" s="84">
        <v>3</v>
      </c>
      <c r="C1242" s="118">
        <v>0.006770726132002759</v>
      </c>
      <c r="D1242" s="84" t="s">
        <v>2021</v>
      </c>
      <c r="E1242" s="84" t="b">
        <v>0</v>
      </c>
      <c r="F1242" s="84" t="b">
        <v>0</v>
      </c>
      <c r="G1242" s="84" t="b">
        <v>0</v>
      </c>
    </row>
    <row r="1243" spans="1:7" ht="15">
      <c r="A1243" s="84" t="s">
        <v>2832</v>
      </c>
      <c r="B1243" s="84">
        <v>3</v>
      </c>
      <c r="C1243" s="118">
        <v>0.006770726132002759</v>
      </c>
      <c r="D1243" s="84" t="s">
        <v>2021</v>
      </c>
      <c r="E1243" s="84" t="b">
        <v>0</v>
      </c>
      <c r="F1243" s="84" t="b">
        <v>0</v>
      </c>
      <c r="G1243" s="84" t="b">
        <v>0</v>
      </c>
    </row>
    <row r="1244" spans="1:7" ht="15">
      <c r="A1244" s="84" t="s">
        <v>2833</v>
      </c>
      <c r="B1244" s="84">
        <v>3</v>
      </c>
      <c r="C1244" s="118">
        <v>0.006770726132002759</v>
      </c>
      <c r="D1244" s="84" t="s">
        <v>2021</v>
      </c>
      <c r="E1244" s="84" t="b">
        <v>0</v>
      </c>
      <c r="F1244" s="84" t="b">
        <v>0</v>
      </c>
      <c r="G1244" s="84" t="b">
        <v>0</v>
      </c>
    </row>
    <row r="1245" spans="1:7" ht="15">
      <c r="A1245" s="84" t="s">
        <v>2834</v>
      </c>
      <c r="B1245" s="84">
        <v>3</v>
      </c>
      <c r="C1245" s="118">
        <v>0.006770726132002759</v>
      </c>
      <c r="D1245" s="84" t="s">
        <v>2021</v>
      </c>
      <c r="E1245" s="84" t="b">
        <v>0</v>
      </c>
      <c r="F1245" s="84" t="b">
        <v>0</v>
      </c>
      <c r="G1245" s="84" t="b">
        <v>0</v>
      </c>
    </row>
    <row r="1246" spans="1:7" ht="15">
      <c r="A1246" s="84" t="s">
        <v>2835</v>
      </c>
      <c r="B1246" s="84">
        <v>3</v>
      </c>
      <c r="C1246" s="118">
        <v>0.006770726132002759</v>
      </c>
      <c r="D1246" s="84" t="s">
        <v>2021</v>
      </c>
      <c r="E1246" s="84" t="b">
        <v>0</v>
      </c>
      <c r="F1246" s="84" t="b">
        <v>0</v>
      </c>
      <c r="G1246" s="84" t="b">
        <v>0</v>
      </c>
    </row>
    <row r="1247" spans="1:7" ht="15">
      <c r="A1247" s="84" t="s">
        <v>2836</v>
      </c>
      <c r="B1247" s="84">
        <v>3</v>
      </c>
      <c r="C1247" s="118">
        <v>0.006770726132002759</v>
      </c>
      <c r="D1247" s="84" t="s">
        <v>2021</v>
      </c>
      <c r="E1247" s="84" t="b">
        <v>0</v>
      </c>
      <c r="F1247" s="84" t="b">
        <v>0</v>
      </c>
      <c r="G1247" s="84" t="b">
        <v>0</v>
      </c>
    </row>
    <row r="1248" spans="1:7" ht="15">
      <c r="A1248" s="84" t="s">
        <v>2612</v>
      </c>
      <c r="B1248" s="84">
        <v>3</v>
      </c>
      <c r="C1248" s="118">
        <v>0.006770726132002759</v>
      </c>
      <c r="D1248" s="84" t="s">
        <v>2021</v>
      </c>
      <c r="E1248" s="84" t="b">
        <v>0</v>
      </c>
      <c r="F1248" s="84" t="b">
        <v>0</v>
      </c>
      <c r="G1248" s="84" t="b">
        <v>0</v>
      </c>
    </row>
    <row r="1249" spans="1:7" ht="15">
      <c r="A1249" s="84" t="s">
        <v>2837</v>
      </c>
      <c r="B1249" s="84">
        <v>3</v>
      </c>
      <c r="C1249" s="118">
        <v>0.006770726132002759</v>
      </c>
      <c r="D1249" s="84" t="s">
        <v>2021</v>
      </c>
      <c r="E1249" s="84" t="b">
        <v>0</v>
      </c>
      <c r="F1249" s="84" t="b">
        <v>0</v>
      </c>
      <c r="G1249" s="84" t="b">
        <v>0</v>
      </c>
    </row>
    <row r="1250" spans="1:7" ht="15">
      <c r="A1250" s="84" t="s">
        <v>2514</v>
      </c>
      <c r="B1250" s="84">
        <v>3</v>
      </c>
      <c r="C1250" s="118">
        <v>0.006770726132002759</v>
      </c>
      <c r="D1250" s="84" t="s">
        <v>2021</v>
      </c>
      <c r="E1250" s="84" t="b">
        <v>0</v>
      </c>
      <c r="F1250" s="84" t="b">
        <v>0</v>
      </c>
      <c r="G1250" s="84" t="b">
        <v>0</v>
      </c>
    </row>
    <row r="1251" spans="1:7" ht="15">
      <c r="A1251" s="84" t="s">
        <v>2518</v>
      </c>
      <c r="B1251" s="84">
        <v>3</v>
      </c>
      <c r="C1251" s="118">
        <v>0.006770726132002759</v>
      </c>
      <c r="D1251" s="84" t="s">
        <v>2021</v>
      </c>
      <c r="E1251" s="84" t="b">
        <v>0</v>
      </c>
      <c r="F1251" s="84" t="b">
        <v>0</v>
      </c>
      <c r="G1251" s="84" t="b">
        <v>0</v>
      </c>
    </row>
    <row r="1252" spans="1:7" ht="15">
      <c r="A1252" s="84" t="s">
        <v>2532</v>
      </c>
      <c r="B1252" s="84">
        <v>3</v>
      </c>
      <c r="C1252" s="118">
        <v>0.006770726132002759</v>
      </c>
      <c r="D1252" s="84" t="s">
        <v>2021</v>
      </c>
      <c r="E1252" s="84" t="b">
        <v>0</v>
      </c>
      <c r="F1252" s="84" t="b">
        <v>0</v>
      </c>
      <c r="G1252" s="84" t="b">
        <v>0</v>
      </c>
    </row>
    <row r="1253" spans="1:7" ht="15">
      <c r="A1253" s="84" t="s">
        <v>2579</v>
      </c>
      <c r="B1253" s="84">
        <v>3</v>
      </c>
      <c r="C1253" s="118">
        <v>0.006770726132002759</v>
      </c>
      <c r="D1253" s="84" t="s">
        <v>2021</v>
      </c>
      <c r="E1253" s="84" t="b">
        <v>0</v>
      </c>
      <c r="F1253" s="84" t="b">
        <v>0</v>
      </c>
      <c r="G1253" s="84" t="b">
        <v>0</v>
      </c>
    </row>
    <row r="1254" spans="1:7" ht="15">
      <c r="A1254" s="84" t="s">
        <v>2580</v>
      </c>
      <c r="B1254" s="84">
        <v>3</v>
      </c>
      <c r="C1254" s="118">
        <v>0.006770726132002759</v>
      </c>
      <c r="D1254" s="84" t="s">
        <v>2021</v>
      </c>
      <c r="E1254" s="84" t="b">
        <v>0</v>
      </c>
      <c r="F1254" s="84" t="b">
        <v>0</v>
      </c>
      <c r="G1254" s="84" t="b">
        <v>0</v>
      </c>
    </row>
    <row r="1255" spans="1:7" ht="15">
      <c r="A1255" s="84" t="s">
        <v>2525</v>
      </c>
      <c r="B1255" s="84">
        <v>3</v>
      </c>
      <c r="C1255" s="118">
        <v>0.006770726132002759</v>
      </c>
      <c r="D1255" s="84" t="s">
        <v>2021</v>
      </c>
      <c r="E1255" s="84" t="b">
        <v>0</v>
      </c>
      <c r="F1255" s="84" t="b">
        <v>0</v>
      </c>
      <c r="G1255" s="84" t="b">
        <v>0</v>
      </c>
    </row>
    <row r="1256" spans="1:7" ht="15">
      <c r="A1256" s="84" t="s">
        <v>2096</v>
      </c>
      <c r="B1256" s="84">
        <v>3</v>
      </c>
      <c r="C1256" s="118">
        <v>0.006770726132002759</v>
      </c>
      <c r="D1256" s="84" t="s">
        <v>2021</v>
      </c>
      <c r="E1256" s="84" t="b">
        <v>0</v>
      </c>
      <c r="F1256" s="84" t="b">
        <v>0</v>
      </c>
      <c r="G1256" s="84" t="b">
        <v>0</v>
      </c>
    </row>
    <row r="1257" spans="1:7" ht="15">
      <c r="A1257" s="84" t="s">
        <v>2524</v>
      </c>
      <c r="B1257" s="84">
        <v>3</v>
      </c>
      <c r="C1257" s="118">
        <v>0.006770726132002759</v>
      </c>
      <c r="D1257" s="84" t="s">
        <v>2021</v>
      </c>
      <c r="E1257" s="84" t="b">
        <v>0</v>
      </c>
      <c r="F1257" s="84" t="b">
        <v>0</v>
      </c>
      <c r="G1257" s="84" t="b">
        <v>0</v>
      </c>
    </row>
    <row r="1258" spans="1:7" ht="15">
      <c r="A1258" s="84" t="s">
        <v>2520</v>
      </c>
      <c r="B1258" s="84">
        <v>3</v>
      </c>
      <c r="C1258" s="118">
        <v>0.006770726132002759</v>
      </c>
      <c r="D1258" s="84" t="s">
        <v>2021</v>
      </c>
      <c r="E1258" s="84" t="b">
        <v>0</v>
      </c>
      <c r="F1258" s="84" t="b">
        <v>0</v>
      </c>
      <c r="G1258" s="84" t="b">
        <v>0</v>
      </c>
    </row>
    <row r="1259" spans="1:7" ht="15">
      <c r="A1259" s="84" t="s">
        <v>2553</v>
      </c>
      <c r="B1259" s="84">
        <v>3</v>
      </c>
      <c r="C1259" s="118">
        <v>0.006770726132002759</v>
      </c>
      <c r="D1259" s="84" t="s">
        <v>2021</v>
      </c>
      <c r="E1259" s="84" t="b">
        <v>0</v>
      </c>
      <c r="F1259" s="84" t="b">
        <v>0</v>
      </c>
      <c r="G1259" s="84" t="b">
        <v>0</v>
      </c>
    </row>
    <row r="1260" spans="1:7" ht="15">
      <c r="A1260" s="84" t="s">
        <v>2166</v>
      </c>
      <c r="B1260" s="84">
        <v>3</v>
      </c>
      <c r="C1260" s="118">
        <v>0.006770726132002759</v>
      </c>
      <c r="D1260" s="84" t="s">
        <v>2021</v>
      </c>
      <c r="E1260" s="84" t="b">
        <v>0</v>
      </c>
      <c r="F1260" s="84" t="b">
        <v>0</v>
      </c>
      <c r="G1260" s="84" t="b">
        <v>0</v>
      </c>
    </row>
    <row r="1261" spans="1:7" ht="15">
      <c r="A1261" s="84" t="s">
        <v>2167</v>
      </c>
      <c r="B1261" s="84">
        <v>3</v>
      </c>
      <c r="C1261" s="118">
        <v>0.006770726132002759</v>
      </c>
      <c r="D1261" s="84" t="s">
        <v>2021</v>
      </c>
      <c r="E1261" s="84" t="b">
        <v>0</v>
      </c>
      <c r="F1261" s="84" t="b">
        <v>0</v>
      </c>
      <c r="G1261" s="84" t="b">
        <v>0</v>
      </c>
    </row>
    <row r="1262" spans="1:7" ht="15">
      <c r="A1262" s="84" t="s">
        <v>2168</v>
      </c>
      <c r="B1262" s="84">
        <v>3</v>
      </c>
      <c r="C1262" s="118">
        <v>0.006770726132002759</v>
      </c>
      <c r="D1262" s="84" t="s">
        <v>2021</v>
      </c>
      <c r="E1262" s="84" t="b">
        <v>0</v>
      </c>
      <c r="F1262" s="84" t="b">
        <v>0</v>
      </c>
      <c r="G1262" s="84" t="b">
        <v>0</v>
      </c>
    </row>
    <row r="1263" spans="1:7" ht="15">
      <c r="A1263" s="84" t="s">
        <v>2554</v>
      </c>
      <c r="B1263" s="84">
        <v>3</v>
      </c>
      <c r="C1263" s="118">
        <v>0.006770726132002759</v>
      </c>
      <c r="D1263" s="84" t="s">
        <v>2021</v>
      </c>
      <c r="E1263" s="84" t="b">
        <v>0</v>
      </c>
      <c r="F1263" s="84" t="b">
        <v>0</v>
      </c>
      <c r="G1263" s="84" t="b">
        <v>0</v>
      </c>
    </row>
    <row r="1264" spans="1:7" ht="15">
      <c r="A1264" s="84" t="s">
        <v>2555</v>
      </c>
      <c r="B1264" s="84">
        <v>3</v>
      </c>
      <c r="C1264" s="118">
        <v>0.006770726132002759</v>
      </c>
      <c r="D1264" s="84" t="s">
        <v>2021</v>
      </c>
      <c r="E1264" s="84" t="b">
        <v>0</v>
      </c>
      <c r="F1264" s="84" t="b">
        <v>0</v>
      </c>
      <c r="G1264" s="84" t="b">
        <v>0</v>
      </c>
    </row>
    <row r="1265" spans="1:7" ht="15">
      <c r="A1265" s="84" t="s">
        <v>2556</v>
      </c>
      <c r="B1265" s="84">
        <v>3</v>
      </c>
      <c r="C1265" s="118">
        <v>0.006770726132002759</v>
      </c>
      <c r="D1265" s="84" t="s">
        <v>2021</v>
      </c>
      <c r="E1265" s="84" t="b">
        <v>0</v>
      </c>
      <c r="F1265" s="84" t="b">
        <v>0</v>
      </c>
      <c r="G1265" s="84" t="b">
        <v>0</v>
      </c>
    </row>
    <row r="1266" spans="1:7" ht="15">
      <c r="A1266" s="84" t="s">
        <v>2557</v>
      </c>
      <c r="B1266" s="84">
        <v>3</v>
      </c>
      <c r="C1266" s="118">
        <v>0.006770726132002759</v>
      </c>
      <c r="D1266" s="84" t="s">
        <v>2021</v>
      </c>
      <c r="E1266" s="84" t="b">
        <v>0</v>
      </c>
      <c r="F1266" s="84" t="b">
        <v>0</v>
      </c>
      <c r="G1266" s="84" t="b">
        <v>0</v>
      </c>
    </row>
    <row r="1267" spans="1:7" ht="15">
      <c r="A1267" s="84" t="s">
        <v>1207</v>
      </c>
      <c r="B1267" s="84">
        <v>3</v>
      </c>
      <c r="C1267" s="118">
        <v>0.006770726132002759</v>
      </c>
      <c r="D1267" s="84" t="s">
        <v>2021</v>
      </c>
      <c r="E1267" s="84" t="b">
        <v>0</v>
      </c>
      <c r="F1267" s="84" t="b">
        <v>0</v>
      </c>
      <c r="G1267" s="84" t="b">
        <v>0</v>
      </c>
    </row>
    <row r="1268" spans="1:7" ht="15">
      <c r="A1268" s="84" t="s">
        <v>2558</v>
      </c>
      <c r="B1268" s="84">
        <v>3</v>
      </c>
      <c r="C1268" s="118">
        <v>0.006770726132002759</v>
      </c>
      <c r="D1268" s="84" t="s">
        <v>2021</v>
      </c>
      <c r="E1268" s="84" t="b">
        <v>0</v>
      </c>
      <c r="F1268" s="84" t="b">
        <v>0</v>
      </c>
      <c r="G1268" s="84" t="b">
        <v>0</v>
      </c>
    </row>
    <row r="1269" spans="1:7" ht="15">
      <c r="A1269" s="84" t="s">
        <v>2564</v>
      </c>
      <c r="B1269" s="84">
        <v>3</v>
      </c>
      <c r="C1269" s="118">
        <v>0.006770726132002759</v>
      </c>
      <c r="D1269" s="84" t="s">
        <v>2021</v>
      </c>
      <c r="E1269" s="84" t="b">
        <v>0</v>
      </c>
      <c r="F1269" s="84" t="b">
        <v>0</v>
      </c>
      <c r="G1269" s="84" t="b">
        <v>0</v>
      </c>
    </row>
    <row r="1270" spans="1:7" ht="15">
      <c r="A1270" s="84" t="s">
        <v>316</v>
      </c>
      <c r="B1270" s="84">
        <v>2</v>
      </c>
      <c r="C1270" s="118">
        <v>0.005377009867686551</v>
      </c>
      <c r="D1270" s="84" t="s">
        <v>2021</v>
      </c>
      <c r="E1270" s="84" t="b">
        <v>0</v>
      </c>
      <c r="F1270" s="84" t="b">
        <v>0</v>
      </c>
      <c r="G1270" s="84" t="b">
        <v>0</v>
      </c>
    </row>
    <row r="1271" spans="1:7" ht="15">
      <c r="A1271" s="84" t="s">
        <v>2559</v>
      </c>
      <c r="B1271" s="84">
        <v>2</v>
      </c>
      <c r="C1271" s="118">
        <v>0.005377009867686551</v>
      </c>
      <c r="D1271" s="84" t="s">
        <v>2021</v>
      </c>
      <c r="E1271" s="84" t="b">
        <v>0</v>
      </c>
      <c r="F1271" s="84" t="b">
        <v>0</v>
      </c>
      <c r="G1271" s="84" t="b">
        <v>0</v>
      </c>
    </row>
    <row r="1272" spans="1:7" ht="15">
      <c r="A1272" s="84" t="s">
        <v>256</v>
      </c>
      <c r="B1272" s="84">
        <v>2</v>
      </c>
      <c r="C1272" s="118">
        <v>0.005377009867686551</v>
      </c>
      <c r="D1272" s="84" t="s">
        <v>2021</v>
      </c>
      <c r="E1272" s="84" t="b">
        <v>0</v>
      </c>
      <c r="F1272" s="84" t="b">
        <v>0</v>
      </c>
      <c r="G1272" s="84" t="b">
        <v>0</v>
      </c>
    </row>
    <row r="1273" spans="1:7" ht="15">
      <c r="A1273" s="84" t="s">
        <v>3008</v>
      </c>
      <c r="B1273" s="84">
        <v>2</v>
      </c>
      <c r="C1273" s="118">
        <v>0.005377009867686551</v>
      </c>
      <c r="D1273" s="84" t="s">
        <v>2021</v>
      </c>
      <c r="E1273" s="84" t="b">
        <v>0</v>
      </c>
      <c r="F1273" s="84" t="b">
        <v>0</v>
      </c>
      <c r="G1273" s="84" t="b">
        <v>0</v>
      </c>
    </row>
    <row r="1274" spans="1:7" ht="15">
      <c r="A1274" s="84" t="s">
        <v>2521</v>
      </c>
      <c r="B1274" s="84">
        <v>2</v>
      </c>
      <c r="C1274" s="118">
        <v>0.005377009867686551</v>
      </c>
      <c r="D1274" s="84" t="s">
        <v>2021</v>
      </c>
      <c r="E1274" s="84" t="b">
        <v>0</v>
      </c>
      <c r="F1274" s="84" t="b">
        <v>0</v>
      </c>
      <c r="G1274" s="84" t="b">
        <v>0</v>
      </c>
    </row>
    <row r="1275" spans="1:7" ht="15">
      <c r="A1275" s="84" t="s">
        <v>2602</v>
      </c>
      <c r="B1275" s="84">
        <v>2</v>
      </c>
      <c r="C1275" s="118">
        <v>0.005377009867686551</v>
      </c>
      <c r="D1275" s="84" t="s">
        <v>2021</v>
      </c>
      <c r="E1275" s="84" t="b">
        <v>0</v>
      </c>
      <c r="F1275" s="84" t="b">
        <v>0</v>
      </c>
      <c r="G1275" s="84" t="b">
        <v>0</v>
      </c>
    </row>
    <row r="1276" spans="1:7" ht="15">
      <c r="A1276" s="84" t="s">
        <v>2603</v>
      </c>
      <c r="B1276" s="84">
        <v>2</v>
      </c>
      <c r="C1276" s="118">
        <v>0.005377009867686551</v>
      </c>
      <c r="D1276" s="84" t="s">
        <v>2021</v>
      </c>
      <c r="E1276" s="84" t="b">
        <v>0</v>
      </c>
      <c r="F1276" s="84" t="b">
        <v>0</v>
      </c>
      <c r="G1276" s="84" t="b">
        <v>0</v>
      </c>
    </row>
    <row r="1277" spans="1:7" ht="15">
      <c r="A1277" s="84" t="s">
        <v>2604</v>
      </c>
      <c r="B1277" s="84">
        <v>2</v>
      </c>
      <c r="C1277" s="118">
        <v>0.005377009867686551</v>
      </c>
      <c r="D1277" s="84" t="s">
        <v>2021</v>
      </c>
      <c r="E1277" s="84" t="b">
        <v>0</v>
      </c>
      <c r="F1277" s="84" t="b">
        <v>0</v>
      </c>
      <c r="G1277" s="84" t="b">
        <v>0</v>
      </c>
    </row>
    <row r="1278" spans="1:7" ht="15">
      <c r="A1278" s="84" t="s">
        <v>2605</v>
      </c>
      <c r="B1278" s="84">
        <v>2</v>
      </c>
      <c r="C1278" s="118">
        <v>0.005377009867686551</v>
      </c>
      <c r="D1278" s="84" t="s">
        <v>2021</v>
      </c>
      <c r="E1278" s="84" t="b">
        <v>0</v>
      </c>
      <c r="F1278" s="84" t="b">
        <v>0</v>
      </c>
      <c r="G1278" s="84" t="b">
        <v>0</v>
      </c>
    </row>
    <row r="1279" spans="1:7" ht="15">
      <c r="A1279" s="84" t="s">
        <v>2606</v>
      </c>
      <c r="B1279" s="84">
        <v>2</v>
      </c>
      <c r="C1279" s="118">
        <v>0.005377009867686551</v>
      </c>
      <c r="D1279" s="84" t="s">
        <v>2021</v>
      </c>
      <c r="E1279" s="84" t="b">
        <v>0</v>
      </c>
      <c r="F1279" s="84" t="b">
        <v>0</v>
      </c>
      <c r="G1279" s="84" t="b">
        <v>0</v>
      </c>
    </row>
    <row r="1280" spans="1:7" ht="15">
      <c r="A1280" s="84" t="s">
        <v>2607</v>
      </c>
      <c r="B1280" s="84">
        <v>2</v>
      </c>
      <c r="C1280" s="118">
        <v>0.005377009867686551</v>
      </c>
      <c r="D1280" s="84" t="s">
        <v>2021</v>
      </c>
      <c r="E1280" s="84" t="b">
        <v>0</v>
      </c>
      <c r="F1280" s="84" t="b">
        <v>0</v>
      </c>
      <c r="G1280" s="84" t="b">
        <v>0</v>
      </c>
    </row>
    <row r="1281" spans="1:7" ht="15">
      <c r="A1281" s="84" t="s">
        <v>2608</v>
      </c>
      <c r="B1281" s="84">
        <v>2</v>
      </c>
      <c r="C1281" s="118">
        <v>0.005377009867686551</v>
      </c>
      <c r="D1281" s="84" t="s">
        <v>2021</v>
      </c>
      <c r="E1281" s="84" t="b">
        <v>0</v>
      </c>
      <c r="F1281" s="84" t="b">
        <v>0</v>
      </c>
      <c r="G1281" s="84" t="b">
        <v>0</v>
      </c>
    </row>
    <row r="1282" spans="1:7" ht="15">
      <c r="A1282" s="84" t="s">
        <v>2638</v>
      </c>
      <c r="B1282" s="84">
        <v>2</v>
      </c>
      <c r="C1282" s="118">
        <v>0.005377009867686551</v>
      </c>
      <c r="D1282" s="84" t="s">
        <v>2021</v>
      </c>
      <c r="E1282" s="84" t="b">
        <v>0</v>
      </c>
      <c r="F1282" s="84" t="b">
        <v>0</v>
      </c>
      <c r="G1282" s="84" t="b">
        <v>0</v>
      </c>
    </row>
    <row r="1283" spans="1:7" ht="15">
      <c r="A1283" s="84" t="s">
        <v>2586</v>
      </c>
      <c r="B1283" s="84">
        <v>2</v>
      </c>
      <c r="C1283" s="118">
        <v>0.005377009867686551</v>
      </c>
      <c r="D1283" s="84" t="s">
        <v>2021</v>
      </c>
      <c r="E1283" s="84" t="b">
        <v>0</v>
      </c>
      <c r="F1283" s="84" t="b">
        <v>0</v>
      </c>
      <c r="G1283" s="84" t="b">
        <v>0</v>
      </c>
    </row>
    <row r="1284" spans="1:7" ht="15">
      <c r="A1284" s="84" t="s">
        <v>2534</v>
      </c>
      <c r="B1284" s="84">
        <v>2</v>
      </c>
      <c r="C1284" s="118">
        <v>0.005377009867686551</v>
      </c>
      <c r="D1284" s="84" t="s">
        <v>2021</v>
      </c>
      <c r="E1284" s="84" t="b">
        <v>0</v>
      </c>
      <c r="F1284" s="84" t="b">
        <v>0</v>
      </c>
      <c r="G1284" s="84" t="b">
        <v>0</v>
      </c>
    </row>
    <row r="1285" spans="1:7" ht="15">
      <c r="A1285" s="84" t="s">
        <v>2523</v>
      </c>
      <c r="B1285" s="84">
        <v>2</v>
      </c>
      <c r="C1285" s="118">
        <v>0.005377009867686551</v>
      </c>
      <c r="D1285" s="84" t="s">
        <v>2021</v>
      </c>
      <c r="E1285" s="84" t="b">
        <v>0</v>
      </c>
      <c r="F1285" s="84" t="b">
        <v>0</v>
      </c>
      <c r="G1285" s="84" t="b">
        <v>0</v>
      </c>
    </row>
    <row r="1286" spans="1:7" ht="15">
      <c r="A1286" s="84" t="s">
        <v>2544</v>
      </c>
      <c r="B1286" s="84">
        <v>2</v>
      </c>
      <c r="C1286" s="118">
        <v>0.005377009867686551</v>
      </c>
      <c r="D1286" s="84" t="s">
        <v>2021</v>
      </c>
      <c r="E1286" s="84" t="b">
        <v>0</v>
      </c>
      <c r="F1286" s="84" t="b">
        <v>0</v>
      </c>
      <c r="G1286" s="84" t="b">
        <v>0</v>
      </c>
    </row>
    <row r="1287" spans="1:7" ht="15">
      <c r="A1287" s="84" t="s">
        <v>2703</v>
      </c>
      <c r="B1287" s="84">
        <v>2</v>
      </c>
      <c r="C1287" s="118">
        <v>0.005377009867686551</v>
      </c>
      <c r="D1287" s="84" t="s">
        <v>2021</v>
      </c>
      <c r="E1287" s="84" t="b">
        <v>0</v>
      </c>
      <c r="F1287" s="84" t="b">
        <v>0</v>
      </c>
      <c r="G1287" s="84" t="b">
        <v>0</v>
      </c>
    </row>
    <row r="1288" spans="1:7" ht="15">
      <c r="A1288" s="84" t="s">
        <v>2704</v>
      </c>
      <c r="B1288" s="84">
        <v>2</v>
      </c>
      <c r="C1288" s="118">
        <v>0.005377009867686551</v>
      </c>
      <c r="D1288" s="84" t="s">
        <v>2021</v>
      </c>
      <c r="E1288" s="84" t="b">
        <v>0</v>
      </c>
      <c r="F1288" s="84" t="b">
        <v>0</v>
      </c>
      <c r="G1288" s="84" t="b">
        <v>0</v>
      </c>
    </row>
    <row r="1289" spans="1:7" ht="15">
      <c r="A1289" s="84" t="s">
        <v>2705</v>
      </c>
      <c r="B1289" s="84">
        <v>2</v>
      </c>
      <c r="C1289" s="118">
        <v>0.005377009867686551</v>
      </c>
      <c r="D1289" s="84" t="s">
        <v>2021</v>
      </c>
      <c r="E1289" s="84" t="b">
        <v>0</v>
      </c>
      <c r="F1289" s="84" t="b">
        <v>0</v>
      </c>
      <c r="G1289" s="84" t="b">
        <v>0</v>
      </c>
    </row>
    <row r="1290" spans="1:7" ht="15">
      <c r="A1290" s="84" t="s">
        <v>2706</v>
      </c>
      <c r="B1290" s="84">
        <v>2</v>
      </c>
      <c r="C1290" s="118">
        <v>0.005377009867686551</v>
      </c>
      <c r="D1290" s="84" t="s">
        <v>2021</v>
      </c>
      <c r="E1290" s="84" t="b">
        <v>0</v>
      </c>
      <c r="F1290" s="84" t="b">
        <v>0</v>
      </c>
      <c r="G1290" s="84" t="b">
        <v>0</v>
      </c>
    </row>
    <row r="1291" spans="1:7" ht="15">
      <c r="A1291" s="84" t="s">
        <v>2707</v>
      </c>
      <c r="B1291" s="84">
        <v>2</v>
      </c>
      <c r="C1291" s="118">
        <v>0.005377009867686551</v>
      </c>
      <c r="D1291" s="84" t="s">
        <v>2021</v>
      </c>
      <c r="E1291" s="84" t="b">
        <v>0</v>
      </c>
      <c r="F1291" s="84" t="b">
        <v>0</v>
      </c>
      <c r="G1291" s="84" t="b">
        <v>0</v>
      </c>
    </row>
    <row r="1292" spans="1:7" ht="15">
      <c r="A1292" s="84" t="s">
        <v>2662</v>
      </c>
      <c r="B1292" s="84">
        <v>2</v>
      </c>
      <c r="C1292" s="118">
        <v>0.005377009867686551</v>
      </c>
      <c r="D1292" s="84" t="s">
        <v>2021</v>
      </c>
      <c r="E1292" s="84" t="b">
        <v>0</v>
      </c>
      <c r="F1292" s="84" t="b">
        <v>0</v>
      </c>
      <c r="G1292" s="84" t="b">
        <v>0</v>
      </c>
    </row>
    <row r="1293" spans="1:7" ht="15">
      <c r="A1293" s="84" t="s">
        <v>2108</v>
      </c>
      <c r="B1293" s="84">
        <v>6</v>
      </c>
      <c r="C1293" s="118">
        <v>0</v>
      </c>
      <c r="D1293" s="84" t="s">
        <v>2022</v>
      </c>
      <c r="E1293" s="84" t="b">
        <v>1</v>
      </c>
      <c r="F1293" s="84" t="b">
        <v>0</v>
      </c>
      <c r="G1293" s="84" t="b">
        <v>0</v>
      </c>
    </row>
    <row r="1294" spans="1:7" ht="15">
      <c r="A1294" s="84" t="s">
        <v>229</v>
      </c>
      <c r="B1294" s="84">
        <v>4</v>
      </c>
      <c r="C1294" s="118">
        <v>0.007414368802344473</v>
      </c>
      <c r="D1294" s="84" t="s">
        <v>2022</v>
      </c>
      <c r="E1294" s="84" t="b">
        <v>0</v>
      </c>
      <c r="F1294" s="84" t="b">
        <v>0</v>
      </c>
      <c r="G1294" s="84" t="b">
        <v>0</v>
      </c>
    </row>
    <row r="1295" spans="1:7" ht="15">
      <c r="A1295" s="84" t="s">
        <v>2179</v>
      </c>
      <c r="B1295" s="84">
        <v>4</v>
      </c>
      <c r="C1295" s="118">
        <v>0.01267494718585184</v>
      </c>
      <c r="D1295" s="84" t="s">
        <v>2022</v>
      </c>
      <c r="E1295" s="84" t="b">
        <v>0</v>
      </c>
      <c r="F1295" s="84" t="b">
        <v>0</v>
      </c>
      <c r="G1295" s="84" t="b">
        <v>0</v>
      </c>
    </row>
    <row r="1296" spans="1:7" ht="15">
      <c r="A1296" s="84" t="s">
        <v>259</v>
      </c>
      <c r="B1296" s="84">
        <v>4</v>
      </c>
      <c r="C1296" s="118">
        <v>0.007414368802344473</v>
      </c>
      <c r="D1296" s="84" t="s">
        <v>2022</v>
      </c>
      <c r="E1296" s="84" t="b">
        <v>0</v>
      </c>
      <c r="F1296" s="84" t="b">
        <v>0</v>
      </c>
      <c r="G1296" s="84" t="b">
        <v>0</v>
      </c>
    </row>
    <row r="1297" spans="1:7" ht="15">
      <c r="A1297" s="84" t="s">
        <v>2180</v>
      </c>
      <c r="B1297" s="84">
        <v>4</v>
      </c>
      <c r="C1297" s="118">
        <v>0.007414368802344473</v>
      </c>
      <c r="D1297" s="84" t="s">
        <v>2022</v>
      </c>
      <c r="E1297" s="84" t="b">
        <v>0</v>
      </c>
      <c r="F1297" s="84" t="b">
        <v>0</v>
      </c>
      <c r="G1297" s="84" t="b">
        <v>0</v>
      </c>
    </row>
    <row r="1298" spans="1:7" ht="15">
      <c r="A1298" s="84" t="s">
        <v>270</v>
      </c>
      <c r="B1298" s="84">
        <v>3</v>
      </c>
      <c r="C1298" s="118">
        <v>0.00950621038938888</v>
      </c>
      <c r="D1298" s="84" t="s">
        <v>2022</v>
      </c>
      <c r="E1298" s="84" t="b">
        <v>0</v>
      </c>
      <c r="F1298" s="84" t="b">
        <v>0</v>
      </c>
      <c r="G1298" s="84" t="b">
        <v>0</v>
      </c>
    </row>
    <row r="1299" spans="1:7" ht="15">
      <c r="A1299" s="84" t="s">
        <v>2181</v>
      </c>
      <c r="B1299" s="84">
        <v>3</v>
      </c>
      <c r="C1299" s="118">
        <v>0.00950621038938888</v>
      </c>
      <c r="D1299" s="84" t="s">
        <v>2022</v>
      </c>
      <c r="E1299" s="84" t="b">
        <v>0</v>
      </c>
      <c r="F1299" s="84" t="b">
        <v>0</v>
      </c>
      <c r="G1299" s="84" t="b">
        <v>0</v>
      </c>
    </row>
    <row r="1300" spans="1:7" ht="15">
      <c r="A1300" s="84" t="s">
        <v>2182</v>
      </c>
      <c r="B1300" s="84">
        <v>3</v>
      </c>
      <c r="C1300" s="118">
        <v>0.00950621038938888</v>
      </c>
      <c r="D1300" s="84" t="s">
        <v>2022</v>
      </c>
      <c r="E1300" s="84" t="b">
        <v>0</v>
      </c>
      <c r="F1300" s="84" t="b">
        <v>0</v>
      </c>
      <c r="G1300" s="84" t="b">
        <v>0</v>
      </c>
    </row>
    <row r="1301" spans="1:7" ht="15">
      <c r="A1301" s="84" t="s">
        <v>2183</v>
      </c>
      <c r="B1301" s="84">
        <v>3</v>
      </c>
      <c r="C1301" s="118">
        <v>0.00950621038938888</v>
      </c>
      <c r="D1301" s="84" t="s">
        <v>2022</v>
      </c>
      <c r="E1301" s="84" t="b">
        <v>1</v>
      </c>
      <c r="F1301" s="84" t="b">
        <v>0</v>
      </c>
      <c r="G1301" s="84" t="b">
        <v>0</v>
      </c>
    </row>
    <row r="1302" spans="1:7" ht="15">
      <c r="A1302" s="84" t="s">
        <v>2184</v>
      </c>
      <c r="B1302" s="84">
        <v>3</v>
      </c>
      <c r="C1302" s="118">
        <v>0.00950621038938888</v>
      </c>
      <c r="D1302" s="84" t="s">
        <v>2022</v>
      </c>
      <c r="E1302" s="84" t="b">
        <v>0</v>
      </c>
      <c r="F1302" s="84" t="b">
        <v>0</v>
      </c>
      <c r="G1302" s="84" t="b">
        <v>0</v>
      </c>
    </row>
    <row r="1303" spans="1:7" ht="15">
      <c r="A1303" s="84" t="s">
        <v>2692</v>
      </c>
      <c r="B1303" s="84">
        <v>3</v>
      </c>
      <c r="C1303" s="118">
        <v>0.00950621038938888</v>
      </c>
      <c r="D1303" s="84" t="s">
        <v>2022</v>
      </c>
      <c r="E1303" s="84" t="b">
        <v>0</v>
      </c>
      <c r="F1303" s="84" t="b">
        <v>0</v>
      </c>
      <c r="G1303" s="84" t="b">
        <v>0</v>
      </c>
    </row>
    <row r="1304" spans="1:7" ht="15">
      <c r="A1304" s="84" t="s">
        <v>2088</v>
      </c>
      <c r="B1304" s="84">
        <v>3</v>
      </c>
      <c r="C1304" s="118">
        <v>0.024573197380536115</v>
      </c>
      <c r="D1304" s="84" t="s">
        <v>2022</v>
      </c>
      <c r="E1304" s="84" t="b">
        <v>0</v>
      </c>
      <c r="F1304" s="84" t="b">
        <v>0</v>
      </c>
      <c r="G1304" s="84" t="b">
        <v>0</v>
      </c>
    </row>
    <row r="1305" spans="1:7" ht="15">
      <c r="A1305" s="84" t="s">
        <v>2746</v>
      </c>
      <c r="B1305" s="84">
        <v>3</v>
      </c>
      <c r="C1305" s="118">
        <v>0.00950621038938888</v>
      </c>
      <c r="D1305" s="84" t="s">
        <v>2022</v>
      </c>
      <c r="E1305" s="84" t="b">
        <v>0</v>
      </c>
      <c r="F1305" s="84" t="b">
        <v>0</v>
      </c>
      <c r="G1305" s="84" t="b">
        <v>0</v>
      </c>
    </row>
    <row r="1306" spans="1:7" ht="15">
      <c r="A1306" s="84" t="s">
        <v>269</v>
      </c>
      <c r="B1306" s="84">
        <v>3</v>
      </c>
      <c r="C1306" s="118">
        <v>0.00950621038938888</v>
      </c>
      <c r="D1306" s="84" t="s">
        <v>2022</v>
      </c>
      <c r="E1306" s="84" t="b">
        <v>0</v>
      </c>
      <c r="F1306" s="84" t="b">
        <v>0</v>
      </c>
      <c r="G1306" s="84" t="b">
        <v>0</v>
      </c>
    </row>
    <row r="1307" spans="1:7" ht="15">
      <c r="A1307" s="84" t="s">
        <v>2747</v>
      </c>
      <c r="B1307" s="84">
        <v>3</v>
      </c>
      <c r="C1307" s="118">
        <v>0.00950621038938888</v>
      </c>
      <c r="D1307" s="84" t="s">
        <v>2022</v>
      </c>
      <c r="E1307" s="84" t="b">
        <v>0</v>
      </c>
      <c r="F1307" s="84" t="b">
        <v>0</v>
      </c>
      <c r="G1307" s="84" t="b">
        <v>0</v>
      </c>
    </row>
    <row r="1308" spans="1:7" ht="15">
      <c r="A1308" s="84" t="s">
        <v>2529</v>
      </c>
      <c r="B1308" s="84">
        <v>3</v>
      </c>
      <c r="C1308" s="118">
        <v>0.00950621038938888</v>
      </c>
      <c r="D1308" s="84" t="s">
        <v>2022</v>
      </c>
      <c r="E1308" s="84" t="b">
        <v>0</v>
      </c>
      <c r="F1308" s="84" t="b">
        <v>0</v>
      </c>
      <c r="G1308" s="84" t="b">
        <v>0</v>
      </c>
    </row>
    <row r="1309" spans="1:7" ht="15">
      <c r="A1309" s="84" t="s">
        <v>2560</v>
      </c>
      <c r="B1309" s="84">
        <v>3</v>
      </c>
      <c r="C1309" s="118">
        <v>0.00950621038938888</v>
      </c>
      <c r="D1309" s="84" t="s">
        <v>2022</v>
      </c>
      <c r="E1309" s="84" t="b">
        <v>0</v>
      </c>
      <c r="F1309" s="84" t="b">
        <v>0</v>
      </c>
      <c r="G1309" s="84" t="b">
        <v>0</v>
      </c>
    </row>
    <row r="1310" spans="1:7" ht="15">
      <c r="A1310" s="84" t="s">
        <v>2748</v>
      </c>
      <c r="B1310" s="84">
        <v>3</v>
      </c>
      <c r="C1310" s="118">
        <v>0.00950621038938888</v>
      </c>
      <c r="D1310" s="84" t="s">
        <v>2022</v>
      </c>
      <c r="E1310" s="84" t="b">
        <v>1</v>
      </c>
      <c r="F1310" s="84" t="b">
        <v>0</v>
      </c>
      <c r="G1310" s="84" t="b">
        <v>0</v>
      </c>
    </row>
    <row r="1311" spans="1:7" ht="15">
      <c r="A1311" s="84" t="s">
        <v>1207</v>
      </c>
      <c r="B1311" s="84">
        <v>3</v>
      </c>
      <c r="C1311" s="118">
        <v>0.00950621038938888</v>
      </c>
      <c r="D1311" s="84" t="s">
        <v>2022</v>
      </c>
      <c r="E1311" s="84" t="b">
        <v>0</v>
      </c>
      <c r="F1311" s="84" t="b">
        <v>0</v>
      </c>
      <c r="G1311" s="84" t="b">
        <v>0</v>
      </c>
    </row>
    <row r="1312" spans="1:7" ht="15">
      <c r="A1312" s="84" t="s">
        <v>2129</v>
      </c>
      <c r="B1312" s="84">
        <v>3</v>
      </c>
      <c r="C1312" s="118">
        <v>0.00950621038938888</v>
      </c>
      <c r="D1312" s="84" t="s">
        <v>2022</v>
      </c>
      <c r="E1312" s="84" t="b">
        <v>0</v>
      </c>
      <c r="F1312" s="84" t="b">
        <v>0</v>
      </c>
      <c r="G1312" s="84" t="b">
        <v>0</v>
      </c>
    </row>
    <row r="1313" spans="1:7" ht="15">
      <c r="A1313" s="84" t="s">
        <v>2749</v>
      </c>
      <c r="B1313" s="84">
        <v>3</v>
      </c>
      <c r="C1313" s="118">
        <v>0.00950621038938888</v>
      </c>
      <c r="D1313" s="84" t="s">
        <v>2022</v>
      </c>
      <c r="E1313" s="84" t="b">
        <v>0</v>
      </c>
      <c r="F1313" s="84" t="b">
        <v>0</v>
      </c>
      <c r="G1313" s="84" t="b">
        <v>0</v>
      </c>
    </row>
    <row r="1314" spans="1:7" ht="15">
      <c r="A1314" s="84" t="s">
        <v>2782</v>
      </c>
      <c r="B1314" s="84">
        <v>2</v>
      </c>
      <c r="C1314" s="118">
        <v>0.010044657994098156</v>
      </c>
      <c r="D1314" s="84" t="s">
        <v>2022</v>
      </c>
      <c r="E1314" s="84" t="b">
        <v>0</v>
      </c>
      <c r="F1314" s="84" t="b">
        <v>0</v>
      </c>
      <c r="G131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2019-10-13T22:38:04Z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