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<sst xmlns="http://schemas.openxmlformats.org/spreadsheetml/2006/main" count="3783" uniqueCount="1065">
  <si>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</si>
  <si>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</si>
  <si>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</si>
  <si>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</si>
  <si>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</si>
  <si>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</si>
  <si>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</si>
  <si>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</si>
  <si>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</si>
  <si>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</si>
  <si>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</si>
  <si>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</si>
  <si>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</si>
  <si>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</si>
  <si>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</si>
  <si>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</si>
  <si>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</si>
  <si>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</si>
  <si>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</si>
  <si>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</si>
  <si>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</si>
  <si>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</si>
  <si>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</si>
  <si>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</si>
  <si>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</si>
  <si>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</si>
  <si>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</si>
  <si>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</si>
  <si>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</si>
  <si>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</si>
  <si>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</si>
  <si>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</si>
  <si>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</si>
  <si>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</si>
  <si>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</si>
  <si>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</si>
  <si>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</si>
  <si>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</si>
  <si>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</si>
  <si>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</si>
  <si>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</si>
  <si>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</si>
  <si>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</si>
  <si>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</si>
  <si>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</si>
  <si>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</si>
  <si>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</si>
  <si>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</si>
  <si>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</si>
  <si>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</si>
  <si>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</si>
  <si>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</si>
  <si>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</si>
  <si>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</si>
  <si>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</si>
  <si>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</si>
  <si>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</si>
  <si>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</si>
  <si>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</si>
  <si>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</si>
  <si>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</si>
  <si>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</si>
  <si>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</si>
  <si>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</si>
  <si>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</si>
  <si>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</si>
  <si>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</si>
  <si>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</si>
  <si>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</si>
  <si>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</si>
  <si>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</si>
  <si>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</si>
  <si>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</si>
  <si>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</si>
  <si>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</si>
  <si>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</si>
  <si>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</si>
  <si>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</si>
  <si>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</si>
  <si>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</si>
  <si>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</si>
  <si>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</si>
  <si>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</si>
  <si>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</si>
  <si>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</si>
  <si>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</si>
  <si>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</si>
  <si>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</si>
  <si>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</si>
  <si>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</si>
  <si>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</si>
  <si>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</si>
  <si>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</si>
  <si>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</si>
  <si>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</si>
  <si>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</si>
  <si>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</si>
  <si>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</si>
  <si>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</si>
  <si>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</si>
  <si>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</si>
  <si>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</si>
  <si>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</si>
  <si>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</si>
  <si>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</si>
  <si>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</si>
  <si>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</si>
  <si>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</si>
  <si>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</si>
  <si>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</si>
  <si>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</si>
  <si>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</si>
  <si>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</si>
  <si>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</si>
  <si>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</si>
  <si>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</si>
  <si>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</si>
  <si>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</si>
  <si>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</si>
  <si>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</si>
  <si>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</si>
  <si>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</si>
  <si>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</si>
  <si>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</si>
  <si>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</si>
  <si>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</si>
  <si>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</si>
  <si>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</si>
  <si>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</si>
  <si>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</si>
  <si>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</si>
  <si>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</si>
  <si>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</si>
  <si>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</si>
  <si>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</si>
  <si>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</si>
  <si>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</si>
  <si>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</si>
  <si>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</si>
  <si>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</si>
  <si>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</si>
  <si>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</si>
  <si>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</si>
  <si>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</si>
  <si>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</si>
  <si>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</si>
  <si>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</si>
  <si>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</si>
  <si>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</si>
  <si>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</si>
  <si>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</si>
  <si>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</si>
  <si>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</si>
  <si>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</si>
  <si>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</si>
  <si>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</si>
  <si>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</si>
  <si>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</si>
  <si>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</si>
  <si>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</si>
  <si>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</si>
  <si>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</si>
  <si>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</si>
  <si>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</si>
  <si>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</si>
  <si>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</si>
  <si>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</si>
  <si>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</si>
  <si>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</si>
  <si>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</si>
  <si>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</si>
  <si>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</si>
  <si>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</si>
  <si>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</si>
  <si>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</si>
  <si>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</si>
  <si>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</si>
  <si>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</si>
  <si>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</si>
  <si>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</si>
  <si>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</si>
  <si>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</si>
  <si>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</si>
  <si>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</si>
  <si>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</si>
  <si>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</si>
  <si>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</si>
  <si>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</si>
  <si>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</si>
  <si>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</si>
  <si>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</si>
  <si>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</si>
  <si>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</si>
  <si>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</si>
  <si>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</si>
  <si>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</si>
  <si>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</si>
  <si>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</si>
  <si>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</si>
  <si>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</si>
  <si>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</si>
  <si>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</si>
  <si>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</si>
  <si>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</si>
  <si>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</si>
  <si>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</si>
  <si>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</si>
  <si>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</si>
  <si>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</si>
  <si>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</si>
  <si>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</si>
  <si>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</si>
  <si>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jenlasser</t>
  </si>
  <si>
    <t>dragosdragusin</t>
  </si>
  <si>
    <t>kharigk82</t>
  </si>
  <si>
    <t>akwyz</t>
  </si>
  <si>
    <t>mllnnlmotivator</t>
  </si>
  <si>
    <t>colbyd_morton</t>
  </si>
  <si>
    <t>christhames35</t>
  </si>
  <si>
    <t>leolibrarian</t>
  </si>
  <si>
    <t>jynapster</t>
  </si>
  <si>
    <t>matovuearner</t>
  </si>
  <si>
    <t>thelaukik</t>
  </si>
  <si>
    <t>adobeexpcare</t>
  </si>
  <si>
    <t>jennykim</t>
  </si>
  <si>
    <t>pokeyluwho</t>
  </si>
  <si>
    <t>erich13</t>
  </si>
  <si>
    <t>ross_quintana</t>
  </si>
  <si>
    <t>adobeexpcloud</t>
  </si>
  <si>
    <t>iamsatish05</t>
  </si>
  <si>
    <t>wordpressnewbie</t>
  </si>
  <si>
    <t>gajendranjagan</t>
  </si>
  <si>
    <t>cjablonski</t>
  </si>
  <si>
    <t>imkundhan</t>
  </si>
  <si>
    <t>ravishvangala</t>
  </si>
  <si>
    <t>princeanshjain</t>
  </si>
  <si>
    <t>madalynsklar</t>
  </si>
  <si>
    <t>ecommerceaholic</t>
  </si>
  <si>
    <t>Mentions</t>
  </si>
  <si>
    <t>Replies to</t>
  </si>
  <si>
    <t>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</si>
  <si>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RT @jenlasser: A7: Create a training program to help everyone come up to speed &amp;amp; ensure they are taking advantage of the latest innovationsâ€¦</t>
  </si>
  <si>
    <t>RT @AdobeExpCare: Get ready for #AdobeAdChat! 30 minutes to go. 
#AI #ML #ArtificialIntelligence #adtech #martech #digitalmarketing #seo #â€¦</t>
  </si>
  <si>
    <t>RT @PokeyLuWho: Wednesday #TwitterChat List #2 ðŸ‘‡
ðŸ’œ #iExploreChat 1pm
ðŸ’œ #WorkTrends 1:30pm
ðŸ’œ #WinnieSun 2pm
ðŸ’œ #MicrobizUS 2pm
ðŸ’œ #CXChat 2pmâ€¦</t>
  </si>
  <si>
    <t>@AdobeExpCloud has #adobechat been retired? https://t.co/dd6xDVqG1x</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</si>
  <si>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</si>
  <si>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</si>
  <si>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RT @PokeyLuWho: Wednesday #TwitterChat List #2 _xD83D__xDC47_
_xD83D__xDC9C_ #WorkTrends 1:30pm
_xD83D__xDC9C_ #WinnieSun 2pm
_xD83D__xDC9C_ #MicrobizUS 2pm
_xD83D__xDC9C_ #CXChat 2pm
_xD83D__xDC9C_ #AfricaTweetChat…</t>
  </si>
  <si>
    <t>@princeanshjain @AdobeExpCare @ravishvangala @Imkundhan @cjablonski @GajendranJagan @wordpressnewbie @Iamsatish05… https://t.co/fTpkKZKv9r</t>
  </si>
  <si>
    <t>Get ready for #AdobeAdChat! 30 minutes to go. 
#AI #ML #ArtificialIntelligence #adtech #martech #digitalmarketing #seo #sem #smm  #marketing #adobechat #adobesummit #adobe #advertising #digital #adtech #RTB  #advertising #adobeinfluencer https://t.co/X1wOvM0h8n</t>
  </si>
  <si>
    <t>RT @PokeyLuWho: Wednesday #TwitterChat List #2 _xD83D__xDC47_
_xD83D__xDC9C_ #WinnieSun 2pm
_xD83D__xDC9C_ #MicrobizUS 2pm
_xD83D__xDC9C_ #CXChat 2pm
_xD83D__xDC9C_ #AfricaTweetChat 2pm
_xD83D__xDC9C_ #adweekchat 2pm…</t>
  </si>
  <si>
    <t>RT @PokeyLuWho: Wednesday #TwitterChat List #2 _xD83D__xDC47_
_xD83D__xDC9C_ #sertstat_chat 12pm
_xD83D__xDC9C_ #WinnieSun 2pm
_xD83D__xDC9C_ #MicrobizUS 2pm
_xD83D__xDC9C_ #CXChat 2pm
_xD83D__xDC9C_ #AfricaTweetChat…</t>
  </si>
  <si>
    <t>Wednesday #TwitterChat List #2 ðŸ‘‡
ðŸ’œ #iExploreChat 1pm
ðŸ’œ #WorkTrends 1:30pm
ðŸ’œ #WinnieSun 2pm
ðŸ’œ #MicrobizUS 2pm
ðŸ’œ #CXChat 2pm
ðŸ’œ #AfricaTweetChat 2pm
ðŸ’œ #adweekchat 2pm
ðŸ’œ #SproutChat 3pm
ðŸ’œ #AdobeChat 3pm
ðŸ’œ #promochat 3pm
ðŸ’œ #UKRunChat 3pm
ðŸ’œ #CreditChat 3pm
*Times are ET</t>
  </si>
  <si>
    <t>Wednesday #TwitterChat List #2 _xD83D__xDC47_
_xD83D__xDC9C_ #WorkTrends 1:30pm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</si>
  <si>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https://t.co/7G4NJ3jJsi</t>
  </si>
  <si>
    <t>Wednesday #TwitterChat List #2 _xD83D__xDC47_
_xD83D__xDC9C_ #SNHUCareerChat 1pm
_xD83D__xDC9C_ #iExploreChat 1pm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</si>
  <si>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https://t.co/hACDDgZLuW</t>
  </si>
  <si>
    <t>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</si>
  <si>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Did #AdobeChat die in March? - Twitter Search / Twitter https://t.co/YLCvHJkt6j</t>
  </si>
  <si>
    <t>@Ross_Quintana @MadalynSklar Miss crossing paths with you on #adobechat! https://t.co/LDHV9lGsmp</t>
  </si>
  <si>
    <t>@MLLNNLmotivator @MadalynSklar Fear not Dan new things coming from #Adobechat... always evolving and yes we gotta collab on something soon bro</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</si>
  <si>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</si>
  <si>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https://tâ€¦</t>
  </si>
  <si>
    <t>RT @Ross_Quintana: Check out my latest post with TJ Gamble (@ecommerceaholic) Thriving in the Moment of Commerce - Social Magnets https://t…</t>
  </si>
  <si>
    <t>https://twitter.com/AdobeExpCloud/status/1133822505028935681</t>
  </si>
  <si>
    <t>https://twitter.com/i/web/status/1166219018736304128</t>
  </si>
  <si>
    <t>https://twitter.com/i/web/status/1166772854131740674</t>
  </si>
  <si>
    <t>https://twitter.com/i/web/status/1171814173145214977</t>
  </si>
  <si>
    <t>https://twitter.com/search?q=%23AdobeChat&amp;src=typed_query</t>
  </si>
  <si>
    <t>https://www.socialmagnets.net/thriving-in-the-moment-of-commerce/?utm_sq=g2mqjg2mlk&amp;utm_source=Twitter&amp;utm_medium=social&amp;utm_campaign=Ross-Quintana&amp;utm_content=RossContent</t>
  </si>
  <si>
    <t>twitter.com</t>
  </si>
  <si>
    <t>socialmagnets.net</t>
  </si>
  <si>
    <t>adobechat</t>
  </si>
  <si>
    <t>adobeadchat ai ml artificialintelligence adtech martech digitalmarketing seo</t>
  </si>
  <si>
    <t>twitterchat iexplorechat worktrends winniesun microbizus cxchat</t>
  </si>
  <si>
    <t>cmworld semrushchat seochat sproutchat hootchat socialroi smechat adobechat</t>
  </si>
  <si>
    <t>cmworld semrushchat seochat sproutchat hootchat socialroi smechat adobechat millennialtalk bufferchat blkcreatives hiphoped tribechats marketing twitterchats creatives</t>
  </si>
  <si>
    <t>twitterchat worktrends winniesun microbizus cxchat africatweetchat</t>
  </si>
  <si>
    <t>adobeadchat ai ml artificialintelligence adtech martech digitalmarketing seo sem smm marketing adobechat adobesummit adobe advertising digital adtech rtb advertising adobeinfluencer</t>
  </si>
  <si>
    <t>twitterchat winniesun microbizus cxchat africatweetchat adweekchat</t>
  </si>
  <si>
    <t>twitterchat sertstat_chat winniesun microbizus cxchat africatweetchat</t>
  </si>
  <si>
    <t>twitterchat iexplorechat worktrends winniesun microbizus cxchat africatweetchat adweekchat sproutchat adobechat promochat ukrunchat creditchat</t>
  </si>
  <si>
    <t>twitterchat worktrends winniesun microbizus cxchat africatweetchat adweekchat sproutchat adobechat promochat ukrunchat creditchat</t>
  </si>
  <si>
    <t>twitterchat winniesun microbizus cxchat africatweetchat</t>
  </si>
  <si>
    <t>twitterchat snhucareerchat iexplorechat winniesun microbizus cxchat africatweetchat adweekchat sproutchat adobechat promochat ukrunchat creditchat</t>
  </si>
  <si>
    <t>twitterchat sertstat_chat winniesun microbizus cxchat africatweetchat adweekchat sproutchat adobechat promochat ukrunchat creditchat</t>
  </si>
  <si>
    <t>commerce digitaltransformation ecommerce adobechat</t>
  </si>
  <si>
    <t>https://pbs.twimg.com/tweet_video_thumb/EBY785sXkAAQW00.jpg</t>
  </si>
  <si>
    <t>https://pbs.twimg.com/media/D8pR62FX4AEMbWt.jpg</t>
  </si>
  <si>
    <t>https://pbs.twimg.com/media/D888Hs-U8AAB9Yj.jpg</t>
  </si>
  <si>
    <t>https://pbs.twimg.com/tweet_video_thumb/EBdxpOEW4AEScUm.jpg</t>
  </si>
  <si>
    <t>http://pbs.twimg.com/profile_images/938623545885601792/1CGIyvlD_normal.jpg</t>
  </si>
  <si>
    <t>http://pbs.twimg.com/profile_images/714215369657987073/KMLa2iK5_normal.jpg</t>
  </si>
  <si>
    <t>http://pbs.twimg.com/profile_images/1085281789684445186/M5p54HHt_normal.jpg</t>
  </si>
  <si>
    <t>http://pbs.twimg.com/profile_images/1175174258881912832/caRWgloC_normal.jpg</t>
  </si>
  <si>
    <t>http://pbs.twimg.com/profile_images/1130957462813728773/-j_lcLKQ_normal.jpg</t>
  </si>
  <si>
    <t>http://pbs.twimg.com/profile_images/728285749255258114/yplJkHwK_normal.jpg</t>
  </si>
  <si>
    <t>http://pbs.twimg.com/profile_images/711179323575767040/Tc5027nl_normal.jpg</t>
  </si>
  <si>
    <t>http://pbs.twimg.com/profile_images/1161281950344196098/TIhnv3wC_normal.jpg</t>
  </si>
  <si>
    <t>http://pbs.twimg.com/profile_images/1024557143658254337/yZnvo-2o_normal.jpg</t>
  </si>
  <si>
    <t>http://pbs.twimg.com/profile_images/533259350609891328/yAlSdl0H_normal.jpeg</t>
  </si>
  <si>
    <t>http://pbs.twimg.com/profile_images/1108165029055090688/djrJvD4i_normal.jpg</t>
  </si>
  <si>
    <t>http://pbs.twimg.com/profile_images/955579372961873920/kXWQh-RW_normal.jpg</t>
  </si>
  <si>
    <t>http://pbs.twimg.com/profile_images/1143197167596605441/a2G3meha_normal.png</t>
  </si>
  <si>
    <t>https://twitter.com/#!/jenlasser/status/1133823159524876289</t>
  </si>
  <si>
    <t>https://twitter.com/#!/dragosdragusin/status/1157948806979305472</t>
  </si>
  <si>
    <t>https://twitter.com/#!/kharigk82/status/1159039703364046848</t>
  </si>
  <si>
    <t>https://twitter.com/#!/akwyz/status/1159152702749859840</t>
  </si>
  <si>
    <t>https://twitter.com/#!/mllnnlmotivator/status/1159179877297397760</t>
  </si>
  <si>
    <t>https://twitter.com/#!/colbyd_morton/status/1159536081630650369</t>
  </si>
  <si>
    <t>https://twitter.com/#!/christhames35/status/1137811931174232065</t>
  </si>
  <si>
    <t>https://twitter.com/#!/leolibrarian/status/1159542966786113537</t>
  </si>
  <si>
    <t>https://twitter.com/#!/jynapster/status/1161690954375532544</t>
  </si>
  <si>
    <t>https://twitter.com/#!/matovuearner/status/1161713771729051649</t>
  </si>
  <si>
    <t>https://twitter.com/#!/matovuearner/status/1161713789517123584</t>
  </si>
  <si>
    <t>https://twitter.com/#!/thelaukik/status/1166219018736304128</t>
  </si>
  <si>
    <t>https://twitter.com/#!/adobeexpcare/status/1139200750259585024</t>
  </si>
  <si>
    <t>https://twitter.com/#!/jennykim/status/1166887964363952130</t>
  </si>
  <si>
    <t>https://twitter.com/#!/jennykim/status/1171885352346370049</t>
  </si>
  <si>
    <t>https://twitter.com/#!/pokeyluwho/status/1159139157203140608</t>
  </si>
  <si>
    <t>https://twitter.com/#!/pokeyluwho/status/1161670633786413056</t>
  </si>
  <si>
    <t>https://twitter.com/#!/pokeyluwho/status/1161670634730115079</t>
  </si>
  <si>
    <t>https://twitter.com/#!/pokeyluwho/status/1164311848302387203</t>
  </si>
  <si>
    <t>https://twitter.com/#!/pokeyluwho/status/1166772854131740674</t>
  </si>
  <si>
    <t>https://twitter.com/#!/pokeyluwho/status/1169262336231792640</t>
  </si>
  <si>
    <t>https://twitter.com/#!/pokeyluwho/status/1171814173145214977</t>
  </si>
  <si>
    <t>https://twitter.com/#!/pokeyluwho/status/1171818732441821184</t>
  </si>
  <si>
    <t>https://twitter.com/#!/erich13/status/1176924032286879744</t>
  </si>
  <si>
    <t>https://twitter.com/#!/erich13/status/1176943844467847168</t>
  </si>
  <si>
    <t>https://twitter.com/#!/mllnnlmotivator/status/1159520387794948101</t>
  </si>
  <si>
    <t>https://twitter.com/#!/ross_quintana/status/1159885165629333504</t>
  </si>
  <si>
    <t>https://twitter.com/#!/ross_quintana/status/1130277068472803329</t>
  </si>
  <si>
    <t>https://twitter.com/#!/ross_quintana/status/1157501537054330880</t>
  </si>
  <si>
    <t>https://twitter.com/#!/ross_quintana/status/1162907163217530881</t>
  </si>
  <si>
    <t>https://twitter.com/#!/ross_quintana/status/1168327874056740866</t>
  </si>
  <si>
    <t>https://twitter.com/#!/ross_quintana/status/1174356382902116358</t>
  </si>
  <si>
    <t>https://twitter.com/#!/ross_quintana/status/1180664151145881601</t>
  </si>
  <si>
    <t>1133823159524876289</t>
  </si>
  <si>
    <t>1157948806979305472</t>
  </si>
  <si>
    <t>1159039703364046848</t>
  </si>
  <si>
    <t>1159152702749859840</t>
  </si>
  <si>
    <t>1159179877297397760</t>
  </si>
  <si>
    <t>1159536081630650369</t>
  </si>
  <si>
    <t>1137811931174232065</t>
  </si>
  <si>
    <t>1159542966786113537</t>
  </si>
  <si>
    <t>1161690954375532544</t>
  </si>
  <si>
    <t>1161713771729051649</t>
  </si>
  <si>
    <t>1161713789517123584</t>
  </si>
  <si>
    <t>1166219018736304128</t>
  </si>
  <si>
    <t>1139200750259585024</t>
  </si>
  <si>
    <t>1166887964363952130</t>
  </si>
  <si>
    <t>1171885352346370049</t>
  </si>
  <si>
    <t>1159139157203140608</t>
  </si>
  <si>
    <t>1161670633786413056</t>
  </si>
  <si>
    <t>1161670634730115079</t>
  </si>
  <si>
    <t>1164311848302387203</t>
  </si>
  <si>
    <t>1166772854131740674</t>
  </si>
  <si>
    <t>1169262336231792640</t>
  </si>
  <si>
    <t>1171814173145214977</t>
  </si>
  <si>
    <t>1171818732441821184</t>
  </si>
  <si>
    <t>1176924032286879744</t>
  </si>
  <si>
    <t>1176943844467847168</t>
  </si>
  <si>
    <t>1159520387794948101</t>
  </si>
  <si>
    <t>1159885165629333504</t>
  </si>
  <si>
    <t>1130277068472803329</t>
  </si>
  <si>
    <t>1157501537054330880</t>
  </si>
  <si>
    <t>1162907163217530881</t>
  </si>
  <si>
    <t>1168327874056740866</t>
  </si>
  <si>
    <t>1174356382902116358</t>
  </si>
  <si>
    <t>1180664151145881601</t>
  </si>
  <si>
    <t>1166211529198292992</t>
  </si>
  <si>
    <t>1159109586680520709</t>
  </si>
  <si>
    <t>1161646313735413760</t>
  </si>
  <si>
    <t>1164183005579141120</t>
  </si>
  <si>
    <t>1166719713004662785</t>
  </si>
  <si>
    <t>1169256389983834113</t>
  </si>
  <si>
    <t>1171793040090042370</t>
  </si>
  <si>
    <t>1159515214280216576</t>
  </si>
  <si>
    <t/>
  </si>
  <si>
    <t>15151711</t>
  </si>
  <si>
    <t>275414227</t>
  </si>
  <si>
    <t>614586420</t>
  </si>
  <si>
    <t>411845007</t>
  </si>
  <si>
    <t>944287250</t>
  </si>
  <si>
    <t>en</t>
  </si>
  <si>
    <t>1133822505028935681</t>
  </si>
  <si>
    <t>Twitter Web Client</t>
  </si>
  <si>
    <t>Twitter Web App</t>
  </si>
  <si>
    <t>Twitter for Android</t>
  </si>
  <si>
    <t>HipHopEd Retweeter</t>
  </si>
  <si>
    <t>TweetDeck</t>
  </si>
  <si>
    <t>Twitter for iPhone</t>
  </si>
  <si>
    <t>Bitly</t>
  </si>
  <si>
    <t>SmarterQueue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</si>
  <si>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</si>
  <si>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</si>
  <si>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</si>
  <si>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</si>
  <si>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</si>
  <si>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</si>
  <si>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</si>
  <si>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</si>
  <si>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</si>
  <si>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</si>
  <si>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</si>
  <si>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</si>
  <si>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</si>
  <si>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</si>
  <si>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</si>
  <si>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</si>
  <si>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</si>
  <si>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</si>
  <si>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</si>
  <si>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</si>
  <si>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</si>
  <si>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</si>
  <si>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 Lasser</t>
  </si>
  <si>
    <t>Dragos Dragusin _xD83D__xDCC8_</t>
  </si>
  <si>
    <t>Oumou Khayri Gadio</t>
  </si>
  <si>
    <t>Experience Care</t>
  </si>
  <si>
    <t>Antonio Vieira Santos #️⃣#GITEX2019 _xD83E__xDD89_</t>
  </si>
  <si>
    <t>Danielle Mamagona _xD83E__xDDDC__xD83C__xDFFC_‍♀️</t>
  </si>
  <si>
    <t>Dan Willis #DOYOLive _xD83C__xDF99__xD83C__xDFA5_</t>
  </si>
  <si>
    <t>Experience Cloud</t>
  </si>
  <si>
    <t>Colby D. Morton</t>
  </si>
  <si>
    <t>Christopher Thames #INBOUND19</t>
  </si>
  <si>
    <t>Benjamin Mueller</t>
  </si>
  <si>
    <t>Jean-Yves AGNISSAN</t>
  </si>
  <si>
    <t>Earner</t>
  </si>
  <si>
    <t>Laukik Desai</t>
  </si>
  <si>
    <t>Iamsatish</t>
  </si>
  <si>
    <t>wordpress_newbie</t>
  </si>
  <si>
    <t>Jagan Gajendran</t>
  </si>
  <si>
    <t>Chris Jablonski</t>
  </si>
  <si>
    <t>kundhan karunakar</t>
  </si>
  <si>
    <t>Ravish Kumar</t>
  </si>
  <si>
    <t>Prince Ansh Jain</t>
  </si>
  <si>
    <t>Jenny Kim</t>
  </si>
  <si>
    <t>Eric Herberholz</t>
  </si>
  <si>
    <t>Madalyn Sklar _xD83D__xDE80_ Digital Marketing since 1996</t>
  </si>
  <si>
    <t>Ross Quintana_xD83D__xDCBB_</t>
  </si>
  <si>
    <t>TJ Gamble | eCommerceAholic</t>
  </si>
  <si>
    <t>Adobe Analytics PM. Love traveling, coffee spots, basketball, golf, Chicago, our adorable pup, and Excel. Oh also Analysis Workspace.</t>
  </si>
  <si>
    <t>I'm passionate about Web Analytics, Data Visualization, CRO &amp; A/B testing. Working for https://macmillan.org.uk . 
↓ ✉ ↓ dragosanalytics@gmail.com</t>
  </si>
  <si>
    <t>Je vends des produits cosmétiques depuis  2012 +221339669020</t>
  </si>
  <si>
    <t>We’re the official Experience Cloud community team - follow us for tips, help, product information and conversation. Feedback: https://t.co/7sYFmTWWNx</t>
  </si>
  <si>
    <t>@Atos Senior Expert. Helping Talent &amp; Customers to growth in a world of permanent transformation⭐@axschat_xD83D__xDCA1_@Plus10org cowork @TalentCulture_xD83D__xDC9C_a11y #HR #SIEx #CSR</t>
  </si>
  <si>
    <t>I love the Lord, my family, the state of Michigan, writing, &amp; crafting. I wish I had red hair. John 10:10. | Host of #LetsTalkAboutChat, time varies (for now).</t>
  </si>
  <si>
    <t>#RelationshipMarketing Fanatic | #videomarketing addict|  #millennial #publicspeaker|  Need #socialmedia  #video help? Schedule a slot - http://bit.ly/2XV4krm</t>
  </si>
  <si>
    <t>Adobe Experience Cloud provides integrated solutions to build campaigns, manage advertising, &amp; gain deep intelligence about your biz.</t>
  </si>
  <si>
    <t>CEO (or whatever) of @CobCreative | #SocialMedia and #SMM | #SocialMediaManager | #FlyEaglesFly</t>
  </si>
  <si>
    <t>UX/UI Designer // Full Stack Novice &amp; Digital Marketing Strategist / Creating lead gen machines w/WordPress using CRM Tools &amp; Marketing Analytics _xD83D__xDCC8_</t>
  </si>
  <si>
    <t>_xD83C__xDF1F_ President @leoclubatlantik  lJesus l Developer  l Digital Manager l Content Creator l #MIAGE l #Mozillian l #Ayiyikoh Basketball Player l</t>
  </si>
  <si>
    <t>You shall be my witness.
The key is not to prioritize what's on your schedule, but to schedule your priorities.</t>
  </si>
  <si>
    <t>Delivery Manager at Adobe. Accidental actor &amp; Photographer. Tweets Personal</t>
  </si>
  <si>
    <t>Dj....Music junkie. Falls down a lot. Wannabe introvert, Gamer, Web fanatic.  Social media fan. Troublemaker bacon ninja, Likes watching anime, Zombie fanatic</t>
  </si>
  <si>
    <t>Just a human being trying to understand the power of mother nature who is playing with us!!!!!</t>
  </si>
  <si>
    <t>Content At Adobe Experience Cloud | Ex-Tradeshift, -Riverbed, -CBS Interactive; ex-@ZDNet writer.</t>
  </si>
  <si>
    <t>ONENESS ORGANISATION</t>
  </si>
  <si>
    <t>Well,i am a simple guy who likes making new friends....</t>
  </si>
  <si>
    <t>Avid Learner/Thinker &amp; Visionary Entrepreneur!</t>
  </si>
  <si>
    <t>Deputy GC @KochIndustries and @iDueProcess and @PLENNetwork Board Member; @S3CProject Advisory Council; Retweets not endorsements.</t>
  </si>
  <si>
    <t>Urban edutaining longboarding juggling #Batman #cmgr Social Media Coach Browser Freak Sailor #GoBears #AWS &amp; #GCP, #esnchat has worked at HP IBM Intel Twitter</t>
  </si>
  <si>
    <t>_xD83D__xDD25_ Twitter Marketing Expert.
_xD83D__xDCE3_ Tattoo-wearing social media evangelist.
_xD83D__xDCA5_ Host #TwitterSmarter chat Thursdays 1pm ET.
_xD83C__xDFA7_ and podcast https://t.co/nBDQrJYmZT</t>
  </si>
  <si>
    <t>Business #Futurist &amp; Top100 #SocialMedia #Influencer in #CustomerExperience #CX #Digital #Marketing #Martech #PersonalBranding #SocialSelling #Sales #AI #AR #VR</t>
  </si>
  <si>
    <t>eCommerce Thought Provider, CEO of @Jamersan, Adobe Insider, Magento Master, Youtube &amp; LinkedIn Live Streamer</t>
  </si>
  <si>
    <t>South Orange, NJ / NYC</t>
  </si>
  <si>
    <t>London, England</t>
  </si>
  <si>
    <t>Senegal.</t>
  </si>
  <si>
    <t>San Jose, CA</t>
  </si>
  <si>
    <t>Cork, London, Lisbon, Munich</t>
  </si>
  <si>
    <t>Bradenton, FL</t>
  </si>
  <si>
    <t>Ottawa, Ontario</t>
  </si>
  <si>
    <t>Worldwide</t>
  </si>
  <si>
    <t>Somewhere binging on Netflix</t>
  </si>
  <si>
    <t>Leopold Library</t>
  </si>
  <si>
    <t>COTE D'IVOIRE</t>
  </si>
  <si>
    <t>Uganda</t>
  </si>
  <si>
    <t>Noida, India</t>
  </si>
  <si>
    <t>Singapore</t>
  </si>
  <si>
    <t>chennai</t>
  </si>
  <si>
    <t>San Francisco</t>
  </si>
  <si>
    <t>INDIA</t>
  </si>
  <si>
    <t>Hyderabad</t>
  </si>
  <si>
    <t>Noida, Uttar Pradesh</t>
  </si>
  <si>
    <t>Washington, DC</t>
  </si>
  <si>
    <t>Sacramento/San Francisco</t>
  </si>
  <si>
    <t>Houston, TX</t>
  </si>
  <si>
    <t>Salt Lake City, UT</t>
  </si>
  <si>
    <t>Opelika, AL</t>
  </si>
  <si>
    <t>http://conversion-rate-optimization.zeef.com</t>
  </si>
  <si>
    <t>https://t.co/Jo0X3YrF13</t>
  </si>
  <si>
    <t>https://t.co/au46j0iqCv</t>
  </si>
  <si>
    <t>https://www.linkedin.com/in/antoniovieirasantos</t>
  </si>
  <si>
    <t>http://LinkedIn.com/in/daniellemamagona</t>
  </si>
  <si>
    <t>https://www.millennialmotivator.ca</t>
  </si>
  <si>
    <t>https://t.co/CfK9IiGJtw</t>
  </si>
  <si>
    <t>https://t.co/oEiAuqaLCI</t>
  </si>
  <si>
    <t>http://jynapster.wordpress.com</t>
  </si>
  <si>
    <t>https://t.co/vXECwZKH57</t>
  </si>
  <si>
    <t>https://t.co/nsjzYy0sZG</t>
  </si>
  <si>
    <t>https://t.co/RiFLzsiqmH</t>
  </si>
  <si>
    <t>http://www.madalynsklar.com</t>
  </si>
  <si>
    <t>http://SocialMagnets.net</t>
  </si>
  <si>
    <t>https://t.co/AYdp1KOnoO</t>
  </si>
  <si>
    <t>https://pbs.twimg.com/profile_banners/141308286/1516718025</t>
  </si>
  <si>
    <t>https://pbs.twimg.com/profile_banners/888694116695113728/1553808881</t>
  </si>
  <si>
    <t>https://pbs.twimg.com/profile_banners/18192654/1536097629</t>
  </si>
  <si>
    <t>https://pbs.twimg.com/profile_banners/19485870/1570112048</t>
  </si>
  <si>
    <t>https://pbs.twimg.com/profile_banners/614586420/1359057893</t>
  </si>
  <si>
    <t>https://pbs.twimg.com/profile_banners/944287250/1561140693</t>
  </si>
  <si>
    <t>https://pbs.twimg.com/profile_banners/15151711/1535642502</t>
  </si>
  <si>
    <t>https://pbs.twimg.com/profile_banners/1130920851682091008/1558474964</t>
  </si>
  <si>
    <t>https://pbs.twimg.com/profile_banners/919655180118917121/1567698268</t>
  </si>
  <si>
    <t>https://pbs.twimg.com/profile_banners/2848824153/1462471828</t>
  </si>
  <si>
    <t>https://pbs.twimg.com/profile_banners/351580241/1561029198</t>
  </si>
  <si>
    <t>https://pbs.twimg.com/profile_banners/227385309/1540449916</t>
  </si>
  <si>
    <t>https://pbs.twimg.com/profile_banners/19909492/1381301938</t>
  </si>
  <si>
    <t>https://pbs.twimg.com/profile_banners/861184547765051393/1494170999</t>
  </si>
  <si>
    <t>https://pbs.twimg.com/profile_banners/6208872/1553970250</t>
  </si>
  <si>
    <t>https://pbs.twimg.com/profile_banners/193667099/1492192721</t>
  </si>
  <si>
    <t>https://pbs.twimg.com/profile_banners/275414227/1437544022</t>
  </si>
  <si>
    <t>https://pbs.twimg.com/profile_banners/24290529/1546278474</t>
  </si>
  <si>
    <t>https://pbs.twimg.com/profile_banners/3743621/1546095477</t>
  </si>
  <si>
    <t>https://pbs.twimg.com/profile_banners/14164297/1485550174</t>
  </si>
  <si>
    <t>https://pbs.twimg.com/profile_banners/411845007/1561750127</t>
  </si>
  <si>
    <t>https://pbs.twimg.com/profile_banners/4002778883/1554129094</t>
  </si>
  <si>
    <t>http://abs.twimg.com/images/themes/theme6/bg.gif</t>
  </si>
  <si>
    <t>http://abs.twimg.com/images/themes/theme1/bg.png</t>
  </si>
  <si>
    <t>http://abs.twimg.com/images/themes/theme14/bg.gif</t>
  </si>
  <si>
    <t>http://abs.twimg.com/images/themes/theme10/bg.gif</t>
  </si>
  <si>
    <t>http://abs.twimg.com/images/themes/theme5/bg.gif</t>
  </si>
  <si>
    <t>http://abs.twimg.com/images/themes/theme7/bg.gif</t>
  </si>
  <si>
    <t>http://abs.twimg.com/images/themes/theme9/bg.gif</t>
  </si>
  <si>
    <t>http://abs.twimg.com/images/themes/theme16/bg.gif</t>
  </si>
  <si>
    <t>http://abs.twimg.com/images/themes/theme18/bg.gif</t>
  </si>
  <si>
    <t>http://pbs.twimg.com/profile_images/1037094401091153921/MG0X36dD_normal.jpg</t>
  </si>
  <si>
    <t>http://pbs.twimg.com/profile_images/1147101435202609152/Ig0Y6sdK_normal.png</t>
  </si>
  <si>
    <t>http://pbs.twimg.com/profile_images/1035183109614915586/GpVJITK__normal.jpg</t>
  </si>
  <si>
    <t>http://pbs.twimg.com/profile_images/1169636771178717185/Bgc2P8J1_normal.jpg</t>
  </si>
  <si>
    <t>http://pbs.twimg.com/profile_images/1157132555935551489/HWRkeezH_normal.jpg</t>
  </si>
  <si>
    <t>http://pbs.twimg.com/profile_images/861195435368644608/a-t3gq5Z_normal.jpg</t>
  </si>
  <si>
    <t>http://pbs.twimg.com/profile_images/976405796534730753/-8YaR2nq_normal.jpg</t>
  </si>
  <si>
    <t>http://pbs.twimg.com/profile_images/1141891920362397696/a8lC_weA_normal.png</t>
  </si>
  <si>
    <t>http://pbs.twimg.com/profile_images/850674938293895168/OyTIDFuc_normal.jpg</t>
  </si>
  <si>
    <t>http://pbs.twimg.com/profile_images/378800000703028111/d4171ee831f1a30160caa25eaf0ddec5_normal.jpeg</t>
  </si>
  <si>
    <t>http://pbs.twimg.com/profile_images/1010214819029544962/1BwdRI4c_normal.jpg</t>
  </si>
  <si>
    <t>http://pbs.twimg.com/profile_images/971518376076984320/eQdX_nIQ_normal.jpg</t>
  </si>
  <si>
    <t>http://pbs.twimg.com/profile_images/1006628777135243264/fRiPYMT1_normal.jpg</t>
  </si>
  <si>
    <t>Open Twitter Page for This Person</t>
  </si>
  <si>
    <t>https://twitter.com/jenlasser</t>
  </si>
  <si>
    <t>https://twitter.com/dragosdragusin</t>
  </si>
  <si>
    <t>https://twitter.com/kharigk82</t>
  </si>
  <si>
    <t>https://twitter.com/adobeexpcare</t>
  </si>
  <si>
    <t>https://twitter.com/akwyz</t>
  </si>
  <si>
    <t>https://twitter.com/pokeyluwho</t>
  </si>
  <si>
    <t>https://twitter.com/mllnnlmotivator</t>
  </si>
  <si>
    <t>https://twitter.com/adobeexpcloud</t>
  </si>
  <si>
    <t>https://twitter.com/colbyd_morton</t>
  </si>
  <si>
    <t>https://twitter.com/christhames35</t>
  </si>
  <si>
    <t>https://twitter.com/leolibrarian</t>
  </si>
  <si>
    <t>https://twitter.com/jynapster</t>
  </si>
  <si>
    <t>https://twitter.com/matovuearner</t>
  </si>
  <si>
    <t>https://twitter.com/thelaukik</t>
  </si>
  <si>
    <t>https://twitter.com/iamsatish05</t>
  </si>
  <si>
    <t>https://twitter.com/wordpressnewbie</t>
  </si>
  <si>
    <t>https://twitter.com/gajendranjagan</t>
  </si>
  <si>
    <t>https://twitter.com/cjablonski</t>
  </si>
  <si>
    <t>https://twitter.com/imkundhan</t>
  </si>
  <si>
    <t>https://twitter.com/ravishvangala</t>
  </si>
  <si>
    <t>https://twitter.com/princeanshjain</t>
  </si>
  <si>
    <t>https://twitter.com/jennykim</t>
  </si>
  <si>
    <t>https://twitter.com/erich13</t>
  </si>
  <si>
    <t>https://twitter.com/madalynsklar</t>
  </si>
  <si>
    <t>https://twitter.com/ross_quintana</t>
  </si>
  <si>
    <t>https://twitter.com/ecommerceaholic</t>
  </si>
  <si>
    <t>jenlasser
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</si>
  <si>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dragosdragusin
RT @jenlasser: A7: Create a training
program to help everyone come up
to speed &amp;amp; ensure they are
taking advantage of the latest
innovationsâ€¦</t>
  </si>
  <si>
    <t>kharigk82
RT @AdobeExpCare: Get ready for
#AdobeAdChat! 30 minutes to go.
#AI #ML #ArtificialIntelligence
#adtech #martech #digitalmarketing
#seo #â€¦</t>
  </si>
  <si>
    <t>adobeexpcare
Get ready for #AdobeAdChat! 30
minutes to go. #AI #ML #ArtificialIntelligence
#adtech #martech #digitalmarketing
#seo #sem #smm #marketing #adobechat
#adobesummit #adobe #advertising
#digital #adtech #RTB #advertising
#adobeinfluencer https://t.co/X1wOvM0h8n</t>
  </si>
  <si>
    <t>akwyz
RT @PokeyLuWho: Wednesday #TwitterChat
List #2 ðŸ‘‡ ðŸ’œ #iExploreChat
1pm ðŸ’œ #WorkTrends 1:30pm ðŸ’œ
#WinnieSun 2pm ðŸ’œ #MicrobizUS
2pm ðŸ’œ #CXChat 2pmâ€¦</t>
  </si>
  <si>
    <t>pokeyluwho
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</si>
  <si>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mllnnlmotivator
@Ross_Quintana @MadalynSklar Miss
crossing paths with you on #adobechat!
https://t.co/LDHV9lGsmp</t>
  </si>
  <si>
    <t xml:space="preserve">adobeexpcloud
</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</si>
  <si>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</si>
  <si>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</si>
  <si>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</si>
  <si>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jynapster
RT @PokeyLuWho: Wednesday #TwitterChat
List #2 _xD83D__xDC47_ _xD83D__xDC9C_ #WorkTrends 1:30pm
_xD83D__xDC9C_ #WinnieSun 2pm _xD83D__xDC9C_ #MicrobizUS
2pm _xD83D__xDC9C_ #CXChat 2pm _xD83D__xDC9C_ #AfricaTweetChat…</t>
  </si>
  <si>
    <t>matovuearner
RT @PokeyLuWho: Wednesday #TwitterChat
List #2 _xD83D__xDC47_ _xD83D__xDC9C_ #WorkTrends 1:30pm
_xD83D__xDC9C_ #WinnieSun 2pm _xD83D__xDC9C_ #MicrobizUS
2pm _xD83D__xDC9C_ #CXChat 2pm _xD83D__xDC9C_ #AfricaTweetChat…</t>
  </si>
  <si>
    <t>thelaukik
@princeanshjain @AdobeExpCare @ravishvangala
@Imkundhan @cjablonski @GajendranJagan
@wordpressnewbie @Iamsatish05…
https://t.co/fTpkKZKv9r</t>
  </si>
  <si>
    <t xml:space="preserve">iamsatish05
</t>
  </si>
  <si>
    <t xml:space="preserve">wordpressnewbie
</t>
  </si>
  <si>
    <t xml:space="preserve">gajendranjagan
</t>
  </si>
  <si>
    <t xml:space="preserve">cjablonski
</t>
  </si>
  <si>
    <t xml:space="preserve">imkundhan
</t>
  </si>
  <si>
    <t xml:space="preserve">ravishvangala
</t>
  </si>
  <si>
    <t xml:space="preserve">princeanshjain
</t>
  </si>
  <si>
    <t>jennykim
RT @PokeyLuWho: Wednesday #TwitterChat
List #2 _xD83D__xDC47_ _xD83D__xDC9C_ #sertstat_chat 12pm
_xD83D__xDC9C_ #WinnieSun 2pm _xD83D__xDC9C_ #MicrobizUS
2pm _xD83D__xDC9C_ #CXChat 2pm _xD83D__xDC9C_ #AfricaTweetChat…</t>
  </si>
  <si>
    <t>erich13
Did #AdobeChat die in March? -
Twitter Search / Twitter https://t.co/YLCvHJkt6j</t>
  </si>
  <si>
    <t xml:space="preserve">madalynsklar
</t>
  </si>
  <si>
    <t>ross_quintana
RT @Ross_Quintana: Check out my
latest post with TJ Gamble (@ecommerceaholic)
Thriving in the Moment of Commerce
- Social Magnets https://t…</t>
  </si>
  <si>
    <t xml:space="preserve">ecommerceaholic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</si>
  <si>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</si>
  <si>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</si>
  <si>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</si>
  <si>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</si>
  <si>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</si>
  <si>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</si>
  <si>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</si>
  <si>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</si>
  <si>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</si>
  <si>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</si>
  <si>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</si>
  <si>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</si>
  <si>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</si>
  <si>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</si>
  <si>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</si>
  <si>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</si>
  <si>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</si>
  <si>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</si>
  <si>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</si>
  <si>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</si>
  <si>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</si>
  <si>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</si>
  <si>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</si>
  <si>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</si>
  <si>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</si>
  <si>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</si>
  <si>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</si>
  <si>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</si>
  <si>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</si>
  <si>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</si>
  <si>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</si>
  <si>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</si>
  <si>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</si>
  <si>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</si>
  <si>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</si>
  <si>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</si>
  <si>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</si>
  <si>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</si>
  <si>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</si>
  <si>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</si>
  <si>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</si>
  <si>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</si>
  <si>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</si>
  <si>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</si>
  <si>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</si>
  <si>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</si>
  <si>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</si>
  <si>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</si>
  <si>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</si>
  <si>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</si>
  <si>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</si>
  <si>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</si>
  <si>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</si>
  <si>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</si>
  <si>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</si>
  <si>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</si>
  <si>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</si>
  <si>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</si>
  <si>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</si>
  <si>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</si>
  <si>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</si>
  <si>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</si>
  <si>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</si>
  <si>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</si>
  <si>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</si>
  <si>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</si>
  <si>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</si>
  <si>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</si>
  <si>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</si>
  <si>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https://twitter.com/search?q=%23AdobeChat&amp;src=typed_query https://twitter.com/i/web/status/1166772854131740674 https://twitter.com/i/web/status/1171814173145214977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</si>
  <si>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</si>
  <si>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</si>
  <si>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</si>
  <si>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</si>
  <si>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</si>
  <si>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</si>
  <si>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</si>
  <si>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</si>
  <si>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</si>
  <si>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twitterchat</t>
  </si>
  <si>
    <t>winniesun</t>
  </si>
  <si>
    <t>microbizus</t>
  </si>
  <si>
    <t>cxchat</t>
  </si>
  <si>
    <t>africatweetchat</t>
  </si>
  <si>
    <t>sproutchat</t>
  </si>
  <si>
    <t>worktrends</t>
  </si>
  <si>
    <t>adweekchat</t>
  </si>
  <si>
    <t>promochat</t>
  </si>
  <si>
    <t>Top Hashtags in Tweet in G1</t>
  </si>
  <si>
    <t>Top Hashtags in Tweet in G2</t>
  </si>
  <si>
    <t>Top Hashtags in Tweet in G3</t>
  </si>
  <si>
    <t>commerce</t>
  </si>
  <si>
    <t>digitaltransformation</t>
  </si>
  <si>
    <t>ecommerce</t>
  </si>
  <si>
    <t>Top Hashtags in Tweet in G4</t>
  </si>
  <si>
    <t>cmworld</t>
  </si>
  <si>
    <t>semrushchat</t>
  </si>
  <si>
    <t>seochat</t>
  </si>
  <si>
    <t>hootchat</t>
  </si>
  <si>
    <t>socialroi</t>
  </si>
  <si>
    <t>smechat</t>
  </si>
  <si>
    <t>millennialtalk</t>
  </si>
  <si>
    <t>bufferchat</t>
  </si>
  <si>
    <t>Top Hashtags in Tweet in G5</t>
  </si>
  <si>
    <t>adtech</t>
  </si>
  <si>
    <t>adobeadchat</t>
  </si>
  <si>
    <t>ai</t>
  </si>
  <si>
    <t>ml</t>
  </si>
  <si>
    <t>artificialintelligence</t>
  </si>
  <si>
    <t>martech</t>
  </si>
  <si>
    <t>digitalmarketing</t>
  </si>
  <si>
    <t>seo</t>
  </si>
  <si>
    <t>advertising</t>
  </si>
  <si>
    <t>sem</t>
  </si>
  <si>
    <t>Top Hashtags in Tweet in G6</t>
  </si>
  <si>
    <t>Top Hashtags in Tweet</t>
  </si>
  <si>
    <t>twitterchat winniesun microbizus cxchat africatweetchat worktrends adobechat adweekchat sproutchat promochat</t>
  </si>
  <si>
    <t>adobechat commerce digitaltransformation ecommerce</t>
  </si>
  <si>
    <t>cmworld semrushchat seochat sproutchat hootchat socialroi smechat adobechat millennialtalk bufferchat</t>
  </si>
  <si>
    <t>adtech adobeadchat ai ml artificialintelligence martech digitalmarketing seo advertising sem</t>
  </si>
  <si>
    <t>Top Words in Tweet in Entire Graph</t>
  </si>
  <si>
    <t>Words in Sentiment List#1: Positive</t>
  </si>
  <si>
    <t>Words in Sentiment List#2: Negative</t>
  </si>
  <si>
    <t>Words in Sentiment List#3: Angry/Violent</t>
  </si>
  <si>
    <t>Non-categorized Words</t>
  </si>
  <si>
    <t>Total Words</t>
  </si>
  <si>
    <t>2pm</t>
  </si>
  <si>
    <t>3pm</t>
  </si>
  <si>
    <t>ðÿ</t>
  </si>
  <si>
    <t>œ</t>
  </si>
  <si>
    <t>#adobechat</t>
  </si>
  <si>
    <t>Top Words in Tweet in G1</t>
  </si>
  <si>
    <t>Top Words in Tweet in G2</t>
  </si>
  <si>
    <t>wednesday</t>
  </si>
  <si>
    <t>#twitterchat</t>
  </si>
  <si>
    <t>list</t>
  </si>
  <si>
    <t>#2</t>
  </si>
  <si>
    <t>#winniesun</t>
  </si>
  <si>
    <t>#microbizus</t>
  </si>
  <si>
    <t>Top Words in Tweet in G3</t>
  </si>
  <si>
    <t>check</t>
  </si>
  <si>
    <t>out</t>
  </si>
  <si>
    <t>latest</t>
  </si>
  <si>
    <t>post</t>
  </si>
  <si>
    <t>tj</t>
  </si>
  <si>
    <t>gamble</t>
  </si>
  <si>
    <t>thriving</t>
  </si>
  <si>
    <t>moment</t>
  </si>
  <si>
    <t>Top Words in Tweet in G4</t>
  </si>
  <si>
    <t>twitter</t>
  </si>
  <si>
    <t>chats</t>
  </si>
  <si>
    <t>top</t>
  </si>
  <si>
    <t>marketing</t>
  </si>
  <si>
    <t>#cmworld</t>
  </si>
  <si>
    <t>#semrushchat</t>
  </si>
  <si>
    <t>#seochat</t>
  </si>
  <si>
    <t>#sproutchat</t>
  </si>
  <si>
    <t>#hootchat</t>
  </si>
  <si>
    <t>#socialroi</t>
  </si>
  <si>
    <t>Top Words in Tweet in G5</t>
  </si>
  <si>
    <t>#adtech</t>
  </si>
  <si>
    <t>ready</t>
  </si>
  <si>
    <t>#adobeadchat</t>
  </si>
  <si>
    <t>30</t>
  </si>
  <si>
    <t>minutes</t>
  </si>
  <si>
    <t>go</t>
  </si>
  <si>
    <t>#ai</t>
  </si>
  <si>
    <t>#ml</t>
  </si>
  <si>
    <t>#artificialintelligence</t>
  </si>
  <si>
    <t>#martech</t>
  </si>
  <si>
    <t>Top Words in Tweet in G6</t>
  </si>
  <si>
    <t>a7</t>
  </si>
  <si>
    <t>create</t>
  </si>
  <si>
    <t>training</t>
  </si>
  <si>
    <t>program</t>
  </si>
  <si>
    <t>help</t>
  </si>
  <si>
    <t>everyone</t>
  </si>
  <si>
    <t>come</t>
  </si>
  <si>
    <t>up</t>
  </si>
  <si>
    <t>speed</t>
  </si>
  <si>
    <t>ensure</t>
  </si>
  <si>
    <t>Top Words in Tweet</t>
  </si>
  <si>
    <t>2pm 3pm ðÿ œ wednesday #twitterchat list #2 #winniesun #microbizus</t>
  </si>
  <si>
    <t>ross_quintana check out latest post tj gamble ecommerceaholic thriving moment</t>
  </si>
  <si>
    <t>twitter chats top marketing #cmworld #semrushchat #seochat #sproutchat #hootchat #socialroi</t>
  </si>
  <si>
    <t>#adtech ready #adobeadchat 30 minutes go #ai #ml #artificialintelligence #martech</t>
  </si>
  <si>
    <t>a7 create training program help everyone come up speed ensure</t>
  </si>
  <si>
    <t>Top Word Pairs in Tweet in Entire Graph</t>
  </si>
  <si>
    <t>ðÿ,œ</t>
  </si>
  <si>
    <t>wednesday,#twitterchat</t>
  </si>
  <si>
    <t>#twitterchat,list</t>
  </si>
  <si>
    <t>list,#2</t>
  </si>
  <si>
    <t>#winniesun,2pm</t>
  </si>
  <si>
    <t>#microbizus,2pm</t>
  </si>
  <si>
    <t>#cxchat,2pm</t>
  </si>
  <si>
    <t>2pm,#microbizus</t>
  </si>
  <si>
    <t>2pm,#cxchat</t>
  </si>
  <si>
    <t>2pm,#africatweetchat</t>
  </si>
  <si>
    <t>Top Word Pairs in Tweet in G1</t>
  </si>
  <si>
    <t>Top Word Pairs in Tweet in G2</t>
  </si>
  <si>
    <t>Top Word Pairs in Tweet in G3</t>
  </si>
  <si>
    <t>check,out</t>
  </si>
  <si>
    <t>out,latest</t>
  </si>
  <si>
    <t>latest,post</t>
  </si>
  <si>
    <t>post,tj</t>
  </si>
  <si>
    <t>tj,gamble</t>
  </si>
  <si>
    <t>gamble,ecommerceaholic</t>
  </si>
  <si>
    <t>ecommerceaholic,thriving</t>
  </si>
  <si>
    <t>thriving,moment</t>
  </si>
  <si>
    <t>moment,commerce</t>
  </si>
  <si>
    <t>commerce,social</t>
  </si>
  <si>
    <t>Top Word Pairs in Tweet in G4</t>
  </si>
  <si>
    <t>twitter,chats</t>
  </si>
  <si>
    <t>top,marketing</t>
  </si>
  <si>
    <t>marketing,twitter</t>
  </si>
  <si>
    <t>chats,#cmworld</t>
  </si>
  <si>
    <t>#cmworld,#semrushchat</t>
  </si>
  <si>
    <t>#semrushchat,#seochat</t>
  </si>
  <si>
    <t>#seochat,#sproutchat</t>
  </si>
  <si>
    <t>#sproutchat,#hootchat</t>
  </si>
  <si>
    <t>#hootchat,#socialroi</t>
  </si>
  <si>
    <t>#socialroi,#smechat</t>
  </si>
  <si>
    <t>Top Word Pairs in Tweet in G5</t>
  </si>
  <si>
    <t>ready,#adobeadchat</t>
  </si>
  <si>
    <t>#adobeadchat,30</t>
  </si>
  <si>
    <t>30,minutes</t>
  </si>
  <si>
    <t>minutes,go</t>
  </si>
  <si>
    <t>go,#ai</t>
  </si>
  <si>
    <t>#ai,#ml</t>
  </si>
  <si>
    <t>#ml,#artificialintelligence</t>
  </si>
  <si>
    <t>#artificialintelligence,#adtech</t>
  </si>
  <si>
    <t>#adtech,#martech</t>
  </si>
  <si>
    <t>#martech,#digitalmarketing</t>
  </si>
  <si>
    <t>Top Word Pairs in Tweet in G6</t>
  </si>
  <si>
    <t>a7,create</t>
  </si>
  <si>
    <t>create,training</t>
  </si>
  <si>
    <t>training,program</t>
  </si>
  <si>
    <t>program,help</t>
  </si>
  <si>
    <t>help,everyone</t>
  </si>
  <si>
    <t>everyone,come</t>
  </si>
  <si>
    <t>come,up</t>
  </si>
  <si>
    <t>up,speed</t>
  </si>
  <si>
    <t>speed,ensure</t>
  </si>
  <si>
    <t>ensure,taking</t>
  </si>
  <si>
    <t>Top Word Pairs in Tweet</t>
  </si>
  <si>
    <t>ðÿ,œ  wednesday,#twitterchat  #twitterchat,list  list,#2  #winniesun,2pm  #microbizus,2pm  #cxchat,2pm  2pm,#microbizus  2pm,#cxchat  2pm,#africatweetchat</t>
  </si>
  <si>
    <t>check,out  out,latest  latest,post  post,tj  tj,gamble  gamble,ecommerceaholic  ecommerceaholic,thriving  thriving,moment  moment,commerce  commerce,social</t>
  </si>
  <si>
    <t>twitter,chats  top,marketing  marketing,twitter  chats,#cmworld  #cmworld,#semrushchat  #semrushchat,#seochat  #seochat,#sproutchat  #sproutchat,#hootchat  #hootchat,#socialroi  #socialroi,#smechat</t>
  </si>
  <si>
    <t>ready,#adobeadchat  #adobeadchat,30  30,minutes  minutes,go  go,#ai  #ai,#ml  #ml,#artificialintelligence  #artificialintelligence,#adtech  #adtech,#martech  #martech,#digitalmarketing</t>
  </si>
  <si>
    <t>a7,create  create,training  training,program  program,help  help,everyone  everyone,come  come,up  up,speed  speed,ensure  ensure,taking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</si>
  <si>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</si>
  <si>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</si>
  <si>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</si>
  <si>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</si>
  <si>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</si>
  <si>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</si>
  <si>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</si>
  <si>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</si>
  <si>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</si>
  <si>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</si>
  <si>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</si>
  <si>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</si>
  <si>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</si>
  <si>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</si>
  <si>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</si>
  <si>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mllnnlmotivator ross_quintana adobeexpcloud</t>
  </si>
  <si>
    <t>Top Mentioned in Tweet</t>
  </si>
  <si>
    <t>adobeexpcare ravishvangala imkundhan cjablonski gajendranjagan wordpressnewbie iamsatish05</t>
  </si>
  <si>
    <t>ecommerceaholic ross_quintana madalynsklar</t>
  </si>
  <si>
    <t>Top Tweeters in Entire Graph</t>
  </si>
  <si>
    <t>Top Tweeters in G1</t>
  </si>
  <si>
    <t>Top Tweeters in G2</t>
  </si>
  <si>
    <t>Top Tweeters in G3</t>
  </si>
  <si>
    <t>Top Tweeters in G4</t>
  </si>
  <si>
    <t>Top Tweeters in G5</t>
  </si>
  <si>
    <t>Top Tweeters in G6</t>
  </si>
  <si>
    <t>Top Tweeters</t>
  </si>
  <si>
    <t>wordpressnewbie cjablonski thelaukik princeanshjain gajendranjagan iamsatish05 ravishvangala imkundhan</t>
  </si>
  <si>
    <t>akwyz jennykim erich13 matovuearner jynapster pokeyluwho</t>
  </si>
  <si>
    <t>madalynsklar ross_quintana adobeexpcloud mllnnlmotivator ecommerceaholic</t>
  </si>
  <si>
    <t>leolibrarian christhames35 colbyd_morton</t>
  </si>
  <si>
    <t>kharigk82 adobeexpcare</t>
  </si>
  <si>
    <t>dragosdragusin jenlasser</t>
  </si>
  <si>
    <t>Top URLs in Tweet by Count</t>
  </si>
  <si>
    <t>https://twitter.com/i/web/status/1171814173145214977 https://twitter.com/i/web/status/1166772854131740674</t>
  </si>
  <si>
    <t>Top URLs in Tweet by Salience</t>
  </si>
  <si>
    <t>Top Domains in Tweet by Count</t>
  </si>
  <si>
    <t>Top Domains in Tweet by Salience</t>
  </si>
  <si>
    <t>Top Hashtags in Tweet by Count</t>
  </si>
  <si>
    <t>adtech advertising adobeadchat ai ml artificialintelligence martech digitalmarketing seo sem</t>
  </si>
  <si>
    <t>twitterchat winniesun microbizus cxchat africatweetchat adweekchat sproutchat adobechat promochat ukrunchat</t>
  </si>
  <si>
    <t>twitterchat winniesun microbizus cxchat africatweetchat sertstat_chat adweekchat</t>
  </si>
  <si>
    <t>adobechat twitterchat sertstat_chat winniesun microbizus cxchat africatweetchat</t>
  </si>
  <si>
    <t>Top Hashtags in Tweet by Salience</t>
  </si>
  <si>
    <t>worktrends iexplorechat sertstat_chat snhucareerchat adweekchat sproutchat adobechat promochat ukrunchat creditchat</t>
  </si>
  <si>
    <t>sertstat_chat adweekchat twitterchat winniesun microbizus cxchat africatweetchat</t>
  </si>
  <si>
    <t>Top Words in Tweet by Count</t>
  </si>
  <si>
    <t>jenlasser a7 create training program help everyone come up speed</t>
  </si>
  <si>
    <t>adobeexpcare ready #adobeadchat 30 minutes go #ai #ml #artificialintelligence #adtech</t>
  </si>
  <si>
    <t>#adtech #advertising ready #adobeadchat 30 minutes go #ai #ml #artificialintelligence</t>
  </si>
  <si>
    <t>ðÿ œ 2pm pokeyluwho wednesday #twitterchat list #2 #iexplorechat 1pm</t>
  </si>
  <si>
    <t>ross_quintana madalynsklar miss crossing paths adobeexpcloud retired</t>
  </si>
  <si>
    <t>christhames35 top marketing twitter chats #cmworld #semrushchat #seochat #sproutchat #hootchat</t>
  </si>
  <si>
    <t>2pm pokeyluwho wednesday #twitterchat list #2 #worktrends 1 30pm #winniesun</t>
  </si>
  <si>
    <t>princeanshjain adobeexpcare ravishvangala imkundhan cjablonski gajendranjagan wordpressnewbie iamsatish05</t>
  </si>
  <si>
    <t>2pm pokeyluwho wednesday #twitterchat list #2 #winniesun #microbizus #cxchat #africatweetchat</t>
  </si>
  <si>
    <t>2pm twitter die march search pokeyluwho wednesday #twitterchat list #2</t>
  </si>
  <si>
    <t>check out latest post tj gamble ecommerceaholic thriving moment commerce</t>
  </si>
  <si>
    <t>Top Words in Tweet by Salience</t>
  </si>
  <si>
    <t>ðÿ œ 3pm 1pm #worktrends 1 30pm #iexplorechat #sertstat_chat 12pm</t>
  </si>
  <si>
    <t>#sertstat_chat 12pm #adweekchat 2pm pokeyluwho wednesday #twitterchat list #2 #winniesun</t>
  </si>
  <si>
    <t>#commerce #digitaltransformation #ecommerce mllnnlmotivator madalynsklar fear dan new things coming</t>
  </si>
  <si>
    <t>Top Word Pairs in Tweet by Count</t>
  </si>
  <si>
    <t>jenlasser,a7  a7,create  create,training  training,program  program,help  help,everyone  everyone,come  come,up  up,speed  speed,ensure</t>
  </si>
  <si>
    <t>adobeexpcare,ready  ready,#adobeadchat  #adobeadchat,30  30,minutes  minutes,go  go,#ai  #ai,#ml  #ml,#artificialintelligence  #artificialintelligence,#adtech  #adtech,#martech</t>
  </si>
  <si>
    <t>ðÿ,œ  2pm,ðÿ  pokeyluwho,wednesday  wednesday,#twitterchat  #twitterchat,list  list,#2  #2,ðÿ  ðÿ,ðÿ  œ,#iexplorechat  #iexplorechat,1pm</t>
  </si>
  <si>
    <t>ðÿ,œ  wednesday,#twitterchat  #twitterchat,list  list,#2  #winniesun,2pm  #microbizus,2pm  #cxchat,2pm  #africatweetchat,2pm  2pm,#microbizus  2pm,#cxchat</t>
  </si>
  <si>
    <t>ross_quintana,madalynsklar  madalynsklar,miss  miss,crossing  crossing,paths  paths,#adobechat  adobeexpcloud,#adobechat  #adobechat,retired</t>
  </si>
  <si>
    <t>christhames35,top  top,marketing  marketing,twitter  twitter,chats  chats,#cmworld  #cmworld,#semrushchat  #semrushchat,#seochat  #seochat,#sproutchat  #sproutchat,#hootchat  #hootchat,#socialroi</t>
  </si>
  <si>
    <t>pokeyluwho,wednesday  wednesday,#twitterchat  #twitterchat,list  list,#2  #2,#worktrends  #worktrends,1  1,30pm  30pm,#winniesun  #winniesun,2pm  2pm,#microbizus</t>
  </si>
  <si>
    <t>princeanshjain,adobeexpcare  adobeexpcare,ravishvangala  ravishvangala,imkundhan  imkundhan,cjablonski  cjablonski,gajendranjagan  gajendranjagan,wordpressnewbie  wordpressnewbie,iamsatish05</t>
  </si>
  <si>
    <t>pokeyluwho,wednesday  wednesday,#twitterchat  #twitterchat,list  list,#2  #winniesun,2pm  2pm,#microbizus  #microbizus,2pm  2pm,#cxchat  #cxchat,2pm  2pm,#africatweetchat</t>
  </si>
  <si>
    <t>#adobechat,die  die,march  march,twitter  twitter,search  search,twitter  pokeyluwho,wednesday  wednesday,#twitterchat  #twitterchat,list  list,#2  #2,#sertstat_chat</t>
  </si>
  <si>
    <t>Top Word Pairs in Tweet by Salience</t>
  </si>
  <si>
    <t>ðÿ,œ  2pm,ðÿ  3pm,ðÿ  #2,#worktrends  30pm,#winniesun  #worktrends,1  1,30pm  #2,#winniesun  #iexplorechat,1pm  2pm,#adweekchat</t>
  </si>
  <si>
    <t>#2,#sertstat_chat  #sertstat_chat,12pm  12pm,#winniesun  #2,#winniesun  #africatweetchat,2pm  2pm,#adweekchat  #adweekchat,2pm  pokeyluwho,wednesday  wednesday,#twitterchat  #twitterchat,list</t>
  </si>
  <si>
    <t>magnets,#commerce  #commerce,#digitaltransformation  #digitaltransformation,#ecommerce  #ecommerce,#adobechat  mllnnlmotivator,madalynsklar  madalynsklar,fear  fear,dan  dan,new  new,things  things,coming</t>
  </si>
  <si>
    <t>Word</t>
  </si>
  <si>
    <t>#cxchat</t>
  </si>
  <si>
    <t>#africatweetchat</t>
  </si>
  <si>
    <t>#worktrends</t>
  </si>
  <si>
    <t>1</t>
  </si>
  <si>
    <t>30pm</t>
  </si>
  <si>
    <t>#adweekchat</t>
  </si>
  <si>
    <t>social</t>
  </si>
  <si>
    <t>magnets</t>
  </si>
  <si>
    <t>#promochat</t>
  </si>
  <si>
    <t>#ukrunchat</t>
  </si>
  <si>
    <t>#creditchat</t>
  </si>
  <si>
    <t>times</t>
  </si>
  <si>
    <t>et</t>
  </si>
  <si>
    <t>1pm</t>
  </si>
  <si>
    <t>#sertstat_chat</t>
  </si>
  <si>
    <t>12pm</t>
  </si>
  <si>
    <t>#smechat</t>
  </si>
  <si>
    <t>#iexplorechat</t>
  </si>
  <si>
    <t>#m</t>
  </si>
  <si>
    <t>#marketing</t>
  </si>
  <si>
    <t>#digitalmarketing</t>
  </si>
  <si>
    <t>#seo</t>
  </si>
  <si>
    <t>#advertising</t>
  </si>
  <si>
    <t>taking</t>
  </si>
  <si>
    <t>advantage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</si>
  <si>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</si>
  <si>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</si>
  <si>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</si>
  <si>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</si>
  <si>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</si>
  <si>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</si>
  <si>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</si>
  <si>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</si>
  <si>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</si>
  <si>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</si>
  <si>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</si>
  <si>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</si>
  <si>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</si>
  <si>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</si>
  <si>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</si>
  <si>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</si>
  <si>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</si>
  <si>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</si>
  <si>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</si>
  <si>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</si>
  <si>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</si>
  <si>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</si>
  <si>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</si>
  <si>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</si>
  <si>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</si>
  <si>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</si>
  <si>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</si>
  <si>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</si>
  <si>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</si>
  <si>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</si>
  <si>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</si>
  <si>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</si>
  <si>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</si>
  <si>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</si>
  <si>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</si>
  <si>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</si>
  <si>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</si>
  <si>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</si>
  <si>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</si>
  <si>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</si>
  <si>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</si>
  <si>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</si>
  <si>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</si>
  <si>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</si>
  <si>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</si>
  <si>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</si>
  <si>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</si>
  <si>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</si>
  <si>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</si>
  <si>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</si>
  <si>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</si>
  <si>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</si>
  <si>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</si>
  <si>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</si>
  <si>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</si>
  <si>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</si>
  <si>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</si>
  <si>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</si>
  <si>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</si>
  <si>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</si>
  <si>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</si>
  <si>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20-May</t>
  </si>
  <si>
    <t>1 AM</t>
  </si>
  <si>
    <t>29-May</t>
  </si>
  <si>
    <t>7 PM</t>
  </si>
  <si>
    <t>Jun</t>
  </si>
  <si>
    <t>9-Jun</t>
  </si>
  <si>
    <t>8 PM</t>
  </si>
  <si>
    <t>13-Jun</t>
  </si>
  <si>
    <t>3 PM</t>
  </si>
  <si>
    <t>Aug</t>
  </si>
  <si>
    <t>3-Aug</t>
  </si>
  <si>
    <t>4 AM</t>
  </si>
  <si>
    <t>4-Aug</t>
  </si>
  <si>
    <t>9 AM</t>
  </si>
  <si>
    <t>7-Aug</t>
  </si>
  <si>
    <t>4 PM</t>
  </si>
  <si>
    <t>5 PM</t>
  </si>
  <si>
    <t>8-Aug</t>
  </si>
  <si>
    <t>6 PM</t>
  </si>
  <si>
    <t>9-Aug</t>
  </si>
  <si>
    <t>14-Aug</t>
  </si>
  <si>
    <t>18-Aug</t>
  </si>
  <si>
    <t>2 AM</t>
  </si>
  <si>
    <t>21-Aug</t>
  </si>
  <si>
    <t>11 PM</t>
  </si>
  <si>
    <t>27-Aug</t>
  </si>
  <si>
    <t>5 AM</t>
  </si>
  <si>
    <t>28-Aug</t>
  </si>
  <si>
    <t>29-Aug</t>
  </si>
  <si>
    <t>Sep</t>
  </si>
  <si>
    <t>2-Sep</t>
  </si>
  <si>
    <t>4-Sep</t>
  </si>
  <si>
    <t>2 PM</t>
  </si>
  <si>
    <t>11-Sep</t>
  </si>
  <si>
    <t>18-Sep</t>
  </si>
  <si>
    <t>25-Sep</t>
  </si>
  <si>
    <t>Oct</t>
  </si>
  <si>
    <t>6-Oct</t>
  </si>
  <si>
    <t>128, 128, 128</t>
  </si>
  <si>
    <t>154, 102, 102</t>
  </si>
  <si>
    <t>Red</t>
  </si>
  <si>
    <t>G2: 2pm 3pm ðÿ œ wednesday #twitterchat list #2 #winniesun #microbizus</t>
  </si>
  <si>
    <t>G3: ross_quintana check out latest post tj gamble ecommerceaholic thriving moment</t>
  </si>
  <si>
    <t>G4: twitter chats top marketing #cmworld #semrushchat #seochat #sproutchat #hootchat #socialroi</t>
  </si>
  <si>
    <t>G5: #adtech ready #adobeadchat 30 minutes go #ai #ml #artificialintelligence #martech</t>
  </si>
  <si>
    <t>G6: a7 create training program help everyone come up speed ensure</t>
  </si>
  <si>
    <t>Autofill Workbook Results</t>
  </si>
  <si>
    <t>Edge Weight▓1▓6▓0▓True▓Gray▓Red▓▓Edge Weight▓1▓6▓0▓3▓10▓False▓Edge Weight▓1▓6▓0▓35▓12▓False▓▓0▓0▓0▓True▓Black▓Black▓▓Followers▓10▓10590▓0▓162▓1000▓False▓▓0▓0▓0▓0▓0▓False▓▓0▓0▓0▓0▓0▓False▓▓0▓0▓0▓0▓0▓False</t>
  </si>
  <si>
    <t>GraphSource░GraphServerTwitterSearch▓GraphTerm░#AdobeChat▓ImportDescription░The graph represents a network of 26 Twitter users whose tweets in the requested range contained "#AdobeChat", or who were replied to or mentioned in those tweets.  The network was obtained from the NodeXL Graph Server on Thursday, 10 October 2019 at 06:44 UTC.
The requested start date was Wednesday, 09 October 2019 at 00:01 UTC and the maximum number of tweets (going backward in time) was 5,000.
The tweets in the network were tweeted over the 63-day, 21-hour, 59-minute period from Saturday, 03 August 2019 at 04:00 UTC to Sunday, 06 October 2019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</si>
</sst>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330491"/>
        <c:axId val="1212372"/>
      </c:barChart>
      <c:catAx>
        <c:axId val="52330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2372"/>
        <c:crosses val="autoZero"/>
        <c:auto val="1"/>
        <c:lblOffset val="100"/>
        <c:noMultiLvlLbl val="0"/>
      </c:catAx>
      <c:valAx>
        <c:axId val="1212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30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 AM
20-May
May
2019</c:v>
                </c:pt>
                <c:pt idx="1">
                  <c:v>7 PM
29-May</c:v>
                </c:pt>
                <c:pt idx="2">
                  <c:v>8 PM
9-Jun
Jun</c:v>
                </c:pt>
                <c:pt idx="3">
                  <c:v>3 PM
13-Jun</c:v>
                </c:pt>
                <c:pt idx="4">
                  <c:v>4 AM
3-Aug
Aug</c:v>
                </c:pt>
                <c:pt idx="5">
                  <c:v>9 AM
4-Aug</c:v>
                </c:pt>
                <c:pt idx="6">
                  <c:v>9 AM
7-Aug</c:v>
                </c:pt>
                <c:pt idx="7">
                  <c:v>4 PM</c:v>
                </c:pt>
                <c:pt idx="8">
                  <c:v>5 PM</c:v>
                </c:pt>
                <c:pt idx="9">
                  <c:v>7 PM</c:v>
                </c:pt>
                <c:pt idx="10">
                  <c:v>5 PM
8-Aug</c:v>
                </c:pt>
                <c:pt idx="11">
                  <c:v>6 PM</c:v>
                </c:pt>
                <c:pt idx="12">
                  <c:v>7 PM</c:v>
                </c:pt>
                <c:pt idx="13">
                  <c:v>5 PM
9-Aug</c:v>
                </c:pt>
                <c:pt idx="14">
                  <c:v>4 PM
14-Aug</c:v>
                </c:pt>
                <c:pt idx="15">
                  <c:v>5 PM</c:v>
                </c:pt>
                <c:pt idx="16">
                  <c:v>6 PM</c:v>
                </c:pt>
                <c:pt idx="17">
                  <c:v>2 AM
18-Aug</c:v>
                </c:pt>
                <c:pt idx="18">
                  <c:v>11 PM
21-Aug</c:v>
                </c:pt>
                <c:pt idx="19">
                  <c:v>5 AM
27-Aug</c:v>
                </c:pt>
                <c:pt idx="20">
                  <c:v>6 PM
28-Aug</c:v>
                </c:pt>
                <c:pt idx="21">
                  <c:v>1 AM
29-Aug</c:v>
                </c:pt>
                <c:pt idx="22">
                  <c:v>1 AM
2-Sep
Sep</c:v>
                </c:pt>
                <c:pt idx="23">
                  <c:v>2 PM
4-Sep</c:v>
                </c:pt>
                <c:pt idx="24">
                  <c:v>3 PM
11-Sep</c:v>
                </c:pt>
                <c:pt idx="25">
                  <c:v>4 PM</c:v>
                </c:pt>
                <c:pt idx="26">
                  <c:v>8 PM</c:v>
                </c:pt>
                <c:pt idx="27">
                  <c:v>4 PM
18-Sep</c:v>
                </c:pt>
                <c:pt idx="28">
                  <c:v>6 PM
25-Sep</c:v>
                </c:pt>
                <c:pt idx="29">
                  <c:v>7 PM</c:v>
                </c:pt>
                <c:pt idx="30">
                  <c:v>2 AM
6-Oct
Oct</c:v>
                </c:pt>
              </c:strCache>
            </c:strRef>
          </c:cat>
          <c:val>
            <c:numRef>
              <c:f>'Time Series'!$B$26:$B$84</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41932485"/>
        <c:axId val="41848046"/>
      </c:barChart>
      <c:catAx>
        <c:axId val="41932485"/>
        <c:scaling>
          <c:orientation val="minMax"/>
        </c:scaling>
        <c:axPos val="b"/>
        <c:delete val="0"/>
        <c:numFmt formatCode="General" sourceLinked="1"/>
        <c:majorTickMark val="out"/>
        <c:minorTickMark val="none"/>
        <c:tickLblPos val="nextTo"/>
        <c:crossAx val="41848046"/>
        <c:crosses val="autoZero"/>
        <c:auto val="1"/>
        <c:lblOffset val="100"/>
        <c:noMultiLvlLbl val="0"/>
      </c:catAx>
      <c:valAx>
        <c:axId val="41848046"/>
        <c:scaling>
          <c:orientation val="minMax"/>
        </c:scaling>
        <c:axPos val="l"/>
        <c:majorGridlines/>
        <c:delete val="0"/>
        <c:numFmt formatCode="General" sourceLinked="1"/>
        <c:majorTickMark val="out"/>
        <c:minorTickMark val="none"/>
        <c:tickLblPos val="nextTo"/>
        <c:crossAx val="419324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911349"/>
        <c:axId val="31093278"/>
      </c:barChart>
      <c:catAx>
        <c:axId val="10911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93278"/>
        <c:crosses val="autoZero"/>
        <c:auto val="1"/>
        <c:lblOffset val="100"/>
        <c:noMultiLvlLbl val="0"/>
      </c:catAx>
      <c:valAx>
        <c:axId val="3109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404047"/>
        <c:axId val="35527560"/>
      </c:barChart>
      <c:catAx>
        <c:axId val="114040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27560"/>
        <c:crosses val="autoZero"/>
        <c:auto val="1"/>
        <c:lblOffset val="100"/>
        <c:noMultiLvlLbl val="0"/>
      </c:catAx>
      <c:valAx>
        <c:axId val="35527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04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312585"/>
        <c:axId val="59160082"/>
      </c:barChart>
      <c:catAx>
        <c:axId val="51312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160082"/>
        <c:crosses val="autoZero"/>
        <c:auto val="1"/>
        <c:lblOffset val="100"/>
        <c:noMultiLvlLbl val="0"/>
      </c:catAx>
      <c:valAx>
        <c:axId val="59160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678691"/>
        <c:axId val="27237308"/>
      </c:barChart>
      <c:catAx>
        <c:axId val="62678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37308"/>
        <c:crosses val="autoZero"/>
        <c:auto val="1"/>
        <c:lblOffset val="100"/>
        <c:noMultiLvlLbl val="0"/>
      </c:catAx>
      <c:valAx>
        <c:axId val="27237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7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809181"/>
        <c:axId val="58738310"/>
      </c:barChart>
      <c:catAx>
        <c:axId val="43809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38310"/>
        <c:crosses val="autoZero"/>
        <c:auto val="1"/>
        <c:lblOffset val="100"/>
        <c:noMultiLvlLbl val="0"/>
      </c:catAx>
      <c:valAx>
        <c:axId val="58738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9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882743"/>
        <c:axId val="60182640"/>
      </c:barChart>
      <c:catAx>
        <c:axId val="588827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82640"/>
        <c:crosses val="autoZero"/>
        <c:auto val="1"/>
        <c:lblOffset val="100"/>
        <c:noMultiLvlLbl val="0"/>
      </c:catAx>
      <c:valAx>
        <c:axId val="6018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72849"/>
        <c:axId val="42955642"/>
      </c:barChart>
      <c:catAx>
        <c:axId val="47728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55642"/>
        <c:crosses val="autoZero"/>
        <c:auto val="1"/>
        <c:lblOffset val="100"/>
        <c:noMultiLvlLbl val="0"/>
      </c:catAx>
      <c:valAx>
        <c:axId val="42955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056459"/>
        <c:axId val="56854948"/>
      </c:barChart>
      <c:catAx>
        <c:axId val="51056459"/>
        <c:scaling>
          <c:orientation val="minMax"/>
        </c:scaling>
        <c:axPos val="b"/>
        <c:delete val="1"/>
        <c:majorTickMark val="out"/>
        <c:minorTickMark val="none"/>
        <c:tickLblPos val="none"/>
        <c:crossAx val="56854948"/>
        <c:crosses val="autoZero"/>
        <c:auto val="1"/>
        <c:lblOffset val="100"/>
        <c:noMultiLvlLbl val="0"/>
      </c:catAx>
      <c:valAx>
        <c:axId val="56854948"/>
        <c:scaling>
          <c:orientation val="minMax"/>
        </c:scaling>
        <c:axPos val="l"/>
        <c:delete val="1"/>
        <c:majorTickMark val="out"/>
        <c:minorTickMark val="none"/>
        <c:tickLblPos val="none"/>
        <c:crossAx val="51056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dobechat"/>
        <m/>
        <s v="adobeadchat ai ml artificialintelligence adtech martech digitalmarketing seo"/>
        <s v="twitterchat iexplorechat worktrends winniesun microbizus cxchat"/>
        <s v="cmworld semrushchat seochat sproutchat hootchat socialroi smechat adobechat"/>
        <s v="cmworld semrushchat seochat sproutchat hootchat socialroi smechat adobechat millennialtalk bufferchat blkcreatives hiphoped tribechats marketing twitterchats creatives"/>
        <s v="twitterchat worktrends winniesun microbizus cxchat africatweetchat"/>
        <s v="adobeadchat ai ml artificialintelligence adtech martech digitalmarketing seo sem smm marketing adobechat adobesummit adobe advertising digital adtech rtb advertising adobeinfluencer"/>
        <s v="twitterchat winniesun microbizus cxchat africatweetchat adweekchat"/>
        <s v="twitterchat sertstat_chat winniesun microbizus cxchat africatweetchat"/>
        <s v="twitterchat iexplorechat worktrends winniesun microbizus cxchat africatweetchat adweekchat sproutchat adobechat promochat ukrunchat creditchat"/>
        <s v="twitterchat worktrends winniesun microbizus cxchat africatweetchat adweekchat sproutchat adobechat promochat ukrunchat creditchat"/>
        <s v="twitterchat winniesun microbizus cxchat africatweetchat"/>
        <s v="twitterchat snhucareerchat iexplorechat winniesun microbizus cxchat africatweetchat adweekchat sproutchat adobechat promochat ukrunchat creditchat"/>
        <s v="twitterchat sertstat_chat winniesun microbizus cxchat africatweetchat adweekchat sproutchat adobechat promochat ukrunchat creditchat"/>
        <s v="commerce digitaltransformation ecommerce adob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5-29T19:51:21.000"/>
        <d v="2019-08-04T09:38:03.000"/>
        <d v="2019-08-07T09:52:53.000"/>
        <d v="2019-08-07T17:21:55.000"/>
        <d v="2019-08-07T19:09:53.000"/>
        <d v="2019-08-08T18:45:19.000"/>
        <d v="2019-06-09T20:01:18.000"/>
        <d v="2019-08-08T19:12:41.000"/>
        <d v="2019-08-14T17:28:01.000"/>
        <d v="2019-08-14T18:58:41.000"/>
        <d v="2019-08-14T18:58:45.000"/>
        <d v="2019-08-27T05:20:56.000"/>
        <d v="2019-06-13T15:59:58.000"/>
        <d v="2019-08-29T01:39:05.000"/>
        <d v="2019-09-11T20:36:55.000"/>
        <d v="2019-08-07T16:28:05.000"/>
        <d v="2019-08-14T16:07:16.000"/>
        <d v="2019-08-21T23:02:31.000"/>
        <d v="2019-08-28T18:01:40.000"/>
        <d v="2019-09-04T14:53:59.000"/>
        <d v="2019-09-11T15:54:04.000"/>
        <d v="2019-09-11T16:12:11.000"/>
        <d v="2019-09-25T18:18:50.000"/>
        <d v="2019-09-25T19:37:33.000"/>
        <d v="2019-08-08T17:42:57.000"/>
        <d v="2019-08-09T17:52:27.000"/>
        <d v="2019-05-20T01:00:27.000"/>
        <d v="2019-08-03T04:00:46.000"/>
        <d v="2019-08-18T02:00:48.000"/>
        <d v="2019-09-02T01:00:46.000"/>
        <d v="2019-09-18T16:15:54.000"/>
        <d v="2019-10-06T02:00:43.000"/>
      </sharedItems>
      <fieldGroup par="66" base="22">
        <rangePr groupBy="hours" autoEnd="1" autoStart="1" startDate="2019-05-20T01:00:27.000" endDate="2019-10-06T02:00:43.000"/>
        <groupItems count="26">
          <s v="&lt;5/20/2019"/>
          <s v="12 AM"/>
          <s v="1 AM"/>
          <s v="2 AM"/>
          <s v="3 AM"/>
          <s v="4 AM"/>
          <s v="5 AM"/>
          <s v="6 AM"/>
          <s v="7 AM"/>
          <s v="8 AM"/>
          <s v="9 AM"/>
          <s v="10 AM"/>
          <s v="11 AM"/>
          <s v="12 PM"/>
          <s v="1 PM"/>
          <s v="2 PM"/>
          <s v="3 PM"/>
          <s v="4 PM"/>
          <s v="5 PM"/>
          <s v="6 PM"/>
          <s v="7 PM"/>
          <s v="8 PM"/>
          <s v="9 PM"/>
          <s v="10 PM"/>
          <s v="11 PM"/>
          <s v="&gt;10/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0T01:00:27.000" endDate="2019-10-06T02:00:43.000"/>
        <groupItems count="368">
          <s v="&lt;5/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19"/>
        </groupItems>
      </fieldGroup>
    </cacheField>
    <cacheField name="Months" databaseField="0">
      <sharedItems containsMixedTypes="0" count="0"/>
      <fieldGroup base="22">
        <rangePr groupBy="months" autoEnd="1" autoStart="1" startDate="2019-05-20T01:00:27.000" endDate="2019-10-06T02:00:43.000"/>
        <groupItems count="14">
          <s v="&lt;5/20/2019"/>
          <s v="Jan"/>
          <s v="Feb"/>
          <s v="Mar"/>
          <s v="Apr"/>
          <s v="May"/>
          <s v="Jun"/>
          <s v="Jul"/>
          <s v="Aug"/>
          <s v="Sep"/>
          <s v="Oct"/>
          <s v="Nov"/>
          <s v="Dec"/>
          <s v="&gt;10/6/2019"/>
        </groupItems>
      </fieldGroup>
    </cacheField>
    <cacheField name="Years" databaseField="0">
      <sharedItems containsMixedTypes="0" count="0"/>
      <fieldGroup base="22">
        <rangePr groupBy="years" autoEnd="1" autoStart="1" startDate="2019-05-20T01:00:27.000" endDate="2019-10-06T02:00:43.000"/>
        <groupItems count="3">
          <s v="&lt;5/20/2019"/>
          <s v="2019"/>
          <s v="&gt;1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jenlasser"/>
    <s v="jenlasser"/>
    <m/>
    <m/>
    <m/>
    <m/>
    <m/>
    <m/>
    <m/>
    <m/>
    <s v="No"/>
    <n v="3"/>
    <m/>
    <m/>
    <x v="0"/>
    <d v="2019-05-29T19:51:21.000"/>
    <s v="A7: Create a training program to help everyone come up to speed &amp;amp; ensure they are taking advantage of the latest innovations &amp;amp; integrations added to each analytics tool. E.g. through lunch &amp;amp; learns, recorded classes, office hours, etc. #AdobeChat https://t.co/fHn3BNFwVH"/>
    <s v="https://twitter.com/AdobeExpCloud/status/1133822505028935681"/>
    <s v="twitter.com"/>
    <x v="0"/>
    <m/>
    <s v="http://pbs.twimg.com/profile_images/938623545885601792/1CGIyvlD_normal.jpg"/>
    <x v="0"/>
    <s v="https://twitter.com/#!/jenlasser/status/1133823159524876289"/>
    <m/>
    <m/>
    <s v="1133823159524876289"/>
    <m/>
    <b v="0"/>
    <n v="10"/>
    <s v=""/>
    <b v="1"/>
    <s v="en"/>
    <m/>
    <s v="1133822505028935681"/>
    <b v="0"/>
    <n v="1"/>
    <s v=""/>
    <s v="Twitter Web Client"/>
    <b v="0"/>
    <s v="1133823159524876289"/>
    <s v="Retweet"/>
    <n v="0"/>
    <n v="0"/>
    <m/>
    <m/>
    <m/>
    <m/>
    <m/>
    <m/>
    <m/>
    <m/>
    <n v="1"/>
    <s v="6"/>
    <s v="6"/>
    <n v="1"/>
    <n v="2.4390243902439024"/>
    <n v="0"/>
    <n v="0"/>
    <n v="0"/>
    <n v="0"/>
    <n v="40"/>
    <n v="97.5609756097561"/>
    <n v="41"/>
  </r>
  <r>
    <s v="dragosdragusin"/>
    <s v="jenlasser"/>
    <m/>
    <m/>
    <m/>
    <m/>
    <m/>
    <m/>
    <m/>
    <m/>
    <s v="No"/>
    <n v="4"/>
    <m/>
    <m/>
    <x v="1"/>
    <d v="2019-08-04T09:38:03.000"/>
    <s v="RT @jenlasser: A7: Create a training program to help everyone come up to speed &amp;amp; ensure they are taking advantage of the latest innovationsâ€¦"/>
    <m/>
    <m/>
    <x v="1"/>
    <m/>
    <s v="http://pbs.twimg.com/profile_images/714215369657987073/KMLa2iK5_normal.jpg"/>
    <x v="1"/>
    <s v="https://twitter.com/#!/dragosdragusin/status/1157948806979305472"/>
    <m/>
    <m/>
    <s v="1157948806979305472"/>
    <m/>
    <b v="0"/>
    <n v="0"/>
    <s v=""/>
    <b v="1"/>
    <s v="en"/>
    <m/>
    <s v="1133822505028935681"/>
    <b v="0"/>
    <n v="1"/>
    <s v="1133823159524876289"/>
    <s v="Twitter Web App"/>
    <b v="0"/>
    <s v="1133823159524876289"/>
    <s v="Tweet"/>
    <n v="0"/>
    <n v="0"/>
    <m/>
    <m/>
    <m/>
    <m/>
    <m/>
    <m/>
    <m/>
    <m/>
    <n v="1"/>
    <s v="6"/>
    <s v="6"/>
    <n v="1"/>
    <n v="4.166666666666667"/>
    <n v="0"/>
    <n v="0"/>
    <n v="0"/>
    <n v="0"/>
    <n v="23"/>
    <n v="95.83333333333333"/>
    <n v="24"/>
  </r>
  <r>
    <s v="kharigk82"/>
    <s v="adobeexpcare"/>
    <m/>
    <m/>
    <m/>
    <m/>
    <m/>
    <m/>
    <m/>
    <m/>
    <s v="No"/>
    <n v="5"/>
    <m/>
    <m/>
    <x v="1"/>
    <d v="2019-08-07T09:52:53.000"/>
    <s v="RT @AdobeExpCare: Get ready for #AdobeAdChat! 30 minutes to go. _x000a__x000a_#AI #ML #ArtificialIntelligence #adtech #martech #digitalmarketing #seo #â€¦"/>
    <m/>
    <m/>
    <x v="2"/>
    <m/>
    <s v="http://pbs.twimg.com/profile_images/1085281789684445186/M5p54HHt_normal.jpg"/>
    <x v="2"/>
    <s v="https://twitter.com/#!/kharigk82/status/1159039703364046848"/>
    <m/>
    <m/>
    <s v="1159039703364046848"/>
    <m/>
    <b v="0"/>
    <n v="0"/>
    <s v=""/>
    <b v="0"/>
    <s v="en"/>
    <m/>
    <s v=""/>
    <b v="0"/>
    <n v="4"/>
    <s v="1139200750259585024"/>
    <s v="Twitter Web App"/>
    <b v="0"/>
    <s v="1139200750259585024"/>
    <s v="Tweet"/>
    <n v="0"/>
    <n v="0"/>
    <m/>
    <m/>
    <m/>
    <m/>
    <m/>
    <m/>
    <m/>
    <m/>
    <n v="1"/>
    <s v="5"/>
    <s v="5"/>
    <n v="1"/>
    <n v="5.555555555555555"/>
    <n v="0"/>
    <n v="0"/>
    <n v="0"/>
    <n v="0"/>
    <n v="17"/>
    <n v="94.44444444444444"/>
    <n v="18"/>
  </r>
  <r>
    <s v="akwyz"/>
    <s v="pokeyluwho"/>
    <m/>
    <m/>
    <m/>
    <m/>
    <m/>
    <m/>
    <m/>
    <m/>
    <s v="No"/>
    <n v="6"/>
    <m/>
    <m/>
    <x v="1"/>
    <d v="2019-08-07T17:21:55.000"/>
    <s v="RT @PokeyLuWho: Wednesday #TwitterChat List #2 ðŸ‘‡_x000a__x000a_ðŸ’œ #iExploreChat 1pm_x000a_ðŸ’œ #WorkTrends 1:30pm_x000a_ðŸ’œ #WinnieSun 2pm_x000a_ðŸ’œ #MicrobizUS 2pm_x000a_ðŸ’œ #CXChat 2pmâ€¦"/>
    <m/>
    <m/>
    <x v="3"/>
    <m/>
    <s v="http://pbs.twimg.com/profile_images/1175174258881912832/caRWgloC_normal.jpg"/>
    <x v="3"/>
    <s v="https://twitter.com/#!/akwyz/status/1159152702749859840"/>
    <m/>
    <m/>
    <s v="1159152702749859840"/>
    <m/>
    <b v="0"/>
    <n v="0"/>
    <s v=""/>
    <b v="0"/>
    <s v="en"/>
    <m/>
    <s v=""/>
    <b v="0"/>
    <n v="1"/>
    <s v="1159139157203140608"/>
    <s v="Twitter for Android"/>
    <b v="0"/>
    <s v="1159139157203140608"/>
    <s v="Tweet"/>
    <n v="0"/>
    <n v="0"/>
    <m/>
    <m/>
    <m/>
    <m/>
    <m/>
    <m/>
    <m/>
    <m/>
    <n v="1"/>
    <s v="2"/>
    <s v="2"/>
    <n v="0"/>
    <n v="0"/>
    <n v="0"/>
    <n v="0"/>
    <n v="0"/>
    <n v="0"/>
    <n v="28"/>
    <n v="100"/>
    <n v="28"/>
  </r>
  <r>
    <s v="mllnnlmotivator"/>
    <s v="adobeexpcloud"/>
    <m/>
    <m/>
    <m/>
    <m/>
    <m/>
    <m/>
    <m/>
    <m/>
    <s v="No"/>
    <n v="7"/>
    <m/>
    <m/>
    <x v="2"/>
    <d v="2019-08-07T19:09:53.000"/>
    <s v="@AdobeExpCloud has #adobechat been retired? https://t.co/dd6xDVqG1x"/>
    <m/>
    <m/>
    <x v="0"/>
    <s v="https://pbs.twimg.com/tweet_video_thumb/EBY785sXkAAQW00.jpg"/>
    <s v="https://pbs.twimg.com/tweet_video_thumb/EBY785sXkAAQW00.jpg"/>
    <x v="4"/>
    <s v="https://twitter.com/#!/mllnnlmotivator/status/1159179877297397760"/>
    <m/>
    <m/>
    <s v="1159179877297397760"/>
    <m/>
    <b v="0"/>
    <n v="0"/>
    <s v="15151711"/>
    <b v="0"/>
    <s v="en"/>
    <m/>
    <s v=""/>
    <b v="0"/>
    <n v="0"/>
    <s v=""/>
    <s v="Twitter Web App"/>
    <b v="0"/>
    <s v="1159179877297397760"/>
    <s v="Tweet"/>
    <n v="0"/>
    <n v="0"/>
    <m/>
    <m/>
    <m/>
    <m/>
    <m/>
    <m/>
    <m/>
    <m/>
    <n v="1"/>
    <s v="3"/>
    <s v="3"/>
    <n v="0"/>
    <n v="0"/>
    <n v="0"/>
    <n v="0"/>
    <n v="0"/>
    <n v="0"/>
    <n v="5"/>
    <n v="100"/>
    <n v="5"/>
  </r>
  <r>
    <s v="colbyd_morton"/>
    <s v="christhames35"/>
    <m/>
    <m/>
    <m/>
    <m/>
    <m/>
    <m/>
    <m/>
    <m/>
    <s v="No"/>
    <n v="8"/>
    <m/>
    <m/>
    <x v="1"/>
    <d v="2019-08-08T18:45:19.000"/>
    <s v="RT @christhames35: 🤳Top Marketing Twitter Chats: _x000a__x000a_👉 #CMWorld #SEMRushChat #SEOChat #SproutChat #HootChat #SocialROI #SMEChat #AdobeChat #M…"/>
    <m/>
    <m/>
    <x v="4"/>
    <m/>
    <s v="http://pbs.twimg.com/profile_images/1130957462813728773/-j_lcLKQ_normal.jpg"/>
    <x v="5"/>
    <s v="https://twitter.com/#!/colbyd_morton/status/1159536081630650369"/>
    <m/>
    <m/>
    <s v="1159536081630650369"/>
    <m/>
    <b v="0"/>
    <n v="0"/>
    <s v=""/>
    <b v="0"/>
    <s v="en"/>
    <m/>
    <s v=""/>
    <b v="0"/>
    <n v="8"/>
    <s v="1137811931174232065"/>
    <s v="Twitter Web App"/>
    <b v="0"/>
    <s v="1137811931174232065"/>
    <s v="Tweet"/>
    <n v="0"/>
    <n v="0"/>
    <m/>
    <m/>
    <m/>
    <m/>
    <m/>
    <m/>
    <m/>
    <m/>
    <n v="1"/>
    <s v="4"/>
    <s v="4"/>
    <n v="1"/>
    <n v="6.666666666666667"/>
    <n v="0"/>
    <n v="0"/>
    <n v="0"/>
    <n v="0"/>
    <n v="14"/>
    <n v="93.33333333333333"/>
    <n v="15"/>
  </r>
  <r>
    <s v="christhames35"/>
    <s v="christhames35"/>
    <m/>
    <m/>
    <m/>
    <m/>
    <m/>
    <m/>
    <m/>
    <m/>
    <s v="No"/>
    <n v="9"/>
    <m/>
    <m/>
    <x v="0"/>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5"/>
    <s v="https://pbs.twimg.com/media/D8pR62FX4AEMbWt.jpg"/>
    <s v="https://pbs.twimg.com/media/D8pR62FX4AEMbWt.jpg"/>
    <x v="6"/>
    <s v="https://twitter.com/#!/christhames35/status/1137811931174232065"/>
    <m/>
    <m/>
    <s v="1137811931174232065"/>
    <m/>
    <b v="0"/>
    <n v="25"/>
    <s v=""/>
    <b v="0"/>
    <s v="en"/>
    <m/>
    <s v=""/>
    <b v="0"/>
    <n v="8"/>
    <s v=""/>
    <s v="Twitter Web App"/>
    <b v="0"/>
    <s v="1137811931174232065"/>
    <s v="Retweet"/>
    <n v="0"/>
    <n v="0"/>
    <m/>
    <m/>
    <m/>
    <m/>
    <m/>
    <m/>
    <m/>
    <m/>
    <n v="1"/>
    <s v="4"/>
    <s v="4"/>
    <n v="1"/>
    <n v="3.4482758620689653"/>
    <n v="0"/>
    <n v="0"/>
    <n v="0"/>
    <n v="0"/>
    <n v="28"/>
    <n v="96.55172413793103"/>
    <n v="29"/>
  </r>
  <r>
    <s v="leolibrarian"/>
    <s v="christhames35"/>
    <m/>
    <m/>
    <m/>
    <m/>
    <m/>
    <m/>
    <m/>
    <m/>
    <s v="No"/>
    <n v="10"/>
    <m/>
    <m/>
    <x v="1"/>
    <d v="2019-08-08T19:12:41.000"/>
    <s v="RT @christhames35: 🤳Top Marketing Twitter Chats: _x000a__x000a_👉 #CMWorld #SEMRushChat #SEOChat #SproutChat #HootChat #SocialROI #SMEChat #AdobeChat #M…"/>
    <m/>
    <m/>
    <x v="4"/>
    <m/>
    <s v="http://pbs.twimg.com/profile_images/728285749255258114/yplJkHwK_normal.jpg"/>
    <x v="7"/>
    <s v="https://twitter.com/#!/leolibrarian/status/1159542966786113537"/>
    <m/>
    <m/>
    <s v="1159542966786113537"/>
    <m/>
    <b v="0"/>
    <n v="0"/>
    <s v=""/>
    <b v="0"/>
    <s v="en"/>
    <m/>
    <s v=""/>
    <b v="0"/>
    <n v="8"/>
    <s v="1137811931174232065"/>
    <s v="HipHopEd Retweeter"/>
    <b v="0"/>
    <s v="1137811931174232065"/>
    <s v="Tweet"/>
    <n v="0"/>
    <n v="0"/>
    <m/>
    <m/>
    <m/>
    <m/>
    <m/>
    <m/>
    <m/>
    <m/>
    <n v="1"/>
    <s v="4"/>
    <s v="4"/>
    <n v="1"/>
    <n v="6.666666666666667"/>
    <n v="0"/>
    <n v="0"/>
    <n v="0"/>
    <n v="0"/>
    <n v="14"/>
    <n v="93.33333333333333"/>
    <n v="15"/>
  </r>
  <r>
    <s v="jynapster"/>
    <s v="pokeyluwho"/>
    <m/>
    <m/>
    <m/>
    <m/>
    <m/>
    <m/>
    <m/>
    <m/>
    <s v="No"/>
    <n v="11"/>
    <m/>
    <m/>
    <x v="1"/>
    <d v="2019-08-14T17:28:01.000"/>
    <s v="RT @PokeyLuWho: Wednesday #TwitterChat List #2 👇_x000a__x000a_💜 #WorkTrends 1:30pm_x000a_💜 #WinnieSun 2pm_x000a_💜 #MicrobizUS 2pm_x000a_💜 #CXChat 2pm_x000a_💜 #AfricaTweetChat…"/>
    <m/>
    <m/>
    <x v="6"/>
    <m/>
    <s v="http://pbs.twimg.com/profile_images/711179323575767040/Tc5027nl_normal.jpg"/>
    <x v="8"/>
    <s v="https://twitter.com/#!/jynapster/status/1161690954375532544"/>
    <m/>
    <m/>
    <s v="1161690954375532544"/>
    <m/>
    <b v="0"/>
    <n v="0"/>
    <s v=""/>
    <b v="0"/>
    <s v="en"/>
    <m/>
    <s v=""/>
    <b v="0"/>
    <n v="1"/>
    <s v="1161670634730115079"/>
    <s v="TweetDeck"/>
    <b v="0"/>
    <s v="1161670634730115079"/>
    <s v="Tweet"/>
    <n v="0"/>
    <n v="0"/>
    <m/>
    <m/>
    <m/>
    <m/>
    <m/>
    <m/>
    <m/>
    <m/>
    <n v="1"/>
    <s v="2"/>
    <s v="2"/>
    <n v="0"/>
    <n v="0"/>
    <n v="0"/>
    <n v="0"/>
    <n v="0"/>
    <n v="0"/>
    <n v="16"/>
    <n v="100"/>
    <n v="16"/>
  </r>
  <r>
    <s v="matovuearner"/>
    <s v="pokeyluwho"/>
    <m/>
    <m/>
    <m/>
    <m/>
    <m/>
    <m/>
    <m/>
    <m/>
    <s v="No"/>
    <n v="12"/>
    <m/>
    <m/>
    <x v="1"/>
    <d v="2019-08-14T18:58:41.000"/>
    <s v="RT @PokeyLuWho: Wednesday #TwitterChat List #2 👇_x000a__x000a_💜 #WorkTrends 1:30pm_x000a_💜 #WinnieSun 2pm_x000a_💜 #MicrobizUS 2pm_x000a_💜 #CXChat 2pm_x000a_💜 #AfricaTweetChat…"/>
    <m/>
    <m/>
    <x v="6"/>
    <m/>
    <s v="http://pbs.twimg.com/profile_images/1161281950344196098/TIhnv3wC_normal.jpg"/>
    <x v="9"/>
    <s v="https://twitter.com/#!/matovuearner/status/1161713771729051649"/>
    <m/>
    <m/>
    <s v="1161713771729051649"/>
    <m/>
    <b v="0"/>
    <n v="0"/>
    <s v=""/>
    <b v="0"/>
    <s v="en"/>
    <m/>
    <s v=""/>
    <b v="0"/>
    <n v="1"/>
    <s v="1161670633786413056"/>
    <s v="Twitter for Android"/>
    <b v="0"/>
    <s v="1161670633786413056"/>
    <s v="Tweet"/>
    <n v="0"/>
    <n v="0"/>
    <m/>
    <m/>
    <m/>
    <m/>
    <m/>
    <m/>
    <m/>
    <m/>
    <n v="2"/>
    <s v="2"/>
    <s v="2"/>
    <n v="0"/>
    <n v="0"/>
    <n v="0"/>
    <n v="0"/>
    <n v="0"/>
    <n v="0"/>
    <n v="16"/>
    <n v="100"/>
    <n v="16"/>
  </r>
  <r>
    <s v="matovuearner"/>
    <s v="pokeyluwho"/>
    <m/>
    <m/>
    <m/>
    <m/>
    <m/>
    <m/>
    <m/>
    <m/>
    <s v="No"/>
    <n v="13"/>
    <m/>
    <m/>
    <x v="1"/>
    <d v="2019-08-14T18:58:45.000"/>
    <s v="RT @PokeyLuWho: Wednesday #TwitterChat List #2 👇_x000a__x000a_💜 #WorkTrends 1:30pm_x000a_💜 #WinnieSun 2pm_x000a_💜 #MicrobizUS 2pm_x000a_💜 #CXChat 2pm_x000a_💜 #AfricaTweetChat…"/>
    <m/>
    <m/>
    <x v="6"/>
    <m/>
    <s v="http://pbs.twimg.com/profile_images/1161281950344196098/TIhnv3wC_normal.jpg"/>
    <x v="10"/>
    <s v="https://twitter.com/#!/matovuearner/status/1161713789517123584"/>
    <m/>
    <m/>
    <s v="1161713789517123584"/>
    <m/>
    <b v="0"/>
    <n v="0"/>
    <s v=""/>
    <b v="0"/>
    <s v="en"/>
    <m/>
    <s v=""/>
    <b v="0"/>
    <n v="2"/>
    <s v="1161670634730115079"/>
    <s v="Twitter for Android"/>
    <b v="0"/>
    <s v="1161670634730115079"/>
    <s v="Tweet"/>
    <n v="0"/>
    <n v="0"/>
    <m/>
    <m/>
    <m/>
    <m/>
    <m/>
    <m/>
    <m/>
    <m/>
    <n v="2"/>
    <s v="2"/>
    <s v="2"/>
    <n v="0"/>
    <n v="0"/>
    <n v="0"/>
    <n v="0"/>
    <n v="0"/>
    <n v="0"/>
    <n v="16"/>
    <n v="100"/>
    <n v="16"/>
  </r>
  <r>
    <s v="thelaukik"/>
    <s v="iamsatish05"/>
    <m/>
    <m/>
    <m/>
    <m/>
    <m/>
    <m/>
    <m/>
    <m/>
    <s v="No"/>
    <n v="14"/>
    <m/>
    <m/>
    <x v="1"/>
    <d v="2019-08-27T05:20:56.000"/>
    <s v="@princeanshjain @AdobeExpCare @ravishvangala @Imkundhan @cjablonski @GajendranJagan @wordpressnewbie @Iamsatish05… https://t.co/fTpkKZKv9r"/>
    <s v="https://twitter.com/i/web/status/1166219018736304128"/>
    <s v="twitter.com"/>
    <x v="1"/>
    <m/>
    <s v="http://pbs.twimg.com/profile_images/1024557143658254337/yZnvo-2o_normal.jpg"/>
    <x v="11"/>
    <s v="https://twitter.com/#!/thelaukik/status/1166219018736304128"/>
    <m/>
    <m/>
    <s v="1166219018736304128"/>
    <s v="1166211529198292992"/>
    <b v="0"/>
    <n v="0"/>
    <s v="275414227"/>
    <b v="0"/>
    <s v="en"/>
    <m/>
    <s v=""/>
    <b v="0"/>
    <n v="0"/>
    <s v=""/>
    <s v="Twitter for iPhone"/>
    <b v="1"/>
    <s v="1166211529198292992"/>
    <s v="Tweet"/>
    <n v="0"/>
    <n v="0"/>
    <m/>
    <m/>
    <m/>
    <m/>
    <m/>
    <m/>
    <m/>
    <m/>
    <n v="1"/>
    <s v="1"/>
    <s v="1"/>
    <m/>
    <m/>
    <m/>
    <m/>
    <m/>
    <m/>
    <m/>
    <m/>
    <m/>
  </r>
  <r>
    <s v="adobeexpcare"/>
    <s v="adobeexpcare"/>
    <m/>
    <m/>
    <m/>
    <m/>
    <m/>
    <m/>
    <m/>
    <m/>
    <s v="No"/>
    <n v="20"/>
    <m/>
    <m/>
    <x v="0"/>
    <d v="2019-06-13T15:59:58.000"/>
    <s v="Get ready for #AdobeAdChat! 30 minutes to go. _x000a__x000a_#AI #ML #ArtificialIntelligence #adtech #martech #digitalmarketing #seo #sem #smm  #marketing #adobechat #adobesummit #adobe #advertising #digital #adtech #RTB  #advertising #adobeinfluencer https://t.co/X1wOvM0h8n"/>
    <m/>
    <m/>
    <x v="7"/>
    <s v="https://pbs.twimg.com/media/D888Hs-U8AAB9Yj.jpg"/>
    <s v="https://pbs.twimg.com/media/D888Hs-U8AAB9Yj.jpg"/>
    <x v="12"/>
    <s v="https://twitter.com/#!/adobeexpcare/status/1139200750259585024"/>
    <m/>
    <m/>
    <s v="1139200750259585024"/>
    <m/>
    <b v="0"/>
    <n v="4"/>
    <s v=""/>
    <b v="0"/>
    <s v="en"/>
    <m/>
    <s v=""/>
    <b v="0"/>
    <n v="4"/>
    <s v=""/>
    <s v="Twitter Web Client"/>
    <b v="0"/>
    <s v="1139200750259585024"/>
    <s v="Retweet"/>
    <n v="0"/>
    <n v="0"/>
    <m/>
    <m/>
    <m/>
    <m/>
    <m/>
    <m/>
    <m/>
    <m/>
    <n v="1"/>
    <s v="5"/>
    <s v="5"/>
    <n v="1"/>
    <n v="3.7037037037037037"/>
    <n v="0"/>
    <n v="0"/>
    <n v="0"/>
    <n v="0"/>
    <n v="26"/>
    <n v="96.29629629629629"/>
    <n v="27"/>
  </r>
  <r>
    <s v="jennykim"/>
    <s v="pokeyluwho"/>
    <m/>
    <m/>
    <m/>
    <m/>
    <m/>
    <m/>
    <m/>
    <m/>
    <s v="No"/>
    <n v="23"/>
    <m/>
    <m/>
    <x v="1"/>
    <d v="2019-08-29T01:39:05.000"/>
    <s v="RT @PokeyLuWho: Wednesday #TwitterChat List #2 👇_x000a__x000a_💜 #WinnieSun 2pm_x000a_💜 #MicrobizUS 2pm_x000a_💜 #CXChat 2pm_x000a_💜 #AfricaTweetChat 2pm_x000a_💜 #adweekchat 2pm…"/>
    <m/>
    <m/>
    <x v="8"/>
    <m/>
    <s v="http://pbs.twimg.com/profile_images/533259350609891328/yAlSdl0H_normal.jpeg"/>
    <x v="13"/>
    <s v="https://twitter.com/#!/jennykim/status/1166887964363952130"/>
    <m/>
    <m/>
    <s v="1166887964363952130"/>
    <m/>
    <b v="0"/>
    <n v="0"/>
    <s v=""/>
    <b v="0"/>
    <s v="en"/>
    <m/>
    <s v=""/>
    <b v="0"/>
    <n v="1"/>
    <s v="1166772854131740674"/>
    <s v="Twitter for Android"/>
    <b v="0"/>
    <s v="1166772854131740674"/>
    <s v="Tweet"/>
    <n v="0"/>
    <n v="0"/>
    <m/>
    <m/>
    <m/>
    <m/>
    <m/>
    <m/>
    <m/>
    <m/>
    <n v="2"/>
    <s v="2"/>
    <s v="2"/>
    <n v="0"/>
    <n v="0"/>
    <n v="0"/>
    <n v="0"/>
    <n v="0"/>
    <n v="0"/>
    <n v="16"/>
    <n v="100"/>
    <n v="16"/>
  </r>
  <r>
    <s v="jennykim"/>
    <s v="pokeyluwho"/>
    <m/>
    <m/>
    <m/>
    <m/>
    <m/>
    <m/>
    <m/>
    <m/>
    <s v="No"/>
    <n v="24"/>
    <m/>
    <m/>
    <x v="1"/>
    <d v="2019-09-11T20:36:55.000"/>
    <s v="RT @PokeyLuWho: Wednesday #TwitterChat List #2 👇_x000a__x000a_💜 #sertstat_chat 12pm_x000a_💜 #WinnieSun 2pm_x000a_💜 #MicrobizUS 2pm_x000a_💜 #CXChat 2pm_x000a_💜 #AfricaTweetChat…"/>
    <m/>
    <m/>
    <x v="9"/>
    <m/>
    <s v="http://pbs.twimg.com/profile_images/533259350609891328/yAlSdl0H_normal.jpeg"/>
    <x v="14"/>
    <s v="https://twitter.com/#!/jennykim/status/1171885352346370049"/>
    <m/>
    <m/>
    <s v="1171885352346370049"/>
    <m/>
    <b v="0"/>
    <n v="0"/>
    <s v=""/>
    <b v="0"/>
    <s v="en"/>
    <m/>
    <s v=""/>
    <b v="0"/>
    <n v="1"/>
    <s v="1171818732441821184"/>
    <s v="Twitter for Android"/>
    <b v="0"/>
    <s v="1171818732441821184"/>
    <s v="Tweet"/>
    <n v="0"/>
    <n v="0"/>
    <m/>
    <m/>
    <m/>
    <m/>
    <m/>
    <m/>
    <m/>
    <m/>
    <n v="2"/>
    <s v="2"/>
    <s v="2"/>
    <n v="0"/>
    <n v="0"/>
    <n v="0"/>
    <n v="0"/>
    <n v="0"/>
    <n v="0"/>
    <n v="15"/>
    <n v="100"/>
    <n v="15"/>
  </r>
  <r>
    <s v="pokeyluwho"/>
    <s v="pokeyluwho"/>
    <m/>
    <m/>
    <m/>
    <m/>
    <m/>
    <m/>
    <m/>
    <m/>
    <s v="No"/>
    <n v="25"/>
    <m/>
    <m/>
    <x v="0"/>
    <d v="2019-08-07T16:28:05.000"/>
    <s v="Wednesday #TwitterChat List #2 ðŸ‘‡_x000a__x000a_ðŸ’œ #iExploreChat 1pm_x000a_ðŸ’œ #WorkTrends 1:30pm_x000a_ðŸ’œ #WinnieSun 2pm_x000a_ðŸ’œ #MicrobizUS 2pm_x000a_ðŸ’œ #CXChat 2pm_x000a_ðŸ’œ #AfricaTweetChat 2pm_x000a_ðŸ’œ #adweekchat 2pm_x000a_ðŸ’œ #SproutChat 3pm_x000a_ðŸ’œ #AdobeChat 3pm_x000a_ðŸ’œ #promochat 3pm_x000a_ðŸ’œ #UKRunChat 3pm_x000a_ðŸ’œ #CreditChat 3pm_x000a__x000a_*Times are ET"/>
    <m/>
    <m/>
    <x v="10"/>
    <m/>
    <s v="http://pbs.twimg.com/profile_images/1108165029055090688/djrJvD4i_normal.jpg"/>
    <x v="15"/>
    <s v="https://twitter.com/#!/pokeyluwho/status/1159139157203140608"/>
    <m/>
    <m/>
    <s v="1159139157203140608"/>
    <s v="1159109586680520709"/>
    <b v="0"/>
    <n v="4"/>
    <s v="614586420"/>
    <b v="0"/>
    <s v="en"/>
    <m/>
    <s v=""/>
    <b v="0"/>
    <n v="1"/>
    <s v=""/>
    <s v="Twitter Web Client"/>
    <b v="0"/>
    <s v="1159109586680520709"/>
    <s v="Tweet"/>
    <n v="0"/>
    <n v="0"/>
    <m/>
    <m/>
    <m/>
    <m/>
    <m/>
    <m/>
    <m/>
    <m/>
    <n v="8"/>
    <s v="2"/>
    <s v="2"/>
    <n v="0"/>
    <n v="0"/>
    <n v="0"/>
    <n v="0"/>
    <n v="0"/>
    <n v="0"/>
    <n v="57"/>
    <n v="100"/>
    <n v="57"/>
  </r>
  <r>
    <s v="pokeyluwho"/>
    <s v="pokeyluwho"/>
    <m/>
    <m/>
    <m/>
    <m/>
    <m/>
    <m/>
    <m/>
    <m/>
    <s v="No"/>
    <n v="26"/>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3786413056"/>
    <m/>
    <m/>
    <s v="1161670633786413056"/>
    <s v="1161646313735413760"/>
    <b v="0"/>
    <n v="1"/>
    <s v="614586420"/>
    <b v="0"/>
    <s v="en"/>
    <m/>
    <s v=""/>
    <b v="0"/>
    <n v="0"/>
    <s v=""/>
    <s v="Twitter Web Client"/>
    <b v="0"/>
    <s v="1161646313735413760"/>
    <s v="Tweet"/>
    <n v="0"/>
    <n v="0"/>
    <m/>
    <m/>
    <m/>
    <m/>
    <m/>
    <m/>
    <m/>
    <m/>
    <n v="8"/>
    <s v="2"/>
    <s v="2"/>
    <n v="0"/>
    <n v="0"/>
    <n v="0"/>
    <n v="0"/>
    <n v="0"/>
    <n v="0"/>
    <n v="30"/>
    <n v="100"/>
    <n v="30"/>
  </r>
  <r>
    <s v="pokeyluwho"/>
    <s v="pokeyluwho"/>
    <m/>
    <m/>
    <m/>
    <m/>
    <m/>
    <m/>
    <m/>
    <m/>
    <s v="No"/>
    <n v="27"/>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4730115079"/>
    <m/>
    <m/>
    <s v="1161670634730115079"/>
    <s v="1161670633786413056"/>
    <b v="0"/>
    <n v="3"/>
    <s v="614586420"/>
    <b v="0"/>
    <s v="en"/>
    <m/>
    <s v=""/>
    <b v="0"/>
    <n v="1"/>
    <s v=""/>
    <s v="Twitter Web Client"/>
    <b v="0"/>
    <s v="1161670633786413056"/>
    <s v="Tweet"/>
    <n v="0"/>
    <n v="0"/>
    <m/>
    <m/>
    <m/>
    <m/>
    <m/>
    <m/>
    <m/>
    <m/>
    <n v="8"/>
    <s v="2"/>
    <s v="2"/>
    <n v="0"/>
    <n v="0"/>
    <n v="0"/>
    <n v="0"/>
    <n v="0"/>
    <n v="0"/>
    <n v="30"/>
    <n v="100"/>
    <n v="30"/>
  </r>
  <r>
    <s v="pokeyluwho"/>
    <s v="pokeyluwho"/>
    <m/>
    <m/>
    <m/>
    <m/>
    <m/>
    <m/>
    <m/>
    <m/>
    <s v="No"/>
    <n v="28"/>
    <m/>
    <m/>
    <x v="0"/>
    <d v="2019-08-21T23:02:31.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7"/>
    <s v="https://twitter.com/#!/pokeyluwho/status/1164311848302387203"/>
    <m/>
    <m/>
    <s v="1164311848302387203"/>
    <s v="1164183005579141120"/>
    <b v="0"/>
    <n v="1"/>
    <s v="614586420"/>
    <b v="0"/>
    <s v="en"/>
    <m/>
    <s v=""/>
    <b v="0"/>
    <n v="0"/>
    <s v=""/>
    <s v="Twitter for iPhone"/>
    <b v="0"/>
    <s v="1164183005579141120"/>
    <s v="Tweet"/>
    <n v="0"/>
    <n v="0"/>
    <m/>
    <m/>
    <m/>
    <m/>
    <m/>
    <m/>
    <m/>
    <m/>
    <n v="8"/>
    <s v="2"/>
    <s v="2"/>
    <n v="0"/>
    <n v="0"/>
    <n v="0"/>
    <n v="0"/>
    <n v="0"/>
    <n v="0"/>
    <n v="30"/>
    <n v="100"/>
    <n v="30"/>
  </r>
  <r>
    <s v="pokeyluwho"/>
    <s v="pokeyluwho"/>
    <m/>
    <m/>
    <m/>
    <m/>
    <m/>
    <m/>
    <m/>
    <m/>
    <s v="No"/>
    <n v="29"/>
    <m/>
    <m/>
    <x v="0"/>
    <d v="2019-08-28T18:01:40.000"/>
    <s v="Wednesday #TwitterChat List #2 👇_x000a__x000a_💜 #WinnieSun 2pm_x000a_💜 #MicrobizUS 2pm_x000a_💜 #CXChat 2pm_x000a_💜 #AfricaTweetChat 2pm_x000a_💜… https://t.co/7G4NJ3jJsi"/>
    <s v="https://twitter.com/i/web/status/1166772854131740674"/>
    <s v="twitter.com"/>
    <x v="12"/>
    <m/>
    <s v="http://pbs.twimg.com/profile_images/1108165029055090688/djrJvD4i_normal.jpg"/>
    <x v="18"/>
    <s v="https://twitter.com/#!/pokeyluwho/status/1166772854131740674"/>
    <m/>
    <m/>
    <s v="1166772854131740674"/>
    <s v="1166719713004662785"/>
    <b v="0"/>
    <n v="0"/>
    <s v="614586420"/>
    <b v="0"/>
    <s v="en"/>
    <m/>
    <s v=""/>
    <b v="0"/>
    <n v="0"/>
    <s v=""/>
    <s v="Twitter for iPhone"/>
    <b v="1"/>
    <s v="1166719713004662785"/>
    <s v="Tweet"/>
    <n v="0"/>
    <n v="0"/>
    <m/>
    <m/>
    <m/>
    <m/>
    <m/>
    <m/>
    <m/>
    <m/>
    <n v="8"/>
    <s v="2"/>
    <s v="2"/>
    <n v="0"/>
    <n v="0"/>
    <n v="0"/>
    <n v="0"/>
    <n v="0"/>
    <n v="0"/>
    <n v="12"/>
    <n v="100"/>
    <n v="12"/>
  </r>
  <r>
    <s v="pokeyluwho"/>
    <s v="pokeyluwho"/>
    <m/>
    <m/>
    <m/>
    <m/>
    <m/>
    <m/>
    <m/>
    <m/>
    <s v="No"/>
    <n v="30"/>
    <m/>
    <m/>
    <x v="0"/>
    <d v="2019-09-04T14:53:59.000"/>
    <s v="Wednesday #TwitterChat List #2 👇_x000a__x000a_💜 #SNHUCareerChat 1pm_x000a_💜 #iExploreChat 1pm_x000a_💜 #WinnieSun 2pm_x000a_💜 #MicrobizUS 2pm_x000a_💜 #CXChat 2pm_x000a_💜 #AfricaTweetChat 2pm_x000a_💜 #adweekchat 2pm_x000a_💜 #SproutChat 3pm_x000a_💜 #AdobeChat 3pm_x000a_💜 #promochat 3pm_x000a_💜 #UKRunChat 3pm_x000a_💜 #CreditChat 3pm_x000a__x000a_*Times are ET"/>
    <m/>
    <m/>
    <x v="13"/>
    <m/>
    <s v="http://pbs.twimg.com/profile_images/1108165029055090688/djrJvD4i_normal.jpg"/>
    <x v="19"/>
    <s v="https://twitter.com/#!/pokeyluwho/status/1169262336231792640"/>
    <m/>
    <m/>
    <s v="1169262336231792640"/>
    <s v="1169256389983834113"/>
    <b v="0"/>
    <n v="2"/>
    <s v="614586420"/>
    <b v="0"/>
    <s v="en"/>
    <m/>
    <s v=""/>
    <b v="0"/>
    <n v="0"/>
    <s v=""/>
    <s v="Twitter Web Client"/>
    <b v="0"/>
    <s v="1169256389983834113"/>
    <s v="Tweet"/>
    <n v="0"/>
    <n v="0"/>
    <m/>
    <m/>
    <m/>
    <m/>
    <m/>
    <m/>
    <m/>
    <m/>
    <n v="8"/>
    <s v="2"/>
    <s v="2"/>
    <n v="0"/>
    <n v="0"/>
    <n v="0"/>
    <n v="0"/>
    <n v="0"/>
    <n v="0"/>
    <n v="31"/>
    <n v="100"/>
    <n v="31"/>
  </r>
  <r>
    <s v="pokeyluwho"/>
    <s v="pokeyluwho"/>
    <m/>
    <m/>
    <m/>
    <m/>
    <m/>
    <m/>
    <m/>
    <m/>
    <s v="No"/>
    <n v="31"/>
    <m/>
    <m/>
    <x v="0"/>
    <d v="2019-09-11T15:54:04.000"/>
    <s v="Wednesday #TwitterChat List #2 👇_x000a__x000a_💜 #WinnieSun 2pm_x000a_💜 #MicrobizUS 2pm_x000a_💜 #CXChat 2pm_x000a_💜 #AfricaTweetChat 2pm_x000a_💜… https://t.co/hACDDgZLuW"/>
    <s v="https://twitter.com/i/web/status/1171814173145214977"/>
    <s v="twitter.com"/>
    <x v="12"/>
    <m/>
    <s v="http://pbs.twimg.com/profile_images/1108165029055090688/djrJvD4i_normal.jpg"/>
    <x v="20"/>
    <s v="https://twitter.com/#!/pokeyluwho/status/1171814173145214977"/>
    <m/>
    <m/>
    <s v="1171814173145214977"/>
    <s v="1171793040090042370"/>
    <b v="0"/>
    <n v="0"/>
    <s v="614586420"/>
    <b v="0"/>
    <s v="en"/>
    <m/>
    <s v=""/>
    <b v="0"/>
    <n v="0"/>
    <s v=""/>
    <s v="Twitter Web Client"/>
    <b v="1"/>
    <s v="1171793040090042370"/>
    <s v="Tweet"/>
    <n v="0"/>
    <n v="0"/>
    <m/>
    <m/>
    <m/>
    <m/>
    <m/>
    <m/>
    <m/>
    <m/>
    <n v="8"/>
    <s v="2"/>
    <s v="2"/>
    <n v="0"/>
    <n v="0"/>
    <n v="0"/>
    <n v="0"/>
    <n v="0"/>
    <n v="0"/>
    <n v="12"/>
    <n v="100"/>
    <n v="12"/>
  </r>
  <r>
    <s v="pokeyluwho"/>
    <s v="pokeyluwho"/>
    <m/>
    <m/>
    <m/>
    <m/>
    <m/>
    <m/>
    <m/>
    <m/>
    <s v="No"/>
    <n v="32"/>
    <m/>
    <m/>
    <x v="0"/>
    <d v="2019-09-11T16:12:11.000"/>
    <s v="Wednesday #TwitterChat List #2 👇_x000a__x000a_💜 #sertstat_chat 12pm_x000a_💜 #WinnieSun 2pm_x000a_💜 #MicrobizUS 2pm_x000a_💜 #CXChat 2pm_x000a_💜 #AfricaTweetChat 2pm_x000a_💜 #adweekchat 2pm_x000a_💜 #SproutChat 3pm_x000a_💜 #AdobeChat 3pm_x000a_💜 #promochat 3pm_x000a_💜 #UKRunChat 3pm_x000a_💜 #CreditChat 3pm_x000a__x000a_*Times are ET"/>
    <m/>
    <m/>
    <x v="14"/>
    <m/>
    <s v="http://pbs.twimg.com/profile_images/1108165029055090688/djrJvD4i_normal.jpg"/>
    <x v="21"/>
    <s v="https://twitter.com/#!/pokeyluwho/status/1171818732441821184"/>
    <m/>
    <m/>
    <s v="1171818732441821184"/>
    <s v="1171793040090042370"/>
    <b v="0"/>
    <n v="4"/>
    <s v="614586420"/>
    <b v="0"/>
    <s v="en"/>
    <m/>
    <s v=""/>
    <b v="0"/>
    <n v="1"/>
    <s v=""/>
    <s v="Twitter Web Client"/>
    <b v="0"/>
    <s v="1171793040090042370"/>
    <s v="Tweet"/>
    <n v="0"/>
    <n v="0"/>
    <m/>
    <m/>
    <m/>
    <m/>
    <m/>
    <m/>
    <m/>
    <m/>
    <n v="8"/>
    <s v="2"/>
    <s v="2"/>
    <n v="0"/>
    <n v="0"/>
    <n v="0"/>
    <n v="0"/>
    <n v="0"/>
    <n v="0"/>
    <n v="29"/>
    <n v="100"/>
    <n v="29"/>
  </r>
  <r>
    <s v="erich13"/>
    <s v="pokeyluwho"/>
    <m/>
    <m/>
    <m/>
    <m/>
    <m/>
    <m/>
    <m/>
    <m/>
    <s v="No"/>
    <n v="33"/>
    <m/>
    <m/>
    <x v="1"/>
    <d v="2019-09-25T18:18:50.000"/>
    <s v="RT @PokeyLuWho: Wednesday #TwitterChat List #2 👇_x000a__x000a_💜 #sertstat_chat 12pm_x000a_💜 #WinnieSun 2pm_x000a_💜 #MicrobizUS 2pm_x000a_💜 #CXChat 2pm_x000a_💜 #AfricaTweetChat…"/>
    <m/>
    <m/>
    <x v="9"/>
    <m/>
    <s v="http://pbs.twimg.com/profile_images/955579372961873920/kXWQh-RW_normal.jpg"/>
    <x v="22"/>
    <s v="https://twitter.com/#!/erich13/status/1176924032286879744"/>
    <m/>
    <m/>
    <s v="1176924032286879744"/>
    <m/>
    <b v="0"/>
    <n v="0"/>
    <s v=""/>
    <b v="0"/>
    <s v="en"/>
    <m/>
    <s v=""/>
    <b v="0"/>
    <n v="2"/>
    <s v="1171818732441821184"/>
    <s v="TweetDeck"/>
    <b v="0"/>
    <s v="1171818732441821184"/>
    <s v="Tweet"/>
    <n v="0"/>
    <n v="0"/>
    <m/>
    <m/>
    <m/>
    <m/>
    <m/>
    <m/>
    <m/>
    <m/>
    <n v="1"/>
    <s v="2"/>
    <s v="2"/>
    <n v="0"/>
    <n v="0"/>
    <n v="0"/>
    <n v="0"/>
    <n v="0"/>
    <n v="0"/>
    <n v="15"/>
    <n v="100"/>
    <n v="15"/>
  </r>
  <r>
    <s v="erich13"/>
    <s v="erich13"/>
    <m/>
    <m/>
    <m/>
    <m/>
    <m/>
    <m/>
    <m/>
    <m/>
    <s v="No"/>
    <n v="34"/>
    <m/>
    <m/>
    <x v="0"/>
    <d v="2019-09-25T19:37:33.000"/>
    <s v="Did #AdobeChat die in March? - Twitter Search / Twitter https://t.co/YLCvHJkt6j"/>
    <s v="https://twitter.com/search?q=%23AdobeChat&amp;src=typed_query"/>
    <s v="twitter.com"/>
    <x v="0"/>
    <m/>
    <s v="http://pbs.twimg.com/profile_images/955579372961873920/kXWQh-RW_normal.jpg"/>
    <x v="23"/>
    <s v="https://twitter.com/#!/erich13/status/1176943844467847168"/>
    <m/>
    <m/>
    <s v="1176943844467847168"/>
    <m/>
    <b v="0"/>
    <n v="0"/>
    <s v=""/>
    <b v="0"/>
    <s v="en"/>
    <m/>
    <s v=""/>
    <b v="0"/>
    <n v="0"/>
    <s v=""/>
    <s v="Bitly"/>
    <b v="0"/>
    <s v="1176943844467847168"/>
    <s v="Tweet"/>
    <n v="0"/>
    <n v="0"/>
    <m/>
    <m/>
    <m/>
    <m/>
    <m/>
    <m/>
    <m/>
    <m/>
    <n v="1"/>
    <s v="2"/>
    <s v="2"/>
    <n v="0"/>
    <n v="0"/>
    <n v="1"/>
    <n v="12.5"/>
    <n v="0"/>
    <n v="0"/>
    <n v="7"/>
    <n v="87.5"/>
    <n v="8"/>
  </r>
  <r>
    <s v="mllnnlmotivator"/>
    <s v="madalynsklar"/>
    <m/>
    <m/>
    <m/>
    <m/>
    <m/>
    <m/>
    <m/>
    <m/>
    <s v="No"/>
    <n v="35"/>
    <m/>
    <m/>
    <x v="1"/>
    <d v="2019-08-08T17:42:57.000"/>
    <s v="@Ross_Quintana @MadalynSklar Miss crossing paths with you on #adobechat! https://t.co/LDHV9lGsmp"/>
    <m/>
    <m/>
    <x v="0"/>
    <s v="https://pbs.twimg.com/tweet_video_thumb/EBdxpOEW4AEScUm.jpg"/>
    <s v="https://pbs.twimg.com/tweet_video_thumb/EBdxpOEW4AEScUm.jpg"/>
    <x v="24"/>
    <s v="https://twitter.com/#!/mllnnlmotivator/status/1159520387794948101"/>
    <m/>
    <m/>
    <s v="1159520387794948101"/>
    <s v="1159515214280216576"/>
    <b v="0"/>
    <n v="0"/>
    <s v="411845007"/>
    <b v="0"/>
    <s v="en"/>
    <m/>
    <s v=""/>
    <b v="0"/>
    <n v="0"/>
    <s v=""/>
    <s v="Twitter Web App"/>
    <b v="0"/>
    <s v="1159515214280216576"/>
    <s v="Tweet"/>
    <n v="0"/>
    <n v="0"/>
    <m/>
    <m/>
    <m/>
    <m/>
    <m/>
    <m/>
    <m/>
    <m/>
    <n v="1"/>
    <s v="3"/>
    <s v="3"/>
    <m/>
    <m/>
    <m/>
    <m/>
    <m/>
    <m/>
    <m/>
    <m/>
    <m/>
  </r>
  <r>
    <s v="ross_quintana"/>
    <s v="madalynsklar"/>
    <m/>
    <m/>
    <m/>
    <m/>
    <m/>
    <m/>
    <m/>
    <m/>
    <s v="No"/>
    <n v="36"/>
    <m/>
    <m/>
    <x v="1"/>
    <d v="2019-08-09T17:52:27.000"/>
    <s v="@MLLNNLmotivator @MadalynSklar Fear not Dan new things coming from #Adobechat... always evolving and yes we gotta collab on something soon bro"/>
    <m/>
    <m/>
    <x v="0"/>
    <m/>
    <s v="http://pbs.twimg.com/profile_images/1143197167596605441/a2G3meha_normal.png"/>
    <x v="25"/>
    <s v="https://twitter.com/#!/ross_quintana/status/1159885165629333504"/>
    <m/>
    <m/>
    <s v="1159885165629333504"/>
    <s v="1159520387794948101"/>
    <b v="0"/>
    <n v="1"/>
    <s v="944287250"/>
    <b v="0"/>
    <s v="en"/>
    <m/>
    <s v=""/>
    <b v="0"/>
    <n v="0"/>
    <s v=""/>
    <s v="Twitter for Android"/>
    <b v="0"/>
    <s v="1159520387794948101"/>
    <s v="Tweet"/>
    <n v="0"/>
    <n v="0"/>
    <m/>
    <m/>
    <m/>
    <m/>
    <m/>
    <m/>
    <m/>
    <m/>
    <n v="1"/>
    <s v="3"/>
    <s v="3"/>
    <m/>
    <m/>
    <m/>
    <m/>
    <m/>
    <m/>
    <m/>
    <m/>
    <m/>
  </r>
  <r>
    <s v="ross_quintana"/>
    <s v="ecommerceaholic"/>
    <m/>
    <m/>
    <m/>
    <m/>
    <m/>
    <m/>
    <m/>
    <m/>
    <s v="No"/>
    <n v="39"/>
    <m/>
    <m/>
    <x v="1"/>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15"/>
    <m/>
    <s v="http://pbs.twimg.com/profile_images/1143197167596605441/a2G3meha_normal.png"/>
    <x v="26"/>
    <s v="https://twitter.com/#!/ross_quintana/status/1130277068472803329"/>
    <m/>
    <m/>
    <s v="1130277068472803329"/>
    <m/>
    <b v="0"/>
    <n v="4"/>
    <s v=""/>
    <b v="0"/>
    <s v="en"/>
    <m/>
    <s v=""/>
    <b v="0"/>
    <n v="4"/>
    <s v=""/>
    <s v="SmarterQueue"/>
    <b v="0"/>
    <s v="1130277068472803329"/>
    <s v="Retweet"/>
    <n v="0"/>
    <n v="0"/>
    <m/>
    <m/>
    <m/>
    <m/>
    <m/>
    <m/>
    <m/>
    <m/>
    <n v="6"/>
    <s v="3"/>
    <s v="3"/>
    <n v="1"/>
    <n v="4.761904761904762"/>
    <n v="0"/>
    <n v="0"/>
    <n v="0"/>
    <n v="0"/>
    <n v="20"/>
    <n v="95.23809523809524"/>
    <n v="21"/>
  </r>
  <r>
    <s v="ross_quintana"/>
    <s v="ecommerceaholic"/>
    <m/>
    <m/>
    <m/>
    <m/>
    <m/>
    <m/>
    <m/>
    <m/>
    <s v="No"/>
    <n v="40"/>
    <m/>
    <m/>
    <x v="1"/>
    <d v="2019-08-03T04:00:46.000"/>
    <s v="RT @Ross_Quintana: Check out my latest post with TJ Gamble (@ecommerceaholic) Thriving in the Moment of Commerce - Social Magnets https://tâ€¦"/>
    <m/>
    <m/>
    <x v="1"/>
    <m/>
    <s v="http://pbs.twimg.com/profile_images/1143197167596605441/a2G3meha_normal.png"/>
    <x v="27"/>
    <s v="https://twitter.com/#!/ross_quintana/status/1157501537054330880"/>
    <m/>
    <m/>
    <s v="1157501537054330880"/>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1"/>
    <m/>
    <m/>
    <x v="1"/>
    <d v="2019-08-18T02:00:48.000"/>
    <s v="RT @Ross_Quintana: Check out my latest post with TJ Gamble (@ecommerceaholic) Thriving in the Moment of Commerce - Social Magnets https://t…"/>
    <m/>
    <m/>
    <x v="1"/>
    <m/>
    <s v="http://pbs.twimg.com/profile_images/1143197167596605441/a2G3meha_normal.png"/>
    <x v="28"/>
    <s v="https://twitter.com/#!/ross_quintana/status/1162907163217530881"/>
    <m/>
    <m/>
    <s v="1162907163217530881"/>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2"/>
    <m/>
    <m/>
    <x v="1"/>
    <d v="2019-09-02T01:00:46.000"/>
    <s v="RT @Ross_Quintana: Check out my latest post with TJ Gamble (@ecommerceaholic) Thriving in the Moment of Commerce - Social Magnets https://t…"/>
    <m/>
    <m/>
    <x v="1"/>
    <m/>
    <s v="http://pbs.twimg.com/profile_images/1143197167596605441/a2G3meha_normal.png"/>
    <x v="29"/>
    <s v="https://twitter.com/#!/ross_quintana/status/1168327874056740866"/>
    <m/>
    <m/>
    <s v="1168327874056740866"/>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3"/>
    <m/>
    <m/>
    <x v="1"/>
    <d v="2019-09-18T16:15:54.000"/>
    <s v="RT @Ross_Quintana: Check out my latest post with TJ Gamble (@ecommerceaholic) Thriving in the Moment of Commerce - Social Magnets https://t…"/>
    <m/>
    <m/>
    <x v="1"/>
    <m/>
    <s v="http://pbs.twimg.com/profile_images/1143197167596605441/a2G3meha_normal.png"/>
    <x v="30"/>
    <s v="https://twitter.com/#!/ross_quintana/status/1174356382902116358"/>
    <m/>
    <m/>
    <s v="1174356382902116358"/>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4"/>
    <m/>
    <m/>
    <x v="1"/>
    <d v="2019-10-06T02:00:43.000"/>
    <s v="RT @Ross_Quintana: Check out my latest post with TJ Gamble (@ecommerceaholic) Thriving in the Moment of Commerce - Social Magnets https://t…"/>
    <m/>
    <m/>
    <x v="1"/>
    <m/>
    <s v="http://pbs.twimg.com/profile_images/1143197167596605441/a2G3meha_normal.png"/>
    <x v="31"/>
    <s v="https://twitter.com/#!/ross_quintana/status/1180664151145881601"/>
    <m/>
    <m/>
    <s v="1180664151145881601"/>
    <m/>
    <b v="0"/>
    <n v="0"/>
    <s v=""/>
    <b v="0"/>
    <s v="en"/>
    <m/>
    <s v=""/>
    <b v="0"/>
    <n v="4"/>
    <s v="1130277068472803329"/>
    <s v="SmarterQueue"/>
    <b v="0"/>
    <s v="1130277068472803329"/>
    <s v="Tweet"/>
    <n v="0"/>
    <n v="0"/>
    <m/>
    <m/>
    <m/>
    <m/>
    <m/>
    <m/>
    <m/>
    <m/>
    <n v="6"/>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5"/>
    </i>
    <i r="2">
      <x v="141"/>
    </i>
    <i r="3">
      <x v="2"/>
    </i>
    <i r="2">
      <x v="150"/>
    </i>
    <i r="3">
      <x v="20"/>
    </i>
    <i r="1">
      <x v="6"/>
    </i>
    <i r="2">
      <x v="161"/>
    </i>
    <i r="3">
      <x v="21"/>
    </i>
    <i r="2">
      <x v="165"/>
    </i>
    <i r="3">
      <x v="16"/>
    </i>
    <i r="1">
      <x v="8"/>
    </i>
    <i r="2">
      <x v="216"/>
    </i>
    <i r="3">
      <x v="5"/>
    </i>
    <i r="2">
      <x v="217"/>
    </i>
    <i r="3">
      <x v="10"/>
    </i>
    <i r="2">
      <x v="220"/>
    </i>
    <i r="3">
      <x v="10"/>
    </i>
    <i r="3">
      <x v="17"/>
    </i>
    <i r="3">
      <x v="18"/>
    </i>
    <i r="3">
      <x v="20"/>
    </i>
    <i r="2">
      <x v="221"/>
    </i>
    <i r="3">
      <x v="18"/>
    </i>
    <i r="3">
      <x v="19"/>
    </i>
    <i r="3">
      <x v="20"/>
    </i>
    <i r="2">
      <x v="222"/>
    </i>
    <i r="3">
      <x v="18"/>
    </i>
    <i r="2">
      <x v="227"/>
    </i>
    <i r="3">
      <x v="17"/>
    </i>
    <i r="3">
      <x v="18"/>
    </i>
    <i r="3">
      <x v="19"/>
    </i>
    <i r="2">
      <x v="231"/>
    </i>
    <i r="3">
      <x v="3"/>
    </i>
    <i r="2">
      <x v="234"/>
    </i>
    <i r="3">
      <x v="24"/>
    </i>
    <i r="2">
      <x v="240"/>
    </i>
    <i r="3">
      <x v="6"/>
    </i>
    <i r="2">
      <x v="241"/>
    </i>
    <i r="3">
      <x v="19"/>
    </i>
    <i r="2">
      <x v="242"/>
    </i>
    <i r="3">
      <x v="2"/>
    </i>
    <i r="1">
      <x v="9"/>
    </i>
    <i r="2">
      <x v="246"/>
    </i>
    <i r="3">
      <x v="2"/>
    </i>
    <i r="2">
      <x v="248"/>
    </i>
    <i r="3">
      <x v="15"/>
    </i>
    <i r="2">
      <x v="255"/>
    </i>
    <i r="3">
      <x v="16"/>
    </i>
    <i r="3">
      <x v="17"/>
    </i>
    <i r="3">
      <x v="21"/>
    </i>
    <i r="2">
      <x v="262"/>
    </i>
    <i r="3">
      <x v="17"/>
    </i>
    <i r="2">
      <x v="269"/>
    </i>
    <i r="3">
      <x v="19"/>
    </i>
    <i r="3">
      <x v="20"/>
    </i>
    <i r="1">
      <x v="10"/>
    </i>
    <i r="2">
      <x v="28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2" s="1"/>
        <i x="7" s="1"/>
        <i x="0" s="1"/>
        <i x="4" s="1"/>
        <i x="5" s="1"/>
        <i x="15" s="1"/>
        <i x="3" s="1"/>
        <i x="10" s="1"/>
        <i x="9" s="1"/>
        <i x="14" s="1"/>
        <i x="13" s="1"/>
        <i x="12" s="1"/>
        <i x="8" s="1"/>
        <i x="6"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432" dataDxfId="431">
  <autoFilter ref="A2:BL44"/>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2" totalsRowShown="0" headerRowDxfId="270" dataDxfId="269">
  <autoFilter ref="A10:N1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25" totalsRowShown="0" headerRowDxfId="253" dataDxfId="252">
  <autoFilter ref="A15:N2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N38" totalsRowShown="0" headerRowDxfId="236" dataDxfId="235">
  <autoFilter ref="A28:N3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N51" totalsRowShown="0" headerRowDxfId="219" dataDxfId="218">
  <autoFilter ref="A41:N5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N58" totalsRowShown="0" headerRowDxfId="202" dataDxfId="201">
  <autoFilter ref="A54:N58"/>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N71" totalsRowShown="0" headerRowDxfId="199" dataDxfId="198">
  <autoFilter ref="A61:N71"/>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N84" totalsRowShown="0" headerRowDxfId="168" dataDxfId="167">
  <autoFilter ref="A74:N84"/>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141" dataDxfId="140">
  <autoFilter ref="A1:G1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9" totalsRowShown="0" headerRowDxfId="132" dataDxfId="131">
  <autoFilter ref="A1:L1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66219018736304128" TargetMode="External" /><Relationship Id="rId5" Type="http://schemas.openxmlformats.org/officeDocument/2006/relationships/hyperlink" Target="https://twitter.com/i/web/status/1166219018736304128" TargetMode="External" /><Relationship Id="rId6" Type="http://schemas.openxmlformats.org/officeDocument/2006/relationships/hyperlink" Target="https://twitter.com/i/web/status/1166219018736304128"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i/web/status/1166219018736304128" TargetMode="External" /><Relationship Id="rId9" Type="http://schemas.openxmlformats.org/officeDocument/2006/relationships/hyperlink" Target="https://twitter.com/i/web/status/1166219018736304128" TargetMode="External" /><Relationship Id="rId10" Type="http://schemas.openxmlformats.org/officeDocument/2006/relationships/hyperlink" Target="https://twitter.com/i/web/status/1166772854131740674" TargetMode="External" /><Relationship Id="rId11" Type="http://schemas.openxmlformats.org/officeDocument/2006/relationships/hyperlink" Target="https://twitter.com/i/web/status/1171814173145214977" TargetMode="External" /><Relationship Id="rId12" Type="http://schemas.openxmlformats.org/officeDocument/2006/relationships/hyperlink" Target="https://twitter.com/search?q=%23AdobeChat&amp;src=typed_query" TargetMode="External" /><Relationship Id="rId13" Type="http://schemas.openxmlformats.org/officeDocument/2006/relationships/hyperlink" Target="https://www.socialmagnets.net/thriving-in-the-moment-of-commerce/?utm_sq=g2mqjg2mlk&amp;utm_source=Twitter&amp;utm_medium=social&amp;utm_campaign=Ross-Quintana&amp;utm_content=RossContent" TargetMode="External" /><Relationship Id="rId14" Type="http://schemas.openxmlformats.org/officeDocument/2006/relationships/hyperlink" Target="https://pbs.twimg.com/tweet_video_thumb/EBY785sXkAAQW00.jpg" TargetMode="External" /><Relationship Id="rId15" Type="http://schemas.openxmlformats.org/officeDocument/2006/relationships/hyperlink" Target="https://pbs.twimg.com/media/D8pR62FX4AEMbWt.jpg" TargetMode="External" /><Relationship Id="rId16" Type="http://schemas.openxmlformats.org/officeDocument/2006/relationships/hyperlink" Target="https://pbs.twimg.com/media/D888Hs-U8AAB9Yj.jpg" TargetMode="External" /><Relationship Id="rId17" Type="http://schemas.openxmlformats.org/officeDocument/2006/relationships/hyperlink" Target="https://pbs.twimg.com/tweet_video_thumb/EBdxpOEW4AEScUm.jpg" TargetMode="External" /><Relationship Id="rId18" Type="http://schemas.openxmlformats.org/officeDocument/2006/relationships/hyperlink" Target="https://pbs.twimg.com/tweet_video_thumb/EBdxpOEW4AEScUm.jpg" TargetMode="External" /><Relationship Id="rId19" Type="http://schemas.openxmlformats.org/officeDocument/2006/relationships/hyperlink" Target="http://pbs.twimg.com/profile_images/938623545885601792/1CGIyvlD_normal.jpg" TargetMode="External" /><Relationship Id="rId20" Type="http://schemas.openxmlformats.org/officeDocument/2006/relationships/hyperlink" Target="http://pbs.twimg.com/profile_images/714215369657987073/KMLa2iK5_normal.jpg" TargetMode="External" /><Relationship Id="rId21" Type="http://schemas.openxmlformats.org/officeDocument/2006/relationships/hyperlink" Target="http://pbs.twimg.com/profile_images/1085281789684445186/M5p54HHt_normal.jpg" TargetMode="External" /><Relationship Id="rId22" Type="http://schemas.openxmlformats.org/officeDocument/2006/relationships/hyperlink" Target="http://pbs.twimg.com/profile_images/1175174258881912832/caRWgloC_normal.jpg" TargetMode="External" /><Relationship Id="rId23" Type="http://schemas.openxmlformats.org/officeDocument/2006/relationships/hyperlink" Target="https://pbs.twimg.com/tweet_video_thumb/EBY785sXkAAQW00.jpg" TargetMode="External" /><Relationship Id="rId24" Type="http://schemas.openxmlformats.org/officeDocument/2006/relationships/hyperlink" Target="http://pbs.twimg.com/profile_images/1130957462813728773/-j_lcLKQ_normal.jpg" TargetMode="External" /><Relationship Id="rId25" Type="http://schemas.openxmlformats.org/officeDocument/2006/relationships/hyperlink" Target="https://pbs.twimg.com/media/D8pR62FX4AEMbWt.jpg" TargetMode="External" /><Relationship Id="rId26" Type="http://schemas.openxmlformats.org/officeDocument/2006/relationships/hyperlink" Target="http://pbs.twimg.com/profile_images/728285749255258114/yplJkHwK_normal.jpg" TargetMode="External" /><Relationship Id="rId27" Type="http://schemas.openxmlformats.org/officeDocument/2006/relationships/hyperlink" Target="http://pbs.twimg.com/profile_images/711179323575767040/Tc5027nl_normal.jpg" TargetMode="External" /><Relationship Id="rId28" Type="http://schemas.openxmlformats.org/officeDocument/2006/relationships/hyperlink" Target="http://pbs.twimg.com/profile_images/1161281950344196098/TIhnv3wC_normal.jpg" TargetMode="External" /><Relationship Id="rId29" Type="http://schemas.openxmlformats.org/officeDocument/2006/relationships/hyperlink" Target="http://pbs.twimg.com/profile_images/1161281950344196098/TIhnv3wC_normal.jpg" TargetMode="External" /><Relationship Id="rId30" Type="http://schemas.openxmlformats.org/officeDocument/2006/relationships/hyperlink" Target="http://pbs.twimg.com/profile_images/1024557143658254337/yZnvo-2o_normal.jpg" TargetMode="External" /><Relationship Id="rId31" Type="http://schemas.openxmlformats.org/officeDocument/2006/relationships/hyperlink" Target="http://pbs.twimg.com/profile_images/1024557143658254337/yZnvo-2o_normal.jpg" TargetMode="External" /><Relationship Id="rId32" Type="http://schemas.openxmlformats.org/officeDocument/2006/relationships/hyperlink" Target="http://pbs.twimg.com/profile_images/1024557143658254337/yZnvo-2o_normal.jpg" TargetMode="External" /><Relationship Id="rId33" Type="http://schemas.openxmlformats.org/officeDocument/2006/relationships/hyperlink" Target="http://pbs.twimg.com/profile_images/1024557143658254337/yZnvo-2o_normal.jpg" TargetMode="External" /><Relationship Id="rId34" Type="http://schemas.openxmlformats.org/officeDocument/2006/relationships/hyperlink" Target="http://pbs.twimg.com/profile_images/1024557143658254337/yZnvo-2o_normal.jpg" TargetMode="External" /><Relationship Id="rId35" Type="http://schemas.openxmlformats.org/officeDocument/2006/relationships/hyperlink" Target="http://pbs.twimg.com/profile_images/1024557143658254337/yZnvo-2o_normal.jpg" TargetMode="External" /><Relationship Id="rId36" Type="http://schemas.openxmlformats.org/officeDocument/2006/relationships/hyperlink" Target="https://pbs.twimg.com/media/D888Hs-U8AAB9Yj.jpg" TargetMode="External" /><Relationship Id="rId37" Type="http://schemas.openxmlformats.org/officeDocument/2006/relationships/hyperlink" Target="http://pbs.twimg.com/profile_images/1024557143658254337/yZnvo-2o_normal.jpg" TargetMode="External" /><Relationship Id="rId38" Type="http://schemas.openxmlformats.org/officeDocument/2006/relationships/hyperlink" Target="http://pbs.twimg.com/profile_images/1024557143658254337/yZnvo-2o_normal.jpg" TargetMode="External" /><Relationship Id="rId39" Type="http://schemas.openxmlformats.org/officeDocument/2006/relationships/hyperlink" Target="http://pbs.twimg.com/profile_images/533259350609891328/yAlSdl0H_normal.jpeg" TargetMode="External" /><Relationship Id="rId40" Type="http://schemas.openxmlformats.org/officeDocument/2006/relationships/hyperlink" Target="http://pbs.twimg.com/profile_images/533259350609891328/yAlSdl0H_normal.jpe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1108165029055090688/djrJvD4i_normal.jpg" TargetMode="External" /><Relationship Id="rId47" Type="http://schemas.openxmlformats.org/officeDocument/2006/relationships/hyperlink" Target="http://pbs.twimg.com/profile_images/1108165029055090688/djrJvD4i_normal.jpg" TargetMode="External" /><Relationship Id="rId48" Type="http://schemas.openxmlformats.org/officeDocument/2006/relationships/hyperlink" Target="http://pbs.twimg.com/profile_images/1108165029055090688/djrJvD4i_normal.jpg" TargetMode="External" /><Relationship Id="rId49" Type="http://schemas.openxmlformats.org/officeDocument/2006/relationships/hyperlink" Target="http://pbs.twimg.com/profile_images/955579372961873920/kXWQh-RW_normal.jpg" TargetMode="External" /><Relationship Id="rId50" Type="http://schemas.openxmlformats.org/officeDocument/2006/relationships/hyperlink" Target="http://pbs.twimg.com/profile_images/955579372961873920/kXWQh-RW_normal.jpg" TargetMode="External" /><Relationship Id="rId51" Type="http://schemas.openxmlformats.org/officeDocument/2006/relationships/hyperlink" Target="https://pbs.twimg.com/tweet_video_thumb/EBdxpOEW4AEScUm.jpg" TargetMode="External" /><Relationship Id="rId52" Type="http://schemas.openxmlformats.org/officeDocument/2006/relationships/hyperlink" Target="http://pbs.twimg.com/profile_images/1143197167596605441/a2G3meha_normal.png" TargetMode="External" /><Relationship Id="rId53" Type="http://schemas.openxmlformats.org/officeDocument/2006/relationships/hyperlink" Target="https://pbs.twimg.com/tweet_video_thumb/EBdxpOEW4AEScUm.jpg" TargetMode="External" /><Relationship Id="rId54" Type="http://schemas.openxmlformats.org/officeDocument/2006/relationships/hyperlink" Target="http://pbs.twimg.com/profile_images/1143197167596605441/a2G3meha_normal.png" TargetMode="External" /><Relationship Id="rId55" Type="http://schemas.openxmlformats.org/officeDocument/2006/relationships/hyperlink" Target="http://pbs.twimg.com/profile_images/1143197167596605441/a2G3meha_normal.pn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1143197167596605441/a2G3meha_normal.png" TargetMode="External" /><Relationship Id="rId61" Type="http://schemas.openxmlformats.org/officeDocument/2006/relationships/hyperlink" Target="https://twitter.com/#!/jenlasser/status/1133823159524876289" TargetMode="External" /><Relationship Id="rId62" Type="http://schemas.openxmlformats.org/officeDocument/2006/relationships/hyperlink" Target="https://twitter.com/#!/dragosdragusin/status/1157948806979305472" TargetMode="External" /><Relationship Id="rId63" Type="http://schemas.openxmlformats.org/officeDocument/2006/relationships/hyperlink" Target="https://twitter.com/#!/kharigk82/status/1159039703364046848" TargetMode="External" /><Relationship Id="rId64" Type="http://schemas.openxmlformats.org/officeDocument/2006/relationships/hyperlink" Target="https://twitter.com/#!/akwyz/status/1159152702749859840" TargetMode="External" /><Relationship Id="rId65" Type="http://schemas.openxmlformats.org/officeDocument/2006/relationships/hyperlink" Target="https://twitter.com/#!/mllnnlmotivator/status/1159179877297397760" TargetMode="External" /><Relationship Id="rId66" Type="http://schemas.openxmlformats.org/officeDocument/2006/relationships/hyperlink" Target="https://twitter.com/#!/colbyd_morton/status/1159536081630650369" TargetMode="External" /><Relationship Id="rId67" Type="http://schemas.openxmlformats.org/officeDocument/2006/relationships/hyperlink" Target="https://twitter.com/#!/christhames35/status/1137811931174232065" TargetMode="External" /><Relationship Id="rId68" Type="http://schemas.openxmlformats.org/officeDocument/2006/relationships/hyperlink" Target="https://twitter.com/#!/leolibrarian/status/1159542966786113537" TargetMode="External" /><Relationship Id="rId69" Type="http://schemas.openxmlformats.org/officeDocument/2006/relationships/hyperlink" Target="https://twitter.com/#!/jynapster/status/1161690954375532544" TargetMode="External" /><Relationship Id="rId70" Type="http://schemas.openxmlformats.org/officeDocument/2006/relationships/hyperlink" Target="https://twitter.com/#!/matovuearner/status/1161713771729051649" TargetMode="External" /><Relationship Id="rId71" Type="http://schemas.openxmlformats.org/officeDocument/2006/relationships/hyperlink" Target="https://twitter.com/#!/matovuearner/status/1161713789517123584" TargetMode="External" /><Relationship Id="rId72" Type="http://schemas.openxmlformats.org/officeDocument/2006/relationships/hyperlink" Target="https://twitter.com/#!/thelaukik/status/1166219018736304128" TargetMode="External" /><Relationship Id="rId73" Type="http://schemas.openxmlformats.org/officeDocument/2006/relationships/hyperlink" Target="https://twitter.com/#!/thelaukik/status/1166219018736304128" TargetMode="External" /><Relationship Id="rId74" Type="http://schemas.openxmlformats.org/officeDocument/2006/relationships/hyperlink" Target="https://twitter.com/#!/thelaukik/status/1166219018736304128" TargetMode="External" /><Relationship Id="rId75" Type="http://schemas.openxmlformats.org/officeDocument/2006/relationships/hyperlink" Target="https://twitter.com/#!/thelaukik/status/1166219018736304128" TargetMode="External" /><Relationship Id="rId76" Type="http://schemas.openxmlformats.org/officeDocument/2006/relationships/hyperlink" Target="https://twitter.com/#!/thelaukik/status/1166219018736304128" TargetMode="External" /><Relationship Id="rId77" Type="http://schemas.openxmlformats.org/officeDocument/2006/relationships/hyperlink" Target="https://twitter.com/#!/thelaukik/status/1166219018736304128" TargetMode="External" /><Relationship Id="rId78" Type="http://schemas.openxmlformats.org/officeDocument/2006/relationships/hyperlink" Target="https://twitter.com/#!/adobeexpcare/status/1139200750259585024" TargetMode="External" /><Relationship Id="rId79" Type="http://schemas.openxmlformats.org/officeDocument/2006/relationships/hyperlink" Target="https://twitter.com/#!/thelaukik/status/1166219018736304128" TargetMode="External" /><Relationship Id="rId80" Type="http://schemas.openxmlformats.org/officeDocument/2006/relationships/hyperlink" Target="https://twitter.com/#!/thelaukik/status/1166219018736304128" TargetMode="External" /><Relationship Id="rId81" Type="http://schemas.openxmlformats.org/officeDocument/2006/relationships/hyperlink" Target="https://twitter.com/#!/jennykim/status/1166887964363952130" TargetMode="External" /><Relationship Id="rId82" Type="http://schemas.openxmlformats.org/officeDocument/2006/relationships/hyperlink" Target="https://twitter.com/#!/jennykim/status/1171885352346370049" TargetMode="External" /><Relationship Id="rId83" Type="http://schemas.openxmlformats.org/officeDocument/2006/relationships/hyperlink" Target="https://twitter.com/#!/pokeyluwho/status/1159139157203140608" TargetMode="External" /><Relationship Id="rId84" Type="http://schemas.openxmlformats.org/officeDocument/2006/relationships/hyperlink" Target="https://twitter.com/#!/pokeyluwho/status/1161670633786413056" TargetMode="External" /><Relationship Id="rId85" Type="http://schemas.openxmlformats.org/officeDocument/2006/relationships/hyperlink" Target="https://twitter.com/#!/pokeyluwho/status/1161670634730115079" TargetMode="External" /><Relationship Id="rId86" Type="http://schemas.openxmlformats.org/officeDocument/2006/relationships/hyperlink" Target="https://twitter.com/#!/pokeyluwho/status/1164311848302387203" TargetMode="External" /><Relationship Id="rId87" Type="http://schemas.openxmlformats.org/officeDocument/2006/relationships/hyperlink" Target="https://twitter.com/#!/pokeyluwho/status/1166772854131740674" TargetMode="External" /><Relationship Id="rId88" Type="http://schemas.openxmlformats.org/officeDocument/2006/relationships/hyperlink" Target="https://twitter.com/#!/pokeyluwho/status/1169262336231792640" TargetMode="External" /><Relationship Id="rId89" Type="http://schemas.openxmlformats.org/officeDocument/2006/relationships/hyperlink" Target="https://twitter.com/#!/pokeyluwho/status/1171814173145214977" TargetMode="External" /><Relationship Id="rId90" Type="http://schemas.openxmlformats.org/officeDocument/2006/relationships/hyperlink" Target="https://twitter.com/#!/pokeyluwho/status/1171818732441821184" TargetMode="External" /><Relationship Id="rId91" Type="http://schemas.openxmlformats.org/officeDocument/2006/relationships/hyperlink" Target="https://twitter.com/#!/erich13/status/1176924032286879744" TargetMode="External" /><Relationship Id="rId92" Type="http://schemas.openxmlformats.org/officeDocument/2006/relationships/hyperlink" Target="https://twitter.com/#!/erich13/status/1176943844467847168" TargetMode="External" /><Relationship Id="rId93" Type="http://schemas.openxmlformats.org/officeDocument/2006/relationships/hyperlink" Target="https://twitter.com/#!/mllnnlmotivator/status/1159520387794948101" TargetMode="External" /><Relationship Id="rId94" Type="http://schemas.openxmlformats.org/officeDocument/2006/relationships/hyperlink" Target="https://twitter.com/#!/ross_quintana/status/1159885165629333504" TargetMode="External" /><Relationship Id="rId95" Type="http://schemas.openxmlformats.org/officeDocument/2006/relationships/hyperlink" Target="https://twitter.com/#!/mllnnlmotivator/status/1159520387794948101" TargetMode="External" /><Relationship Id="rId96" Type="http://schemas.openxmlformats.org/officeDocument/2006/relationships/hyperlink" Target="https://twitter.com/#!/ross_quintana/status/1159885165629333504" TargetMode="External" /><Relationship Id="rId97" Type="http://schemas.openxmlformats.org/officeDocument/2006/relationships/hyperlink" Target="https://twitter.com/#!/ross_quintana/status/1130277068472803329" TargetMode="External" /><Relationship Id="rId98" Type="http://schemas.openxmlformats.org/officeDocument/2006/relationships/hyperlink" Target="https://twitter.com/#!/ross_quintana/status/1157501537054330880" TargetMode="External" /><Relationship Id="rId99" Type="http://schemas.openxmlformats.org/officeDocument/2006/relationships/hyperlink" Target="https://twitter.com/#!/ross_quintana/status/1162907163217530881" TargetMode="External" /><Relationship Id="rId100" Type="http://schemas.openxmlformats.org/officeDocument/2006/relationships/hyperlink" Target="https://twitter.com/#!/ross_quintana/status/1168327874056740866" TargetMode="External" /><Relationship Id="rId101" Type="http://schemas.openxmlformats.org/officeDocument/2006/relationships/hyperlink" Target="https://twitter.com/#!/ross_quintana/status/1174356382902116358" TargetMode="External" /><Relationship Id="rId102" Type="http://schemas.openxmlformats.org/officeDocument/2006/relationships/hyperlink" Target="https://twitter.com/#!/ross_quintana/status/1180664151145881601"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772854131740674"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search?q=%23AdobeChat&amp;src=typed_query" TargetMode="External" /><Relationship Id="rId6" Type="http://schemas.openxmlformats.org/officeDocument/2006/relationships/hyperlink" Target="https://www.socialmagnets.net/thriving-in-the-moment-of-commerce/?utm_sq=g2mqjg2mlk&amp;utm_source=Twitter&amp;utm_medium=social&amp;utm_campaign=Ross-Quintana&amp;utm_content=RossContent" TargetMode="External" /><Relationship Id="rId7" Type="http://schemas.openxmlformats.org/officeDocument/2006/relationships/hyperlink" Target="https://pbs.twimg.com/tweet_video_thumb/EBY785sXkAAQW00.jpg" TargetMode="External" /><Relationship Id="rId8" Type="http://schemas.openxmlformats.org/officeDocument/2006/relationships/hyperlink" Target="https://pbs.twimg.com/media/D8pR62FX4AEMbWt.jpg" TargetMode="External" /><Relationship Id="rId9" Type="http://schemas.openxmlformats.org/officeDocument/2006/relationships/hyperlink" Target="https://pbs.twimg.com/media/D888Hs-U8AAB9Yj.jpg" TargetMode="External" /><Relationship Id="rId10" Type="http://schemas.openxmlformats.org/officeDocument/2006/relationships/hyperlink" Target="https://pbs.twimg.com/tweet_video_thumb/EBdxpOEW4AEScUm.jpg" TargetMode="External" /><Relationship Id="rId11" Type="http://schemas.openxmlformats.org/officeDocument/2006/relationships/hyperlink" Target="http://pbs.twimg.com/profile_images/938623545885601792/1CGIyvlD_normal.jpg" TargetMode="External" /><Relationship Id="rId12" Type="http://schemas.openxmlformats.org/officeDocument/2006/relationships/hyperlink" Target="http://pbs.twimg.com/profile_images/714215369657987073/KMLa2iK5_normal.jpg" TargetMode="External" /><Relationship Id="rId13" Type="http://schemas.openxmlformats.org/officeDocument/2006/relationships/hyperlink" Target="http://pbs.twimg.com/profile_images/1085281789684445186/M5p54HHt_normal.jpg" TargetMode="External" /><Relationship Id="rId14" Type="http://schemas.openxmlformats.org/officeDocument/2006/relationships/hyperlink" Target="http://pbs.twimg.com/profile_images/1175174258881912832/caRWgloC_normal.jpg" TargetMode="External" /><Relationship Id="rId15" Type="http://schemas.openxmlformats.org/officeDocument/2006/relationships/hyperlink" Target="https://pbs.twimg.com/tweet_video_thumb/EBY785sXkAAQW00.jpg" TargetMode="External" /><Relationship Id="rId16" Type="http://schemas.openxmlformats.org/officeDocument/2006/relationships/hyperlink" Target="http://pbs.twimg.com/profile_images/1130957462813728773/-j_lcLKQ_normal.jpg" TargetMode="External" /><Relationship Id="rId17" Type="http://schemas.openxmlformats.org/officeDocument/2006/relationships/hyperlink" Target="https://pbs.twimg.com/media/D8pR62FX4AEMbWt.jpg" TargetMode="External" /><Relationship Id="rId18" Type="http://schemas.openxmlformats.org/officeDocument/2006/relationships/hyperlink" Target="http://pbs.twimg.com/profile_images/728285749255258114/yplJkHwK_normal.jpg" TargetMode="External" /><Relationship Id="rId19" Type="http://schemas.openxmlformats.org/officeDocument/2006/relationships/hyperlink" Target="http://pbs.twimg.com/profile_images/711179323575767040/Tc5027nl_normal.jpg" TargetMode="External" /><Relationship Id="rId20" Type="http://schemas.openxmlformats.org/officeDocument/2006/relationships/hyperlink" Target="http://pbs.twimg.com/profile_images/1161281950344196098/TIhnv3wC_normal.jpg" TargetMode="External" /><Relationship Id="rId21" Type="http://schemas.openxmlformats.org/officeDocument/2006/relationships/hyperlink" Target="http://pbs.twimg.com/profile_images/1161281950344196098/TIhnv3wC_normal.jpg" TargetMode="External" /><Relationship Id="rId22" Type="http://schemas.openxmlformats.org/officeDocument/2006/relationships/hyperlink" Target="http://pbs.twimg.com/profile_images/1024557143658254337/yZnvo-2o_normal.jpg" TargetMode="External" /><Relationship Id="rId23" Type="http://schemas.openxmlformats.org/officeDocument/2006/relationships/hyperlink" Target="https://pbs.twimg.com/media/D888Hs-U8AAB9Yj.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533259350609891328/yAlSdl0H_normal.jpeg" TargetMode="External" /><Relationship Id="rId26" Type="http://schemas.openxmlformats.org/officeDocument/2006/relationships/hyperlink" Target="http://pbs.twimg.com/profile_images/1108165029055090688/djrJvD4i_normal.jpg" TargetMode="External" /><Relationship Id="rId27" Type="http://schemas.openxmlformats.org/officeDocument/2006/relationships/hyperlink" Target="http://pbs.twimg.com/profile_images/1108165029055090688/djrJvD4i_normal.jpg" TargetMode="External" /><Relationship Id="rId28" Type="http://schemas.openxmlformats.org/officeDocument/2006/relationships/hyperlink" Target="http://pbs.twimg.com/profile_images/1108165029055090688/djrJvD4i_normal.jpg" TargetMode="External" /><Relationship Id="rId29" Type="http://schemas.openxmlformats.org/officeDocument/2006/relationships/hyperlink" Target="http://pbs.twimg.com/profile_images/1108165029055090688/djrJvD4i_normal.jpg" TargetMode="External" /><Relationship Id="rId30" Type="http://schemas.openxmlformats.org/officeDocument/2006/relationships/hyperlink" Target="http://pbs.twimg.com/profile_images/1108165029055090688/djrJvD4i_normal.jpg" TargetMode="External" /><Relationship Id="rId31" Type="http://schemas.openxmlformats.org/officeDocument/2006/relationships/hyperlink" Target="http://pbs.twimg.com/profile_images/1108165029055090688/djrJvD4i_normal.jpg" TargetMode="External" /><Relationship Id="rId32" Type="http://schemas.openxmlformats.org/officeDocument/2006/relationships/hyperlink" Target="http://pbs.twimg.com/profile_images/1108165029055090688/djrJvD4i_normal.jpg" TargetMode="External" /><Relationship Id="rId33" Type="http://schemas.openxmlformats.org/officeDocument/2006/relationships/hyperlink" Target="http://pbs.twimg.com/profile_images/1108165029055090688/djrJvD4i_normal.jpg" TargetMode="External" /><Relationship Id="rId34" Type="http://schemas.openxmlformats.org/officeDocument/2006/relationships/hyperlink" Target="http://pbs.twimg.com/profile_images/955579372961873920/kXWQh-RW_normal.jpg" TargetMode="External" /><Relationship Id="rId35" Type="http://schemas.openxmlformats.org/officeDocument/2006/relationships/hyperlink" Target="http://pbs.twimg.com/profile_images/955579372961873920/kXWQh-RW_normal.jpg" TargetMode="External" /><Relationship Id="rId36" Type="http://schemas.openxmlformats.org/officeDocument/2006/relationships/hyperlink" Target="https://pbs.twimg.com/tweet_video_thumb/EBdxpOEW4AEScUm.jpg" TargetMode="External" /><Relationship Id="rId37" Type="http://schemas.openxmlformats.org/officeDocument/2006/relationships/hyperlink" Target="http://pbs.twimg.com/profile_images/1143197167596605441/a2G3meha_normal.png" TargetMode="External" /><Relationship Id="rId38" Type="http://schemas.openxmlformats.org/officeDocument/2006/relationships/hyperlink" Target="http://pbs.twimg.com/profile_images/1143197167596605441/a2G3meha_normal.png" TargetMode="External" /><Relationship Id="rId39" Type="http://schemas.openxmlformats.org/officeDocument/2006/relationships/hyperlink" Target="http://pbs.twimg.com/profile_images/1143197167596605441/a2G3meha_normal.png" TargetMode="External" /><Relationship Id="rId40" Type="http://schemas.openxmlformats.org/officeDocument/2006/relationships/hyperlink" Target="http://pbs.twimg.com/profile_images/1143197167596605441/a2G3meha_normal.png" TargetMode="External" /><Relationship Id="rId41" Type="http://schemas.openxmlformats.org/officeDocument/2006/relationships/hyperlink" Target="http://pbs.twimg.com/profile_images/1143197167596605441/a2G3meha_normal.png" TargetMode="External" /><Relationship Id="rId42" Type="http://schemas.openxmlformats.org/officeDocument/2006/relationships/hyperlink" Target="http://pbs.twimg.com/profile_images/1143197167596605441/a2G3meha_normal.png" TargetMode="External" /><Relationship Id="rId43" Type="http://schemas.openxmlformats.org/officeDocument/2006/relationships/hyperlink" Target="http://pbs.twimg.com/profile_images/1143197167596605441/a2G3meha_normal.png" TargetMode="External" /><Relationship Id="rId44" Type="http://schemas.openxmlformats.org/officeDocument/2006/relationships/hyperlink" Target="https://twitter.com/#!/jenlasser/status/1133823159524876289" TargetMode="External" /><Relationship Id="rId45" Type="http://schemas.openxmlformats.org/officeDocument/2006/relationships/hyperlink" Target="https://twitter.com/#!/dragosdragusin/status/1157948806979305472" TargetMode="External" /><Relationship Id="rId46" Type="http://schemas.openxmlformats.org/officeDocument/2006/relationships/hyperlink" Target="https://twitter.com/#!/kharigk82/status/1159039703364046848" TargetMode="External" /><Relationship Id="rId47" Type="http://schemas.openxmlformats.org/officeDocument/2006/relationships/hyperlink" Target="https://twitter.com/#!/akwyz/status/1159152702749859840" TargetMode="External" /><Relationship Id="rId48" Type="http://schemas.openxmlformats.org/officeDocument/2006/relationships/hyperlink" Target="https://twitter.com/#!/mllnnlmotivator/status/1159179877297397760" TargetMode="External" /><Relationship Id="rId49" Type="http://schemas.openxmlformats.org/officeDocument/2006/relationships/hyperlink" Target="https://twitter.com/#!/colbyd_morton/status/1159536081630650369" TargetMode="External" /><Relationship Id="rId50" Type="http://schemas.openxmlformats.org/officeDocument/2006/relationships/hyperlink" Target="https://twitter.com/#!/christhames35/status/1137811931174232065" TargetMode="External" /><Relationship Id="rId51" Type="http://schemas.openxmlformats.org/officeDocument/2006/relationships/hyperlink" Target="https://twitter.com/#!/leolibrarian/status/1159542966786113537" TargetMode="External" /><Relationship Id="rId52" Type="http://schemas.openxmlformats.org/officeDocument/2006/relationships/hyperlink" Target="https://twitter.com/#!/jynapster/status/1161690954375532544" TargetMode="External" /><Relationship Id="rId53" Type="http://schemas.openxmlformats.org/officeDocument/2006/relationships/hyperlink" Target="https://twitter.com/#!/matovuearner/status/1161713771729051649" TargetMode="External" /><Relationship Id="rId54" Type="http://schemas.openxmlformats.org/officeDocument/2006/relationships/hyperlink" Target="https://twitter.com/#!/matovuearner/status/1161713789517123584" TargetMode="External" /><Relationship Id="rId55" Type="http://schemas.openxmlformats.org/officeDocument/2006/relationships/hyperlink" Target="https://twitter.com/#!/thelaukik/status/1166219018736304128" TargetMode="External" /><Relationship Id="rId56" Type="http://schemas.openxmlformats.org/officeDocument/2006/relationships/hyperlink" Target="https://twitter.com/#!/adobeexpcare/status/1139200750259585024" TargetMode="External" /><Relationship Id="rId57" Type="http://schemas.openxmlformats.org/officeDocument/2006/relationships/hyperlink" Target="https://twitter.com/#!/jennykim/status/1166887964363952130" TargetMode="External" /><Relationship Id="rId58" Type="http://schemas.openxmlformats.org/officeDocument/2006/relationships/hyperlink" Target="https://twitter.com/#!/jennykim/status/1171885352346370049" TargetMode="External" /><Relationship Id="rId59" Type="http://schemas.openxmlformats.org/officeDocument/2006/relationships/hyperlink" Target="https://twitter.com/#!/pokeyluwho/status/1159139157203140608" TargetMode="External" /><Relationship Id="rId60" Type="http://schemas.openxmlformats.org/officeDocument/2006/relationships/hyperlink" Target="https://twitter.com/#!/pokeyluwho/status/1161670633786413056" TargetMode="External" /><Relationship Id="rId61" Type="http://schemas.openxmlformats.org/officeDocument/2006/relationships/hyperlink" Target="https://twitter.com/#!/pokeyluwho/status/1161670634730115079" TargetMode="External" /><Relationship Id="rId62" Type="http://schemas.openxmlformats.org/officeDocument/2006/relationships/hyperlink" Target="https://twitter.com/#!/pokeyluwho/status/1164311848302387203" TargetMode="External" /><Relationship Id="rId63" Type="http://schemas.openxmlformats.org/officeDocument/2006/relationships/hyperlink" Target="https://twitter.com/#!/pokeyluwho/status/1166772854131740674" TargetMode="External" /><Relationship Id="rId64" Type="http://schemas.openxmlformats.org/officeDocument/2006/relationships/hyperlink" Target="https://twitter.com/#!/pokeyluwho/status/1169262336231792640" TargetMode="External" /><Relationship Id="rId65" Type="http://schemas.openxmlformats.org/officeDocument/2006/relationships/hyperlink" Target="https://twitter.com/#!/pokeyluwho/status/1171814173145214977" TargetMode="External" /><Relationship Id="rId66" Type="http://schemas.openxmlformats.org/officeDocument/2006/relationships/hyperlink" Target="https://twitter.com/#!/pokeyluwho/status/1171818732441821184" TargetMode="External" /><Relationship Id="rId67" Type="http://schemas.openxmlformats.org/officeDocument/2006/relationships/hyperlink" Target="https://twitter.com/#!/erich13/status/1176924032286879744" TargetMode="External" /><Relationship Id="rId68" Type="http://schemas.openxmlformats.org/officeDocument/2006/relationships/hyperlink" Target="https://twitter.com/#!/erich13/status/1176943844467847168" TargetMode="External" /><Relationship Id="rId69" Type="http://schemas.openxmlformats.org/officeDocument/2006/relationships/hyperlink" Target="https://twitter.com/#!/mllnnlmotivator/status/1159520387794948101" TargetMode="External" /><Relationship Id="rId70" Type="http://schemas.openxmlformats.org/officeDocument/2006/relationships/hyperlink" Target="https://twitter.com/#!/ross_quintana/status/1159885165629333504" TargetMode="External" /><Relationship Id="rId71" Type="http://schemas.openxmlformats.org/officeDocument/2006/relationships/hyperlink" Target="https://twitter.com/#!/ross_quintana/status/1130277068472803329" TargetMode="External" /><Relationship Id="rId72" Type="http://schemas.openxmlformats.org/officeDocument/2006/relationships/hyperlink" Target="https://twitter.com/#!/ross_quintana/status/1157501537054330880" TargetMode="External" /><Relationship Id="rId73" Type="http://schemas.openxmlformats.org/officeDocument/2006/relationships/hyperlink" Target="https://twitter.com/#!/ross_quintana/status/1162907163217530881" TargetMode="External" /><Relationship Id="rId74" Type="http://schemas.openxmlformats.org/officeDocument/2006/relationships/hyperlink" Target="https://twitter.com/#!/ross_quintana/status/1168327874056740866" TargetMode="External" /><Relationship Id="rId75" Type="http://schemas.openxmlformats.org/officeDocument/2006/relationships/hyperlink" Target="https://twitter.com/#!/ross_quintana/status/1174356382902116358" TargetMode="External" /><Relationship Id="rId76" Type="http://schemas.openxmlformats.org/officeDocument/2006/relationships/hyperlink" Target="https://twitter.com/#!/ross_quintana/status/1180664151145881601" TargetMode="External" /><Relationship Id="rId77" Type="http://schemas.openxmlformats.org/officeDocument/2006/relationships/comments" Target="../comments13.xml" /><Relationship Id="rId78" Type="http://schemas.openxmlformats.org/officeDocument/2006/relationships/vmlDrawing" Target="../drawings/vmlDrawing6.vml" /><Relationship Id="rId79" Type="http://schemas.openxmlformats.org/officeDocument/2006/relationships/table" Target="../tables/table23.xml" /><Relationship Id="rId8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version-rate-optimization.zeef.com/" TargetMode="External" /><Relationship Id="rId2" Type="http://schemas.openxmlformats.org/officeDocument/2006/relationships/hyperlink" Target="https://t.co/Jo0X3YrF13" TargetMode="External" /><Relationship Id="rId3" Type="http://schemas.openxmlformats.org/officeDocument/2006/relationships/hyperlink" Target="https://t.co/au46j0iqCv" TargetMode="External" /><Relationship Id="rId4" Type="http://schemas.openxmlformats.org/officeDocument/2006/relationships/hyperlink" Target="https://www.linkedin.com/in/antoniovieirasantos" TargetMode="External" /><Relationship Id="rId5" Type="http://schemas.openxmlformats.org/officeDocument/2006/relationships/hyperlink" Target="http://linkedin.com/in/daniellemamagona" TargetMode="External" /><Relationship Id="rId6" Type="http://schemas.openxmlformats.org/officeDocument/2006/relationships/hyperlink" Target="https://www.millennialmotivator.ca/" TargetMode="External" /><Relationship Id="rId7" Type="http://schemas.openxmlformats.org/officeDocument/2006/relationships/hyperlink" Target="https://t.co/CfK9IiGJtw" TargetMode="External" /><Relationship Id="rId8" Type="http://schemas.openxmlformats.org/officeDocument/2006/relationships/hyperlink" Target="https://t.co/oEiAuqaLCI" TargetMode="External" /><Relationship Id="rId9" Type="http://schemas.openxmlformats.org/officeDocument/2006/relationships/hyperlink" Target="http://jynapster.wordpress.com/" TargetMode="External" /><Relationship Id="rId10" Type="http://schemas.openxmlformats.org/officeDocument/2006/relationships/hyperlink" Target="https://t.co/vXECwZKH57" TargetMode="External" /><Relationship Id="rId11" Type="http://schemas.openxmlformats.org/officeDocument/2006/relationships/hyperlink" Target="https://t.co/nsjzYy0sZG" TargetMode="External" /><Relationship Id="rId12" Type="http://schemas.openxmlformats.org/officeDocument/2006/relationships/hyperlink" Target="https://t.co/RiFLzsiqmH" TargetMode="External" /><Relationship Id="rId13" Type="http://schemas.openxmlformats.org/officeDocument/2006/relationships/hyperlink" Target="http://www.madalynsklar.com/" TargetMode="External" /><Relationship Id="rId14" Type="http://schemas.openxmlformats.org/officeDocument/2006/relationships/hyperlink" Target="http://socialmagnets.net/" TargetMode="External" /><Relationship Id="rId15" Type="http://schemas.openxmlformats.org/officeDocument/2006/relationships/hyperlink" Target="https://t.co/AYdp1KOnoO" TargetMode="External" /><Relationship Id="rId16" Type="http://schemas.openxmlformats.org/officeDocument/2006/relationships/hyperlink" Target="https://pbs.twimg.com/profile_banners/141308286/1516718025" TargetMode="External" /><Relationship Id="rId17" Type="http://schemas.openxmlformats.org/officeDocument/2006/relationships/hyperlink" Target="https://pbs.twimg.com/profile_banners/888694116695113728/1553808881" TargetMode="External" /><Relationship Id="rId18" Type="http://schemas.openxmlformats.org/officeDocument/2006/relationships/hyperlink" Target="https://pbs.twimg.com/profile_banners/18192654/1536097629" TargetMode="External" /><Relationship Id="rId19" Type="http://schemas.openxmlformats.org/officeDocument/2006/relationships/hyperlink" Target="https://pbs.twimg.com/profile_banners/19485870/1570112048" TargetMode="External" /><Relationship Id="rId20" Type="http://schemas.openxmlformats.org/officeDocument/2006/relationships/hyperlink" Target="https://pbs.twimg.com/profile_banners/614586420/1359057893" TargetMode="External" /><Relationship Id="rId21" Type="http://schemas.openxmlformats.org/officeDocument/2006/relationships/hyperlink" Target="https://pbs.twimg.com/profile_banners/944287250/1561140693" TargetMode="External" /><Relationship Id="rId22" Type="http://schemas.openxmlformats.org/officeDocument/2006/relationships/hyperlink" Target="https://pbs.twimg.com/profile_banners/15151711/1535642502" TargetMode="External" /><Relationship Id="rId23" Type="http://schemas.openxmlformats.org/officeDocument/2006/relationships/hyperlink" Target="https://pbs.twimg.com/profile_banners/1130920851682091008/1558474964" TargetMode="External" /><Relationship Id="rId24" Type="http://schemas.openxmlformats.org/officeDocument/2006/relationships/hyperlink" Target="https://pbs.twimg.com/profile_banners/919655180118917121/1567698268" TargetMode="External" /><Relationship Id="rId25" Type="http://schemas.openxmlformats.org/officeDocument/2006/relationships/hyperlink" Target="https://pbs.twimg.com/profile_banners/2848824153/1462471828" TargetMode="External" /><Relationship Id="rId26" Type="http://schemas.openxmlformats.org/officeDocument/2006/relationships/hyperlink" Target="https://pbs.twimg.com/profile_banners/351580241/1561029198" TargetMode="External" /><Relationship Id="rId27" Type="http://schemas.openxmlformats.org/officeDocument/2006/relationships/hyperlink" Target="https://pbs.twimg.com/profile_banners/227385309/1540449916" TargetMode="External" /><Relationship Id="rId28" Type="http://schemas.openxmlformats.org/officeDocument/2006/relationships/hyperlink" Target="https://pbs.twimg.com/profile_banners/19909492/1381301938" TargetMode="External" /><Relationship Id="rId29" Type="http://schemas.openxmlformats.org/officeDocument/2006/relationships/hyperlink" Target="https://pbs.twimg.com/profile_banners/861184547765051393/1494170999" TargetMode="External" /><Relationship Id="rId30" Type="http://schemas.openxmlformats.org/officeDocument/2006/relationships/hyperlink" Target="https://pbs.twimg.com/profile_banners/6208872/1553970250" TargetMode="External" /><Relationship Id="rId31" Type="http://schemas.openxmlformats.org/officeDocument/2006/relationships/hyperlink" Target="https://pbs.twimg.com/profile_banners/193667099/1492192721" TargetMode="External" /><Relationship Id="rId32" Type="http://schemas.openxmlformats.org/officeDocument/2006/relationships/hyperlink" Target="https://pbs.twimg.com/profile_banners/275414227/1437544022" TargetMode="External" /><Relationship Id="rId33" Type="http://schemas.openxmlformats.org/officeDocument/2006/relationships/hyperlink" Target="https://pbs.twimg.com/profile_banners/24290529/1546278474" TargetMode="External" /><Relationship Id="rId34" Type="http://schemas.openxmlformats.org/officeDocument/2006/relationships/hyperlink" Target="https://pbs.twimg.com/profile_banners/3743621/1546095477" TargetMode="External" /><Relationship Id="rId35" Type="http://schemas.openxmlformats.org/officeDocument/2006/relationships/hyperlink" Target="https://pbs.twimg.com/profile_banners/14164297/1485550174" TargetMode="External" /><Relationship Id="rId36" Type="http://schemas.openxmlformats.org/officeDocument/2006/relationships/hyperlink" Target="https://pbs.twimg.com/profile_banners/411845007/1561750127" TargetMode="External" /><Relationship Id="rId37" Type="http://schemas.openxmlformats.org/officeDocument/2006/relationships/hyperlink" Target="https://pbs.twimg.com/profile_banners/4002778883/1554129094" TargetMode="External" /><Relationship Id="rId38" Type="http://schemas.openxmlformats.org/officeDocument/2006/relationships/hyperlink" Target="http://abs.twimg.com/images/themes/theme6/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4/bg.gif" TargetMode="External" /><Relationship Id="rId42" Type="http://schemas.openxmlformats.org/officeDocument/2006/relationships/hyperlink" Target="http://abs.twimg.com/images/themes/theme10/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7/bg.gif"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6/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938623545885601792/1CGIyvlD_normal.jpg" TargetMode="External" /><Relationship Id="rId62" Type="http://schemas.openxmlformats.org/officeDocument/2006/relationships/hyperlink" Target="http://pbs.twimg.com/profile_images/714215369657987073/KMLa2iK5_normal.jpg" TargetMode="External" /><Relationship Id="rId63" Type="http://schemas.openxmlformats.org/officeDocument/2006/relationships/hyperlink" Target="http://pbs.twimg.com/profile_images/1085281789684445186/M5p54HHt_normal.jpg" TargetMode="External" /><Relationship Id="rId64" Type="http://schemas.openxmlformats.org/officeDocument/2006/relationships/hyperlink" Target="http://pbs.twimg.com/profile_images/1037094401091153921/MG0X36dD_normal.jpg" TargetMode="External" /><Relationship Id="rId65" Type="http://schemas.openxmlformats.org/officeDocument/2006/relationships/hyperlink" Target="http://pbs.twimg.com/profile_images/1175174258881912832/caRWgloC_normal.jpg" TargetMode="External" /><Relationship Id="rId66" Type="http://schemas.openxmlformats.org/officeDocument/2006/relationships/hyperlink" Target="http://pbs.twimg.com/profile_images/1108165029055090688/djrJvD4i_normal.jpg" TargetMode="External" /><Relationship Id="rId67" Type="http://schemas.openxmlformats.org/officeDocument/2006/relationships/hyperlink" Target="http://pbs.twimg.com/profile_images/1147101435202609152/Ig0Y6sdK_normal.png" TargetMode="External" /><Relationship Id="rId68" Type="http://schemas.openxmlformats.org/officeDocument/2006/relationships/hyperlink" Target="http://pbs.twimg.com/profile_images/1035183109614915586/GpVJITK__normal.jpg" TargetMode="External" /><Relationship Id="rId69" Type="http://schemas.openxmlformats.org/officeDocument/2006/relationships/hyperlink" Target="http://pbs.twimg.com/profile_images/1130957462813728773/-j_lcLKQ_normal.jpg" TargetMode="External" /><Relationship Id="rId70" Type="http://schemas.openxmlformats.org/officeDocument/2006/relationships/hyperlink" Target="http://pbs.twimg.com/profile_images/1169636771178717185/Bgc2P8J1_normal.jpg" TargetMode="External" /><Relationship Id="rId71" Type="http://schemas.openxmlformats.org/officeDocument/2006/relationships/hyperlink" Target="http://pbs.twimg.com/profile_images/728285749255258114/yplJkHwK_normal.jpg" TargetMode="External" /><Relationship Id="rId72" Type="http://schemas.openxmlformats.org/officeDocument/2006/relationships/hyperlink" Target="http://pbs.twimg.com/profile_images/711179323575767040/Tc5027nl_normal.jpg" TargetMode="External" /><Relationship Id="rId73" Type="http://schemas.openxmlformats.org/officeDocument/2006/relationships/hyperlink" Target="http://pbs.twimg.com/profile_images/1161281950344196098/TIhnv3wC_normal.jpg" TargetMode="External" /><Relationship Id="rId74" Type="http://schemas.openxmlformats.org/officeDocument/2006/relationships/hyperlink" Target="http://pbs.twimg.com/profile_images/1024557143658254337/yZnvo-2o_normal.jpg" TargetMode="External" /><Relationship Id="rId75" Type="http://schemas.openxmlformats.org/officeDocument/2006/relationships/hyperlink" Target="http://pbs.twimg.com/profile_images/1157132555935551489/HWRkeezH_normal.jpg" TargetMode="External" /><Relationship Id="rId76" Type="http://schemas.openxmlformats.org/officeDocument/2006/relationships/hyperlink" Target="http://pbs.twimg.com/profile_images/861195435368644608/a-t3gq5Z_normal.jpg" TargetMode="External" /><Relationship Id="rId77" Type="http://schemas.openxmlformats.org/officeDocument/2006/relationships/hyperlink" Target="http://pbs.twimg.com/profile_images/976405796534730753/-8YaR2nq_normal.jpg" TargetMode="External" /><Relationship Id="rId78" Type="http://schemas.openxmlformats.org/officeDocument/2006/relationships/hyperlink" Target="http://pbs.twimg.com/profile_images/1141891920362397696/a8lC_weA_normal.png" TargetMode="External" /><Relationship Id="rId79" Type="http://schemas.openxmlformats.org/officeDocument/2006/relationships/hyperlink" Target="http://pbs.twimg.com/profile_images/850674938293895168/OyTIDFuc_normal.jpg" TargetMode="External" /><Relationship Id="rId80" Type="http://schemas.openxmlformats.org/officeDocument/2006/relationships/hyperlink" Target="http://pbs.twimg.com/profile_images/378800000703028111/d4171ee831f1a30160caa25eaf0ddec5_normal.jpeg" TargetMode="External" /><Relationship Id="rId81" Type="http://schemas.openxmlformats.org/officeDocument/2006/relationships/hyperlink" Target="http://pbs.twimg.com/profile_images/1010214819029544962/1BwdRI4c_normal.jpg" TargetMode="External" /><Relationship Id="rId82" Type="http://schemas.openxmlformats.org/officeDocument/2006/relationships/hyperlink" Target="http://pbs.twimg.com/profile_images/533259350609891328/yAlSdl0H_normal.jpeg" TargetMode="External" /><Relationship Id="rId83" Type="http://schemas.openxmlformats.org/officeDocument/2006/relationships/hyperlink" Target="http://pbs.twimg.com/profile_images/955579372961873920/kXWQh-RW_normal.jpg" TargetMode="External" /><Relationship Id="rId84" Type="http://schemas.openxmlformats.org/officeDocument/2006/relationships/hyperlink" Target="http://pbs.twimg.com/profile_images/971518376076984320/eQdX_nIQ_normal.jpg" TargetMode="External" /><Relationship Id="rId85" Type="http://schemas.openxmlformats.org/officeDocument/2006/relationships/hyperlink" Target="http://pbs.twimg.com/profile_images/1143197167596605441/a2G3meha_normal.png" TargetMode="External" /><Relationship Id="rId86" Type="http://schemas.openxmlformats.org/officeDocument/2006/relationships/hyperlink" Target="http://pbs.twimg.com/profile_images/1006628777135243264/fRiPYMT1_normal.jpg" TargetMode="External" /><Relationship Id="rId87" Type="http://schemas.openxmlformats.org/officeDocument/2006/relationships/hyperlink" Target="https://twitter.com/jenlasser" TargetMode="External" /><Relationship Id="rId88" Type="http://schemas.openxmlformats.org/officeDocument/2006/relationships/hyperlink" Target="https://twitter.com/dragosdragusin" TargetMode="External" /><Relationship Id="rId89" Type="http://schemas.openxmlformats.org/officeDocument/2006/relationships/hyperlink" Target="https://twitter.com/kharigk82" TargetMode="External" /><Relationship Id="rId90" Type="http://schemas.openxmlformats.org/officeDocument/2006/relationships/hyperlink" Target="https://twitter.com/adobeexpcare" TargetMode="External" /><Relationship Id="rId91" Type="http://schemas.openxmlformats.org/officeDocument/2006/relationships/hyperlink" Target="https://twitter.com/akwyz" TargetMode="External" /><Relationship Id="rId92" Type="http://schemas.openxmlformats.org/officeDocument/2006/relationships/hyperlink" Target="https://twitter.com/pokeyluwho" TargetMode="External" /><Relationship Id="rId93" Type="http://schemas.openxmlformats.org/officeDocument/2006/relationships/hyperlink" Target="https://twitter.com/mllnnlmotivator" TargetMode="External" /><Relationship Id="rId94" Type="http://schemas.openxmlformats.org/officeDocument/2006/relationships/hyperlink" Target="https://twitter.com/adobeexpcloud" TargetMode="External" /><Relationship Id="rId95" Type="http://schemas.openxmlformats.org/officeDocument/2006/relationships/hyperlink" Target="https://twitter.com/colbyd_morton" TargetMode="External" /><Relationship Id="rId96" Type="http://schemas.openxmlformats.org/officeDocument/2006/relationships/hyperlink" Target="https://twitter.com/christhames35" TargetMode="External" /><Relationship Id="rId97" Type="http://schemas.openxmlformats.org/officeDocument/2006/relationships/hyperlink" Target="https://twitter.com/leolibrarian" TargetMode="External" /><Relationship Id="rId98" Type="http://schemas.openxmlformats.org/officeDocument/2006/relationships/hyperlink" Target="https://twitter.com/jynapster" TargetMode="External" /><Relationship Id="rId99" Type="http://schemas.openxmlformats.org/officeDocument/2006/relationships/hyperlink" Target="https://twitter.com/matovuearner" TargetMode="External" /><Relationship Id="rId100" Type="http://schemas.openxmlformats.org/officeDocument/2006/relationships/hyperlink" Target="https://twitter.com/thelaukik" TargetMode="External" /><Relationship Id="rId101" Type="http://schemas.openxmlformats.org/officeDocument/2006/relationships/hyperlink" Target="https://twitter.com/iamsatish05" TargetMode="External" /><Relationship Id="rId102" Type="http://schemas.openxmlformats.org/officeDocument/2006/relationships/hyperlink" Target="https://twitter.com/wordpressnewbie" TargetMode="External" /><Relationship Id="rId103" Type="http://schemas.openxmlformats.org/officeDocument/2006/relationships/hyperlink" Target="https://twitter.com/gajendranjagan" TargetMode="External" /><Relationship Id="rId104" Type="http://schemas.openxmlformats.org/officeDocument/2006/relationships/hyperlink" Target="https://twitter.com/cjablonski" TargetMode="External" /><Relationship Id="rId105" Type="http://schemas.openxmlformats.org/officeDocument/2006/relationships/hyperlink" Target="https://twitter.com/imkundhan" TargetMode="External" /><Relationship Id="rId106" Type="http://schemas.openxmlformats.org/officeDocument/2006/relationships/hyperlink" Target="https://twitter.com/ravishvangala" TargetMode="External" /><Relationship Id="rId107" Type="http://schemas.openxmlformats.org/officeDocument/2006/relationships/hyperlink" Target="https://twitter.com/princeanshjain" TargetMode="External" /><Relationship Id="rId108" Type="http://schemas.openxmlformats.org/officeDocument/2006/relationships/hyperlink" Target="https://twitter.com/jennykim" TargetMode="External" /><Relationship Id="rId109" Type="http://schemas.openxmlformats.org/officeDocument/2006/relationships/hyperlink" Target="https://twitter.com/erich13" TargetMode="External" /><Relationship Id="rId110" Type="http://schemas.openxmlformats.org/officeDocument/2006/relationships/hyperlink" Target="https://twitter.com/madalynsklar" TargetMode="External" /><Relationship Id="rId111" Type="http://schemas.openxmlformats.org/officeDocument/2006/relationships/hyperlink" Target="https://twitter.com/ross_quintana" TargetMode="External" /><Relationship Id="rId112" Type="http://schemas.openxmlformats.org/officeDocument/2006/relationships/hyperlink" Target="https://twitter.com/ecommerceaholic"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twitter.com/search?q=%23AdobeChat&amp;src=typed_query"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i/web/status/1166772854131740674" TargetMode="External" /><Relationship Id="rId6" Type="http://schemas.openxmlformats.org/officeDocument/2006/relationships/hyperlink" Target="https://twitter.com/AdobeExpCloud/status/1133822505028935681"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search?q=%23AdobeChat&amp;src=typed_query" TargetMode="External" /><Relationship Id="rId9" Type="http://schemas.openxmlformats.org/officeDocument/2006/relationships/hyperlink" Target="https://twitter.com/i/web/status/1166772854131740674" TargetMode="External" /><Relationship Id="rId10" Type="http://schemas.openxmlformats.org/officeDocument/2006/relationships/hyperlink" Target="https://twitter.com/i/web/status/1171814173145214977" TargetMode="External" /><Relationship Id="rId11" Type="http://schemas.openxmlformats.org/officeDocument/2006/relationships/hyperlink" Target="https://www.socialmagnets.net/thriving-in-the-moment-of-commerce/?utm_sq=g2mqjg2mlk&amp;utm_source=Twitter&amp;utm_medium=social&amp;utm_campaign=Ross-Quintana&amp;utm_content=RossContent" TargetMode="External" /><Relationship Id="rId12" Type="http://schemas.openxmlformats.org/officeDocument/2006/relationships/hyperlink" Target="https://twitter.com/AdobeExpCloud/status/1133822505028935681"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t="s">
        <v>1054</v>
      </c>
      <c r="D3" s="54">
        <v>3</v>
      </c>
      <c r="E3" s="65" t="s">
        <v>132</v>
      </c>
      <c r="F3" s="55">
        <v>35</v>
      </c>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t="s">
        <v>1054</v>
      </c>
      <c r="D4" s="54">
        <v>3</v>
      </c>
      <c r="E4" s="65" t="s">
        <v>132</v>
      </c>
      <c r="F4" s="55">
        <v>35</v>
      </c>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1</v>
      </c>
      <c r="BE4" s="52">
        <v>4.166666666666667</v>
      </c>
      <c r="BF4" s="51">
        <v>0</v>
      </c>
      <c r="BG4" s="52">
        <v>0</v>
      </c>
      <c r="BH4" s="51">
        <v>0</v>
      </c>
      <c r="BI4" s="52">
        <v>0</v>
      </c>
      <c r="BJ4" s="51">
        <v>23</v>
      </c>
      <c r="BK4" s="52">
        <v>95.83333333333333</v>
      </c>
      <c r="BL4" s="51">
        <v>24</v>
      </c>
    </row>
    <row r="5" spans="1:64" ht="45">
      <c r="A5" s="84" t="s">
        <v>214</v>
      </c>
      <c r="B5" s="84" t="s">
        <v>223</v>
      </c>
      <c r="C5" s="53" t="s">
        <v>1054</v>
      </c>
      <c r="D5" s="54">
        <v>3</v>
      </c>
      <c r="E5" s="65" t="s">
        <v>132</v>
      </c>
      <c r="F5" s="55">
        <v>35</v>
      </c>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1</v>
      </c>
      <c r="BE5" s="52">
        <v>5.555555555555555</v>
      </c>
      <c r="BF5" s="51">
        <v>0</v>
      </c>
      <c r="BG5" s="52">
        <v>0</v>
      </c>
      <c r="BH5" s="51">
        <v>0</v>
      </c>
      <c r="BI5" s="52">
        <v>0</v>
      </c>
      <c r="BJ5" s="51">
        <v>17</v>
      </c>
      <c r="BK5" s="52">
        <v>94.44444444444444</v>
      </c>
      <c r="BL5" s="51">
        <v>18</v>
      </c>
    </row>
    <row r="6" spans="1:64" ht="45">
      <c r="A6" s="84" t="s">
        <v>215</v>
      </c>
      <c r="B6" s="84" t="s">
        <v>225</v>
      </c>
      <c r="C6" s="53" t="s">
        <v>1054</v>
      </c>
      <c r="D6" s="54">
        <v>3</v>
      </c>
      <c r="E6" s="65" t="s">
        <v>132</v>
      </c>
      <c r="F6" s="55">
        <v>35</v>
      </c>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28</v>
      </c>
      <c r="BK6" s="52">
        <v>100</v>
      </c>
      <c r="BL6" s="51">
        <v>28</v>
      </c>
    </row>
    <row r="7" spans="1:64" ht="45">
      <c r="A7" s="84" t="s">
        <v>216</v>
      </c>
      <c r="B7" s="84" t="s">
        <v>228</v>
      </c>
      <c r="C7" s="53" t="s">
        <v>1054</v>
      </c>
      <c r="D7" s="54">
        <v>3</v>
      </c>
      <c r="E7" s="65" t="s">
        <v>132</v>
      </c>
      <c r="F7" s="55">
        <v>35</v>
      </c>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5</v>
      </c>
      <c r="BK7" s="52">
        <v>100</v>
      </c>
      <c r="BL7" s="51">
        <v>5</v>
      </c>
    </row>
    <row r="8" spans="1:64" ht="45">
      <c r="A8" s="84" t="s">
        <v>217</v>
      </c>
      <c r="B8" s="84" t="s">
        <v>218</v>
      </c>
      <c r="C8" s="53" t="s">
        <v>1054</v>
      </c>
      <c r="D8" s="54">
        <v>3</v>
      </c>
      <c r="E8" s="65" t="s">
        <v>132</v>
      </c>
      <c r="F8" s="55">
        <v>35</v>
      </c>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6.666666666666667</v>
      </c>
      <c r="BF8" s="51">
        <v>0</v>
      </c>
      <c r="BG8" s="52">
        <v>0</v>
      </c>
      <c r="BH8" s="51">
        <v>0</v>
      </c>
      <c r="BI8" s="52">
        <v>0</v>
      </c>
      <c r="BJ8" s="51">
        <v>14</v>
      </c>
      <c r="BK8" s="52">
        <v>93.33333333333333</v>
      </c>
      <c r="BL8" s="51">
        <v>15</v>
      </c>
    </row>
    <row r="9" spans="1:64" ht="45">
      <c r="A9" s="84" t="s">
        <v>218</v>
      </c>
      <c r="B9" s="84" t="s">
        <v>218</v>
      </c>
      <c r="C9" s="53" t="s">
        <v>1054</v>
      </c>
      <c r="D9" s="54">
        <v>3</v>
      </c>
      <c r="E9" s="65" t="s">
        <v>132</v>
      </c>
      <c r="F9" s="55">
        <v>35</v>
      </c>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1</v>
      </c>
      <c r="BE9" s="52">
        <v>3.4482758620689653</v>
      </c>
      <c r="BF9" s="51">
        <v>0</v>
      </c>
      <c r="BG9" s="52">
        <v>0</v>
      </c>
      <c r="BH9" s="51">
        <v>0</v>
      </c>
      <c r="BI9" s="52">
        <v>0</v>
      </c>
      <c r="BJ9" s="51">
        <v>28</v>
      </c>
      <c r="BK9" s="52">
        <v>96.55172413793103</v>
      </c>
      <c r="BL9" s="51">
        <v>29</v>
      </c>
    </row>
    <row r="10" spans="1:64" ht="45">
      <c r="A10" s="84" t="s">
        <v>219</v>
      </c>
      <c r="B10" s="84" t="s">
        <v>218</v>
      </c>
      <c r="C10" s="53" t="s">
        <v>1054</v>
      </c>
      <c r="D10" s="54">
        <v>3</v>
      </c>
      <c r="E10" s="65" t="s">
        <v>132</v>
      </c>
      <c r="F10" s="55">
        <v>35</v>
      </c>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1</v>
      </c>
      <c r="BE10" s="52">
        <v>6.666666666666667</v>
      </c>
      <c r="BF10" s="51">
        <v>0</v>
      </c>
      <c r="BG10" s="52">
        <v>0</v>
      </c>
      <c r="BH10" s="51">
        <v>0</v>
      </c>
      <c r="BI10" s="52">
        <v>0</v>
      </c>
      <c r="BJ10" s="51">
        <v>14</v>
      </c>
      <c r="BK10" s="52">
        <v>93.33333333333333</v>
      </c>
      <c r="BL10" s="51">
        <v>15</v>
      </c>
    </row>
    <row r="11" spans="1:64" ht="45">
      <c r="A11" s="84" t="s">
        <v>220</v>
      </c>
      <c r="B11" s="84" t="s">
        <v>225</v>
      </c>
      <c r="C11" s="53" t="s">
        <v>1054</v>
      </c>
      <c r="D11" s="54">
        <v>3</v>
      </c>
      <c r="E11" s="65" t="s">
        <v>132</v>
      </c>
      <c r="F11" s="55">
        <v>35</v>
      </c>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221</v>
      </c>
      <c r="B12" s="84" t="s">
        <v>225</v>
      </c>
      <c r="C12" s="53" t="s">
        <v>1055</v>
      </c>
      <c r="D12" s="54">
        <v>4.4</v>
      </c>
      <c r="E12" s="65" t="s">
        <v>136</v>
      </c>
      <c r="F12" s="55">
        <v>30.4</v>
      </c>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221</v>
      </c>
      <c r="B13" s="84" t="s">
        <v>225</v>
      </c>
      <c r="C13" s="53" t="s">
        <v>1055</v>
      </c>
      <c r="D13" s="54">
        <v>4.4</v>
      </c>
      <c r="E13" s="65" t="s">
        <v>136</v>
      </c>
      <c r="F13" s="55">
        <v>30.4</v>
      </c>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16</v>
      </c>
      <c r="BK13" s="52">
        <v>100</v>
      </c>
      <c r="BL13" s="51">
        <v>16</v>
      </c>
    </row>
    <row r="14" spans="1:64" ht="45">
      <c r="A14" s="84" t="s">
        <v>222</v>
      </c>
      <c r="B14" s="84" t="s">
        <v>229</v>
      </c>
      <c r="C14" s="53" t="s">
        <v>1054</v>
      </c>
      <c r="D14" s="54">
        <v>3</v>
      </c>
      <c r="E14" s="65" t="s">
        <v>132</v>
      </c>
      <c r="F14" s="55">
        <v>35</v>
      </c>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222</v>
      </c>
      <c r="B15" s="84" t="s">
        <v>230</v>
      </c>
      <c r="C15" s="53" t="s">
        <v>1054</v>
      </c>
      <c r="D15" s="54">
        <v>3</v>
      </c>
      <c r="E15" s="65" t="s">
        <v>132</v>
      </c>
      <c r="F15" s="55">
        <v>35</v>
      </c>
      <c r="G15" s="53"/>
      <c r="H15" s="57"/>
      <c r="I15" s="56"/>
      <c r="J15" s="56"/>
      <c r="K15" s="36" t="s">
        <v>65</v>
      </c>
      <c r="L15" s="83">
        <v>15</v>
      </c>
      <c r="M15" s="83"/>
      <c r="N15" s="63"/>
      <c r="O15" s="86" t="s">
        <v>238</v>
      </c>
      <c r="P15" s="88">
        <v>43704.22287037037</v>
      </c>
      <c r="Q15" s="86" t="s">
        <v>248</v>
      </c>
      <c r="R15" s="90" t="s">
        <v>265</v>
      </c>
      <c r="S15" s="86" t="s">
        <v>270</v>
      </c>
      <c r="T15" s="86"/>
      <c r="U15" s="86"/>
      <c r="V15" s="90" t="s">
        <v>299</v>
      </c>
      <c r="W15" s="88">
        <v>43704.22287037037</v>
      </c>
      <c r="X15" s="90" t="s">
        <v>315</v>
      </c>
      <c r="Y15" s="86"/>
      <c r="Z15" s="86"/>
      <c r="AA15" s="92" t="s">
        <v>348</v>
      </c>
      <c r="AB15" s="92" t="s">
        <v>370</v>
      </c>
      <c r="AC15" s="86" t="b">
        <v>0</v>
      </c>
      <c r="AD15" s="86">
        <v>0</v>
      </c>
      <c r="AE15" s="92" t="s">
        <v>380</v>
      </c>
      <c r="AF15" s="86" t="b">
        <v>0</v>
      </c>
      <c r="AG15" s="86" t="s">
        <v>384</v>
      </c>
      <c r="AH15" s="86"/>
      <c r="AI15" s="92" t="s">
        <v>378</v>
      </c>
      <c r="AJ15" s="86" t="b">
        <v>0</v>
      </c>
      <c r="AK15" s="86">
        <v>0</v>
      </c>
      <c r="AL15" s="92" t="s">
        <v>378</v>
      </c>
      <c r="AM15" s="86" t="s">
        <v>391</v>
      </c>
      <c r="AN15" s="86" t="b">
        <v>1</v>
      </c>
      <c r="AO15" s="92" t="s">
        <v>370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222</v>
      </c>
      <c r="B16" s="84" t="s">
        <v>231</v>
      </c>
      <c r="C16" s="53" t="s">
        <v>1054</v>
      </c>
      <c r="D16" s="54">
        <v>3</v>
      </c>
      <c r="E16" s="65" t="s">
        <v>132</v>
      </c>
      <c r="F16" s="55">
        <v>35</v>
      </c>
      <c r="G16" s="53"/>
      <c r="H16" s="57"/>
      <c r="I16" s="56"/>
      <c r="J16" s="56"/>
      <c r="K16" s="36" t="s">
        <v>65</v>
      </c>
      <c r="L16" s="83">
        <v>16</v>
      </c>
      <c r="M16" s="83"/>
      <c r="N16" s="63"/>
      <c r="O16" s="86" t="s">
        <v>238</v>
      </c>
      <c r="P16" s="88">
        <v>43704.22287037037</v>
      </c>
      <c r="Q16" s="86" t="s">
        <v>248</v>
      </c>
      <c r="R16" s="90" t="s">
        <v>265</v>
      </c>
      <c r="S16" s="86" t="s">
        <v>270</v>
      </c>
      <c r="T16" s="86"/>
      <c r="U16" s="86"/>
      <c r="V16" s="90" t="s">
        <v>299</v>
      </c>
      <c r="W16" s="88">
        <v>43704.22287037037</v>
      </c>
      <c r="X16" s="90" t="s">
        <v>315</v>
      </c>
      <c r="Y16" s="86"/>
      <c r="Z16" s="86"/>
      <c r="AA16" s="92" t="s">
        <v>348</v>
      </c>
      <c r="AB16" s="92" t="s">
        <v>370</v>
      </c>
      <c r="AC16" s="86" t="b">
        <v>0</v>
      </c>
      <c r="AD16" s="86">
        <v>0</v>
      </c>
      <c r="AE16" s="92" t="s">
        <v>380</v>
      </c>
      <c r="AF16" s="86" t="b">
        <v>0</v>
      </c>
      <c r="AG16" s="86" t="s">
        <v>384</v>
      </c>
      <c r="AH16" s="86"/>
      <c r="AI16" s="92" t="s">
        <v>378</v>
      </c>
      <c r="AJ16" s="86" t="b">
        <v>0</v>
      </c>
      <c r="AK16" s="86">
        <v>0</v>
      </c>
      <c r="AL16" s="92" t="s">
        <v>378</v>
      </c>
      <c r="AM16" s="86" t="s">
        <v>391</v>
      </c>
      <c r="AN16" s="86" t="b">
        <v>1</v>
      </c>
      <c r="AO16" s="92" t="s">
        <v>370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232</v>
      </c>
      <c r="C17" s="53" t="s">
        <v>1054</v>
      </c>
      <c r="D17" s="54">
        <v>3</v>
      </c>
      <c r="E17" s="65" t="s">
        <v>132</v>
      </c>
      <c r="F17" s="55">
        <v>35</v>
      </c>
      <c r="G17" s="53"/>
      <c r="H17" s="57"/>
      <c r="I17" s="56"/>
      <c r="J17" s="56"/>
      <c r="K17" s="36" t="s">
        <v>65</v>
      </c>
      <c r="L17" s="83">
        <v>17</v>
      </c>
      <c r="M17" s="83"/>
      <c r="N17" s="63"/>
      <c r="O17" s="86" t="s">
        <v>238</v>
      </c>
      <c r="P17" s="88">
        <v>43704.22287037037</v>
      </c>
      <c r="Q17" s="86" t="s">
        <v>248</v>
      </c>
      <c r="R17" s="90" t="s">
        <v>265</v>
      </c>
      <c r="S17" s="86" t="s">
        <v>270</v>
      </c>
      <c r="T17" s="86"/>
      <c r="U17" s="86"/>
      <c r="V17" s="90" t="s">
        <v>299</v>
      </c>
      <c r="W17" s="88">
        <v>43704.22287037037</v>
      </c>
      <c r="X17" s="90" t="s">
        <v>315</v>
      </c>
      <c r="Y17" s="86"/>
      <c r="Z17" s="86"/>
      <c r="AA17" s="92" t="s">
        <v>348</v>
      </c>
      <c r="AB17" s="92" t="s">
        <v>370</v>
      </c>
      <c r="AC17" s="86" t="b">
        <v>0</v>
      </c>
      <c r="AD17" s="86">
        <v>0</v>
      </c>
      <c r="AE17" s="92" t="s">
        <v>380</v>
      </c>
      <c r="AF17" s="86" t="b">
        <v>0</v>
      </c>
      <c r="AG17" s="86" t="s">
        <v>384</v>
      </c>
      <c r="AH17" s="86"/>
      <c r="AI17" s="92" t="s">
        <v>378</v>
      </c>
      <c r="AJ17" s="86" t="b">
        <v>0</v>
      </c>
      <c r="AK17" s="86">
        <v>0</v>
      </c>
      <c r="AL17" s="92" t="s">
        <v>378</v>
      </c>
      <c r="AM17" s="86" t="s">
        <v>391</v>
      </c>
      <c r="AN17" s="86" t="b">
        <v>1</v>
      </c>
      <c r="AO17" s="92" t="s">
        <v>370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222</v>
      </c>
      <c r="B18" s="84" t="s">
        <v>233</v>
      </c>
      <c r="C18" s="53" t="s">
        <v>1054</v>
      </c>
      <c r="D18" s="54">
        <v>3</v>
      </c>
      <c r="E18" s="65" t="s">
        <v>132</v>
      </c>
      <c r="F18" s="55">
        <v>35</v>
      </c>
      <c r="G18" s="53"/>
      <c r="H18" s="57"/>
      <c r="I18" s="56"/>
      <c r="J18" s="56"/>
      <c r="K18" s="36" t="s">
        <v>65</v>
      </c>
      <c r="L18" s="83">
        <v>18</v>
      </c>
      <c r="M18" s="83"/>
      <c r="N18" s="63"/>
      <c r="O18" s="86" t="s">
        <v>238</v>
      </c>
      <c r="P18" s="88">
        <v>43704.22287037037</v>
      </c>
      <c r="Q18" s="86" t="s">
        <v>248</v>
      </c>
      <c r="R18" s="90" t="s">
        <v>265</v>
      </c>
      <c r="S18" s="86" t="s">
        <v>270</v>
      </c>
      <c r="T18" s="86"/>
      <c r="U18" s="86"/>
      <c r="V18" s="90" t="s">
        <v>299</v>
      </c>
      <c r="W18" s="88">
        <v>43704.22287037037</v>
      </c>
      <c r="X18" s="90" t="s">
        <v>315</v>
      </c>
      <c r="Y18" s="86"/>
      <c r="Z18" s="86"/>
      <c r="AA18" s="92" t="s">
        <v>348</v>
      </c>
      <c r="AB18" s="92" t="s">
        <v>370</v>
      </c>
      <c r="AC18" s="86" t="b">
        <v>0</v>
      </c>
      <c r="AD18" s="86">
        <v>0</v>
      </c>
      <c r="AE18" s="92" t="s">
        <v>380</v>
      </c>
      <c r="AF18" s="86" t="b">
        <v>0</v>
      </c>
      <c r="AG18" s="86" t="s">
        <v>384</v>
      </c>
      <c r="AH18" s="86"/>
      <c r="AI18" s="92" t="s">
        <v>378</v>
      </c>
      <c r="AJ18" s="86" t="b">
        <v>0</v>
      </c>
      <c r="AK18" s="86">
        <v>0</v>
      </c>
      <c r="AL18" s="92" t="s">
        <v>378</v>
      </c>
      <c r="AM18" s="86" t="s">
        <v>391</v>
      </c>
      <c r="AN18" s="86" t="b">
        <v>1</v>
      </c>
      <c r="AO18" s="92" t="s">
        <v>370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234</v>
      </c>
      <c r="C19" s="53" t="s">
        <v>1054</v>
      </c>
      <c r="D19" s="54">
        <v>3</v>
      </c>
      <c r="E19" s="65" t="s">
        <v>132</v>
      </c>
      <c r="F19" s="55">
        <v>35</v>
      </c>
      <c r="G19" s="53"/>
      <c r="H19" s="57"/>
      <c r="I19" s="56"/>
      <c r="J19" s="56"/>
      <c r="K19" s="36" t="s">
        <v>65</v>
      </c>
      <c r="L19" s="83">
        <v>19</v>
      </c>
      <c r="M19" s="83"/>
      <c r="N19" s="63"/>
      <c r="O19" s="86" t="s">
        <v>238</v>
      </c>
      <c r="P19" s="88">
        <v>43704.22287037037</v>
      </c>
      <c r="Q19" s="86" t="s">
        <v>248</v>
      </c>
      <c r="R19" s="90" t="s">
        <v>265</v>
      </c>
      <c r="S19" s="86" t="s">
        <v>270</v>
      </c>
      <c r="T19" s="86"/>
      <c r="U19" s="86"/>
      <c r="V19" s="90" t="s">
        <v>299</v>
      </c>
      <c r="W19" s="88">
        <v>43704.22287037037</v>
      </c>
      <c r="X19" s="90" t="s">
        <v>315</v>
      </c>
      <c r="Y19" s="86"/>
      <c r="Z19" s="86"/>
      <c r="AA19" s="92" t="s">
        <v>348</v>
      </c>
      <c r="AB19" s="92" t="s">
        <v>370</v>
      </c>
      <c r="AC19" s="86" t="b">
        <v>0</v>
      </c>
      <c r="AD19" s="86">
        <v>0</v>
      </c>
      <c r="AE19" s="92" t="s">
        <v>380</v>
      </c>
      <c r="AF19" s="86" t="b">
        <v>0</v>
      </c>
      <c r="AG19" s="86" t="s">
        <v>384</v>
      </c>
      <c r="AH19" s="86"/>
      <c r="AI19" s="92" t="s">
        <v>378</v>
      </c>
      <c r="AJ19" s="86" t="b">
        <v>0</v>
      </c>
      <c r="AK19" s="86">
        <v>0</v>
      </c>
      <c r="AL19" s="92" t="s">
        <v>378</v>
      </c>
      <c r="AM19" s="86" t="s">
        <v>391</v>
      </c>
      <c r="AN19" s="86" t="b">
        <v>1</v>
      </c>
      <c r="AO19" s="92" t="s">
        <v>370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223</v>
      </c>
      <c r="B20" s="84" t="s">
        <v>223</v>
      </c>
      <c r="C20" s="53" t="s">
        <v>1054</v>
      </c>
      <c r="D20" s="54">
        <v>3</v>
      </c>
      <c r="E20" s="65" t="s">
        <v>132</v>
      </c>
      <c r="F20" s="55">
        <v>35</v>
      </c>
      <c r="G20" s="53"/>
      <c r="H20" s="57"/>
      <c r="I20" s="56"/>
      <c r="J20" s="56"/>
      <c r="K20" s="36" t="s">
        <v>65</v>
      </c>
      <c r="L20" s="83">
        <v>20</v>
      </c>
      <c r="M20" s="83"/>
      <c r="N20" s="63"/>
      <c r="O20" s="86" t="s">
        <v>176</v>
      </c>
      <c r="P20" s="88">
        <v>43629.66664351852</v>
      </c>
      <c r="Q20" s="86" t="s">
        <v>249</v>
      </c>
      <c r="R20" s="86"/>
      <c r="S20" s="86"/>
      <c r="T20" s="86" t="s">
        <v>278</v>
      </c>
      <c r="U20" s="90" t="s">
        <v>289</v>
      </c>
      <c r="V20" s="90" t="s">
        <v>289</v>
      </c>
      <c r="W20" s="88">
        <v>43629.66664351852</v>
      </c>
      <c r="X20" s="90" t="s">
        <v>316</v>
      </c>
      <c r="Y20" s="86"/>
      <c r="Z20" s="86"/>
      <c r="AA20" s="92" t="s">
        <v>349</v>
      </c>
      <c r="AB20" s="86"/>
      <c r="AC20" s="86" t="b">
        <v>0</v>
      </c>
      <c r="AD20" s="86">
        <v>4</v>
      </c>
      <c r="AE20" s="92" t="s">
        <v>378</v>
      </c>
      <c r="AF20" s="86" t="b">
        <v>0</v>
      </c>
      <c r="AG20" s="86" t="s">
        <v>384</v>
      </c>
      <c r="AH20" s="86"/>
      <c r="AI20" s="92" t="s">
        <v>378</v>
      </c>
      <c r="AJ20" s="86" t="b">
        <v>0</v>
      </c>
      <c r="AK20" s="86">
        <v>4</v>
      </c>
      <c r="AL20" s="92" t="s">
        <v>378</v>
      </c>
      <c r="AM20" s="86" t="s">
        <v>386</v>
      </c>
      <c r="AN20" s="86" t="b">
        <v>0</v>
      </c>
      <c r="AO20" s="92" t="s">
        <v>349</v>
      </c>
      <c r="AP20" s="86" t="s">
        <v>394</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v>1</v>
      </c>
      <c r="BE20" s="52">
        <v>3.7037037037037037</v>
      </c>
      <c r="BF20" s="51">
        <v>0</v>
      </c>
      <c r="BG20" s="52">
        <v>0</v>
      </c>
      <c r="BH20" s="51">
        <v>0</v>
      </c>
      <c r="BI20" s="52">
        <v>0</v>
      </c>
      <c r="BJ20" s="51">
        <v>26</v>
      </c>
      <c r="BK20" s="52">
        <v>96.29629629629629</v>
      </c>
      <c r="BL20" s="51">
        <v>27</v>
      </c>
    </row>
    <row r="21" spans="1:64" ht="45">
      <c r="A21" s="84" t="s">
        <v>222</v>
      </c>
      <c r="B21" s="84" t="s">
        <v>223</v>
      </c>
      <c r="C21" s="53" t="s">
        <v>1054</v>
      </c>
      <c r="D21" s="54">
        <v>3</v>
      </c>
      <c r="E21" s="65" t="s">
        <v>132</v>
      </c>
      <c r="F21" s="55">
        <v>35</v>
      </c>
      <c r="G21" s="53"/>
      <c r="H21" s="57"/>
      <c r="I21" s="56"/>
      <c r="J21" s="56"/>
      <c r="K21" s="36" t="s">
        <v>65</v>
      </c>
      <c r="L21" s="83">
        <v>21</v>
      </c>
      <c r="M21" s="83"/>
      <c r="N21" s="63"/>
      <c r="O21" s="86" t="s">
        <v>238</v>
      </c>
      <c r="P21" s="88">
        <v>43704.22287037037</v>
      </c>
      <c r="Q21" s="86" t="s">
        <v>248</v>
      </c>
      <c r="R21" s="90" t="s">
        <v>265</v>
      </c>
      <c r="S21" s="86" t="s">
        <v>270</v>
      </c>
      <c r="T21" s="86"/>
      <c r="U21" s="86"/>
      <c r="V21" s="90" t="s">
        <v>299</v>
      </c>
      <c r="W21" s="88">
        <v>43704.22287037037</v>
      </c>
      <c r="X21" s="90" t="s">
        <v>315</v>
      </c>
      <c r="Y21" s="86"/>
      <c r="Z21" s="86"/>
      <c r="AA21" s="92" t="s">
        <v>348</v>
      </c>
      <c r="AB21" s="92" t="s">
        <v>370</v>
      </c>
      <c r="AC21" s="86" t="b">
        <v>0</v>
      </c>
      <c r="AD21" s="86">
        <v>0</v>
      </c>
      <c r="AE21" s="92" t="s">
        <v>380</v>
      </c>
      <c r="AF21" s="86" t="b">
        <v>0</v>
      </c>
      <c r="AG21" s="86" t="s">
        <v>384</v>
      </c>
      <c r="AH21" s="86"/>
      <c r="AI21" s="92" t="s">
        <v>378</v>
      </c>
      <c r="AJ21" s="86" t="b">
        <v>0</v>
      </c>
      <c r="AK21" s="86">
        <v>0</v>
      </c>
      <c r="AL21" s="92" t="s">
        <v>378</v>
      </c>
      <c r="AM21" s="86" t="s">
        <v>391</v>
      </c>
      <c r="AN21" s="86" t="b">
        <v>1</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5</v>
      </c>
      <c r="BD21" s="51"/>
      <c r="BE21" s="52"/>
      <c r="BF21" s="51"/>
      <c r="BG21" s="52"/>
      <c r="BH21" s="51"/>
      <c r="BI21" s="52"/>
      <c r="BJ21" s="51"/>
      <c r="BK21" s="52"/>
      <c r="BL21" s="51"/>
    </row>
    <row r="22" spans="1:64" ht="45">
      <c r="A22" s="84" t="s">
        <v>222</v>
      </c>
      <c r="B22" s="84" t="s">
        <v>235</v>
      </c>
      <c r="C22" s="53" t="s">
        <v>1054</v>
      </c>
      <c r="D22" s="54">
        <v>3</v>
      </c>
      <c r="E22" s="65" t="s">
        <v>132</v>
      </c>
      <c r="F22" s="55">
        <v>35</v>
      </c>
      <c r="G22" s="53"/>
      <c r="H22" s="57"/>
      <c r="I22" s="56"/>
      <c r="J22" s="56"/>
      <c r="K22" s="36" t="s">
        <v>65</v>
      </c>
      <c r="L22" s="83">
        <v>22</v>
      </c>
      <c r="M22" s="83"/>
      <c r="N22" s="63"/>
      <c r="O22" s="86" t="s">
        <v>239</v>
      </c>
      <c r="P22" s="88">
        <v>43704.22287037037</v>
      </c>
      <c r="Q22" s="86" t="s">
        <v>248</v>
      </c>
      <c r="R22" s="90" t="s">
        <v>265</v>
      </c>
      <c r="S22" s="86" t="s">
        <v>270</v>
      </c>
      <c r="T22" s="86"/>
      <c r="U22" s="86"/>
      <c r="V22" s="90" t="s">
        <v>299</v>
      </c>
      <c r="W22" s="88">
        <v>43704.22287037037</v>
      </c>
      <c r="X22" s="90" t="s">
        <v>315</v>
      </c>
      <c r="Y22" s="86"/>
      <c r="Z22" s="86"/>
      <c r="AA22" s="92" t="s">
        <v>348</v>
      </c>
      <c r="AB22" s="92" t="s">
        <v>370</v>
      </c>
      <c r="AC22" s="86" t="b">
        <v>0</v>
      </c>
      <c r="AD22" s="86">
        <v>0</v>
      </c>
      <c r="AE22" s="92" t="s">
        <v>380</v>
      </c>
      <c r="AF22" s="86" t="b">
        <v>0</v>
      </c>
      <c r="AG22" s="86" t="s">
        <v>384</v>
      </c>
      <c r="AH22" s="86"/>
      <c r="AI22" s="92" t="s">
        <v>378</v>
      </c>
      <c r="AJ22" s="86" t="b">
        <v>0</v>
      </c>
      <c r="AK22" s="86">
        <v>0</v>
      </c>
      <c r="AL22" s="92" t="s">
        <v>378</v>
      </c>
      <c r="AM22" s="86" t="s">
        <v>391</v>
      </c>
      <c r="AN22" s="86" t="b">
        <v>1</v>
      </c>
      <c r="AO22" s="92" t="s">
        <v>370</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45">
      <c r="A23" s="84" t="s">
        <v>224</v>
      </c>
      <c r="B23" s="84" t="s">
        <v>225</v>
      </c>
      <c r="C23" s="53" t="s">
        <v>1055</v>
      </c>
      <c r="D23" s="54">
        <v>4.4</v>
      </c>
      <c r="E23" s="65" t="s">
        <v>136</v>
      </c>
      <c r="F23" s="55">
        <v>30.4</v>
      </c>
      <c r="G23" s="53"/>
      <c r="H23" s="57"/>
      <c r="I23" s="56"/>
      <c r="J23" s="56"/>
      <c r="K23" s="36" t="s">
        <v>65</v>
      </c>
      <c r="L23" s="83">
        <v>23</v>
      </c>
      <c r="M23" s="83"/>
      <c r="N23" s="63"/>
      <c r="O23" s="86" t="s">
        <v>238</v>
      </c>
      <c r="P23" s="88">
        <v>43706.06880787037</v>
      </c>
      <c r="Q23" s="86" t="s">
        <v>250</v>
      </c>
      <c r="R23" s="86"/>
      <c r="S23" s="86"/>
      <c r="T23" s="86" t="s">
        <v>279</v>
      </c>
      <c r="U23" s="86"/>
      <c r="V23" s="90" t="s">
        <v>300</v>
      </c>
      <c r="W23" s="88">
        <v>43706.06880787037</v>
      </c>
      <c r="X23" s="90" t="s">
        <v>317</v>
      </c>
      <c r="Y23" s="86"/>
      <c r="Z23" s="86"/>
      <c r="AA23" s="92" t="s">
        <v>350</v>
      </c>
      <c r="AB23" s="86"/>
      <c r="AC23" s="86" t="b">
        <v>0</v>
      </c>
      <c r="AD23" s="86">
        <v>0</v>
      </c>
      <c r="AE23" s="92" t="s">
        <v>378</v>
      </c>
      <c r="AF23" s="86" t="b">
        <v>0</v>
      </c>
      <c r="AG23" s="86" t="s">
        <v>384</v>
      </c>
      <c r="AH23" s="86"/>
      <c r="AI23" s="92" t="s">
        <v>378</v>
      </c>
      <c r="AJ23" s="86" t="b">
        <v>0</v>
      </c>
      <c r="AK23" s="86">
        <v>1</v>
      </c>
      <c r="AL23" s="92" t="s">
        <v>356</v>
      </c>
      <c r="AM23" s="86" t="s">
        <v>388</v>
      </c>
      <c r="AN23" s="86" t="b">
        <v>0</v>
      </c>
      <c r="AO23" s="92" t="s">
        <v>356</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16</v>
      </c>
      <c r="BK23" s="52">
        <v>100</v>
      </c>
      <c r="BL23" s="51">
        <v>16</v>
      </c>
    </row>
    <row r="24" spans="1:64" ht="45">
      <c r="A24" s="84" t="s">
        <v>224</v>
      </c>
      <c r="B24" s="84" t="s">
        <v>225</v>
      </c>
      <c r="C24" s="53" t="s">
        <v>1055</v>
      </c>
      <c r="D24" s="54">
        <v>4.4</v>
      </c>
      <c r="E24" s="65" t="s">
        <v>136</v>
      </c>
      <c r="F24" s="55">
        <v>30.4</v>
      </c>
      <c r="G24" s="53"/>
      <c r="H24" s="57"/>
      <c r="I24" s="56"/>
      <c r="J24" s="56"/>
      <c r="K24" s="36" t="s">
        <v>65</v>
      </c>
      <c r="L24" s="83">
        <v>24</v>
      </c>
      <c r="M24" s="83"/>
      <c r="N24" s="63"/>
      <c r="O24" s="86" t="s">
        <v>238</v>
      </c>
      <c r="P24" s="88">
        <v>43719.85896990741</v>
      </c>
      <c r="Q24" s="86" t="s">
        <v>251</v>
      </c>
      <c r="R24" s="86"/>
      <c r="S24" s="86"/>
      <c r="T24" s="86" t="s">
        <v>280</v>
      </c>
      <c r="U24" s="86"/>
      <c r="V24" s="90" t="s">
        <v>300</v>
      </c>
      <c r="W24" s="88">
        <v>43719.85896990741</v>
      </c>
      <c r="X24" s="90" t="s">
        <v>318</v>
      </c>
      <c r="Y24" s="86"/>
      <c r="Z24" s="86"/>
      <c r="AA24" s="92" t="s">
        <v>351</v>
      </c>
      <c r="AB24" s="86"/>
      <c r="AC24" s="86" t="b">
        <v>0</v>
      </c>
      <c r="AD24" s="86">
        <v>0</v>
      </c>
      <c r="AE24" s="92" t="s">
        <v>378</v>
      </c>
      <c r="AF24" s="86" t="b">
        <v>0</v>
      </c>
      <c r="AG24" s="86" t="s">
        <v>384</v>
      </c>
      <c r="AH24" s="86"/>
      <c r="AI24" s="92" t="s">
        <v>378</v>
      </c>
      <c r="AJ24" s="86" t="b">
        <v>0</v>
      </c>
      <c r="AK24" s="86">
        <v>1</v>
      </c>
      <c r="AL24" s="92" t="s">
        <v>359</v>
      </c>
      <c r="AM24" s="86" t="s">
        <v>388</v>
      </c>
      <c r="AN24" s="86" t="b">
        <v>0</v>
      </c>
      <c r="AO24" s="92" t="s">
        <v>359</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30">
      <c r="A25" s="84" t="s">
        <v>225</v>
      </c>
      <c r="B25" s="84" t="s">
        <v>225</v>
      </c>
      <c r="C25" s="53" t="s">
        <v>1056</v>
      </c>
      <c r="D25" s="54">
        <v>10</v>
      </c>
      <c r="E25" s="65" t="s">
        <v>136</v>
      </c>
      <c r="F25" s="55">
        <v>12</v>
      </c>
      <c r="G25" s="53"/>
      <c r="H25" s="57"/>
      <c r="I25" s="56"/>
      <c r="J25" s="56"/>
      <c r="K25" s="36" t="s">
        <v>65</v>
      </c>
      <c r="L25" s="83">
        <v>25</v>
      </c>
      <c r="M25" s="83"/>
      <c r="N25" s="63"/>
      <c r="O25" s="86" t="s">
        <v>176</v>
      </c>
      <c r="P25" s="88">
        <v>43684.68616898148</v>
      </c>
      <c r="Q25" s="86" t="s">
        <v>252</v>
      </c>
      <c r="R25" s="86"/>
      <c r="S25" s="86"/>
      <c r="T25" s="86" t="s">
        <v>281</v>
      </c>
      <c r="U25" s="86"/>
      <c r="V25" s="90" t="s">
        <v>301</v>
      </c>
      <c r="W25" s="88">
        <v>43684.68616898148</v>
      </c>
      <c r="X25" s="90" t="s">
        <v>319</v>
      </c>
      <c r="Y25" s="86"/>
      <c r="Z25" s="86"/>
      <c r="AA25" s="92" t="s">
        <v>352</v>
      </c>
      <c r="AB25" s="92" t="s">
        <v>371</v>
      </c>
      <c r="AC25" s="86" t="b">
        <v>0</v>
      </c>
      <c r="AD25" s="86">
        <v>4</v>
      </c>
      <c r="AE25" s="92" t="s">
        <v>381</v>
      </c>
      <c r="AF25" s="86" t="b">
        <v>0</v>
      </c>
      <c r="AG25" s="86" t="s">
        <v>384</v>
      </c>
      <c r="AH25" s="86"/>
      <c r="AI25" s="92" t="s">
        <v>378</v>
      </c>
      <c r="AJ25" s="86" t="b">
        <v>0</v>
      </c>
      <c r="AK25" s="86">
        <v>1</v>
      </c>
      <c r="AL25" s="92" t="s">
        <v>378</v>
      </c>
      <c r="AM25" s="86" t="s">
        <v>386</v>
      </c>
      <c r="AN25" s="86" t="b">
        <v>0</v>
      </c>
      <c r="AO25" s="92" t="s">
        <v>371</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57</v>
      </c>
      <c r="BK25" s="52">
        <v>100</v>
      </c>
      <c r="BL25" s="51">
        <v>57</v>
      </c>
    </row>
    <row r="26" spans="1:64" ht="30">
      <c r="A26" s="84" t="s">
        <v>225</v>
      </c>
      <c r="B26" s="84" t="s">
        <v>225</v>
      </c>
      <c r="C26" s="53" t="s">
        <v>1056</v>
      </c>
      <c r="D26" s="54">
        <v>10</v>
      </c>
      <c r="E26" s="65" t="s">
        <v>136</v>
      </c>
      <c r="F26" s="55">
        <v>12</v>
      </c>
      <c r="G26" s="53"/>
      <c r="H26" s="57"/>
      <c r="I26" s="56"/>
      <c r="J26" s="56"/>
      <c r="K26" s="36" t="s">
        <v>65</v>
      </c>
      <c r="L26" s="83">
        <v>26</v>
      </c>
      <c r="M26" s="83"/>
      <c r="N26" s="63"/>
      <c r="O26" s="86" t="s">
        <v>176</v>
      </c>
      <c r="P26" s="88">
        <v>43691.67171296296</v>
      </c>
      <c r="Q26" s="86" t="s">
        <v>253</v>
      </c>
      <c r="R26" s="86"/>
      <c r="S26" s="86"/>
      <c r="T26" s="86" t="s">
        <v>282</v>
      </c>
      <c r="U26" s="86"/>
      <c r="V26" s="90" t="s">
        <v>301</v>
      </c>
      <c r="W26" s="88">
        <v>43691.67171296296</v>
      </c>
      <c r="X26" s="90" t="s">
        <v>320</v>
      </c>
      <c r="Y26" s="86"/>
      <c r="Z26" s="86"/>
      <c r="AA26" s="92" t="s">
        <v>353</v>
      </c>
      <c r="AB26" s="92" t="s">
        <v>372</v>
      </c>
      <c r="AC26" s="86" t="b">
        <v>0</v>
      </c>
      <c r="AD26" s="86">
        <v>1</v>
      </c>
      <c r="AE26" s="92" t="s">
        <v>381</v>
      </c>
      <c r="AF26" s="86" t="b">
        <v>0</v>
      </c>
      <c r="AG26" s="86" t="s">
        <v>384</v>
      </c>
      <c r="AH26" s="86"/>
      <c r="AI26" s="92" t="s">
        <v>378</v>
      </c>
      <c r="AJ26" s="86" t="b">
        <v>0</v>
      </c>
      <c r="AK26" s="86">
        <v>0</v>
      </c>
      <c r="AL26" s="92" t="s">
        <v>378</v>
      </c>
      <c r="AM26" s="86" t="s">
        <v>386</v>
      </c>
      <c r="AN26" s="86" t="b">
        <v>0</v>
      </c>
      <c r="AO26" s="92" t="s">
        <v>372</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30</v>
      </c>
      <c r="BK26" s="52">
        <v>100</v>
      </c>
      <c r="BL26" s="51">
        <v>30</v>
      </c>
    </row>
    <row r="27" spans="1:64" ht="30">
      <c r="A27" s="84" t="s">
        <v>225</v>
      </c>
      <c r="B27" s="84" t="s">
        <v>225</v>
      </c>
      <c r="C27" s="53" t="s">
        <v>1056</v>
      </c>
      <c r="D27" s="54">
        <v>10</v>
      </c>
      <c r="E27" s="65" t="s">
        <v>136</v>
      </c>
      <c r="F27" s="55">
        <v>12</v>
      </c>
      <c r="G27" s="53"/>
      <c r="H27" s="57"/>
      <c r="I27" s="56"/>
      <c r="J27" s="56"/>
      <c r="K27" s="36" t="s">
        <v>65</v>
      </c>
      <c r="L27" s="83">
        <v>27</v>
      </c>
      <c r="M27" s="83"/>
      <c r="N27" s="63"/>
      <c r="O27" s="86" t="s">
        <v>176</v>
      </c>
      <c r="P27" s="88">
        <v>43691.67171296296</v>
      </c>
      <c r="Q27" s="86" t="s">
        <v>253</v>
      </c>
      <c r="R27" s="86"/>
      <c r="S27" s="86"/>
      <c r="T27" s="86" t="s">
        <v>282</v>
      </c>
      <c r="U27" s="86"/>
      <c r="V27" s="90" t="s">
        <v>301</v>
      </c>
      <c r="W27" s="88">
        <v>43691.67171296296</v>
      </c>
      <c r="X27" s="90" t="s">
        <v>321</v>
      </c>
      <c r="Y27" s="86"/>
      <c r="Z27" s="86"/>
      <c r="AA27" s="92" t="s">
        <v>354</v>
      </c>
      <c r="AB27" s="92" t="s">
        <v>353</v>
      </c>
      <c r="AC27" s="86" t="b">
        <v>0</v>
      </c>
      <c r="AD27" s="86">
        <v>3</v>
      </c>
      <c r="AE27" s="92" t="s">
        <v>381</v>
      </c>
      <c r="AF27" s="86" t="b">
        <v>0</v>
      </c>
      <c r="AG27" s="86" t="s">
        <v>384</v>
      </c>
      <c r="AH27" s="86"/>
      <c r="AI27" s="92" t="s">
        <v>378</v>
      </c>
      <c r="AJ27" s="86" t="b">
        <v>0</v>
      </c>
      <c r="AK27" s="86">
        <v>1</v>
      </c>
      <c r="AL27" s="92" t="s">
        <v>378</v>
      </c>
      <c r="AM27" s="86" t="s">
        <v>386</v>
      </c>
      <c r="AN27" s="86" t="b">
        <v>0</v>
      </c>
      <c r="AO27" s="92" t="s">
        <v>353</v>
      </c>
      <c r="AP27" s="86" t="s">
        <v>176</v>
      </c>
      <c r="AQ27" s="86">
        <v>0</v>
      </c>
      <c r="AR27" s="86">
        <v>0</v>
      </c>
      <c r="AS27" s="86"/>
      <c r="AT27" s="86"/>
      <c r="AU27" s="86"/>
      <c r="AV27" s="86"/>
      <c r="AW27" s="86"/>
      <c r="AX27" s="86"/>
      <c r="AY27" s="86"/>
      <c r="AZ27" s="86"/>
      <c r="BA27">
        <v>8</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30</v>
      </c>
      <c r="BK27" s="52">
        <v>100</v>
      </c>
      <c r="BL27" s="51">
        <v>30</v>
      </c>
    </row>
    <row r="28" spans="1:64" ht="30">
      <c r="A28" s="84" t="s">
        <v>225</v>
      </c>
      <c r="B28" s="84" t="s">
        <v>225</v>
      </c>
      <c r="C28" s="53" t="s">
        <v>1056</v>
      </c>
      <c r="D28" s="54">
        <v>10</v>
      </c>
      <c r="E28" s="65" t="s">
        <v>136</v>
      </c>
      <c r="F28" s="55">
        <v>12</v>
      </c>
      <c r="G28" s="53"/>
      <c r="H28" s="57"/>
      <c r="I28" s="56"/>
      <c r="J28" s="56"/>
      <c r="K28" s="36" t="s">
        <v>65</v>
      </c>
      <c r="L28" s="83">
        <v>28</v>
      </c>
      <c r="M28" s="83"/>
      <c r="N28" s="63"/>
      <c r="O28" s="86" t="s">
        <v>176</v>
      </c>
      <c r="P28" s="88">
        <v>43698.96008101852</v>
      </c>
      <c r="Q28" s="86" t="s">
        <v>253</v>
      </c>
      <c r="R28" s="86"/>
      <c r="S28" s="86"/>
      <c r="T28" s="86" t="s">
        <v>282</v>
      </c>
      <c r="U28" s="86"/>
      <c r="V28" s="90" t="s">
        <v>301</v>
      </c>
      <c r="W28" s="88">
        <v>43698.96008101852</v>
      </c>
      <c r="X28" s="90" t="s">
        <v>322</v>
      </c>
      <c r="Y28" s="86"/>
      <c r="Z28" s="86"/>
      <c r="AA28" s="92" t="s">
        <v>355</v>
      </c>
      <c r="AB28" s="92" t="s">
        <v>373</v>
      </c>
      <c r="AC28" s="86" t="b">
        <v>0</v>
      </c>
      <c r="AD28" s="86">
        <v>1</v>
      </c>
      <c r="AE28" s="92" t="s">
        <v>381</v>
      </c>
      <c r="AF28" s="86" t="b">
        <v>0</v>
      </c>
      <c r="AG28" s="86" t="s">
        <v>384</v>
      </c>
      <c r="AH28" s="86"/>
      <c r="AI28" s="92" t="s">
        <v>378</v>
      </c>
      <c r="AJ28" s="86" t="b">
        <v>0</v>
      </c>
      <c r="AK28" s="86">
        <v>0</v>
      </c>
      <c r="AL28" s="92" t="s">
        <v>378</v>
      </c>
      <c r="AM28" s="86" t="s">
        <v>391</v>
      </c>
      <c r="AN28" s="86" t="b">
        <v>0</v>
      </c>
      <c r="AO28" s="92" t="s">
        <v>373</v>
      </c>
      <c r="AP28" s="86" t="s">
        <v>176</v>
      </c>
      <c r="AQ28" s="86">
        <v>0</v>
      </c>
      <c r="AR28" s="86">
        <v>0</v>
      </c>
      <c r="AS28" s="86"/>
      <c r="AT28" s="86"/>
      <c r="AU28" s="86"/>
      <c r="AV28" s="86"/>
      <c r="AW28" s="86"/>
      <c r="AX28" s="86"/>
      <c r="AY28" s="86"/>
      <c r="AZ28" s="86"/>
      <c r="BA28">
        <v>8</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30</v>
      </c>
      <c r="BK28" s="52">
        <v>100</v>
      </c>
      <c r="BL28" s="51">
        <v>30</v>
      </c>
    </row>
    <row r="29" spans="1:64" ht="30">
      <c r="A29" s="84" t="s">
        <v>225</v>
      </c>
      <c r="B29" s="84" t="s">
        <v>225</v>
      </c>
      <c r="C29" s="53" t="s">
        <v>1056</v>
      </c>
      <c r="D29" s="54">
        <v>10</v>
      </c>
      <c r="E29" s="65" t="s">
        <v>136</v>
      </c>
      <c r="F29" s="55">
        <v>12</v>
      </c>
      <c r="G29" s="53"/>
      <c r="H29" s="57"/>
      <c r="I29" s="56"/>
      <c r="J29" s="56"/>
      <c r="K29" s="36" t="s">
        <v>65</v>
      </c>
      <c r="L29" s="83">
        <v>29</v>
      </c>
      <c r="M29" s="83"/>
      <c r="N29" s="63"/>
      <c r="O29" s="86" t="s">
        <v>176</v>
      </c>
      <c r="P29" s="88">
        <v>43705.75115740741</v>
      </c>
      <c r="Q29" s="86" t="s">
        <v>254</v>
      </c>
      <c r="R29" s="90" t="s">
        <v>266</v>
      </c>
      <c r="S29" s="86" t="s">
        <v>270</v>
      </c>
      <c r="T29" s="86" t="s">
        <v>283</v>
      </c>
      <c r="U29" s="86"/>
      <c r="V29" s="90" t="s">
        <v>301</v>
      </c>
      <c r="W29" s="88">
        <v>43705.75115740741</v>
      </c>
      <c r="X29" s="90" t="s">
        <v>323</v>
      </c>
      <c r="Y29" s="86"/>
      <c r="Z29" s="86"/>
      <c r="AA29" s="92" t="s">
        <v>356</v>
      </c>
      <c r="AB29" s="92" t="s">
        <v>374</v>
      </c>
      <c r="AC29" s="86" t="b">
        <v>0</v>
      </c>
      <c r="AD29" s="86">
        <v>0</v>
      </c>
      <c r="AE29" s="92" t="s">
        <v>381</v>
      </c>
      <c r="AF29" s="86" t="b">
        <v>0</v>
      </c>
      <c r="AG29" s="86" t="s">
        <v>384</v>
      </c>
      <c r="AH29" s="86"/>
      <c r="AI29" s="92" t="s">
        <v>378</v>
      </c>
      <c r="AJ29" s="86" t="b">
        <v>0</v>
      </c>
      <c r="AK29" s="86">
        <v>0</v>
      </c>
      <c r="AL29" s="92" t="s">
        <v>378</v>
      </c>
      <c r="AM29" s="86" t="s">
        <v>391</v>
      </c>
      <c r="AN29" s="86" t="b">
        <v>1</v>
      </c>
      <c r="AO29" s="92" t="s">
        <v>374</v>
      </c>
      <c r="AP29" s="86" t="s">
        <v>176</v>
      </c>
      <c r="AQ29" s="86">
        <v>0</v>
      </c>
      <c r="AR29" s="86">
        <v>0</v>
      </c>
      <c r="AS29" s="86"/>
      <c r="AT29" s="86"/>
      <c r="AU29" s="86"/>
      <c r="AV29" s="86"/>
      <c r="AW29" s="86"/>
      <c r="AX29" s="86"/>
      <c r="AY29" s="86"/>
      <c r="AZ29" s="86"/>
      <c r="BA29">
        <v>8</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12</v>
      </c>
      <c r="BK29" s="52">
        <v>100</v>
      </c>
      <c r="BL29" s="51">
        <v>12</v>
      </c>
    </row>
    <row r="30" spans="1:64" ht="30">
      <c r="A30" s="84" t="s">
        <v>225</v>
      </c>
      <c r="B30" s="84" t="s">
        <v>225</v>
      </c>
      <c r="C30" s="53" t="s">
        <v>1056</v>
      </c>
      <c r="D30" s="54">
        <v>10</v>
      </c>
      <c r="E30" s="65" t="s">
        <v>136</v>
      </c>
      <c r="F30" s="55">
        <v>12</v>
      </c>
      <c r="G30" s="53"/>
      <c r="H30" s="57"/>
      <c r="I30" s="56"/>
      <c r="J30" s="56"/>
      <c r="K30" s="36" t="s">
        <v>65</v>
      </c>
      <c r="L30" s="83">
        <v>30</v>
      </c>
      <c r="M30" s="83"/>
      <c r="N30" s="63"/>
      <c r="O30" s="86" t="s">
        <v>176</v>
      </c>
      <c r="P30" s="88">
        <v>43712.62082175926</v>
      </c>
      <c r="Q30" s="86" t="s">
        <v>255</v>
      </c>
      <c r="R30" s="86"/>
      <c r="S30" s="86"/>
      <c r="T30" s="86" t="s">
        <v>284</v>
      </c>
      <c r="U30" s="86"/>
      <c r="V30" s="90" t="s">
        <v>301</v>
      </c>
      <c r="W30" s="88">
        <v>43712.62082175926</v>
      </c>
      <c r="X30" s="90" t="s">
        <v>324</v>
      </c>
      <c r="Y30" s="86"/>
      <c r="Z30" s="86"/>
      <c r="AA30" s="92" t="s">
        <v>357</v>
      </c>
      <c r="AB30" s="92" t="s">
        <v>375</v>
      </c>
      <c r="AC30" s="86" t="b">
        <v>0</v>
      </c>
      <c r="AD30" s="86">
        <v>2</v>
      </c>
      <c r="AE30" s="92" t="s">
        <v>381</v>
      </c>
      <c r="AF30" s="86" t="b">
        <v>0</v>
      </c>
      <c r="AG30" s="86" t="s">
        <v>384</v>
      </c>
      <c r="AH30" s="86"/>
      <c r="AI30" s="92" t="s">
        <v>378</v>
      </c>
      <c r="AJ30" s="86" t="b">
        <v>0</v>
      </c>
      <c r="AK30" s="86">
        <v>0</v>
      </c>
      <c r="AL30" s="92" t="s">
        <v>378</v>
      </c>
      <c r="AM30" s="86" t="s">
        <v>386</v>
      </c>
      <c r="AN30" s="86" t="b">
        <v>0</v>
      </c>
      <c r="AO30" s="92" t="s">
        <v>375</v>
      </c>
      <c r="AP30" s="86" t="s">
        <v>176</v>
      </c>
      <c r="AQ30" s="86">
        <v>0</v>
      </c>
      <c r="AR30" s="86">
        <v>0</v>
      </c>
      <c r="AS30" s="86"/>
      <c r="AT30" s="86"/>
      <c r="AU30" s="86"/>
      <c r="AV30" s="86"/>
      <c r="AW30" s="86"/>
      <c r="AX30" s="86"/>
      <c r="AY30" s="86"/>
      <c r="AZ30" s="86"/>
      <c r="BA30">
        <v>8</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31</v>
      </c>
      <c r="BK30" s="52">
        <v>100</v>
      </c>
      <c r="BL30" s="51">
        <v>31</v>
      </c>
    </row>
    <row r="31" spans="1:64" ht="30">
      <c r="A31" s="84" t="s">
        <v>225</v>
      </c>
      <c r="B31" s="84" t="s">
        <v>225</v>
      </c>
      <c r="C31" s="53" t="s">
        <v>1056</v>
      </c>
      <c r="D31" s="54">
        <v>10</v>
      </c>
      <c r="E31" s="65" t="s">
        <v>136</v>
      </c>
      <c r="F31" s="55">
        <v>12</v>
      </c>
      <c r="G31" s="53"/>
      <c r="H31" s="57"/>
      <c r="I31" s="56"/>
      <c r="J31" s="56"/>
      <c r="K31" s="36" t="s">
        <v>65</v>
      </c>
      <c r="L31" s="83">
        <v>31</v>
      </c>
      <c r="M31" s="83"/>
      <c r="N31" s="63"/>
      <c r="O31" s="86" t="s">
        <v>176</v>
      </c>
      <c r="P31" s="88">
        <v>43719.6625462963</v>
      </c>
      <c r="Q31" s="86" t="s">
        <v>256</v>
      </c>
      <c r="R31" s="90" t="s">
        <v>267</v>
      </c>
      <c r="S31" s="86" t="s">
        <v>270</v>
      </c>
      <c r="T31" s="86" t="s">
        <v>283</v>
      </c>
      <c r="U31" s="86"/>
      <c r="V31" s="90" t="s">
        <v>301</v>
      </c>
      <c r="W31" s="88">
        <v>43719.6625462963</v>
      </c>
      <c r="X31" s="90" t="s">
        <v>325</v>
      </c>
      <c r="Y31" s="86"/>
      <c r="Z31" s="86"/>
      <c r="AA31" s="92" t="s">
        <v>358</v>
      </c>
      <c r="AB31" s="92" t="s">
        <v>376</v>
      </c>
      <c r="AC31" s="86" t="b">
        <v>0</v>
      </c>
      <c r="AD31" s="86">
        <v>0</v>
      </c>
      <c r="AE31" s="92" t="s">
        <v>381</v>
      </c>
      <c r="AF31" s="86" t="b">
        <v>0</v>
      </c>
      <c r="AG31" s="86" t="s">
        <v>384</v>
      </c>
      <c r="AH31" s="86"/>
      <c r="AI31" s="92" t="s">
        <v>378</v>
      </c>
      <c r="AJ31" s="86" t="b">
        <v>0</v>
      </c>
      <c r="AK31" s="86">
        <v>0</v>
      </c>
      <c r="AL31" s="92" t="s">
        <v>378</v>
      </c>
      <c r="AM31" s="86" t="s">
        <v>386</v>
      </c>
      <c r="AN31" s="86" t="b">
        <v>1</v>
      </c>
      <c r="AO31" s="92" t="s">
        <v>376</v>
      </c>
      <c r="AP31" s="86" t="s">
        <v>176</v>
      </c>
      <c r="AQ31" s="86">
        <v>0</v>
      </c>
      <c r="AR31" s="86">
        <v>0</v>
      </c>
      <c r="AS31" s="86"/>
      <c r="AT31" s="86"/>
      <c r="AU31" s="86"/>
      <c r="AV31" s="86"/>
      <c r="AW31" s="86"/>
      <c r="AX31" s="86"/>
      <c r="AY31" s="86"/>
      <c r="AZ31" s="86"/>
      <c r="BA31">
        <v>8</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12</v>
      </c>
      <c r="BK31" s="52">
        <v>100</v>
      </c>
      <c r="BL31" s="51">
        <v>12</v>
      </c>
    </row>
    <row r="32" spans="1:64" ht="30">
      <c r="A32" s="84" t="s">
        <v>225</v>
      </c>
      <c r="B32" s="84" t="s">
        <v>225</v>
      </c>
      <c r="C32" s="53" t="s">
        <v>1056</v>
      </c>
      <c r="D32" s="54">
        <v>10</v>
      </c>
      <c r="E32" s="65" t="s">
        <v>136</v>
      </c>
      <c r="F32" s="55">
        <v>12</v>
      </c>
      <c r="G32" s="53"/>
      <c r="H32" s="57"/>
      <c r="I32" s="56"/>
      <c r="J32" s="56"/>
      <c r="K32" s="36" t="s">
        <v>65</v>
      </c>
      <c r="L32" s="83">
        <v>32</v>
      </c>
      <c r="M32" s="83"/>
      <c r="N32" s="63"/>
      <c r="O32" s="86" t="s">
        <v>176</v>
      </c>
      <c r="P32" s="88">
        <v>43719.67512731482</v>
      </c>
      <c r="Q32" s="86" t="s">
        <v>257</v>
      </c>
      <c r="R32" s="86"/>
      <c r="S32" s="86"/>
      <c r="T32" s="86" t="s">
        <v>285</v>
      </c>
      <c r="U32" s="86"/>
      <c r="V32" s="90" t="s">
        <v>301</v>
      </c>
      <c r="W32" s="88">
        <v>43719.67512731482</v>
      </c>
      <c r="X32" s="90" t="s">
        <v>326</v>
      </c>
      <c r="Y32" s="86"/>
      <c r="Z32" s="86"/>
      <c r="AA32" s="92" t="s">
        <v>359</v>
      </c>
      <c r="AB32" s="92" t="s">
        <v>376</v>
      </c>
      <c r="AC32" s="86" t="b">
        <v>0</v>
      </c>
      <c r="AD32" s="86">
        <v>4</v>
      </c>
      <c r="AE32" s="92" t="s">
        <v>381</v>
      </c>
      <c r="AF32" s="86" t="b">
        <v>0</v>
      </c>
      <c r="AG32" s="86" t="s">
        <v>384</v>
      </c>
      <c r="AH32" s="86"/>
      <c r="AI32" s="92" t="s">
        <v>378</v>
      </c>
      <c r="AJ32" s="86" t="b">
        <v>0</v>
      </c>
      <c r="AK32" s="86">
        <v>1</v>
      </c>
      <c r="AL32" s="92" t="s">
        <v>378</v>
      </c>
      <c r="AM32" s="86" t="s">
        <v>386</v>
      </c>
      <c r="AN32" s="86" t="b">
        <v>0</v>
      </c>
      <c r="AO32" s="92" t="s">
        <v>376</v>
      </c>
      <c r="AP32" s="86" t="s">
        <v>176</v>
      </c>
      <c r="AQ32" s="86">
        <v>0</v>
      </c>
      <c r="AR32" s="86">
        <v>0</v>
      </c>
      <c r="AS32" s="86"/>
      <c r="AT32" s="86"/>
      <c r="AU32" s="86"/>
      <c r="AV32" s="86"/>
      <c r="AW32" s="86"/>
      <c r="AX32" s="86"/>
      <c r="AY32" s="86"/>
      <c r="AZ32" s="86"/>
      <c r="BA32">
        <v>8</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29</v>
      </c>
      <c r="BK32" s="52">
        <v>100</v>
      </c>
      <c r="BL32" s="51">
        <v>29</v>
      </c>
    </row>
    <row r="33" spans="1:64" ht="45">
      <c r="A33" s="84" t="s">
        <v>226</v>
      </c>
      <c r="B33" s="84" t="s">
        <v>225</v>
      </c>
      <c r="C33" s="53" t="s">
        <v>1054</v>
      </c>
      <c r="D33" s="54">
        <v>3</v>
      </c>
      <c r="E33" s="65" t="s">
        <v>132</v>
      </c>
      <c r="F33" s="55">
        <v>35</v>
      </c>
      <c r="G33" s="53"/>
      <c r="H33" s="57"/>
      <c r="I33" s="56"/>
      <c r="J33" s="56"/>
      <c r="K33" s="36" t="s">
        <v>65</v>
      </c>
      <c r="L33" s="83">
        <v>33</v>
      </c>
      <c r="M33" s="83"/>
      <c r="N33" s="63"/>
      <c r="O33" s="86" t="s">
        <v>238</v>
      </c>
      <c r="P33" s="88">
        <v>43733.763078703705</v>
      </c>
      <c r="Q33" s="86" t="s">
        <v>251</v>
      </c>
      <c r="R33" s="86"/>
      <c r="S33" s="86"/>
      <c r="T33" s="86" t="s">
        <v>280</v>
      </c>
      <c r="U33" s="86"/>
      <c r="V33" s="90" t="s">
        <v>302</v>
      </c>
      <c r="W33" s="88">
        <v>43733.763078703705</v>
      </c>
      <c r="X33" s="90" t="s">
        <v>327</v>
      </c>
      <c r="Y33" s="86"/>
      <c r="Z33" s="86"/>
      <c r="AA33" s="92" t="s">
        <v>360</v>
      </c>
      <c r="AB33" s="86"/>
      <c r="AC33" s="86" t="b">
        <v>0</v>
      </c>
      <c r="AD33" s="86">
        <v>0</v>
      </c>
      <c r="AE33" s="92" t="s">
        <v>378</v>
      </c>
      <c r="AF33" s="86" t="b">
        <v>0</v>
      </c>
      <c r="AG33" s="86" t="s">
        <v>384</v>
      </c>
      <c r="AH33" s="86"/>
      <c r="AI33" s="92" t="s">
        <v>378</v>
      </c>
      <c r="AJ33" s="86" t="b">
        <v>0</v>
      </c>
      <c r="AK33" s="86">
        <v>2</v>
      </c>
      <c r="AL33" s="92" t="s">
        <v>359</v>
      </c>
      <c r="AM33" s="86" t="s">
        <v>390</v>
      </c>
      <c r="AN33" s="86" t="b">
        <v>0</v>
      </c>
      <c r="AO33" s="92" t="s">
        <v>359</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226</v>
      </c>
      <c r="B34" s="84" t="s">
        <v>226</v>
      </c>
      <c r="C34" s="53" t="s">
        <v>1054</v>
      </c>
      <c r="D34" s="54">
        <v>3</v>
      </c>
      <c r="E34" s="65" t="s">
        <v>132</v>
      </c>
      <c r="F34" s="55">
        <v>35</v>
      </c>
      <c r="G34" s="53"/>
      <c r="H34" s="57"/>
      <c r="I34" s="56"/>
      <c r="J34" s="56"/>
      <c r="K34" s="36" t="s">
        <v>65</v>
      </c>
      <c r="L34" s="83">
        <v>34</v>
      </c>
      <c r="M34" s="83"/>
      <c r="N34" s="63"/>
      <c r="O34" s="86" t="s">
        <v>176</v>
      </c>
      <c r="P34" s="88">
        <v>43733.81774305556</v>
      </c>
      <c r="Q34" s="86" t="s">
        <v>258</v>
      </c>
      <c r="R34" s="90" t="s">
        <v>268</v>
      </c>
      <c r="S34" s="86" t="s">
        <v>270</v>
      </c>
      <c r="T34" s="86" t="s">
        <v>272</v>
      </c>
      <c r="U34" s="86"/>
      <c r="V34" s="90" t="s">
        <v>302</v>
      </c>
      <c r="W34" s="88">
        <v>43733.81774305556</v>
      </c>
      <c r="X34" s="90" t="s">
        <v>328</v>
      </c>
      <c r="Y34" s="86"/>
      <c r="Z34" s="86"/>
      <c r="AA34" s="92" t="s">
        <v>361</v>
      </c>
      <c r="AB34" s="86"/>
      <c r="AC34" s="86" t="b">
        <v>0</v>
      </c>
      <c r="AD34" s="86">
        <v>0</v>
      </c>
      <c r="AE34" s="92" t="s">
        <v>378</v>
      </c>
      <c r="AF34" s="86" t="b">
        <v>0</v>
      </c>
      <c r="AG34" s="86" t="s">
        <v>384</v>
      </c>
      <c r="AH34" s="86"/>
      <c r="AI34" s="92" t="s">
        <v>378</v>
      </c>
      <c r="AJ34" s="86" t="b">
        <v>0</v>
      </c>
      <c r="AK34" s="86">
        <v>0</v>
      </c>
      <c r="AL34" s="92" t="s">
        <v>378</v>
      </c>
      <c r="AM34" s="86" t="s">
        <v>392</v>
      </c>
      <c r="AN34" s="86" t="b">
        <v>0</v>
      </c>
      <c r="AO34" s="92" t="s">
        <v>361</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1</v>
      </c>
      <c r="BG34" s="52">
        <v>12.5</v>
      </c>
      <c r="BH34" s="51">
        <v>0</v>
      </c>
      <c r="BI34" s="52">
        <v>0</v>
      </c>
      <c r="BJ34" s="51">
        <v>7</v>
      </c>
      <c r="BK34" s="52">
        <v>87.5</v>
      </c>
      <c r="BL34" s="51">
        <v>8</v>
      </c>
    </row>
    <row r="35" spans="1:64" ht="45">
      <c r="A35" s="84" t="s">
        <v>216</v>
      </c>
      <c r="B35" s="84" t="s">
        <v>236</v>
      </c>
      <c r="C35" s="53" t="s">
        <v>1054</v>
      </c>
      <c r="D35" s="54">
        <v>3</v>
      </c>
      <c r="E35" s="65" t="s">
        <v>132</v>
      </c>
      <c r="F35" s="55">
        <v>35</v>
      </c>
      <c r="G35" s="53"/>
      <c r="H35" s="57"/>
      <c r="I35" s="56"/>
      <c r="J35" s="56"/>
      <c r="K35" s="36" t="s">
        <v>65</v>
      </c>
      <c r="L35" s="83">
        <v>35</v>
      </c>
      <c r="M35" s="83"/>
      <c r="N35" s="63"/>
      <c r="O35" s="86" t="s">
        <v>238</v>
      </c>
      <c r="P35" s="88">
        <v>43685.73815972222</v>
      </c>
      <c r="Q35" s="86" t="s">
        <v>259</v>
      </c>
      <c r="R35" s="86"/>
      <c r="S35" s="86"/>
      <c r="T35" s="86" t="s">
        <v>272</v>
      </c>
      <c r="U35" s="90" t="s">
        <v>290</v>
      </c>
      <c r="V35" s="90" t="s">
        <v>290</v>
      </c>
      <c r="W35" s="88">
        <v>43685.73815972222</v>
      </c>
      <c r="X35" s="90" t="s">
        <v>329</v>
      </c>
      <c r="Y35" s="86"/>
      <c r="Z35" s="86"/>
      <c r="AA35" s="92" t="s">
        <v>362</v>
      </c>
      <c r="AB35" s="92" t="s">
        <v>377</v>
      </c>
      <c r="AC35" s="86" t="b">
        <v>0</v>
      </c>
      <c r="AD35" s="86">
        <v>0</v>
      </c>
      <c r="AE35" s="92" t="s">
        <v>382</v>
      </c>
      <c r="AF35" s="86" t="b">
        <v>0</v>
      </c>
      <c r="AG35" s="86" t="s">
        <v>384</v>
      </c>
      <c r="AH35" s="86"/>
      <c r="AI35" s="92" t="s">
        <v>378</v>
      </c>
      <c r="AJ35" s="86" t="b">
        <v>0</v>
      </c>
      <c r="AK35" s="86">
        <v>0</v>
      </c>
      <c r="AL35" s="92" t="s">
        <v>378</v>
      </c>
      <c r="AM35" s="86" t="s">
        <v>387</v>
      </c>
      <c r="AN35" s="86" t="b">
        <v>0</v>
      </c>
      <c r="AO35" s="92" t="s">
        <v>377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227</v>
      </c>
      <c r="B36" s="84" t="s">
        <v>236</v>
      </c>
      <c r="C36" s="53" t="s">
        <v>1054</v>
      </c>
      <c r="D36" s="54">
        <v>3</v>
      </c>
      <c r="E36" s="65" t="s">
        <v>132</v>
      </c>
      <c r="F36" s="55">
        <v>35</v>
      </c>
      <c r="G36" s="53"/>
      <c r="H36" s="57"/>
      <c r="I36" s="56"/>
      <c r="J36" s="56"/>
      <c r="K36" s="36" t="s">
        <v>65</v>
      </c>
      <c r="L36" s="83">
        <v>36</v>
      </c>
      <c r="M36" s="83"/>
      <c r="N36" s="63"/>
      <c r="O36" s="86" t="s">
        <v>238</v>
      </c>
      <c r="P36" s="88">
        <v>43686.74475694444</v>
      </c>
      <c r="Q36" s="86" t="s">
        <v>260</v>
      </c>
      <c r="R36" s="86"/>
      <c r="S36" s="86"/>
      <c r="T36" s="86" t="s">
        <v>272</v>
      </c>
      <c r="U36" s="86"/>
      <c r="V36" s="90" t="s">
        <v>303</v>
      </c>
      <c r="W36" s="88">
        <v>43686.74475694444</v>
      </c>
      <c r="X36" s="90" t="s">
        <v>330</v>
      </c>
      <c r="Y36" s="86"/>
      <c r="Z36" s="86"/>
      <c r="AA36" s="92" t="s">
        <v>363</v>
      </c>
      <c r="AB36" s="92" t="s">
        <v>362</v>
      </c>
      <c r="AC36" s="86" t="b">
        <v>0</v>
      </c>
      <c r="AD36" s="86">
        <v>1</v>
      </c>
      <c r="AE36" s="92" t="s">
        <v>383</v>
      </c>
      <c r="AF36" s="86" t="b">
        <v>0</v>
      </c>
      <c r="AG36" s="86" t="s">
        <v>384</v>
      </c>
      <c r="AH36" s="86"/>
      <c r="AI36" s="92" t="s">
        <v>378</v>
      </c>
      <c r="AJ36" s="86" t="b">
        <v>0</v>
      </c>
      <c r="AK36" s="86">
        <v>0</v>
      </c>
      <c r="AL36" s="92" t="s">
        <v>378</v>
      </c>
      <c r="AM36" s="86" t="s">
        <v>388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216</v>
      </c>
      <c r="B37" s="84" t="s">
        <v>227</v>
      </c>
      <c r="C37" s="53" t="s">
        <v>1054</v>
      </c>
      <c r="D37" s="54">
        <v>3</v>
      </c>
      <c r="E37" s="65" t="s">
        <v>132</v>
      </c>
      <c r="F37" s="55">
        <v>35</v>
      </c>
      <c r="G37" s="53"/>
      <c r="H37" s="57"/>
      <c r="I37" s="56"/>
      <c r="J37" s="56"/>
      <c r="K37" s="36" t="s">
        <v>66</v>
      </c>
      <c r="L37" s="83">
        <v>37</v>
      </c>
      <c r="M37" s="83"/>
      <c r="N37" s="63"/>
      <c r="O37" s="86" t="s">
        <v>239</v>
      </c>
      <c r="P37" s="88">
        <v>43685.73815972222</v>
      </c>
      <c r="Q37" s="86" t="s">
        <v>259</v>
      </c>
      <c r="R37" s="86"/>
      <c r="S37" s="86"/>
      <c r="T37" s="86" t="s">
        <v>272</v>
      </c>
      <c r="U37" s="90" t="s">
        <v>290</v>
      </c>
      <c r="V37" s="90" t="s">
        <v>290</v>
      </c>
      <c r="W37" s="88">
        <v>43685.73815972222</v>
      </c>
      <c r="X37" s="90" t="s">
        <v>329</v>
      </c>
      <c r="Y37" s="86"/>
      <c r="Z37" s="86"/>
      <c r="AA37" s="92" t="s">
        <v>362</v>
      </c>
      <c r="AB37" s="92" t="s">
        <v>377</v>
      </c>
      <c r="AC37" s="86" t="b">
        <v>0</v>
      </c>
      <c r="AD37" s="86">
        <v>0</v>
      </c>
      <c r="AE37" s="92" t="s">
        <v>382</v>
      </c>
      <c r="AF37" s="86" t="b">
        <v>0</v>
      </c>
      <c r="AG37" s="86" t="s">
        <v>384</v>
      </c>
      <c r="AH37" s="86"/>
      <c r="AI37" s="92" t="s">
        <v>378</v>
      </c>
      <c r="AJ37" s="86" t="b">
        <v>0</v>
      </c>
      <c r="AK37" s="86">
        <v>0</v>
      </c>
      <c r="AL37" s="92" t="s">
        <v>378</v>
      </c>
      <c r="AM37" s="86" t="s">
        <v>387</v>
      </c>
      <c r="AN37" s="86" t="b">
        <v>0</v>
      </c>
      <c r="AO37" s="92" t="s">
        <v>377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1</v>
      </c>
      <c r="BG37" s="52">
        <v>11.11111111111111</v>
      </c>
      <c r="BH37" s="51">
        <v>0</v>
      </c>
      <c r="BI37" s="52">
        <v>0</v>
      </c>
      <c r="BJ37" s="51">
        <v>8</v>
      </c>
      <c r="BK37" s="52">
        <v>88.88888888888889</v>
      </c>
      <c r="BL37" s="51">
        <v>9</v>
      </c>
    </row>
    <row r="38" spans="1:64" ht="45">
      <c r="A38" s="84" t="s">
        <v>227</v>
      </c>
      <c r="B38" s="84" t="s">
        <v>216</v>
      </c>
      <c r="C38" s="53" t="s">
        <v>1054</v>
      </c>
      <c r="D38" s="54">
        <v>3</v>
      </c>
      <c r="E38" s="65" t="s">
        <v>132</v>
      </c>
      <c r="F38" s="55">
        <v>35</v>
      </c>
      <c r="G38" s="53"/>
      <c r="H38" s="57"/>
      <c r="I38" s="56"/>
      <c r="J38" s="56"/>
      <c r="K38" s="36" t="s">
        <v>66</v>
      </c>
      <c r="L38" s="83">
        <v>38</v>
      </c>
      <c r="M38" s="83"/>
      <c r="N38" s="63"/>
      <c r="O38" s="86" t="s">
        <v>239</v>
      </c>
      <c r="P38" s="88">
        <v>43686.74475694444</v>
      </c>
      <c r="Q38" s="86" t="s">
        <v>260</v>
      </c>
      <c r="R38" s="86"/>
      <c r="S38" s="86"/>
      <c r="T38" s="86" t="s">
        <v>272</v>
      </c>
      <c r="U38" s="86"/>
      <c r="V38" s="90" t="s">
        <v>303</v>
      </c>
      <c r="W38" s="88">
        <v>43686.74475694444</v>
      </c>
      <c r="X38" s="90" t="s">
        <v>330</v>
      </c>
      <c r="Y38" s="86"/>
      <c r="Z38" s="86"/>
      <c r="AA38" s="92" t="s">
        <v>363</v>
      </c>
      <c r="AB38" s="92" t="s">
        <v>362</v>
      </c>
      <c r="AC38" s="86" t="b">
        <v>0</v>
      </c>
      <c r="AD38" s="86">
        <v>1</v>
      </c>
      <c r="AE38" s="92" t="s">
        <v>383</v>
      </c>
      <c r="AF38" s="86" t="b">
        <v>0</v>
      </c>
      <c r="AG38" s="86" t="s">
        <v>384</v>
      </c>
      <c r="AH38" s="86"/>
      <c r="AI38" s="92" t="s">
        <v>378</v>
      </c>
      <c r="AJ38" s="86" t="b">
        <v>0</v>
      </c>
      <c r="AK38" s="86">
        <v>0</v>
      </c>
      <c r="AL38" s="92" t="s">
        <v>378</v>
      </c>
      <c r="AM38" s="86" t="s">
        <v>388</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1</v>
      </c>
      <c r="BG38" s="52">
        <v>4.761904761904762</v>
      </c>
      <c r="BH38" s="51">
        <v>0</v>
      </c>
      <c r="BI38" s="52">
        <v>0</v>
      </c>
      <c r="BJ38" s="51">
        <v>20</v>
      </c>
      <c r="BK38" s="52">
        <v>95.23809523809524</v>
      </c>
      <c r="BL38" s="51">
        <v>21</v>
      </c>
    </row>
    <row r="39" spans="1:64" ht="30">
      <c r="A39" s="84" t="s">
        <v>227</v>
      </c>
      <c r="B39" s="84" t="s">
        <v>237</v>
      </c>
      <c r="C39" s="53" t="s">
        <v>1056</v>
      </c>
      <c r="D39" s="54">
        <v>10</v>
      </c>
      <c r="E39" s="65" t="s">
        <v>136</v>
      </c>
      <c r="F39" s="55">
        <v>12</v>
      </c>
      <c r="G39" s="53"/>
      <c r="H39" s="57"/>
      <c r="I39" s="56"/>
      <c r="J39" s="56"/>
      <c r="K39" s="36" t="s">
        <v>65</v>
      </c>
      <c r="L39" s="83">
        <v>39</v>
      </c>
      <c r="M39" s="83"/>
      <c r="N39" s="63"/>
      <c r="O39" s="86" t="s">
        <v>238</v>
      </c>
      <c r="P39" s="88">
        <v>43605.041979166665</v>
      </c>
      <c r="Q39" s="86" t="s">
        <v>261</v>
      </c>
      <c r="R39" s="90" t="s">
        <v>269</v>
      </c>
      <c r="S39" s="86" t="s">
        <v>271</v>
      </c>
      <c r="T39" s="86" t="s">
        <v>286</v>
      </c>
      <c r="U39" s="86"/>
      <c r="V39" s="90" t="s">
        <v>303</v>
      </c>
      <c r="W39" s="88">
        <v>43605.041979166665</v>
      </c>
      <c r="X39" s="90" t="s">
        <v>331</v>
      </c>
      <c r="Y39" s="86"/>
      <c r="Z39" s="86"/>
      <c r="AA39" s="92" t="s">
        <v>364</v>
      </c>
      <c r="AB39" s="86"/>
      <c r="AC39" s="86" t="b">
        <v>0</v>
      </c>
      <c r="AD39" s="86">
        <v>4</v>
      </c>
      <c r="AE39" s="92" t="s">
        <v>378</v>
      </c>
      <c r="AF39" s="86" t="b">
        <v>0</v>
      </c>
      <c r="AG39" s="86" t="s">
        <v>384</v>
      </c>
      <c r="AH39" s="86"/>
      <c r="AI39" s="92" t="s">
        <v>378</v>
      </c>
      <c r="AJ39" s="86" t="b">
        <v>0</v>
      </c>
      <c r="AK39" s="86">
        <v>4</v>
      </c>
      <c r="AL39" s="92" t="s">
        <v>378</v>
      </c>
      <c r="AM39" s="86" t="s">
        <v>393</v>
      </c>
      <c r="AN39" s="86" t="b">
        <v>0</v>
      </c>
      <c r="AO39" s="92" t="s">
        <v>364</v>
      </c>
      <c r="AP39" s="86" t="s">
        <v>394</v>
      </c>
      <c r="AQ39" s="86">
        <v>0</v>
      </c>
      <c r="AR39" s="86">
        <v>0</v>
      </c>
      <c r="AS39" s="86"/>
      <c r="AT39" s="86"/>
      <c r="AU39" s="86"/>
      <c r="AV39" s="86"/>
      <c r="AW39" s="86"/>
      <c r="AX39" s="86"/>
      <c r="AY39" s="86"/>
      <c r="AZ39" s="86"/>
      <c r="BA39">
        <v>6</v>
      </c>
      <c r="BB39" s="85" t="str">
        <f>REPLACE(INDEX(GroupVertices[Group],MATCH(Edges[[#This Row],[Vertex 1]],GroupVertices[Vertex],0)),1,1,"")</f>
        <v>3</v>
      </c>
      <c r="BC39" s="85" t="str">
        <f>REPLACE(INDEX(GroupVertices[Group],MATCH(Edges[[#This Row],[Vertex 2]],GroupVertices[Vertex],0)),1,1,"")</f>
        <v>3</v>
      </c>
      <c r="BD39" s="51">
        <v>1</v>
      </c>
      <c r="BE39" s="52">
        <v>4.761904761904762</v>
      </c>
      <c r="BF39" s="51">
        <v>0</v>
      </c>
      <c r="BG39" s="52">
        <v>0</v>
      </c>
      <c r="BH39" s="51">
        <v>0</v>
      </c>
      <c r="BI39" s="52">
        <v>0</v>
      </c>
      <c r="BJ39" s="51">
        <v>20</v>
      </c>
      <c r="BK39" s="52">
        <v>95.23809523809524</v>
      </c>
      <c r="BL39" s="51">
        <v>21</v>
      </c>
    </row>
    <row r="40" spans="1:64" ht="30">
      <c r="A40" s="84" t="s">
        <v>227</v>
      </c>
      <c r="B40" s="84" t="s">
        <v>237</v>
      </c>
      <c r="C40" s="53" t="s">
        <v>1056</v>
      </c>
      <c r="D40" s="54">
        <v>10</v>
      </c>
      <c r="E40" s="65" t="s">
        <v>136</v>
      </c>
      <c r="F40" s="55">
        <v>12</v>
      </c>
      <c r="G40" s="53"/>
      <c r="H40" s="57"/>
      <c r="I40" s="56"/>
      <c r="J40" s="56"/>
      <c r="K40" s="36" t="s">
        <v>65</v>
      </c>
      <c r="L40" s="83">
        <v>40</v>
      </c>
      <c r="M40" s="83"/>
      <c r="N40" s="63"/>
      <c r="O40" s="86" t="s">
        <v>238</v>
      </c>
      <c r="P40" s="88">
        <v>43680.16719907407</v>
      </c>
      <c r="Q40" s="86" t="s">
        <v>262</v>
      </c>
      <c r="R40" s="86"/>
      <c r="S40" s="86"/>
      <c r="T40" s="86"/>
      <c r="U40" s="86"/>
      <c r="V40" s="90" t="s">
        <v>303</v>
      </c>
      <c r="W40" s="88">
        <v>43680.16719907407</v>
      </c>
      <c r="X40" s="90" t="s">
        <v>332</v>
      </c>
      <c r="Y40" s="86"/>
      <c r="Z40" s="86"/>
      <c r="AA40" s="92" t="s">
        <v>365</v>
      </c>
      <c r="AB40" s="86"/>
      <c r="AC40" s="86" t="b">
        <v>0</v>
      </c>
      <c r="AD40" s="86">
        <v>0</v>
      </c>
      <c r="AE40" s="92" t="s">
        <v>378</v>
      </c>
      <c r="AF40" s="86" t="b">
        <v>0</v>
      </c>
      <c r="AG40" s="86" t="s">
        <v>384</v>
      </c>
      <c r="AH40" s="86"/>
      <c r="AI40" s="92" t="s">
        <v>378</v>
      </c>
      <c r="AJ40" s="86" t="b">
        <v>0</v>
      </c>
      <c r="AK40" s="86">
        <v>4</v>
      </c>
      <c r="AL40" s="92" t="s">
        <v>364</v>
      </c>
      <c r="AM40" s="86" t="s">
        <v>393</v>
      </c>
      <c r="AN40" s="86" t="b">
        <v>0</v>
      </c>
      <c r="AO40" s="92" t="s">
        <v>364</v>
      </c>
      <c r="AP40" s="86" t="s">
        <v>176</v>
      </c>
      <c r="AQ40" s="86">
        <v>0</v>
      </c>
      <c r="AR40" s="86">
        <v>0</v>
      </c>
      <c r="AS40" s="86"/>
      <c r="AT40" s="86"/>
      <c r="AU40" s="86"/>
      <c r="AV40" s="86"/>
      <c r="AW40" s="86"/>
      <c r="AX40" s="86"/>
      <c r="AY40" s="86"/>
      <c r="AZ40" s="86"/>
      <c r="BA40">
        <v>6</v>
      </c>
      <c r="BB40" s="85" t="str">
        <f>REPLACE(INDEX(GroupVertices[Group],MATCH(Edges[[#This Row],[Vertex 1]],GroupVertices[Vertex],0)),1,1,"")</f>
        <v>3</v>
      </c>
      <c r="BC40" s="85" t="str">
        <f>REPLACE(INDEX(GroupVertices[Group],MATCH(Edges[[#This Row],[Vertex 2]],GroupVertices[Vertex],0)),1,1,"")</f>
        <v>3</v>
      </c>
      <c r="BD40" s="51">
        <v>1</v>
      </c>
      <c r="BE40" s="52">
        <v>5.2631578947368425</v>
      </c>
      <c r="BF40" s="51">
        <v>0</v>
      </c>
      <c r="BG40" s="52">
        <v>0</v>
      </c>
      <c r="BH40" s="51">
        <v>0</v>
      </c>
      <c r="BI40" s="52">
        <v>0</v>
      </c>
      <c r="BJ40" s="51">
        <v>18</v>
      </c>
      <c r="BK40" s="52">
        <v>94.73684210526316</v>
      </c>
      <c r="BL40" s="51">
        <v>19</v>
      </c>
    </row>
    <row r="41" spans="1:64" ht="30">
      <c r="A41" s="84" t="s">
        <v>227</v>
      </c>
      <c r="B41" s="84" t="s">
        <v>237</v>
      </c>
      <c r="C41" s="53" t="s">
        <v>1056</v>
      </c>
      <c r="D41" s="54">
        <v>10</v>
      </c>
      <c r="E41" s="65" t="s">
        <v>136</v>
      </c>
      <c r="F41" s="55">
        <v>12</v>
      </c>
      <c r="G41" s="53"/>
      <c r="H41" s="57"/>
      <c r="I41" s="56"/>
      <c r="J41" s="56"/>
      <c r="K41" s="36" t="s">
        <v>65</v>
      </c>
      <c r="L41" s="83">
        <v>41</v>
      </c>
      <c r="M41" s="83"/>
      <c r="N41" s="63"/>
      <c r="O41" s="86" t="s">
        <v>238</v>
      </c>
      <c r="P41" s="88">
        <v>43695.08388888889</v>
      </c>
      <c r="Q41" s="86" t="s">
        <v>263</v>
      </c>
      <c r="R41" s="86"/>
      <c r="S41" s="86"/>
      <c r="T41" s="86"/>
      <c r="U41" s="86"/>
      <c r="V41" s="90" t="s">
        <v>303</v>
      </c>
      <c r="W41" s="88">
        <v>43695.08388888889</v>
      </c>
      <c r="X41" s="90" t="s">
        <v>333</v>
      </c>
      <c r="Y41" s="86"/>
      <c r="Z41" s="86"/>
      <c r="AA41" s="92" t="s">
        <v>366</v>
      </c>
      <c r="AB41" s="86"/>
      <c r="AC41" s="86" t="b">
        <v>0</v>
      </c>
      <c r="AD41" s="86">
        <v>0</v>
      </c>
      <c r="AE41" s="92" t="s">
        <v>378</v>
      </c>
      <c r="AF41" s="86" t="b">
        <v>0</v>
      </c>
      <c r="AG41" s="86" t="s">
        <v>384</v>
      </c>
      <c r="AH41" s="86"/>
      <c r="AI41" s="92" t="s">
        <v>378</v>
      </c>
      <c r="AJ41" s="86" t="b">
        <v>0</v>
      </c>
      <c r="AK41" s="86">
        <v>4</v>
      </c>
      <c r="AL41" s="92" t="s">
        <v>364</v>
      </c>
      <c r="AM41" s="86" t="s">
        <v>393</v>
      </c>
      <c r="AN41" s="86" t="b">
        <v>0</v>
      </c>
      <c r="AO41" s="92" t="s">
        <v>364</v>
      </c>
      <c r="AP41" s="86" t="s">
        <v>176</v>
      </c>
      <c r="AQ41" s="86">
        <v>0</v>
      </c>
      <c r="AR41" s="86">
        <v>0</v>
      </c>
      <c r="AS41" s="86"/>
      <c r="AT41" s="86"/>
      <c r="AU41" s="86"/>
      <c r="AV41" s="86"/>
      <c r="AW41" s="86"/>
      <c r="AX41" s="86"/>
      <c r="AY41" s="86"/>
      <c r="AZ41" s="86"/>
      <c r="BA41">
        <v>6</v>
      </c>
      <c r="BB41" s="85" t="str">
        <f>REPLACE(INDEX(GroupVertices[Group],MATCH(Edges[[#This Row],[Vertex 1]],GroupVertices[Vertex],0)),1,1,"")</f>
        <v>3</v>
      </c>
      <c r="BC41" s="85" t="str">
        <f>REPLACE(INDEX(GroupVertices[Group],MATCH(Edges[[#This Row],[Vertex 2]],GroupVertices[Vertex],0)),1,1,"")</f>
        <v>3</v>
      </c>
      <c r="BD41" s="51">
        <v>1</v>
      </c>
      <c r="BE41" s="52">
        <v>5.2631578947368425</v>
      </c>
      <c r="BF41" s="51">
        <v>0</v>
      </c>
      <c r="BG41" s="52">
        <v>0</v>
      </c>
      <c r="BH41" s="51">
        <v>0</v>
      </c>
      <c r="BI41" s="52">
        <v>0</v>
      </c>
      <c r="BJ41" s="51">
        <v>18</v>
      </c>
      <c r="BK41" s="52">
        <v>94.73684210526316</v>
      </c>
      <c r="BL41" s="51">
        <v>19</v>
      </c>
    </row>
    <row r="42" spans="1:64" ht="30">
      <c r="A42" s="84" t="s">
        <v>227</v>
      </c>
      <c r="B42" s="84" t="s">
        <v>237</v>
      </c>
      <c r="C42" s="53" t="s">
        <v>1056</v>
      </c>
      <c r="D42" s="54">
        <v>10</v>
      </c>
      <c r="E42" s="65" t="s">
        <v>136</v>
      </c>
      <c r="F42" s="55">
        <v>12</v>
      </c>
      <c r="G42" s="53"/>
      <c r="H42" s="57"/>
      <c r="I42" s="56"/>
      <c r="J42" s="56"/>
      <c r="K42" s="36" t="s">
        <v>65</v>
      </c>
      <c r="L42" s="83">
        <v>42</v>
      </c>
      <c r="M42" s="83"/>
      <c r="N42" s="63"/>
      <c r="O42" s="86" t="s">
        <v>238</v>
      </c>
      <c r="P42" s="88">
        <v>43710.04219907407</v>
      </c>
      <c r="Q42" s="86" t="s">
        <v>263</v>
      </c>
      <c r="R42" s="86"/>
      <c r="S42" s="86"/>
      <c r="T42" s="86"/>
      <c r="U42" s="86"/>
      <c r="V42" s="90" t="s">
        <v>303</v>
      </c>
      <c r="W42" s="88">
        <v>43710.04219907407</v>
      </c>
      <c r="X42" s="90" t="s">
        <v>334</v>
      </c>
      <c r="Y42" s="86"/>
      <c r="Z42" s="86"/>
      <c r="AA42" s="92" t="s">
        <v>367</v>
      </c>
      <c r="AB42" s="86"/>
      <c r="AC42" s="86" t="b">
        <v>0</v>
      </c>
      <c r="AD42" s="86">
        <v>0</v>
      </c>
      <c r="AE42" s="92" t="s">
        <v>378</v>
      </c>
      <c r="AF42" s="86" t="b">
        <v>0</v>
      </c>
      <c r="AG42" s="86" t="s">
        <v>384</v>
      </c>
      <c r="AH42" s="86"/>
      <c r="AI42" s="92" t="s">
        <v>378</v>
      </c>
      <c r="AJ42" s="86" t="b">
        <v>0</v>
      </c>
      <c r="AK42" s="86">
        <v>4</v>
      </c>
      <c r="AL42" s="92" t="s">
        <v>364</v>
      </c>
      <c r="AM42" s="86" t="s">
        <v>393</v>
      </c>
      <c r="AN42" s="86" t="b">
        <v>0</v>
      </c>
      <c r="AO42" s="92" t="s">
        <v>364</v>
      </c>
      <c r="AP42" s="86" t="s">
        <v>176</v>
      </c>
      <c r="AQ42" s="86">
        <v>0</v>
      </c>
      <c r="AR42" s="86">
        <v>0</v>
      </c>
      <c r="AS42" s="86"/>
      <c r="AT42" s="86"/>
      <c r="AU42" s="86"/>
      <c r="AV42" s="86"/>
      <c r="AW42" s="86"/>
      <c r="AX42" s="86"/>
      <c r="AY42" s="86"/>
      <c r="AZ42" s="86"/>
      <c r="BA42">
        <v>6</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30">
      <c r="A43" s="84" t="s">
        <v>227</v>
      </c>
      <c r="B43" s="84" t="s">
        <v>237</v>
      </c>
      <c r="C43" s="53" t="s">
        <v>1056</v>
      </c>
      <c r="D43" s="54">
        <v>10</v>
      </c>
      <c r="E43" s="65" t="s">
        <v>136</v>
      </c>
      <c r="F43" s="55">
        <v>12</v>
      </c>
      <c r="G43" s="53"/>
      <c r="H43" s="57"/>
      <c r="I43" s="56"/>
      <c r="J43" s="56"/>
      <c r="K43" s="36" t="s">
        <v>65</v>
      </c>
      <c r="L43" s="83">
        <v>43</v>
      </c>
      <c r="M43" s="83"/>
      <c r="N43" s="63"/>
      <c r="O43" s="86" t="s">
        <v>238</v>
      </c>
      <c r="P43" s="88">
        <v>43726.677708333336</v>
      </c>
      <c r="Q43" s="86" t="s">
        <v>263</v>
      </c>
      <c r="R43" s="86"/>
      <c r="S43" s="86"/>
      <c r="T43" s="86"/>
      <c r="U43" s="86"/>
      <c r="V43" s="90" t="s">
        <v>303</v>
      </c>
      <c r="W43" s="88">
        <v>43726.677708333336</v>
      </c>
      <c r="X43" s="90" t="s">
        <v>335</v>
      </c>
      <c r="Y43" s="86"/>
      <c r="Z43" s="86"/>
      <c r="AA43" s="92" t="s">
        <v>368</v>
      </c>
      <c r="AB43" s="86"/>
      <c r="AC43" s="86" t="b">
        <v>0</v>
      </c>
      <c r="AD43" s="86">
        <v>0</v>
      </c>
      <c r="AE43" s="92" t="s">
        <v>378</v>
      </c>
      <c r="AF43" s="86" t="b">
        <v>0</v>
      </c>
      <c r="AG43" s="86" t="s">
        <v>384</v>
      </c>
      <c r="AH43" s="86"/>
      <c r="AI43" s="92" t="s">
        <v>378</v>
      </c>
      <c r="AJ43" s="86" t="b">
        <v>0</v>
      </c>
      <c r="AK43" s="86">
        <v>4</v>
      </c>
      <c r="AL43" s="92" t="s">
        <v>364</v>
      </c>
      <c r="AM43" s="86" t="s">
        <v>393</v>
      </c>
      <c r="AN43" s="86" t="b">
        <v>0</v>
      </c>
      <c r="AO43" s="92" t="s">
        <v>364</v>
      </c>
      <c r="AP43" s="86" t="s">
        <v>176</v>
      </c>
      <c r="AQ43" s="86">
        <v>0</v>
      </c>
      <c r="AR43" s="86">
        <v>0</v>
      </c>
      <c r="AS43" s="86"/>
      <c r="AT43" s="86"/>
      <c r="AU43" s="86"/>
      <c r="AV43" s="86"/>
      <c r="AW43" s="86"/>
      <c r="AX43" s="86"/>
      <c r="AY43" s="86"/>
      <c r="AZ43" s="86"/>
      <c r="BA43">
        <v>6</v>
      </c>
      <c r="BB43" s="85" t="str">
        <f>REPLACE(INDEX(GroupVertices[Group],MATCH(Edges[[#This Row],[Vertex 1]],GroupVertices[Vertex],0)),1,1,"")</f>
        <v>3</v>
      </c>
      <c r="BC43" s="85" t="str">
        <f>REPLACE(INDEX(GroupVertices[Group],MATCH(Edges[[#This Row],[Vertex 2]],GroupVertices[Vertex],0)),1,1,"")</f>
        <v>3</v>
      </c>
      <c r="BD43" s="51">
        <v>1</v>
      </c>
      <c r="BE43" s="52">
        <v>5.2631578947368425</v>
      </c>
      <c r="BF43" s="51">
        <v>0</v>
      </c>
      <c r="BG43" s="52">
        <v>0</v>
      </c>
      <c r="BH43" s="51">
        <v>0</v>
      </c>
      <c r="BI43" s="52">
        <v>0</v>
      </c>
      <c r="BJ43" s="51">
        <v>18</v>
      </c>
      <c r="BK43" s="52">
        <v>94.73684210526316</v>
      </c>
      <c r="BL43" s="51">
        <v>19</v>
      </c>
    </row>
    <row r="44" spans="1:64" ht="30">
      <c r="A44" s="84" t="s">
        <v>227</v>
      </c>
      <c r="B44" s="84" t="s">
        <v>237</v>
      </c>
      <c r="C44" s="53" t="s">
        <v>1056</v>
      </c>
      <c r="D44" s="54">
        <v>10</v>
      </c>
      <c r="E44" s="65" t="s">
        <v>136</v>
      </c>
      <c r="F44" s="55">
        <v>12</v>
      </c>
      <c r="G44" s="53"/>
      <c r="H44" s="57"/>
      <c r="I44" s="56"/>
      <c r="J44" s="56"/>
      <c r="K44" s="36" t="s">
        <v>65</v>
      </c>
      <c r="L44" s="83">
        <v>44</v>
      </c>
      <c r="M44" s="83"/>
      <c r="N44" s="63"/>
      <c r="O44" s="86" t="s">
        <v>238</v>
      </c>
      <c r="P44" s="88">
        <v>43744.08383101852</v>
      </c>
      <c r="Q44" s="86" t="s">
        <v>263</v>
      </c>
      <c r="R44" s="86"/>
      <c r="S44" s="86"/>
      <c r="T44" s="86"/>
      <c r="U44" s="86"/>
      <c r="V44" s="90" t="s">
        <v>303</v>
      </c>
      <c r="W44" s="88">
        <v>43744.08383101852</v>
      </c>
      <c r="X44" s="90" t="s">
        <v>336</v>
      </c>
      <c r="Y44" s="86"/>
      <c r="Z44" s="86"/>
      <c r="AA44" s="92" t="s">
        <v>369</v>
      </c>
      <c r="AB44" s="86"/>
      <c r="AC44" s="86" t="b">
        <v>0</v>
      </c>
      <c r="AD44" s="86">
        <v>0</v>
      </c>
      <c r="AE44" s="92" t="s">
        <v>378</v>
      </c>
      <c r="AF44" s="86" t="b">
        <v>0</v>
      </c>
      <c r="AG44" s="86" t="s">
        <v>384</v>
      </c>
      <c r="AH44" s="86"/>
      <c r="AI44" s="92" t="s">
        <v>378</v>
      </c>
      <c r="AJ44" s="86" t="b">
        <v>0</v>
      </c>
      <c r="AK44" s="86">
        <v>4</v>
      </c>
      <c r="AL44" s="92" t="s">
        <v>364</v>
      </c>
      <c r="AM44" s="86" t="s">
        <v>393</v>
      </c>
      <c r="AN44" s="86" t="b">
        <v>0</v>
      </c>
      <c r="AO44" s="92" t="s">
        <v>364</v>
      </c>
      <c r="AP44" s="86" t="s">
        <v>176</v>
      </c>
      <c r="AQ44" s="86">
        <v>0</v>
      </c>
      <c r="AR44" s="86">
        <v>0</v>
      </c>
      <c r="AS44" s="86"/>
      <c r="AT44" s="86"/>
      <c r="AU44" s="86"/>
      <c r="AV44" s="86"/>
      <c r="AW44" s="86"/>
      <c r="AX44" s="86"/>
      <c r="AY44" s="86"/>
      <c r="AZ44" s="86"/>
      <c r="BA44">
        <v>6</v>
      </c>
      <c r="BB44" s="85" t="str">
        <f>REPLACE(INDEX(GroupVertices[Group],MATCH(Edges[[#This Row],[Vertex 1]],GroupVertices[Vertex],0)),1,1,"")</f>
        <v>3</v>
      </c>
      <c r="BC44" s="85" t="str">
        <f>REPLACE(INDEX(GroupVertices[Group],MATCH(Edges[[#This Row],[Vertex 2]],GroupVertices[Vertex],0)),1,1,"")</f>
        <v>3</v>
      </c>
      <c r="BD44" s="51">
        <v>1</v>
      </c>
      <c r="BE44" s="52">
        <v>5.2631578947368425</v>
      </c>
      <c r="BF44" s="51">
        <v>0</v>
      </c>
      <c r="BG44" s="52">
        <v>0</v>
      </c>
      <c r="BH44" s="51">
        <v>0</v>
      </c>
      <c r="BI44" s="52">
        <v>0</v>
      </c>
      <c r="BJ44" s="51">
        <v>18</v>
      </c>
      <c r="BK44" s="52">
        <v>94.73684210526316</v>
      </c>
      <c r="BL44"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R3" r:id="rId1" display="https://twitter.com/AdobeExpCloud/status/1133822505028935681"/>
    <hyperlink ref="R14" r:id="rId2" display="https://twitter.com/i/web/status/1166219018736304128"/>
    <hyperlink ref="R15" r:id="rId3" display="https://twitter.com/i/web/status/1166219018736304128"/>
    <hyperlink ref="R16" r:id="rId4" display="https://twitter.com/i/web/status/1166219018736304128"/>
    <hyperlink ref="R17" r:id="rId5" display="https://twitter.com/i/web/status/1166219018736304128"/>
    <hyperlink ref="R18" r:id="rId6" display="https://twitter.com/i/web/status/1166219018736304128"/>
    <hyperlink ref="R19" r:id="rId7" display="https://twitter.com/i/web/status/1166219018736304128"/>
    <hyperlink ref="R21" r:id="rId8" display="https://twitter.com/i/web/status/1166219018736304128"/>
    <hyperlink ref="R22" r:id="rId9" display="https://twitter.com/i/web/status/1166219018736304128"/>
    <hyperlink ref="R29" r:id="rId10" display="https://twitter.com/i/web/status/1166772854131740674"/>
    <hyperlink ref="R31" r:id="rId11" display="https://twitter.com/i/web/status/1171814173145214977"/>
    <hyperlink ref="R34" r:id="rId12" display="https://twitter.com/search?q=%23AdobeChat&amp;src=typed_query"/>
    <hyperlink ref="R39" r:id="rId13" display="https://www.socialmagnets.net/thriving-in-the-moment-of-commerce/?utm_sq=g2mqjg2mlk&amp;utm_source=Twitter&amp;utm_medium=social&amp;utm_campaign=Ross-Quintana&amp;utm_content=RossContent"/>
    <hyperlink ref="U7" r:id="rId14" display="https://pbs.twimg.com/tweet_video_thumb/EBY785sXkAAQW00.jpg"/>
    <hyperlink ref="U9" r:id="rId15" display="https://pbs.twimg.com/media/D8pR62FX4AEMbWt.jpg"/>
    <hyperlink ref="U20" r:id="rId16" display="https://pbs.twimg.com/media/D888Hs-U8AAB9Yj.jpg"/>
    <hyperlink ref="U35" r:id="rId17" display="https://pbs.twimg.com/tweet_video_thumb/EBdxpOEW4AEScUm.jpg"/>
    <hyperlink ref="U37" r:id="rId18" display="https://pbs.twimg.com/tweet_video_thumb/EBdxpOEW4AEScUm.jpg"/>
    <hyperlink ref="V3" r:id="rId19" display="http://pbs.twimg.com/profile_images/938623545885601792/1CGIyvlD_normal.jpg"/>
    <hyperlink ref="V4" r:id="rId20" display="http://pbs.twimg.com/profile_images/714215369657987073/KMLa2iK5_normal.jpg"/>
    <hyperlink ref="V5" r:id="rId21" display="http://pbs.twimg.com/profile_images/1085281789684445186/M5p54HHt_normal.jpg"/>
    <hyperlink ref="V6" r:id="rId22" display="http://pbs.twimg.com/profile_images/1175174258881912832/caRWgloC_normal.jpg"/>
    <hyperlink ref="V7" r:id="rId23" display="https://pbs.twimg.com/tweet_video_thumb/EBY785sXkAAQW00.jpg"/>
    <hyperlink ref="V8" r:id="rId24" display="http://pbs.twimg.com/profile_images/1130957462813728773/-j_lcLKQ_normal.jpg"/>
    <hyperlink ref="V9" r:id="rId25" display="https://pbs.twimg.com/media/D8pR62FX4AEMbWt.jpg"/>
    <hyperlink ref="V10" r:id="rId26" display="http://pbs.twimg.com/profile_images/728285749255258114/yplJkHwK_normal.jpg"/>
    <hyperlink ref="V11" r:id="rId27" display="http://pbs.twimg.com/profile_images/711179323575767040/Tc5027nl_normal.jpg"/>
    <hyperlink ref="V12" r:id="rId28" display="http://pbs.twimg.com/profile_images/1161281950344196098/TIhnv3wC_normal.jpg"/>
    <hyperlink ref="V13" r:id="rId29" display="http://pbs.twimg.com/profile_images/1161281950344196098/TIhnv3wC_normal.jpg"/>
    <hyperlink ref="V14" r:id="rId30" display="http://pbs.twimg.com/profile_images/1024557143658254337/yZnvo-2o_normal.jpg"/>
    <hyperlink ref="V15" r:id="rId31" display="http://pbs.twimg.com/profile_images/1024557143658254337/yZnvo-2o_normal.jpg"/>
    <hyperlink ref="V16" r:id="rId32" display="http://pbs.twimg.com/profile_images/1024557143658254337/yZnvo-2o_normal.jpg"/>
    <hyperlink ref="V17" r:id="rId33" display="http://pbs.twimg.com/profile_images/1024557143658254337/yZnvo-2o_normal.jpg"/>
    <hyperlink ref="V18" r:id="rId34" display="http://pbs.twimg.com/profile_images/1024557143658254337/yZnvo-2o_normal.jpg"/>
    <hyperlink ref="V19" r:id="rId35" display="http://pbs.twimg.com/profile_images/1024557143658254337/yZnvo-2o_normal.jpg"/>
    <hyperlink ref="V20" r:id="rId36" display="https://pbs.twimg.com/media/D888Hs-U8AAB9Yj.jpg"/>
    <hyperlink ref="V21" r:id="rId37" display="http://pbs.twimg.com/profile_images/1024557143658254337/yZnvo-2o_normal.jpg"/>
    <hyperlink ref="V22" r:id="rId38" display="http://pbs.twimg.com/profile_images/1024557143658254337/yZnvo-2o_normal.jpg"/>
    <hyperlink ref="V23" r:id="rId39" display="http://pbs.twimg.com/profile_images/533259350609891328/yAlSdl0H_normal.jpeg"/>
    <hyperlink ref="V24" r:id="rId40" display="http://pbs.twimg.com/profile_images/533259350609891328/yAlSdl0H_normal.jpeg"/>
    <hyperlink ref="V25" r:id="rId41" display="http://pbs.twimg.com/profile_images/1108165029055090688/djrJvD4i_normal.jpg"/>
    <hyperlink ref="V26" r:id="rId42" display="http://pbs.twimg.com/profile_images/1108165029055090688/djrJvD4i_normal.jpg"/>
    <hyperlink ref="V27" r:id="rId43" display="http://pbs.twimg.com/profile_images/1108165029055090688/djrJvD4i_normal.jpg"/>
    <hyperlink ref="V28" r:id="rId44" display="http://pbs.twimg.com/profile_images/1108165029055090688/djrJvD4i_normal.jpg"/>
    <hyperlink ref="V29" r:id="rId45" display="http://pbs.twimg.com/profile_images/1108165029055090688/djrJvD4i_normal.jpg"/>
    <hyperlink ref="V30" r:id="rId46" display="http://pbs.twimg.com/profile_images/1108165029055090688/djrJvD4i_normal.jpg"/>
    <hyperlink ref="V31" r:id="rId47" display="http://pbs.twimg.com/profile_images/1108165029055090688/djrJvD4i_normal.jpg"/>
    <hyperlink ref="V32" r:id="rId48" display="http://pbs.twimg.com/profile_images/1108165029055090688/djrJvD4i_normal.jpg"/>
    <hyperlink ref="V33" r:id="rId49" display="http://pbs.twimg.com/profile_images/955579372961873920/kXWQh-RW_normal.jpg"/>
    <hyperlink ref="V34" r:id="rId50" display="http://pbs.twimg.com/profile_images/955579372961873920/kXWQh-RW_normal.jpg"/>
    <hyperlink ref="V35" r:id="rId51" display="https://pbs.twimg.com/tweet_video_thumb/EBdxpOEW4AEScUm.jpg"/>
    <hyperlink ref="V36" r:id="rId52" display="http://pbs.twimg.com/profile_images/1143197167596605441/a2G3meha_normal.png"/>
    <hyperlink ref="V37" r:id="rId53" display="https://pbs.twimg.com/tweet_video_thumb/EBdxpOEW4AEScUm.jpg"/>
    <hyperlink ref="V38" r:id="rId54" display="http://pbs.twimg.com/profile_images/1143197167596605441/a2G3meha_normal.png"/>
    <hyperlink ref="V39" r:id="rId55" display="http://pbs.twimg.com/profile_images/1143197167596605441/a2G3meha_normal.png"/>
    <hyperlink ref="V40" r:id="rId56" display="http://pbs.twimg.com/profile_images/1143197167596605441/a2G3meha_normal.png"/>
    <hyperlink ref="V41" r:id="rId57" display="http://pbs.twimg.com/profile_images/1143197167596605441/a2G3meha_normal.png"/>
    <hyperlink ref="V42" r:id="rId58" display="http://pbs.twimg.com/profile_images/1143197167596605441/a2G3meha_normal.png"/>
    <hyperlink ref="V43" r:id="rId59" display="http://pbs.twimg.com/profile_images/1143197167596605441/a2G3meha_normal.png"/>
    <hyperlink ref="V44" r:id="rId60" display="http://pbs.twimg.com/profile_images/1143197167596605441/a2G3meha_normal.png"/>
    <hyperlink ref="X3" r:id="rId61" display="https://twitter.com/#!/jenlasser/status/1133823159524876289"/>
    <hyperlink ref="X4" r:id="rId62" display="https://twitter.com/#!/dragosdragusin/status/1157948806979305472"/>
    <hyperlink ref="X5" r:id="rId63" display="https://twitter.com/#!/kharigk82/status/1159039703364046848"/>
    <hyperlink ref="X6" r:id="rId64" display="https://twitter.com/#!/akwyz/status/1159152702749859840"/>
    <hyperlink ref="X7" r:id="rId65" display="https://twitter.com/#!/mllnnlmotivator/status/1159179877297397760"/>
    <hyperlink ref="X8" r:id="rId66" display="https://twitter.com/#!/colbyd_morton/status/1159536081630650369"/>
    <hyperlink ref="X9" r:id="rId67" display="https://twitter.com/#!/christhames35/status/1137811931174232065"/>
    <hyperlink ref="X10" r:id="rId68" display="https://twitter.com/#!/leolibrarian/status/1159542966786113537"/>
    <hyperlink ref="X11" r:id="rId69" display="https://twitter.com/#!/jynapster/status/1161690954375532544"/>
    <hyperlink ref="X12" r:id="rId70" display="https://twitter.com/#!/matovuearner/status/1161713771729051649"/>
    <hyperlink ref="X13" r:id="rId71" display="https://twitter.com/#!/matovuearner/status/1161713789517123584"/>
    <hyperlink ref="X14" r:id="rId72" display="https://twitter.com/#!/thelaukik/status/1166219018736304128"/>
    <hyperlink ref="X15" r:id="rId73" display="https://twitter.com/#!/thelaukik/status/1166219018736304128"/>
    <hyperlink ref="X16" r:id="rId74" display="https://twitter.com/#!/thelaukik/status/1166219018736304128"/>
    <hyperlink ref="X17" r:id="rId75" display="https://twitter.com/#!/thelaukik/status/1166219018736304128"/>
    <hyperlink ref="X18" r:id="rId76" display="https://twitter.com/#!/thelaukik/status/1166219018736304128"/>
    <hyperlink ref="X19" r:id="rId77" display="https://twitter.com/#!/thelaukik/status/1166219018736304128"/>
    <hyperlink ref="X20" r:id="rId78" display="https://twitter.com/#!/adobeexpcare/status/1139200750259585024"/>
    <hyperlink ref="X21" r:id="rId79" display="https://twitter.com/#!/thelaukik/status/1166219018736304128"/>
    <hyperlink ref="X22" r:id="rId80" display="https://twitter.com/#!/thelaukik/status/1166219018736304128"/>
    <hyperlink ref="X23" r:id="rId81" display="https://twitter.com/#!/jennykim/status/1166887964363952130"/>
    <hyperlink ref="X24" r:id="rId82" display="https://twitter.com/#!/jennykim/status/1171885352346370049"/>
    <hyperlink ref="X25" r:id="rId83" display="https://twitter.com/#!/pokeyluwho/status/1159139157203140608"/>
    <hyperlink ref="X26" r:id="rId84" display="https://twitter.com/#!/pokeyluwho/status/1161670633786413056"/>
    <hyperlink ref="X27" r:id="rId85" display="https://twitter.com/#!/pokeyluwho/status/1161670634730115079"/>
    <hyperlink ref="X28" r:id="rId86" display="https://twitter.com/#!/pokeyluwho/status/1164311848302387203"/>
    <hyperlink ref="X29" r:id="rId87" display="https://twitter.com/#!/pokeyluwho/status/1166772854131740674"/>
    <hyperlink ref="X30" r:id="rId88" display="https://twitter.com/#!/pokeyluwho/status/1169262336231792640"/>
    <hyperlink ref="X31" r:id="rId89" display="https://twitter.com/#!/pokeyluwho/status/1171814173145214977"/>
    <hyperlink ref="X32" r:id="rId90" display="https://twitter.com/#!/pokeyluwho/status/1171818732441821184"/>
    <hyperlink ref="X33" r:id="rId91" display="https://twitter.com/#!/erich13/status/1176924032286879744"/>
    <hyperlink ref="X34" r:id="rId92" display="https://twitter.com/#!/erich13/status/1176943844467847168"/>
    <hyperlink ref="X35" r:id="rId93" display="https://twitter.com/#!/mllnnlmotivator/status/1159520387794948101"/>
    <hyperlink ref="X36" r:id="rId94" display="https://twitter.com/#!/ross_quintana/status/1159885165629333504"/>
    <hyperlink ref="X37" r:id="rId95" display="https://twitter.com/#!/mllnnlmotivator/status/1159520387794948101"/>
    <hyperlink ref="X38" r:id="rId96" display="https://twitter.com/#!/ross_quintana/status/1159885165629333504"/>
    <hyperlink ref="X39" r:id="rId97" display="https://twitter.com/#!/ross_quintana/status/1130277068472803329"/>
    <hyperlink ref="X40" r:id="rId98" display="https://twitter.com/#!/ross_quintana/status/1157501537054330880"/>
    <hyperlink ref="X41" r:id="rId99" display="https://twitter.com/#!/ross_quintana/status/1162907163217530881"/>
    <hyperlink ref="X42" r:id="rId100" display="https://twitter.com/#!/ross_quintana/status/1168327874056740866"/>
    <hyperlink ref="X43" r:id="rId101" display="https://twitter.com/#!/ross_quintana/status/1174356382902116358"/>
    <hyperlink ref="X44" r:id="rId102" display="https://twitter.com/#!/ross_quintana/status/1180664151145881601"/>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961</v>
      </c>
      <c r="B1" s="13" t="s">
        <v>962</v>
      </c>
      <c r="C1" s="13" t="s">
        <v>955</v>
      </c>
      <c r="D1" s="13" t="s">
        <v>956</v>
      </c>
      <c r="E1" s="13" t="s">
        <v>963</v>
      </c>
      <c r="F1" s="13" t="s">
        <v>144</v>
      </c>
      <c r="G1" s="13" t="s">
        <v>964</v>
      </c>
      <c r="H1" s="13" t="s">
        <v>965</v>
      </c>
      <c r="I1" s="13" t="s">
        <v>966</v>
      </c>
      <c r="J1" s="13" t="s">
        <v>967</v>
      </c>
      <c r="K1" s="13" t="s">
        <v>968</v>
      </c>
      <c r="L1" s="13" t="s">
        <v>969</v>
      </c>
    </row>
    <row r="2" spans="1:12" ht="15">
      <c r="A2" s="91" t="s">
        <v>730</v>
      </c>
      <c r="B2" s="91" t="s">
        <v>731</v>
      </c>
      <c r="C2" s="91">
        <v>17</v>
      </c>
      <c r="D2" s="130">
        <v>0.034785255548968746</v>
      </c>
      <c r="E2" s="130">
        <v>1.470982714616232</v>
      </c>
      <c r="F2" s="91" t="s">
        <v>957</v>
      </c>
      <c r="G2" s="91" t="b">
        <v>0</v>
      </c>
      <c r="H2" s="91" t="b">
        <v>0</v>
      </c>
      <c r="I2" s="91" t="b">
        <v>0</v>
      </c>
      <c r="J2" s="91" t="b">
        <v>0</v>
      </c>
      <c r="K2" s="91" t="b">
        <v>0</v>
      </c>
      <c r="L2" s="91" t="b">
        <v>0</v>
      </c>
    </row>
    <row r="3" spans="1:12" ht="15">
      <c r="A3" s="91" t="s">
        <v>735</v>
      </c>
      <c r="B3" s="91" t="s">
        <v>736</v>
      </c>
      <c r="C3" s="91">
        <v>15</v>
      </c>
      <c r="D3" s="130">
        <v>0.008632504558543017</v>
      </c>
      <c r="E3" s="130">
        <v>1.5736450565133797</v>
      </c>
      <c r="F3" s="91" t="s">
        <v>957</v>
      </c>
      <c r="G3" s="91" t="b">
        <v>0</v>
      </c>
      <c r="H3" s="91" t="b">
        <v>0</v>
      </c>
      <c r="I3" s="91" t="b">
        <v>0</v>
      </c>
      <c r="J3" s="91" t="b">
        <v>0</v>
      </c>
      <c r="K3" s="91" t="b">
        <v>0</v>
      </c>
      <c r="L3" s="91" t="b">
        <v>0</v>
      </c>
    </row>
    <row r="4" spans="1:12" ht="15">
      <c r="A4" s="91" t="s">
        <v>736</v>
      </c>
      <c r="B4" s="91" t="s">
        <v>737</v>
      </c>
      <c r="C4" s="91">
        <v>15</v>
      </c>
      <c r="D4" s="130">
        <v>0.008632504558543017</v>
      </c>
      <c r="E4" s="130">
        <v>1.5736450565133797</v>
      </c>
      <c r="F4" s="91" t="s">
        <v>957</v>
      </c>
      <c r="G4" s="91" t="b">
        <v>0</v>
      </c>
      <c r="H4" s="91" t="b">
        <v>0</v>
      </c>
      <c r="I4" s="91" t="b">
        <v>0</v>
      </c>
      <c r="J4" s="91" t="b">
        <v>0</v>
      </c>
      <c r="K4" s="91" t="b">
        <v>0</v>
      </c>
      <c r="L4" s="91" t="b">
        <v>0</v>
      </c>
    </row>
    <row r="5" spans="1:12" ht="15">
      <c r="A5" s="91" t="s">
        <v>737</v>
      </c>
      <c r="B5" s="91" t="s">
        <v>738</v>
      </c>
      <c r="C5" s="91">
        <v>15</v>
      </c>
      <c r="D5" s="130">
        <v>0.008632504558543017</v>
      </c>
      <c r="E5" s="130">
        <v>1.5736450565133797</v>
      </c>
      <c r="F5" s="91" t="s">
        <v>957</v>
      </c>
      <c r="G5" s="91" t="b">
        <v>0</v>
      </c>
      <c r="H5" s="91" t="b">
        <v>0</v>
      </c>
      <c r="I5" s="91" t="b">
        <v>0</v>
      </c>
      <c r="J5" s="91" t="b">
        <v>0</v>
      </c>
      <c r="K5" s="91" t="b">
        <v>0</v>
      </c>
      <c r="L5" s="91" t="b">
        <v>0</v>
      </c>
    </row>
    <row r="6" spans="1:12" ht="15">
      <c r="A6" s="91" t="s">
        <v>739</v>
      </c>
      <c r="B6" s="91" t="s">
        <v>728</v>
      </c>
      <c r="C6" s="91">
        <v>15</v>
      </c>
      <c r="D6" s="130">
        <v>0.008632504558543017</v>
      </c>
      <c r="E6" s="130">
        <v>0.9715850651854174</v>
      </c>
      <c r="F6" s="91" t="s">
        <v>957</v>
      </c>
      <c r="G6" s="91" t="b">
        <v>0</v>
      </c>
      <c r="H6" s="91" t="b">
        <v>0</v>
      </c>
      <c r="I6" s="91" t="b">
        <v>0</v>
      </c>
      <c r="J6" s="91" t="b">
        <v>0</v>
      </c>
      <c r="K6" s="91" t="b">
        <v>0</v>
      </c>
      <c r="L6" s="91" t="b">
        <v>0</v>
      </c>
    </row>
    <row r="7" spans="1:12" ht="15">
      <c r="A7" s="91" t="s">
        <v>740</v>
      </c>
      <c r="B7" s="91" t="s">
        <v>728</v>
      </c>
      <c r="C7" s="91">
        <v>15</v>
      </c>
      <c r="D7" s="130">
        <v>0.008632504558543017</v>
      </c>
      <c r="E7" s="130">
        <v>0.9715850651854174</v>
      </c>
      <c r="F7" s="91" t="s">
        <v>957</v>
      </c>
      <c r="G7" s="91" t="b">
        <v>0</v>
      </c>
      <c r="H7" s="91" t="b">
        <v>0</v>
      </c>
      <c r="I7" s="91" t="b">
        <v>0</v>
      </c>
      <c r="J7" s="91" t="b">
        <v>0</v>
      </c>
      <c r="K7" s="91" t="b">
        <v>0</v>
      </c>
      <c r="L7" s="91" t="b">
        <v>0</v>
      </c>
    </row>
    <row r="8" spans="1:12" ht="15">
      <c r="A8" s="91" t="s">
        <v>930</v>
      </c>
      <c r="B8" s="91" t="s">
        <v>728</v>
      </c>
      <c r="C8" s="91">
        <v>14</v>
      </c>
      <c r="D8" s="130">
        <v>0.008762021275285869</v>
      </c>
      <c r="E8" s="130">
        <v>0.9416218418079741</v>
      </c>
      <c r="F8" s="91" t="s">
        <v>957</v>
      </c>
      <c r="G8" s="91" t="b">
        <v>0</v>
      </c>
      <c r="H8" s="91" t="b">
        <v>0</v>
      </c>
      <c r="I8" s="91" t="b">
        <v>0</v>
      </c>
      <c r="J8" s="91" t="b">
        <v>0</v>
      </c>
      <c r="K8" s="91" t="b">
        <v>0</v>
      </c>
      <c r="L8" s="91" t="b">
        <v>0</v>
      </c>
    </row>
    <row r="9" spans="1:12" ht="15">
      <c r="A9" s="91" t="s">
        <v>728</v>
      </c>
      <c r="B9" s="91" t="s">
        <v>740</v>
      </c>
      <c r="C9" s="91">
        <v>13</v>
      </c>
      <c r="D9" s="130">
        <v>0.008839357375501948</v>
      </c>
      <c r="E9" s="130">
        <v>0.9317135531477251</v>
      </c>
      <c r="F9" s="91" t="s">
        <v>957</v>
      </c>
      <c r="G9" s="91" t="b">
        <v>0</v>
      </c>
      <c r="H9" s="91" t="b">
        <v>0</v>
      </c>
      <c r="I9" s="91" t="b">
        <v>0</v>
      </c>
      <c r="J9" s="91" t="b">
        <v>0</v>
      </c>
      <c r="K9" s="91" t="b">
        <v>0</v>
      </c>
      <c r="L9" s="91" t="b">
        <v>0</v>
      </c>
    </row>
    <row r="10" spans="1:12" ht="15">
      <c r="A10" s="91" t="s">
        <v>728</v>
      </c>
      <c r="B10" s="91" t="s">
        <v>930</v>
      </c>
      <c r="C10" s="91">
        <v>13</v>
      </c>
      <c r="D10" s="130">
        <v>0.008839357375501948</v>
      </c>
      <c r="E10" s="130">
        <v>0.9317135531477251</v>
      </c>
      <c r="F10" s="91" t="s">
        <v>957</v>
      </c>
      <c r="G10" s="91" t="b">
        <v>0</v>
      </c>
      <c r="H10" s="91" t="b">
        <v>0</v>
      </c>
      <c r="I10" s="91" t="b">
        <v>0</v>
      </c>
      <c r="J10" s="91" t="b">
        <v>0</v>
      </c>
      <c r="K10" s="91" t="b">
        <v>0</v>
      </c>
      <c r="L10" s="91" t="b">
        <v>0</v>
      </c>
    </row>
    <row r="11" spans="1:12" ht="15">
      <c r="A11" s="91" t="s">
        <v>728</v>
      </c>
      <c r="B11" s="91" t="s">
        <v>931</v>
      </c>
      <c r="C11" s="91">
        <v>13</v>
      </c>
      <c r="D11" s="130">
        <v>0.008839357375501948</v>
      </c>
      <c r="E11" s="130">
        <v>0.9616767765251684</v>
      </c>
      <c r="F11" s="91" t="s">
        <v>957</v>
      </c>
      <c r="G11" s="91" t="b">
        <v>0</v>
      </c>
      <c r="H11" s="91" t="b">
        <v>0</v>
      </c>
      <c r="I11" s="91" t="b">
        <v>0</v>
      </c>
      <c r="J11" s="91" t="b">
        <v>0</v>
      </c>
      <c r="K11" s="91" t="b">
        <v>0</v>
      </c>
      <c r="L11" s="91" t="b">
        <v>0</v>
      </c>
    </row>
    <row r="12" spans="1:12" ht="15">
      <c r="A12" s="91" t="s">
        <v>931</v>
      </c>
      <c r="B12" s="91" t="s">
        <v>728</v>
      </c>
      <c r="C12" s="91">
        <v>9</v>
      </c>
      <c r="D12" s="130">
        <v>0.008535198107474055</v>
      </c>
      <c r="E12" s="130">
        <v>0.9715850651854174</v>
      </c>
      <c r="F12" s="91" t="s">
        <v>957</v>
      </c>
      <c r="G12" s="91" t="b">
        <v>0</v>
      </c>
      <c r="H12" s="91" t="b">
        <v>0</v>
      </c>
      <c r="I12" s="91" t="b">
        <v>0</v>
      </c>
      <c r="J12" s="91" t="b">
        <v>0</v>
      </c>
      <c r="K12" s="91" t="b">
        <v>0</v>
      </c>
      <c r="L12" s="91" t="b">
        <v>0</v>
      </c>
    </row>
    <row r="13" spans="1:12" ht="15">
      <c r="A13" s="91" t="s">
        <v>932</v>
      </c>
      <c r="B13" s="91" t="s">
        <v>933</v>
      </c>
      <c r="C13" s="91">
        <v>8</v>
      </c>
      <c r="D13" s="130">
        <v>0.008274607769895043</v>
      </c>
      <c r="E13" s="130">
        <v>1.8466463285771175</v>
      </c>
      <c r="F13" s="91" t="s">
        <v>957</v>
      </c>
      <c r="G13" s="91" t="b">
        <v>0</v>
      </c>
      <c r="H13" s="91" t="b">
        <v>0</v>
      </c>
      <c r="I13" s="91" t="b">
        <v>0</v>
      </c>
      <c r="J13" s="91" t="b">
        <v>0</v>
      </c>
      <c r="K13" s="91" t="b">
        <v>0</v>
      </c>
      <c r="L13" s="91" t="b">
        <v>0</v>
      </c>
    </row>
    <row r="14" spans="1:12" ht="15">
      <c r="A14" s="91" t="s">
        <v>933</v>
      </c>
      <c r="B14" s="91" t="s">
        <v>934</v>
      </c>
      <c r="C14" s="91">
        <v>8</v>
      </c>
      <c r="D14" s="130">
        <v>0.008274607769895043</v>
      </c>
      <c r="E14" s="130">
        <v>1.8466463285771175</v>
      </c>
      <c r="F14" s="91" t="s">
        <v>957</v>
      </c>
      <c r="G14" s="91" t="b">
        <v>0</v>
      </c>
      <c r="H14" s="91" t="b">
        <v>0</v>
      </c>
      <c r="I14" s="91" t="b">
        <v>0</v>
      </c>
      <c r="J14" s="91" t="b">
        <v>0</v>
      </c>
      <c r="K14" s="91" t="b">
        <v>0</v>
      </c>
      <c r="L14" s="91" t="b">
        <v>0</v>
      </c>
    </row>
    <row r="15" spans="1:12" ht="15">
      <c r="A15" s="91" t="s">
        <v>225</v>
      </c>
      <c r="B15" s="91" t="s">
        <v>735</v>
      </c>
      <c r="C15" s="91">
        <v>7</v>
      </c>
      <c r="D15" s="130">
        <v>0.007922539998395655</v>
      </c>
      <c r="E15" s="130">
        <v>1.9046382755548044</v>
      </c>
      <c r="F15" s="91" t="s">
        <v>957</v>
      </c>
      <c r="G15" s="91" t="b">
        <v>0</v>
      </c>
      <c r="H15" s="91" t="b">
        <v>0</v>
      </c>
      <c r="I15" s="91" t="b">
        <v>0</v>
      </c>
      <c r="J15" s="91" t="b">
        <v>0</v>
      </c>
      <c r="K15" s="91" t="b">
        <v>0</v>
      </c>
      <c r="L15" s="91" t="b">
        <v>0</v>
      </c>
    </row>
    <row r="16" spans="1:12" ht="15">
      <c r="A16" s="91" t="s">
        <v>935</v>
      </c>
      <c r="B16" s="91" t="s">
        <v>728</v>
      </c>
      <c r="C16" s="91">
        <v>7</v>
      </c>
      <c r="D16" s="130">
        <v>0.007922539998395655</v>
      </c>
      <c r="E16" s="130">
        <v>0.9715850651854174</v>
      </c>
      <c r="F16" s="91" t="s">
        <v>957</v>
      </c>
      <c r="G16" s="91" t="b">
        <v>0</v>
      </c>
      <c r="H16" s="91" t="b">
        <v>0</v>
      </c>
      <c r="I16" s="91" t="b">
        <v>0</v>
      </c>
      <c r="J16" s="91" t="b">
        <v>0</v>
      </c>
      <c r="K16" s="91" t="b">
        <v>0</v>
      </c>
      <c r="L16" s="91" t="b">
        <v>0</v>
      </c>
    </row>
    <row r="17" spans="1:12" ht="15">
      <c r="A17" s="91" t="s">
        <v>728</v>
      </c>
      <c r="B17" s="91" t="s">
        <v>730</v>
      </c>
      <c r="C17" s="91">
        <v>7</v>
      </c>
      <c r="D17" s="130">
        <v>0.014323340520163604</v>
      </c>
      <c r="E17" s="130">
        <v>0.5602058989579976</v>
      </c>
      <c r="F17" s="91" t="s">
        <v>957</v>
      </c>
      <c r="G17" s="91" t="b">
        <v>0</v>
      </c>
      <c r="H17" s="91" t="b">
        <v>0</v>
      </c>
      <c r="I17" s="91" t="b">
        <v>0</v>
      </c>
      <c r="J17" s="91" t="b">
        <v>0</v>
      </c>
      <c r="K17" s="91" t="b">
        <v>0</v>
      </c>
      <c r="L17" s="91" t="b">
        <v>0</v>
      </c>
    </row>
    <row r="18" spans="1:12" ht="15">
      <c r="A18" s="91" t="s">
        <v>742</v>
      </c>
      <c r="B18" s="91" t="s">
        <v>743</v>
      </c>
      <c r="C18" s="91">
        <v>6</v>
      </c>
      <c r="D18" s="130">
        <v>0.0074658422470007795</v>
      </c>
      <c r="E18" s="130">
        <v>1.9715850651854174</v>
      </c>
      <c r="F18" s="91" t="s">
        <v>957</v>
      </c>
      <c r="G18" s="91" t="b">
        <v>0</v>
      </c>
      <c r="H18" s="91" t="b">
        <v>0</v>
      </c>
      <c r="I18" s="91" t="b">
        <v>0</v>
      </c>
      <c r="J18" s="91" t="b">
        <v>0</v>
      </c>
      <c r="K18" s="91" t="b">
        <v>0</v>
      </c>
      <c r="L18" s="91" t="b">
        <v>0</v>
      </c>
    </row>
    <row r="19" spans="1:12" ht="15">
      <c r="A19" s="91" t="s">
        <v>743</v>
      </c>
      <c r="B19" s="91" t="s">
        <v>744</v>
      </c>
      <c r="C19" s="91">
        <v>6</v>
      </c>
      <c r="D19" s="130">
        <v>0.0074658422470007795</v>
      </c>
      <c r="E19" s="130">
        <v>1.8466463285771175</v>
      </c>
      <c r="F19" s="91" t="s">
        <v>957</v>
      </c>
      <c r="G19" s="91" t="b">
        <v>0</v>
      </c>
      <c r="H19" s="91" t="b">
        <v>0</v>
      </c>
      <c r="I19" s="91" t="b">
        <v>0</v>
      </c>
      <c r="J19" s="91" t="b">
        <v>0</v>
      </c>
      <c r="K19" s="91" t="b">
        <v>0</v>
      </c>
      <c r="L19" s="91" t="b">
        <v>0</v>
      </c>
    </row>
    <row r="20" spans="1:12" ht="15">
      <c r="A20" s="91" t="s">
        <v>744</v>
      </c>
      <c r="B20" s="91" t="s">
        <v>745</v>
      </c>
      <c r="C20" s="91">
        <v>6</v>
      </c>
      <c r="D20" s="130">
        <v>0.0074658422470007795</v>
      </c>
      <c r="E20" s="130">
        <v>1.8466463285771175</v>
      </c>
      <c r="F20" s="91" t="s">
        <v>957</v>
      </c>
      <c r="G20" s="91" t="b">
        <v>0</v>
      </c>
      <c r="H20" s="91" t="b">
        <v>0</v>
      </c>
      <c r="I20" s="91" t="b">
        <v>0</v>
      </c>
      <c r="J20" s="91" t="b">
        <v>0</v>
      </c>
      <c r="K20" s="91" t="b">
        <v>0</v>
      </c>
      <c r="L20" s="91" t="b">
        <v>0</v>
      </c>
    </row>
    <row r="21" spans="1:12" ht="15">
      <c r="A21" s="91" t="s">
        <v>745</v>
      </c>
      <c r="B21" s="91" t="s">
        <v>746</v>
      </c>
      <c r="C21" s="91">
        <v>6</v>
      </c>
      <c r="D21" s="130">
        <v>0.0074658422470007795</v>
      </c>
      <c r="E21" s="130">
        <v>1.9715850651854174</v>
      </c>
      <c r="F21" s="91" t="s">
        <v>957</v>
      </c>
      <c r="G21" s="91" t="b">
        <v>0</v>
      </c>
      <c r="H21" s="91" t="b">
        <v>0</v>
      </c>
      <c r="I21" s="91" t="b">
        <v>0</v>
      </c>
      <c r="J21" s="91" t="b">
        <v>0</v>
      </c>
      <c r="K21" s="91" t="b">
        <v>0</v>
      </c>
      <c r="L21" s="91" t="b">
        <v>0</v>
      </c>
    </row>
    <row r="22" spans="1:12" ht="15">
      <c r="A22" s="91" t="s">
        <v>746</v>
      </c>
      <c r="B22" s="91" t="s">
        <v>747</v>
      </c>
      <c r="C22" s="91">
        <v>6</v>
      </c>
      <c r="D22" s="130">
        <v>0.0074658422470007795</v>
      </c>
      <c r="E22" s="130">
        <v>1.9715850651854174</v>
      </c>
      <c r="F22" s="91" t="s">
        <v>957</v>
      </c>
      <c r="G22" s="91" t="b">
        <v>0</v>
      </c>
      <c r="H22" s="91" t="b">
        <v>0</v>
      </c>
      <c r="I22" s="91" t="b">
        <v>0</v>
      </c>
      <c r="J22" s="91" t="b">
        <v>0</v>
      </c>
      <c r="K22" s="91" t="b">
        <v>0</v>
      </c>
      <c r="L22" s="91" t="b">
        <v>0</v>
      </c>
    </row>
    <row r="23" spans="1:12" ht="15">
      <c r="A23" s="91" t="s">
        <v>747</v>
      </c>
      <c r="B23" s="91" t="s">
        <v>237</v>
      </c>
      <c r="C23" s="91">
        <v>6</v>
      </c>
      <c r="D23" s="130">
        <v>0.0074658422470007795</v>
      </c>
      <c r="E23" s="130">
        <v>1.9715850651854174</v>
      </c>
      <c r="F23" s="91" t="s">
        <v>957</v>
      </c>
      <c r="G23" s="91" t="b">
        <v>0</v>
      </c>
      <c r="H23" s="91" t="b">
        <v>0</v>
      </c>
      <c r="I23" s="91" t="b">
        <v>0</v>
      </c>
      <c r="J23" s="91" t="b">
        <v>0</v>
      </c>
      <c r="K23" s="91" t="b">
        <v>0</v>
      </c>
      <c r="L23" s="91" t="b">
        <v>0</v>
      </c>
    </row>
    <row r="24" spans="1:12" ht="15">
      <c r="A24" s="91" t="s">
        <v>237</v>
      </c>
      <c r="B24" s="91" t="s">
        <v>748</v>
      </c>
      <c r="C24" s="91">
        <v>6</v>
      </c>
      <c r="D24" s="130">
        <v>0.0074658422470007795</v>
      </c>
      <c r="E24" s="130">
        <v>1.9715850651854174</v>
      </c>
      <c r="F24" s="91" t="s">
        <v>957</v>
      </c>
      <c r="G24" s="91" t="b">
        <v>0</v>
      </c>
      <c r="H24" s="91" t="b">
        <v>0</v>
      </c>
      <c r="I24" s="91" t="b">
        <v>0</v>
      </c>
      <c r="J24" s="91" t="b">
        <v>1</v>
      </c>
      <c r="K24" s="91" t="b">
        <v>0</v>
      </c>
      <c r="L24" s="91" t="b">
        <v>0</v>
      </c>
    </row>
    <row r="25" spans="1:12" ht="15">
      <c r="A25" s="91" t="s">
        <v>748</v>
      </c>
      <c r="B25" s="91" t="s">
        <v>749</v>
      </c>
      <c r="C25" s="91">
        <v>6</v>
      </c>
      <c r="D25" s="130">
        <v>0.0074658422470007795</v>
      </c>
      <c r="E25" s="130">
        <v>1.9715850651854174</v>
      </c>
      <c r="F25" s="91" t="s">
        <v>957</v>
      </c>
      <c r="G25" s="91" t="b">
        <v>1</v>
      </c>
      <c r="H25" s="91" t="b">
        <v>0</v>
      </c>
      <c r="I25" s="91" t="b">
        <v>0</v>
      </c>
      <c r="J25" s="91" t="b">
        <v>0</v>
      </c>
      <c r="K25" s="91" t="b">
        <v>0</v>
      </c>
      <c r="L25" s="91" t="b">
        <v>0</v>
      </c>
    </row>
    <row r="26" spans="1:12" ht="15">
      <c r="A26" s="91" t="s">
        <v>749</v>
      </c>
      <c r="B26" s="91" t="s">
        <v>693</v>
      </c>
      <c r="C26" s="91">
        <v>6</v>
      </c>
      <c r="D26" s="130">
        <v>0.0074658422470007795</v>
      </c>
      <c r="E26" s="130">
        <v>1.9715850651854174</v>
      </c>
      <c r="F26" s="91" t="s">
        <v>957</v>
      </c>
      <c r="G26" s="91" t="b">
        <v>0</v>
      </c>
      <c r="H26" s="91" t="b">
        <v>0</v>
      </c>
      <c r="I26" s="91" t="b">
        <v>0</v>
      </c>
      <c r="J26" s="91" t="b">
        <v>0</v>
      </c>
      <c r="K26" s="91" t="b">
        <v>0</v>
      </c>
      <c r="L26" s="91" t="b">
        <v>0</v>
      </c>
    </row>
    <row r="27" spans="1:12" ht="15">
      <c r="A27" s="91" t="s">
        <v>693</v>
      </c>
      <c r="B27" s="91" t="s">
        <v>936</v>
      </c>
      <c r="C27" s="91">
        <v>6</v>
      </c>
      <c r="D27" s="130">
        <v>0.0074658422470007795</v>
      </c>
      <c r="E27" s="130">
        <v>1.9715850651854174</v>
      </c>
      <c r="F27" s="91" t="s">
        <v>957</v>
      </c>
      <c r="G27" s="91" t="b">
        <v>0</v>
      </c>
      <c r="H27" s="91" t="b">
        <v>0</v>
      </c>
      <c r="I27" s="91" t="b">
        <v>0</v>
      </c>
      <c r="J27" s="91" t="b">
        <v>0</v>
      </c>
      <c r="K27" s="91" t="b">
        <v>0</v>
      </c>
      <c r="L27" s="91" t="b">
        <v>0</v>
      </c>
    </row>
    <row r="28" spans="1:12" ht="15">
      <c r="A28" s="91" t="s">
        <v>936</v>
      </c>
      <c r="B28" s="91" t="s">
        <v>937</v>
      </c>
      <c r="C28" s="91">
        <v>6</v>
      </c>
      <c r="D28" s="130">
        <v>0.0074658422470007795</v>
      </c>
      <c r="E28" s="130">
        <v>1.9715850651854174</v>
      </c>
      <c r="F28" s="91" t="s">
        <v>957</v>
      </c>
      <c r="G28" s="91" t="b">
        <v>0</v>
      </c>
      <c r="H28" s="91" t="b">
        <v>0</v>
      </c>
      <c r="I28" s="91" t="b">
        <v>0</v>
      </c>
      <c r="J28" s="91" t="b">
        <v>0</v>
      </c>
      <c r="K28" s="91" t="b">
        <v>0</v>
      </c>
      <c r="L28" s="91" t="b">
        <v>0</v>
      </c>
    </row>
    <row r="29" spans="1:12" ht="15">
      <c r="A29" s="91" t="s">
        <v>728</v>
      </c>
      <c r="B29" s="91" t="s">
        <v>935</v>
      </c>
      <c r="C29" s="91">
        <v>6</v>
      </c>
      <c r="D29" s="130">
        <v>0.0074658422470007795</v>
      </c>
      <c r="E29" s="130">
        <v>0.9269146702659565</v>
      </c>
      <c r="F29" s="91" t="s">
        <v>957</v>
      </c>
      <c r="G29" s="91" t="b">
        <v>0</v>
      </c>
      <c r="H29" s="91" t="b">
        <v>0</v>
      </c>
      <c r="I29" s="91" t="b">
        <v>0</v>
      </c>
      <c r="J29" s="91" t="b">
        <v>0</v>
      </c>
      <c r="K29" s="91" t="b">
        <v>0</v>
      </c>
      <c r="L29" s="91" t="b">
        <v>0</v>
      </c>
    </row>
    <row r="30" spans="1:12" ht="15">
      <c r="A30" s="91" t="s">
        <v>738</v>
      </c>
      <c r="B30" s="91" t="s">
        <v>932</v>
      </c>
      <c r="C30" s="91">
        <v>6</v>
      </c>
      <c r="D30" s="130">
        <v>0.0074658422470007795</v>
      </c>
      <c r="E30" s="130">
        <v>1.4487063199050798</v>
      </c>
      <c r="F30" s="91" t="s">
        <v>957</v>
      </c>
      <c r="G30" s="91" t="b">
        <v>0</v>
      </c>
      <c r="H30" s="91" t="b">
        <v>0</v>
      </c>
      <c r="I30" s="91" t="b">
        <v>0</v>
      </c>
      <c r="J30" s="91" t="b">
        <v>0</v>
      </c>
      <c r="K30" s="91" t="b">
        <v>0</v>
      </c>
      <c r="L30" s="91" t="b">
        <v>0</v>
      </c>
    </row>
    <row r="31" spans="1:12" ht="15">
      <c r="A31" s="91" t="s">
        <v>934</v>
      </c>
      <c r="B31" s="91" t="s">
        <v>739</v>
      </c>
      <c r="C31" s="91">
        <v>6</v>
      </c>
      <c r="D31" s="130">
        <v>0.0074658422470007795</v>
      </c>
      <c r="E31" s="130">
        <v>1.4487063199050798</v>
      </c>
      <c r="F31" s="91" t="s">
        <v>957</v>
      </c>
      <c r="G31" s="91" t="b">
        <v>0</v>
      </c>
      <c r="H31" s="91" t="b">
        <v>0</v>
      </c>
      <c r="I31" s="91" t="b">
        <v>0</v>
      </c>
      <c r="J31" s="91" t="b">
        <v>0</v>
      </c>
      <c r="K31" s="91" t="b">
        <v>0</v>
      </c>
      <c r="L31" s="91" t="b">
        <v>0</v>
      </c>
    </row>
    <row r="32" spans="1:12" ht="15">
      <c r="A32" s="91" t="s">
        <v>758</v>
      </c>
      <c r="B32" s="91" t="s">
        <v>729</v>
      </c>
      <c r="C32" s="91">
        <v>6</v>
      </c>
      <c r="D32" s="130">
        <v>0.0074658422470007795</v>
      </c>
      <c r="E32" s="130">
        <v>1.0965238017937173</v>
      </c>
      <c r="F32" s="91" t="s">
        <v>957</v>
      </c>
      <c r="G32" s="91" t="b">
        <v>0</v>
      </c>
      <c r="H32" s="91" t="b">
        <v>0</v>
      </c>
      <c r="I32" s="91" t="b">
        <v>0</v>
      </c>
      <c r="J32" s="91" t="b">
        <v>0</v>
      </c>
      <c r="K32" s="91" t="b">
        <v>0</v>
      </c>
      <c r="L32" s="91" t="b">
        <v>0</v>
      </c>
    </row>
    <row r="33" spans="1:12" ht="15">
      <c r="A33" s="91" t="s">
        <v>732</v>
      </c>
      <c r="B33" s="91" t="s">
        <v>729</v>
      </c>
      <c r="C33" s="91">
        <v>6</v>
      </c>
      <c r="D33" s="130">
        <v>0.0074658422470007795</v>
      </c>
      <c r="E33" s="130">
        <v>0.9368229589262056</v>
      </c>
      <c r="F33" s="91" t="s">
        <v>957</v>
      </c>
      <c r="G33" s="91" t="b">
        <v>0</v>
      </c>
      <c r="H33" s="91" t="b">
        <v>0</v>
      </c>
      <c r="I33" s="91" t="b">
        <v>0</v>
      </c>
      <c r="J33" s="91" t="b">
        <v>0</v>
      </c>
      <c r="K33" s="91" t="b">
        <v>0</v>
      </c>
      <c r="L33" s="91" t="b">
        <v>0</v>
      </c>
    </row>
    <row r="34" spans="1:12" ht="15">
      <c r="A34" s="91" t="s">
        <v>938</v>
      </c>
      <c r="B34" s="91" t="s">
        <v>729</v>
      </c>
      <c r="C34" s="91">
        <v>6</v>
      </c>
      <c r="D34" s="130">
        <v>0.0074658422470007795</v>
      </c>
      <c r="E34" s="130">
        <v>1.2726150608493987</v>
      </c>
      <c r="F34" s="91" t="s">
        <v>957</v>
      </c>
      <c r="G34" s="91" t="b">
        <v>0</v>
      </c>
      <c r="H34" s="91" t="b">
        <v>0</v>
      </c>
      <c r="I34" s="91" t="b">
        <v>0</v>
      </c>
      <c r="J34" s="91" t="b">
        <v>0</v>
      </c>
      <c r="K34" s="91" t="b">
        <v>0</v>
      </c>
      <c r="L34" s="91" t="b">
        <v>0</v>
      </c>
    </row>
    <row r="35" spans="1:12" ht="15">
      <c r="A35" s="91" t="s">
        <v>939</v>
      </c>
      <c r="B35" s="91" t="s">
        <v>729</v>
      </c>
      <c r="C35" s="91">
        <v>6</v>
      </c>
      <c r="D35" s="130">
        <v>0.0074658422470007795</v>
      </c>
      <c r="E35" s="130">
        <v>1.2726150608493987</v>
      </c>
      <c r="F35" s="91" t="s">
        <v>957</v>
      </c>
      <c r="G35" s="91" t="b">
        <v>0</v>
      </c>
      <c r="H35" s="91" t="b">
        <v>0</v>
      </c>
      <c r="I35" s="91" t="b">
        <v>0</v>
      </c>
      <c r="J35" s="91" t="b">
        <v>0</v>
      </c>
      <c r="K35" s="91" t="b">
        <v>0</v>
      </c>
      <c r="L35" s="91" t="b">
        <v>0</v>
      </c>
    </row>
    <row r="36" spans="1:12" ht="15">
      <c r="A36" s="91" t="s">
        <v>940</v>
      </c>
      <c r="B36" s="91" t="s">
        <v>729</v>
      </c>
      <c r="C36" s="91">
        <v>6</v>
      </c>
      <c r="D36" s="130">
        <v>0.0074658422470007795</v>
      </c>
      <c r="E36" s="130">
        <v>1.2726150608493987</v>
      </c>
      <c r="F36" s="91" t="s">
        <v>957</v>
      </c>
      <c r="G36" s="91" t="b">
        <v>0</v>
      </c>
      <c r="H36" s="91" t="b">
        <v>0</v>
      </c>
      <c r="I36" s="91" t="b">
        <v>0</v>
      </c>
      <c r="J36" s="91" t="b">
        <v>0</v>
      </c>
      <c r="K36" s="91" t="b">
        <v>0</v>
      </c>
      <c r="L36" s="91" t="b">
        <v>0</v>
      </c>
    </row>
    <row r="37" spans="1:12" ht="15">
      <c r="A37" s="91" t="s">
        <v>729</v>
      </c>
      <c r="B37" s="91" t="s">
        <v>941</v>
      </c>
      <c r="C37" s="91">
        <v>6</v>
      </c>
      <c r="D37" s="130">
        <v>0.0074658422470007795</v>
      </c>
      <c r="E37" s="130">
        <v>1.2726150608493987</v>
      </c>
      <c r="F37" s="91" t="s">
        <v>957</v>
      </c>
      <c r="G37" s="91" t="b">
        <v>0</v>
      </c>
      <c r="H37" s="91" t="b">
        <v>0</v>
      </c>
      <c r="I37" s="91" t="b">
        <v>0</v>
      </c>
      <c r="J37" s="91" t="b">
        <v>0</v>
      </c>
      <c r="K37" s="91" t="b">
        <v>0</v>
      </c>
      <c r="L37" s="91" t="b">
        <v>0</v>
      </c>
    </row>
    <row r="38" spans="1:12" ht="15">
      <c r="A38" s="91" t="s">
        <v>941</v>
      </c>
      <c r="B38" s="91" t="s">
        <v>942</v>
      </c>
      <c r="C38" s="91">
        <v>6</v>
      </c>
      <c r="D38" s="130">
        <v>0.0074658422470007795</v>
      </c>
      <c r="E38" s="130">
        <v>1.9715850651854174</v>
      </c>
      <c r="F38" s="91" t="s">
        <v>957</v>
      </c>
      <c r="G38" s="91" t="b">
        <v>0</v>
      </c>
      <c r="H38" s="91" t="b">
        <v>0</v>
      </c>
      <c r="I38" s="91" t="b">
        <v>0</v>
      </c>
      <c r="J38" s="91" t="b">
        <v>0</v>
      </c>
      <c r="K38" s="91" t="b">
        <v>0</v>
      </c>
      <c r="L38" s="91" t="b">
        <v>0</v>
      </c>
    </row>
    <row r="39" spans="1:12" ht="15">
      <c r="A39" s="91" t="s">
        <v>227</v>
      </c>
      <c r="B39" s="91" t="s">
        <v>742</v>
      </c>
      <c r="C39" s="91">
        <v>5</v>
      </c>
      <c r="D39" s="130">
        <v>0.00688692382808293</v>
      </c>
      <c r="E39" s="130">
        <v>1.9715850651854174</v>
      </c>
      <c r="F39" s="91" t="s">
        <v>957</v>
      </c>
      <c r="G39" s="91" t="b">
        <v>0</v>
      </c>
      <c r="H39" s="91" t="b">
        <v>0</v>
      </c>
      <c r="I39" s="91" t="b">
        <v>0</v>
      </c>
      <c r="J39" s="91" t="b">
        <v>0</v>
      </c>
      <c r="K39" s="91" t="b">
        <v>0</v>
      </c>
      <c r="L39" s="91" t="b">
        <v>0</v>
      </c>
    </row>
    <row r="40" spans="1:12" ht="15">
      <c r="A40" s="91" t="s">
        <v>728</v>
      </c>
      <c r="B40" s="91" t="s">
        <v>758</v>
      </c>
      <c r="C40" s="91">
        <v>5</v>
      </c>
      <c r="D40" s="130">
        <v>0.00688692382808293</v>
      </c>
      <c r="E40" s="130">
        <v>0.7385889547932636</v>
      </c>
      <c r="F40" s="91" t="s">
        <v>957</v>
      </c>
      <c r="G40" s="91" t="b">
        <v>0</v>
      </c>
      <c r="H40" s="91" t="b">
        <v>0</v>
      </c>
      <c r="I40" s="91" t="b">
        <v>0</v>
      </c>
      <c r="J40" s="91" t="b">
        <v>0</v>
      </c>
      <c r="K40" s="91" t="b">
        <v>0</v>
      </c>
      <c r="L40" s="91" t="b">
        <v>0</v>
      </c>
    </row>
    <row r="41" spans="1:12" ht="15">
      <c r="A41" s="91" t="s">
        <v>729</v>
      </c>
      <c r="B41" s="91" t="s">
        <v>732</v>
      </c>
      <c r="C41" s="91">
        <v>5</v>
      </c>
      <c r="D41" s="130">
        <v>0.00688692382808293</v>
      </c>
      <c r="E41" s="130">
        <v>0.7954938061297362</v>
      </c>
      <c r="F41" s="91" t="s">
        <v>957</v>
      </c>
      <c r="G41" s="91" t="b">
        <v>0</v>
      </c>
      <c r="H41" s="91" t="b">
        <v>0</v>
      </c>
      <c r="I41" s="91" t="b">
        <v>0</v>
      </c>
      <c r="J41" s="91" t="b">
        <v>0</v>
      </c>
      <c r="K41" s="91" t="b">
        <v>0</v>
      </c>
      <c r="L41" s="91" t="b">
        <v>0</v>
      </c>
    </row>
    <row r="42" spans="1:12" ht="15">
      <c r="A42" s="91" t="s">
        <v>729</v>
      </c>
      <c r="B42" s="91" t="s">
        <v>938</v>
      </c>
      <c r="C42" s="91">
        <v>5</v>
      </c>
      <c r="D42" s="130">
        <v>0.00688692382808293</v>
      </c>
      <c r="E42" s="130">
        <v>1.1934338148017738</v>
      </c>
      <c r="F42" s="91" t="s">
        <v>957</v>
      </c>
      <c r="G42" s="91" t="b">
        <v>0</v>
      </c>
      <c r="H42" s="91" t="b">
        <v>0</v>
      </c>
      <c r="I42" s="91" t="b">
        <v>0</v>
      </c>
      <c r="J42" s="91" t="b">
        <v>0</v>
      </c>
      <c r="K42" s="91" t="b">
        <v>0</v>
      </c>
      <c r="L42" s="91" t="b">
        <v>0</v>
      </c>
    </row>
    <row r="43" spans="1:12" ht="15">
      <c r="A43" s="91" t="s">
        <v>729</v>
      </c>
      <c r="B43" s="91" t="s">
        <v>939</v>
      </c>
      <c r="C43" s="91">
        <v>5</v>
      </c>
      <c r="D43" s="130">
        <v>0.00688692382808293</v>
      </c>
      <c r="E43" s="130">
        <v>1.1934338148017738</v>
      </c>
      <c r="F43" s="91" t="s">
        <v>957</v>
      </c>
      <c r="G43" s="91" t="b">
        <v>0</v>
      </c>
      <c r="H43" s="91" t="b">
        <v>0</v>
      </c>
      <c r="I43" s="91" t="b">
        <v>0</v>
      </c>
      <c r="J43" s="91" t="b">
        <v>0</v>
      </c>
      <c r="K43" s="91" t="b">
        <v>0</v>
      </c>
      <c r="L43" s="91" t="b">
        <v>0</v>
      </c>
    </row>
    <row r="44" spans="1:12" ht="15">
      <c r="A44" s="91" t="s">
        <v>729</v>
      </c>
      <c r="B44" s="91" t="s">
        <v>940</v>
      </c>
      <c r="C44" s="91">
        <v>5</v>
      </c>
      <c r="D44" s="130">
        <v>0.00688692382808293</v>
      </c>
      <c r="E44" s="130">
        <v>1.1934338148017738</v>
      </c>
      <c r="F44" s="91" t="s">
        <v>957</v>
      </c>
      <c r="G44" s="91" t="b">
        <v>0</v>
      </c>
      <c r="H44" s="91" t="b">
        <v>0</v>
      </c>
      <c r="I44" s="91" t="b">
        <v>0</v>
      </c>
      <c r="J44" s="91" t="b">
        <v>0</v>
      </c>
      <c r="K44" s="91" t="b">
        <v>0</v>
      </c>
      <c r="L44" s="91" t="b">
        <v>0</v>
      </c>
    </row>
    <row r="45" spans="1:12" ht="15">
      <c r="A45" s="91" t="s">
        <v>751</v>
      </c>
      <c r="B45" s="91" t="s">
        <v>752</v>
      </c>
      <c r="C45" s="91">
        <v>4</v>
      </c>
      <c r="D45" s="130">
        <v>0.007000959227954455</v>
      </c>
      <c r="E45" s="130">
        <v>2.0507663112330423</v>
      </c>
      <c r="F45" s="91" t="s">
        <v>957</v>
      </c>
      <c r="G45" s="91" t="b">
        <v>0</v>
      </c>
      <c r="H45" s="91" t="b">
        <v>0</v>
      </c>
      <c r="I45" s="91" t="b">
        <v>0</v>
      </c>
      <c r="J45" s="91" t="b">
        <v>0</v>
      </c>
      <c r="K45" s="91" t="b">
        <v>0</v>
      </c>
      <c r="L45" s="91" t="b">
        <v>0</v>
      </c>
    </row>
    <row r="46" spans="1:12" ht="15">
      <c r="A46" s="91" t="s">
        <v>729</v>
      </c>
      <c r="B46" s="91" t="s">
        <v>730</v>
      </c>
      <c r="C46" s="91">
        <v>4</v>
      </c>
      <c r="D46" s="130">
        <v>0.01020849707480933</v>
      </c>
      <c r="E46" s="130">
        <v>0.595921451224532</v>
      </c>
      <c r="F46" s="91" t="s">
        <v>957</v>
      </c>
      <c r="G46" s="91" t="b">
        <v>0</v>
      </c>
      <c r="H46" s="91" t="b">
        <v>0</v>
      </c>
      <c r="I46" s="91" t="b">
        <v>0</v>
      </c>
      <c r="J46" s="91" t="b">
        <v>0</v>
      </c>
      <c r="K46" s="91" t="b">
        <v>0</v>
      </c>
      <c r="L46" s="91" t="b">
        <v>0</v>
      </c>
    </row>
    <row r="47" spans="1:12" ht="15">
      <c r="A47" s="91" t="s">
        <v>738</v>
      </c>
      <c r="B47" s="91" t="s">
        <v>944</v>
      </c>
      <c r="C47" s="91">
        <v>3</v>
      </c>
      <c r="D47" s="130">
        <v>0.005250719420965841</v>
      </c>
      <c r="E47" s="130">
        <v>1.5736450565133797</v>
      </c>
      <c r="F47" s="91" t="s">
        <v>957</v>
      </c>
      <c r="G47" s="91" t="b">
        <v>0</v>
      </c>
      <c r="H47" s="91" t="b">
        <v>0</v>
      </c>
      <c r="I47" s="91" t="b">
        <v>0</v>
      </c>
      <c r="J47" s="91" t="b">
        <v>0</v>
      </c>
      <c r="K47" s="91" t="b">
        <v>0</v>
      </c>
      <c r="L47" s="91" t="b">
        <v>0</v>
      </c>
    </row>
    <row r="48" spans="1:12" ht="15">
      <c r="A48" s="91" t="s">
        <v>944</v>
      </c>
      <c r="B48" s="91" t="s">
        <v>945</v>
      </c>
      <c r="C48" s="91">
        <v>3</v>
      </c>
      <c r="D48" s="130">
        <v>0.005250719420965841</v>
      </c>
      <c r="E48" s="130">
        <v>2.2726150608493985</v>
      </c>
      <c r="F48" s="91" t="s">
        <v>957</v>
      </c>
      <c r="G48" s="91" t="b">
        <v>0</v>
      </c>
      <c r="H48" s="91" t="b">
        <v>0</v>
      </c>
      <c r="I48" s="91" t="b">
        <v>0</v>
      </c>
      <c r="J48" s="91" t="b">
        <v>0</v>
      </c>
      <c r="K48" s="91" t="b">
        <v>0</v>
      </c>
      <c r="L48" s="91" t="b">
        <v>0</v>
      </c>
    </row>
    <row r="49" spans="1:12" ht="15">
      <c r="A49" s="91" t="s">
        <v>945</v>
      </c>
      <c r="B49" s="91" t="s">
        <v>739</v>
      </c>
      <c r="C49" s="91">
        <v>3</v>
      </c>
      <c r="D49" s="130">
        <v>0.005250719420965841</v>
      </c>
      <c r="E49" s="130">
        <v>1.5736450565133797</v>
      </c>
      <c r="F49" s="91" t="s">
        <v>957</v>
      </c>
      <c r="G49" s="91" t="b">
        <v>0</v>
      </c>
      <c r="H49" s="91" t="b">
        <v>0</v>
      </c>
      <c r="I49" s="91" t="b">
        <v>0</v>
      </c>
      <c r="J49" s="91" t="b">
        <v>0</v>
      </c>
      <c r="K49" s="91" t="b">
        <v>0</v>
      </c>
      <c r="L49" s="91" t="b">
        <v>0</v>
      </c>
    </row>
    <row r="50" spans="1:12" ht="15">
      <c r="A50" s="91" t="s">
        <v>738</v>
      </c>
      <c r="B50" s="91" t="s">
        <v>739</v>
      </c>
      <c r="C50" s="91">
        <v>3</v>
      </c>
      <c r="D50" s="130">
        <v>0.005250719420965841</v>
      </c>
      <c r="E50" s="130">
        <v>0.874675052177361</v>
      </c>
      <c r="F50" s="91" t="s">
        <v>957</v>
      </c>
      <c r="G50" s="91" t="b">
        <v>0</v>
      </c>
      <c r="H50" s="91" t="b">
        <v>0</v>
      </c>
      <c r="I50" s="91" t="b">
        <v>0</v>
      </c>
      <c r="J50" s="91" t="b">
        <v>0</v>
      </c>
      <c r="K50" s="91" t="b">
        <v>0</v>
      </c>
      <c r="L50" s="91" t="b">
        <v>0</v>
      </c>
    </row>
    <row r="51" spans="1:12" ht="15">
      <c r="A51" s="91" t="s">
        <v>753</v>
      </c>
      <c r="B51" s="91" t="s">
        <v>754</v>
      </c>
      <c r="C51" s="91">
        <v>3</v>
      </c>
      <c r="D51" s="130">
        <v>0.005250719420965841</v>
      </c>
      <c r="E51" s="130">
        <v>2.2726150608493985</v>
      </c>
      <c r="F51" s="91" t="s">
        <v>957</v>
      </c>
      <c r="G51" s="91" t="b">
        <v>1</v>
      </c>
      <c r="H51" s="91" t="b">
        <v>0</v>
      </c>
      <c r="I51" s="91" t="b">
        <v>0</v>
      </c>
      <c r="J51" s="91" t="b">
        <v>0</v>
      </c>
      <c r="K51" s="91" t="b">
        <v>0</v>
      </c>
      <c r="L51" s="91" t="b">
        <v>0</v>
      </c>
    </row>
    <row r="52" spans="1:12" ht="15">
      <c r="A52" s="91" t="s">
        <v>754</v>
      </c>
      <c r="B52" s="91" t="s">
        <v>751</v>
      </c>
      <c r="C52" s="91">
        <v>3</v>
      </c>
      <c r="D52" s="130">
        <v>0.005250719420965841</v>
      </c>
      <c r="E52" s="130">
        <v>1.9715850651854174</v>
      </c>
      <c r="F52" s="91" t="s">
        <v>957</v>
      </c>
      <c r="G52" s="91" t="b">
        <v>0</v>
      </c>
      <c r="H52" s="91" t="b">
        <v>0</v>
      </c>
      <c r="I52" s="91" t="b">
        <v>0</v>
      </c>
      <c r="J52" s="91" t="b">
        <v>0</v>
      </c>
      <c r="K52" s="91" t="b">
        <v>0</v>
      </c>
      <c r="L52" s="91" t="b">
        <v>0</v>
      </c>
    </row>
    <row r="53" spans="1:12" ht="15">
      <c r="A53" s="91" t="s">
        <v>752</v>
      </c>
      <c r="B53" s="91" t="s">
        <v>755</v>
      </c>
      <c r="C53" s="91">
        <v>3</v>
      </c>
      <c r="D53" s="130">
        <v>0.005250719420965841</v>
      </c>
      <c r="E53" s="130">
        <v>2.1476763242410986</v>
      </c>
      <c r="F53" s="91" t="s">
        <v>957</v>
      </c>
      <c r="G53" s="91" t="b">
        <v>0</v>
      </c>
      <c r="H53" s="91" t="b">
        <v>0</v>
      </c>
      <c r="I53" s="91" t="b">
        <v>0</v>
      </c>
      <c r="J53" s="91" t="b">
        <v>0</v>
      </c>
      <c r="K53" s="91" t="b">
        <v>0</v>
      </c>
      <c r="L53" s="91" t="b">
        <v>0</v>
      </c>
    </row>
    <row r="54" spans="1:12" ht="15">
      <c r="A54" s="91" t="s">
        <v>755</v>
      </c>
      <c r="B54" s="91" t="s">
        <v>756</v>
      </c>
      <c r="C54" s="91">
        <v>3</v>
      </c>
      <c r="D54" s="130">
        <v>0.005250719420965841</v>
      </c>
      <c r="E54" s="130">
        <v>2.2726150608493985</v>
      </c>
      <c r="F54" s="91" t="s">
        <v>957</v>
      </c>
      <c r="G54" s="91" t="b">
        <v>0</v>
      </c>
      <c r="H54" s="91" t="b">
        <v>0</v>
      </c>
      <c r="I54" s="91" t="b">
        <v>0</v>
      </c>
      <c r="J54" s="91" t="b">
        <v>0</v>
      </c>
      <c r="K54" s="91" t="b">
        <v>0</v>
      </c>
      <c r="L54" s="91" t="b">
        <v>0</v>
      </c>
    </row>
    <row r="55" spans="1:12" ht="15">
      <c r="A55" s="91" t="s">
        <v>756</v>
      </c>
      <c r="B55" s="91" t="s">
        <v>757</v>
      </c>
      <c r="C55" s="91">
        <v>3</v>
      </c>
      <c r="D55" s="130">
        <v>0.005250719420965841</v>
      </c>
      <c r="E55" s="130">
        <v>2.2726150608493985</v>
      </c>
      <c r="F55" s="91" t="s">
        <v>957</v>
      </c>
      <c r="G55" s="91" t="b">
        <v>0</v>
      </c>
      <c r="H55" s="91" t="b">
        <v>0</v>
      </c>
      <c r="I55" s="91" t="b">
        <v>0</v>
      </c>
      <c r="J55" s="91" t="b">
        <v>0</v>
      </c>
      <c r="K55" s="91" t="b">
        <v>0</v>
      </c>
      <c r="L55" s="91" t="b">
        <v>0</v>
      </c>
    </row>
    <row r="56" spans="1:12" ht="15">
      <c r="A56" s="91" t="s">
        <v>757</v>
      </c>
      <c r="B56" s="91" t="s">
        <v>758</v>
      </c>
      <c r="C56" s="91">
        <v>3</v>
      </c>
      <c r="D56" s="130">
        <v>0.005250719420965841</v>
      </c>
      <c r="E56" s="130">
        <v>1.7954938061297363</v>
      </c>
      <c r="F56" s="91" t="s">
        <v>957</v>
      </c>
      <c r="G56" s="91" t="b">
        <v>0</v>
      </c>
      <c r="H56" s="91" t="b">
        <v>0</v>
      </c>
      <c r="I56" s="91" t="b">
        <v>0</v>
      </c>
      <c r="J56" s="91" t="b">
        <v>0</v>
      </c>
      <c r="K56" s="91" t="b">
        <v>0</v>
      </c>
      <c r="L56" s="91" t="b">
        <v>0</v>
      </c>
    </row>
    <row r="57" spans="1:12" ht="15">
      <c r="A57" s="91" t="s">
        <v>758</v>
      </c>
      <c r="B57" s="91" t="s">
        <v>759</v>
      </c>
      <c r="C57" s="91">
        <v>3</v>
      </c>
      <c r="D57" s="130">
        <v>0.005250719420965841</v>
      </c>
      <c r="E57" s="130">
        <v>1.7954938061297363</v>
      </c>
      <c r="F57" s="91" t="s">
        <v>957</v>
      </c>
      <c r="G57" s="91" t="b">
        <v>0</v>
      </c>
      <c r="H57" s="91" t="b">
        <v>0</v>
      </c>
      <c r="I57" s="91" t="b">
        <v>0</v>
      </c>
      <c r="J57" s="91" t="b">
        <v>0</v>
      </c>
      <c r="K57" s="91" t="b">
        <v>0</v>
      </c>
      <c r="L57" s="91" t="b">
        <v>0</v>
      </c>
    </row>
    <row r="58" spans="1:12" ht="15">
      <c r="A58" s="91" t="s">
        <v>759</v>
      </c>
      <c r="B58" s="91" t="s">
        <v>760</v>
      </c>
      <c r="C58" s="91">
        <v>3</v>
      </c>
      <c r="D58" s="130">
        <v>0.005250719420965841</v>
      </c>
      <c r="E58" s="130">
        <v>2.2726150608493985</v>
      </c>
      <c r="F58" s="91" t="s">
        <v>957</v>
      </c>
      <c r="G58" s="91" t="b">
        <v>0</v>
      </c>
      <c r="H58" s="91" t="b">
        <v>0</v>
      </c>
      <c r="I58" s="91" t="b">
        <v>0</v>
      </c>
      <c r="J58" s="91" t="b">
        <v>0</v>
      </c>
      <c r="K58" s="91" t="b">
        <v>0</v>
      </c>
      <c r="L58" s="91" t="b">
        <v>0</v>
      </c>
    </row>
    <row r="59" spans="1:12" ht="15">
      <c r="A59" s="91" t="s">
        <v>760</v>
      </c>
      <c r="B59" s="91" t="s">
        <v>946</v>
      </c>
      <c r="C59" s="91">
        <v>3</v>
      </c>
      <c r="D59" s="130">
        <v>0.005250719420965841</v>
      </c>
      <c r="E59" s="130">
        <v>2.2726150608493985</v>
      </c>
      <c r="F59" s="91" t="s">
        <v>957</v>
      </c>
      <c r="G59" s="91" t="b">
        <v>0</v>
      </c>
      <c r="H59" s="91" t="b">
        <v>0</v>
      </c>
      <c r="I59" s="91" t="b">
        <v>0</v>
      </c>
      <c r="J59" s="91" t="b">
        <v>0</v>
      </c>
      <c r="K59" s="91" t="b">
        <v>0</v>
      </c>
      <c r="L59" s="91" t="b">
        <v>0</v>
      </c>
    </row>
    <row r="60" spans="1:12" ht="15">
      <c r="A60" s="91" t="s">
        <v>946</v>
      </c>
      <c r="B60" s="91" t="s">
        <v>732</v>
      </c>
      <c r="C60" s="91">
        <v>3</v>
      </c>
      <c r="D60" s="130">
        <v>0.005250719420965841</v>
      </c>
      <c r="E60" s="130">
        <v>1.5736450565133797</v>
      </c>
      <c r="F60" s="91" t="s">
        <v>957</v>
      </c>
      <c r="G60" s="91" t="b">
        <v>0</v>
      </c>
      <c r="H60" s="91" t="b">
        <v>0</v>
      </c>
      <c r="I60" s="91" t="b">
        <v>0</v>
      </c>
      <c r="J60" s="91" t="b">
        <v>0</v>
      </c>
      <c r="K60" s="91" t="b">
        <v>0</v>
      </c>
      <c r="L60" s="91" t="b">
        <v>0</v>
      </c>
    </row>
    <row r="61" spans="1:12" ht="15">
      <c r="A61" s="91" t="s">
        <v>947</v>
      </c>
      <c r="B61" s="91" t="s">
        <v>943</v>
      </c>
      <c r="C61" s="91">
        <v>3</v>
      </c>
      <c r="D61" s="130">
        <v>0.005250719420965841</v>
      </c>
      <c r="E61" s="130">
        <v>2.1476763242410986</v>
      </c>
      <c r="F61" s="91" t="s">
        <v>957</v>
      </c>
      <c r="G61" s="91" t="b">
        <v>0</v>
      </c>
      <c r="H61" s="91" t="b">
        <v>0</v>
      </c>
      <c r="I61" s="91" t="b">
        <v>0</v>
      </c>
      <c r="J61" s="91" t="b">
        <v>0</v>
      </c>
      <c r="K61" s="91" t="b">
        <v>0</v>
      </c>
      <c r="L61" s="91" t="b">
        <v>0</v>
      </c>
    </row>
    <row r="62" spans="1:12" ht="15">
      <c r="A62" s="91" t="s">
        <v>218</v>
      </c>
      <c r="B62" s="91" t="s">
        <v>753</v>
      </c>
      <c r="C62" s="91">
        <v>2</v>
      </c>
      <c r="D62" s="130">
        <v>0.0040923830057610295</v>
      </c>
      <c r="E62" s="130">
        <v>2.44870631990508</v>
      </c>
      <c r="F62" s="91" t="s">
        <v>957</v>
      </c>
      <c r="G62" s="91" t="b">
        <v>0</v>
      </c>
      <c r="H62" s="91" t="b">
        <v>0</v>
      </c>
      <c r="I62" s="91" t="b">
        <v>0</v>
      </c>
      <c r="J62" s="91" t="b">
        <v>1</v>
      </c>
      <c r="K62" s="91" t="b">
        <v>0</v>
      </c>
      <c r="L62" s="91" t="b">
        <v>0</v>
      </c>
    </row>
    <row r="63" spans="1:12" ht="15">
      <c r="A63" s="91" t="s">
        <v>732</v>
      </c>
      <c r="B63" s="91" t="s">
        <v>948</v>
      </c>
      <c r="C63" s="91">
        <v>2</v>
      </c>
      <c r="D63" s="130">
        <v>0.0040923830057610295</v>
      </c>
      <c r="E63" s="130">
        <v>1.6357929632622243</v>
      </c>
      <c r="F63" s="91" t="s">
        <v>957</v>
      </c>
      <c r="G63" s="91" t="b">
        <v>0</v>
      </c>
      <c r="H63" s="91" t="b">
        <v>0</v>
      </c>
      <c r="I63" s="91" t="b">
        <v>0</v>
      </c>
      <c r="J63" s="91" t="b">
        <v>0</v>
      </c>
      <c r="K63" s="91" t="b">
        <v>0</v>
      </c>
      <c r="L63" s="91" t="b">
        <v>0</v>
      </c>
    </row>
    <row r="64" spans="1:12" ht="15">
      <c r="A64" s="91" t="s">
        <v>738</v>
      </c>
      <c r="B64" s="91" t="s">
        <v>730</v>
      </c>
      <c r="C64" s="91">
        <v>2</v>
      </c>
      <c r="D64" s="130">
        <v>0.0040923830057610295</v>
      </c>
      <c r="E64" s="130">
        <v>0.595921451224532</v>
      </c>
      <c r="F64" s="91" t="s">
        <v>957</v>
      </c>
      <c r="G64" s="91" t="b">
        <v>0</v>
      </c>
      <c r="H64" s="91" t="b">
        <v>0</v>
      </c>
      <c r="I64" s="91" t="b">
        <v>0</v>
      </c>
      <c r="J64" s="91" t="b">
        <v>0</v>
      </c>
      <c r="K64" s="91" t="b">
        <v>0</v>
      </c>
      <c r="L64" s="91" t="b">
        <v>0</v>
      </c>
    </row>
    <row r="65" spans="1:12" ht="15">
      <c r="A65" s="91" t="s">
        <v>730</v>
      </c>
      <c r="B65" s="91" t="s">
        <v>730</v>
      </c>
      <c r="C65" s="91">
        <v>2</v>
      </c>
      <c r="D65" s="130">
        <v>0.0040923830057610295</v>
      </c>
      <c r="E65" s="130">
        <v>0.4932591093273843</v>
      </c>
      <c r="F65" s="91" t="s">
        <v>957</v>
      </c>
      <c r="G65" s="91" t="b">
        <v>0</v>
      </c>
      <c r="H65" s="91" t="b">
        <v>0</v>
      </c>
      <c r="I65" s="91" t="b">
        <v>0</v>
      </c>
      <c r="J65" s="91" t="b">
        <v>0</v>
      </c>
      <c r="K65" s="91" t="b">
        <v>0</v>
      </c>
      <c r="L65" s="91" t="b">
        <v>0</v>
      </c>
    </row>
    <row r="66" spans="1:12" ht="15">
      <c r="A66" s="91" t="s">
        <v>731</v>
      </c>
      <c r="B66" s="91" t="s">
        <v>947</v>
      </c>
      <c r="C66" s="91">
        <v>2</v>
      </c>
      <c r="D66" s="130">
        <v>0.0040923830057610295</v>
      </c>
      <c r="E66" s="130">
        <v>1.3431961351351058</v>
      </c>
      <c r="F66" s="91" t="s">
        <v>957</v>
      </c>
      <c r="G66" s="91" t="b">
        <v>0</v>
      </c>
      <c r="H66" s="91" t="b">
        <v>0</v>
      </c>
      <c r="I66" s="91" t="b">
        <v>0</v>
      </c>
      <c r="J66" s="91" t="b">
        <v>0</v>
      </c>
      <c r="K66" s="91" t="b">
        <v>0</v>
      </c>
      <c r="L66" s="91" t="b">
        <v>0</v>
      </c>
    </row>
    <row r="67" spans="1:12" ht="15">
      <c r="A67" s="91" t="s">
        <v>943</v>
      </c>
      <c r="B67" s="91" t="s">
        <v>730</v>
      </c>
      <c r="C67" s="91">
        <v>2</v>
      </c>
      <c r="D67" s="130">
        <v>0.0040923830057610295</v>
      </c>
      <c r="E67" s="130">
        <v>1.169952718952251</v>
      </c>
      <c r="F67" s="91" t="s">
        <v>957</v>
      </c>
      <c r="G67" s="91" t="b">
        <v>0</v>
      </c>
      <c r="H67" s="91" t="b">
        <v>0</v>
      </c>
      <c r="I67" s="91" t="b">
        <v>0</v>
      </c>
      <c r="J67" s="91" t="b">
        <v>0</v>
      </c>
      <c r="K67" s="91" t="b">
        <v>0</v>
      </c>
      <c r="L67" s="91" t="b">
        <v>0</v>
      </c>
    </row>
    <row r="68" spans="1:12" ht="15">
      <c r="A68" s="91" t="s">
        <v>731</v>
      </c>
      <c r="B68" s="91" t="s">
        <v>932</v>
      </c>
      <c r="C68" s="91">
        <v>2</v>
      </c>
      <c r="D68" s="130">
        <v>0.0040923830057610295</v>
      </c>
      <c r="E68" s="130">
        <v>0.9172274028628247</v>
      </c>
      <c r="F68" s="91" t="s">
        <v>957</v>
      </c>
      <c r="G68" s="91" t="b">
        <v>0</v>
      </c>
      <c r="H68" s="91" t="b">
        <v>0</v>
      </c>
      <c r="I68" s="91" t="b">
        <v>0</v>
      </c>
      <c r="J68" s="91" t="b">
        <v>0</v>
      </c>
      <c r="K68" s="91" t="b">
        <v>0</v>
      </c>
      <c r="L68" s="91" t="b">
        <v>0</v>
      </c>
    </row>
    <row r="69" spans="1:12" ht="15">
      <c r="A69" s="91" t="s">
        <v>934</v>
      </c>
      <c r="B69" s="91" t="s">
        <v>730</v>
      </c>
      <c r="C69" s="91">
        <v>2</v>
      </c>
      <c r="D69" s="130">
        <v>0.0040923830057610295</v>
      </c>
      <c r="E69" s="130">
        <v>0.8689227232882697</v>
      </c>
      <c r="F69" s="91" t="s">
        <v>957</v>
      </c>
      <c r="G69" s="91" t="b">
        <v>0</v>
      </c>
      <c r="H69" s="91" t="b">
        <v>0</v>
      </c>
      <c r="I69" s="91" t="b">
        <v>0</v>
      </c>
      <c r="J69" s="91" t="b">
        <v>0</v>
      </c>
      <c r="K69" s="91" t="b">
        <v>0</v>
      </c>
      <c r="L69" s="91" t="b">
        <v>0</v>
      </c>
    </row>
    <row r="70" spans="1:12" ht="15">
      <c r="A70" s="91" t="s">
        <v>731</v>
      </c>
      <c r="B70" s="91" t="s">
        <v>739</v>
      </c>
      <c r="C70" s="91">
        <v>2</v>
      </c>
      <c r="D70" s="130">
        <v>0.0040923830057610295</v>
      </c>
      <c r="E70" s="130">
        <v>0.6442261307990871</v>
      </c>
      <c r="F70" s="91" t="s">
        <v>957</v>
      </c>
      <c r="G70" s="91" t="b">
        <v>0</v>
      </c>
      <c r="H70" s="91" t="b">
        <v>0</v>
      </c>
      <c r="I70" s="91" t="b">
        <v>0</v>
      </c>
      <c r="J70" s="91" t="b">
        <v>0</v>
      </c>
      <c r="K70" s="91" t="b">
        <v>0</v>
      </c>
      <c r="L70" s="91" t="b">
        <v>0</v>
      </c>
    </row>
    <row r="71" spans="1:12" ht="15">
      <c r="A71" s="91" t="s">
        <v>731</v>
      </c>
      <c r="B71" s="91" t="s">
        <v>740</v>
      </c>
      <c r="C71" s="91">
        <v>2</v>
      </c>
      <c r="D71" s="130">
        <v>0.0040923830057610295</v>
      </c>
      <c r="E71" s="130">
        <v>0.6442261307990871</v>
      </c>
      <c r="F71" s="91" t="s">
        <v>957</v>
      </c>
      <c r="G71" s="91" t="b">
        <v>0</v>
      </c>
      <c r="H71" s="91" t="b">
        <v>0</v>
      </c>
      <c r="I71" s="91" t="b">
        <v>0</v>
      </c>
      <c r="J71" s="91" t="b">
        <v>0</v>
      </c>
      <c r="K71" s="91" t="b">
        <v>0</v>
      </c>
      <c r="L71" s="91" t="b">
        <v>0</v>
      </c>
    </row>
    <row r="72" spans="1:12" ht="15">
      <c r="A72" s="91" t="s">
        <v>731</v>
      </c>
      <c r="B72" s="91" t="s">
        <v>930</v>
      </c>
      <c r="C72" s="91">
        <v>2</v>
      </c>
      <c r="D72" s="130">
        <v>0.0040923830057610295</v>
      </c>
      <c r="E72" s="130">
        <v>0.6442261307990871</v>
      </c>
      <c r="F72" s="91" t="s">
        <v>957</v>
      </c>
      <c r="G72" s="91" t="b">
        <v>0</v>
      </c>
      <c r="H72" s="91" t="b">
        <v>0</v>
      </c>
      <c r="I72" s="91" t="b">
        <v>0</v>
      </c>
      <c r="J72" s="91" t="b">
        <v>0</v>
      </c>
      <c r="K72" s="91" t="b">
        <v>0</v>
      </c>
      <c r="L72" s="91" t="b">
        <v>0</v>
      </c>
    </row>
    <row r="73" spans="1:12" ht="15">
      <c r="A73" s="91" t="s">
        <v>763</v>
      </c>
      <c r="B73" s="91" t="s">
        <v>764</v>
      </c>
      <c r="C73" s="91">
        <v>2</v>
      </c>
      <c r="D73" s="130">
        <v>0.0040923830057610295</v>
      </c>
      <c r="E73" s="130">
        <v>2.44870631990508</v>
      </c>
      <c r="F73" s="91" t="s">
        <v>957</v>
      </c>
      <c r="G73" s="91" t="b">
        <v>1</v>
      </c>
      <c r="H73" s="91" t="b">
        <v>0</v>
      </c>
      <c r="I73" s="91" t="b">
        <v>0</v>
      </c>
      <c r="J73" s="91" t="b">
        <v>0</v>
      </c>
      <c r="K73" s="91" t="b">
        <v>0</v>
      </c>
      <c r="L73" s="91" t="b">
        <v>0</v>
      </c>
    </row>
    <row r="74" spans="1:12" ht="15">
      <c r="A74" s="91" t="s">
        <v>764</v>
      </c>
      <c r="B74" s="91" t="s">
        <v>765</v>
      </c>
      <c r="C74" s="91">
        <v>2</v>
      </c>
      <c r="D74" s="130">
        <v>0.0040923830057610295</v>
      </c>
      <c r="E74" s="130">
        <v>2.44870631990508</v>
      </c>
      <c r="F74" s="91" t="s">
        <v>957</v>
      </c>
      <c r="G74" s="91" t="b">
        <v>0</v>
      </c>
      <c r="H74" s="91" t="b">
        <v>0</v>
      </c>
      <c r="I74" s="91" t="b">
        <v>0</v>
      </c>
      <c r="J74" s="91" t="b">
        <v>0</v>
      </c>
      <c r="K74" s="91" t="b">
        <v>0</v>
      </c>
      <c r="L74" s="91" t="b">
        <v>0</v>
      </c>
    </row>
    <row r="75" spans="1:12" ht="15">
      <c r="A75" s="91" t="s">
        <v>765</v>
      </c>
      <c r="B75" s="91" t="s">
        <v>766</v>
      </c>
      <c r="C75" s="91">
        <v>2</v>
      </c>
      <c r="D75" s="130">
        <v>0.0040923830057610295</v>
      </c>
      <c r="E75" s="130">
        <v>2.44870631990508</v>
      </c>
      <c r="F75" s="91" t="s">
        <v>957</v>
      </c>
      <c r="G75" s="91" t="b">
        <v>0</v>
      </c>
      <c r="H75" s="91" t="b">
        <v>0</v>
      </c>
      <c r="I75" s="91" t="b">
        <v>0</v>
      </c>
      <c r="J75" s="91" t="b">
        <v>0</v>
      </c>
      <c r="K75" s="91" t="b">
        <v>0</v>
      </c>
      <c r="L75" s="91" t="b">
        <v>0</v>
      </c>
    </row>
    <row r="76" spans="1:12" ht="15">
      <c r="A76" s="91" t="s">
        <v>766</v>
      </c>
      <c r="B76" s="91" t="s">
        <v>767</v>
      </c>
      <c r="C76" s="91">
        <v>2</v>
      </c>
      <c r="D76" s="130">
        <v>0.0040923830057610295</v>
      </c>
      <c r="E76" s="130">
        <v>2.44870631990508</v>
      </c>
      <c r="F76" s="91" t="s">
        <v>957</v>
      </c>
      <c r="G76" s="91" t="b">
        <v>0</v>
      </c>
      <c r="H76" s="91" t="b">
        <v>0</v>
      </c>
      <c r="I76" s="91" t="b">
        <v>0</v>
      </c>
      <c r="J76" s="91" t="b">
        <v>0</v>
      </c>
      <c r="K76" s="91" t="b">
        <v>0</v>
      </c>
      <c r="L76" s="91" t="b">
        <v>0</v>
      </c>
    </row>
    <row r="77" spans="1:12" ht="15">
      <c r="A77" s="91" t="s">
        <v>767</v>
      </c>
      <c r="B77" s="91" t="s">
        <v>768</v>
      </c>
      <c r="C77" s="91">
        <v>2</v>
      </c>
      <c r="D77" s="130">
        <v>0.0040923830057610295</v>
      </c>
      <c r="E77" s="130">
        <v>2.44870631990508</v>
      </c>
      <c r="F77" s="91" t="s">
        <v>957</v>
      </c>
      <c r="G77" s="91" t="b">
        <v>0</v>
      </c>
      <c r="H77" s="91" t="b">
        <v>0</v>
      </c>
      <c r="I77" s="91" t="b">
        <v>0</v>
      </c>
      <c r="J77" s="91" t="b">
        <v>0</v>
      </c>
      <c r="K77" s="91" t="b">
        <v>0</v>
      </c>
      <c r="L77" s="91" t="b">
        <v>0</v>
      </c>
    </row>
    <row r="78" spans="1:12" ht="15">
      <c r="A78" s="91" t="s">
        <v>768</v>
      </c>
      <c r="B78" s="91" t="s">
        <v>769</v>
      </c>
      <c r="C78" s="91">
        <v>2</v>
      </c>
      <c r="D78" s="130">
        <v>0.0040923830057610295</v>
      </c>
      <c r="E78" s="130">
        <v>2.44870631990508</v>
      </c>
      <c r="F78" s="91" t="s">
        <v>957</v>
      </c>
      <c r="G78" s="91" t="b">
        <v>0</v>
      </c>
      <c r="H78" s="91" t="b">
        <v>0</v>
      </c>
      <c r="I78" s="91" t="b">
        <v>0</v>
      </c>
      <c r="J78" s="91" t="b">
        <v>0</v>
      </c>
      <c r="K78" s="91" t="b">
        <v>0</v>
      </c>
      <c r="L78" s="91" t="b">
        <v>0</v>
      </c>
    </row>
    <row r="79" spans="1:12" ht="15">
      <c r="A79" s="91" t="s">
        <v>769</v>
      </c>
      <c r="B79" s="91" t="s">
        <v>770</v>
      </c>
      <c r="C79" s="91">
        <v>2</v>
      </c>
      <c r="D79" s="130">
        <v>0.0040923830057610295</v>
      </c>
      <c r="E79" s="130">
        <v>2.44870631990508</v>
      </c>
      <c r="F79" s="91" t="s">
        <v>957</v>
      </c>
      <c r="G79" s="91" t="b">
        <v>0</v>
      </c>
      <c r="H79" s="91" t="b">
        <v>0</v>
      </c>
      <c r="I79" s="91" t="b">
        <v>0</v>
      </c>
      <c r="J79" s="91" t="b">
        <v>0</v>
      </c>
      <c r="K79" s="91" t="b">
        <v>0</v>
      </c>
      <c r="L79" s="91" t="b">
        <v>0</v>
      </c>
    </row>
    <row r="80" spans="1:12" ht="15">
      <c r="A80" s="91" t="s">
        <v>770</v>
      </c>
      <c r="B80" s="91" t="s">
        <v>762</v>
      </c>
      <c r="C80" s="91">
        <v>2</v>
      </c>
      <c r="D80" s="130">
        <v>0.0040923830057610295</v>
      </c>
      <c r="E80" s="130">
        <v>2.2726150608493985</v>
      </c>
      <c r="F80" s="91" t="s">
        <v>957</v>
      </c>
      <c r="G80" s="91" t="b">
        <v>0</v>
      </c>
      <c r="H80" s="91" t="b">
        <v>0</v>
      </c>
      <c r="I80" s="91" t="b">
        <v>0</v>
      </c>
      <c r="J80" s="91" t="b">
        <v>0</v>
      </c>
      <c r="K80" s="91" t="b">
        <v>0</v>
      </c>
      <c r="L80" s="91" t="b">
        <v>0</v>
      </c>
    </row>
    <row r="81" spans="1:12" ht="15">
      <c r="A81" s="91" t="s">
        <v>762</v>
      </c>
      <c r="B81" s="91" t="s">
        <v>771</v>
      </c>
      <c r="C81" s="91">
        <v>2</v>
      </c>
      <c r="D81" s="130">
        <v>0.0040923830057610295</v>
      </c>
      <c r="E81" s="130">
        <v>2.2726150608493985</v>
      </c>
      <c r="F81" s="91" t="s">
        <v>957</v>
      </c>
      <c r="G81" s="91" t="b">
        <v>0</v>
      </c>
      <c r="H81" s="91" t="b">
        <v>0</v>
      </c>
      <c r="I81" s="91" t="b">
        <v>0</v>
      </c>
      <c r="J81" s="91" t="b">
        <v>0</v>
      </c>
      <c r="K81" s="91" t="b">
        <v>0</v>
      </c>
      <c r="L81" s="91" t="b">
        <v>0</v>
      </c>
    </row>
    <row r="82" spans="1:12" ht="15">
      <c r="A82" s="91" t="s">
        <v>771</v>
      </c>
      <c r="B82" s="91" t="s">
        <v>950</v>
      </c>
      <c r="C82" s="91">
        <v>2</v>
      </c>
      <c r="D82" s="130">
        <v>0.0040923830057610295</v>
      </c>
      <c r="E82" s="130">
        <v>2.44870631990508</v>
      </c>
      <c r="F82" s="91" t="s">
        <v>957</v>
      </c>
      <c r="G82" s="91" t="b">
        <v>0</v>
      </c>
      <c r="H82" s="91" t="b">
        <v>0</v>
      </c>
      <c r="I82" s="91" t="b">
        <v>0</v>
      </c>
      <c r="J82" s="91" t="b">
        <v>0</v>
      </c>
      <c r="K82" s="91" t="b">
        <v>0</v>
      </c>
      <c r="L82" s="91" t="b">
        <v>0</v>
      </c>
    </row>
    <row r="83" spans="1:12" ht="15">
      <c r="A83" s="91" t="s">
        <v>950</v>
      </c>
      <c r="B83" s="91" t="s">
        <v>951</v>
      </c>
      <c r="C83" s="91">
        <v>2</v>
      </c>
      <c r="D83" s="130">
        <v>0.0040923830057610295</v>
      </c>
      <c r="E83" s="130">
        <v>2.44870631990508</v>
      </c>
      <c r="F83" s="91" t="s">
        <v>957</v>
      </c>
      <c r="G83" s="91" t="b">
        <v>0</v>
      </c>
      <c r="H83" s="91" t="b">
        <v>0</v>
      </c>
      <c r="I83" s="91" t="b">
        <v>0</v>
      </c>
      <c r="J83" s="91" t="b">
        <v>0</v>
      </c>
      <c r="K83" s="91" t="b">
        <v>0</v>
      </c>
      <c r="L83" s="91" t="b">
        <v>0</v>
      </c>
    </row>
    <row r="84" spans="1:12" ht="15">
      <c r="A84" s="91" t="s">
        <v>773</v>
      </c>
      <c r="B84" s="91" t="s">
        <v>774</v>
      </c>
      <c r="C84" s="91">
        <v>2</v>
      </c>
      <c r="D84" s="130">
        <v>0.0040923830057610295</v>
      </c>
      <c r="E84" s="130">
        <v>2.44870631990508</v>
      </c>
      <c r="F84" s="91" t="s">
        <v>957</v>
      </c>
      <c r="G84" s="91" t="b">
        <v>0</v>
      </c>
      <c r="H84" s="91" t="b">
        <v>0</v>
      </c>
      <c r="I84" s="91" t="b">
        <v>0</v>
      </c>
      <c r="J84" s="91" t="b">
        <v>0</v>
      </c>
      <c r="K84" s="91" t="b">
        <v>0</v>
      </c>
      <c r="L84" s="91" t="b">
        <v>0</v>
      </c>
    </row>
    <row r="85" spans="1:12" ht="15">
      <c r="A85" s="91" t="s">
        <v>774</v>
      </c>
      <c r="B85" s="91" t="s">
        <v>775</v>
      </c>
      <c r="C85" s="91">
        <v>2</v>
      </c>
      <c r="D85" s="130">
        <v>0.0040923830057610295</v>
      </c>
      <c r="E85" s="130">
        <v>2.44870631990508</v>
      </c>
      <c r="F85" s="91" t="s">
        <v>957</v>
      </c>
      <c r="G85" s="91" t="b">
        <v>0</v>
      </c>
      <c r="H85" s="91" t="b">
        <v>0</v>
      </c>
      <c r="I85" s="91" t="b">
        <v>0</v>
      </c>
      <c r="J85" s="91" t="b">
        <v>0</v>
      </c>
      <c r="K85" s="91" t="b">
        <v>0</v>
      </c>
      <c r="L85" s="91" t="b">
        <v>0</v>
      </c>
    </row>
    <row r="86" spans="1:12" ht="15">
      <c r="A86" s="91" t="s">
        <v>775</v>
      </c>
      <c r="B86" s="91" t="s">
        <v>776</v>
      </c>
      <c r="C86" s="91">
        <v>2</v>
      </c>
      <c r="D86" s="130">
        <v>0.0040923830057610295</v>
      </c>
      <c r="E86" s="130">
        <v>2.44870631990508</v>
      </c>
      <c r="F86" s="91" t="s">
        <v>957</v>
      </c>
      <c r="G86" s="91" t="b">
        <v>0</v>
      </c>
      <c r="H86" s="91" t="b">
        <v>0</v>
      </c>
      <c r="I86" s="91" t="b">
        <v>0</v>
      </c>
      <c r="J86" s="91" t="b">
        <v>0</v>
      </c>
      <c r="K86" s="91" t="b">
        <v>0</v>
      </c>
      <c r="L86" s="91" t="b">
        <v>0</v>
      </c>
    </row>
    <row r="87" spans="1:12" ht="15">
      <c r="A87" s="91" t="s">
        <v>776</v>
      </c>
      <c r="B87" s="91" t="s">
        <v>777</v>
      </c>
      <c r="C87" s="91">
        <v>2</v>
      </c>
      <c r="D87" s="130">
        <v>0.0040923830057610295</v>
      </c>
      <c r="E87" s="130">
        <v>2.44870631990508</v>
      </c>
      <c r="F87" s="91" t="s">
        <v>957</v>
      </c>
      <c r="G87" s="91" t="b">
        <v>0</v>
      </c>
      <c r="H87" s="91" t="b">
        <v>0</v>
      </c>
      <c r="I87" s="91" t="b">
        <v>0</v>
      </c>
      <c r="J87" s="91" t="b">
        <v>0</v>
      </c>
      <c r="K87" s="91" t="b">
        <v>0</v>
      </c>
      <c r="L87" s="91" t="b">
        <v>0</v>
      </c>
    </row>
    <row r="88" spans="1:12" ht="15">
      <c r="A88" s="91" t="s">
        <v>777</v>
      </c>
      <c r="B88" s="91" t="s">
        <v>778</v>
      </c>
      <c r="C88" s="91">
        <v>2</v>
      </c>
      <c r="D88" s="130">
        <v>0.0040923830057610295</v>
      </c>
      <c r="E88" s="130">
        <v>2.44870631990508</v>
      </c>
      <c r="F88" s="91" t="s">
        <v>957</v>
      </c>
      <c r="G88" s="91" t="b">
        <v>0</v>
      </c>
      <c r="H88" s="91" t="b">
        <v>0</v>
      </c>
      <c r="I88" s="91" t="b">
        <v>0</v>
      </c>
      <c r="J88" s="91" t="b">
        <v>0</v>
      </c>
      <c r="K88" s="91" t="b">
        <v>0</v>
      </c>
      <c r="L88" s="91" t="b">
        <v>0</v>
      </c>
    </row>
    <row r="89" spans="1:12" ht="15">
      <c r="A89" s="91" t="s">
        <v>778</v>
      </c>
      <c r="B89" s="91" t="s">
        <v>779</v>
      </c>
      <c r="C89" s="91">
        <v>2</v>
      </c>
      <c r="D89" s="130">
        <v>0.0040923830057610295</v>
      </c>
      <c r="E89" s="130">
        <v>2.44870631990508</v>
      </c>
      <c r="F89" s="91" t="s">
        <v>957</v>
      </c>
      <c r="G89" s="91" t="b">
        <v>0</v>
      </c>
      <c r="H89" s="91" t="b">
        <v>0</v>
      </c>
      <c r="I89" s="91" t="b">
        <v>0</v>
      </c>
      <c r="J89" s="91" t="b">
        <v>0</v>
      </c>
      <c r="K89" s="91" t="b">
        <v>0</v>
      </c>
      <c r="L89" s="91" t="b">
        <v>0</v>
      </c>
    </row>
    <row r="90" spans="1:12" ht="15">
      <c r="A90" s="91" t="s">
        <v>779</v>
      </c>
      <c r="B90" s="91" t="s">
        <v>780</v>
      </c>
      <c r="C90" s="91">
        <v>2</v>
      </c>
      <c r="D90" s="130">
        <v>0.0040923830057610295</v>
      </c>
      <c r="E90" s="130">
        <v>2.44870631990508</v>
      </c>
      <c r="F90" s="91" t="s">
        <v>957</v>
      </c>
      <c r="G90" s="91" t="b">
        <v>0</v>
      </c>
      <c r="H90" s="91" t="b">
        <v>0</v>
      </c>
      <c r="I90" s="91" t="b">
        <v>0</v>
      </c>
      <c r="J90" s="91" t="b">
        <v>0</v>
      </c>
      <c r="K90" s="91" t="b">
        <v>0</v>
      </c>
      <c r="L90" s="91" t="b">
        <v>0</v>
      </c>
    </row>
    <row r="91" spans="1:12" ht="15">
      <c r="A91" s="91" t="s">
        <v>780</v>
      </c>
      <c r="B91" s="91" t="s">
        <v>781</v>
      </c>
      <c r="C91" s="91">
        <v>2</v>
      </c>
      <c r="D91" s="130">
        <v>0.0040923830057610295</v>
      </c>
      <c r="E91" s="130">
        <v>2.44870631990508</v>
      </c>
      <c r="F91" s="91" t="s">
        <v>957</v>
      </c>
      <c r="G91" s="91" t="b">
        <v>0</v>
      </c>
      <c r="H91" s="91" t="b">
        <v>0</v>
      </c>
      <c r="I91" s="91" t="b">
        <v>0</v>
      </c>
      <c r="J91" s="91" t="b">
        <v>0</v>
      </c>
      <c r="K91" s="91" t="b">
        <v>0</v>
      </c>
      <c r="L91" s="91" t="b">
        <v>0</v>
      </c>
    </row>
    <row r="92" spans="1:12" ht="15">
      <c r="A92" s="91" t="s">
        <v>781</v>
      </c>
      <c r="B92" s="91" t="s">
        <v>782</v>
      </c>
      <c r="C92" s="91">
        <v>2</v>
      </c>
      <c r="D92" s="130">
        <v>0.0040923830057610295</v>
      </c>
      <c r="E92" s="130">
        <v>2.44870631990508</v>
      </c>
      <c r="F92" s="91" t="s">
        <v>957</v>
      </c>
      <c r="G92" s="91" t="b">
        <v>0</v>
      </c>
      <c r="H92" s="91" t="b">
        <v>0</v>
      </c>
      <c r="I92" s="91" t="b">
        <v>0</v>
      </c>
      <c r="J92" s="91" t="b">
        <v>0</v>
      </c>
      <c r="K92" s="91" t="b">
        <v>0</v>
      </c>
      <c r="L92" s="91" t="b">
        <v>0</v>
      </c>
    </row>
    <row r="93" spans="1:12" ht="15">
      <c r="A93" s="91" t="s">
        <v>782</v>
      </c>
      <c r="B93" s="91" t="s">
        <v>953</v>
      </c>
      <c r="C93" s="91">
        <v>2</v>
      </c>
      <c r="D93" s="130">
        <v>0.0040923830057610295</v>
      </c>
      <c r="E93" s="130">
        <v>2.44870631990508</v>
      </c>
      <c r="F93" s="91" t="s">
        <v>957</v>
      </c>
      <c r="G93" s="91" t="b">
        <v>0</v>
      </c>
      <c r="H93" s="91" t="b">
        <v>0</v>
      </c>
      <c r="I93" s="91" t="b">
        <v>0</v>
      </c>
      <c r="J93" s="91" t="b">
        <v>0</v>
      </c>
      <c r="K93" s="91" t="b">
        <v>0</v>
      </c>
      <c r="L93" s="91" t="b">
        <v>0</v>
      </c>
    </row>
    <row r="94" spans="1:12" ht="15">
      <c r="A94" s="91" t="s">
        <v>953</v>
      </c>
      <c r="B94" s="91" t="s">
        <v>954</v>
      </c>
      <c r="C94" s="91">
        <v>2</v>
      </c>
      <c r="D94" s="130">
        <v>0.0040923830057610295</v>
      </c>
      <c r="E94" s="130">
        <v>2.44870631990508</v>
      </c>
      <c r="F94" s="91" t="s">
        <v>957</v>
      </c>
      <c r="G94" s="91" t="b">
        <v>0</v>
      </c>
      <c r="H94" s="91" t="b">
        <v>0</v>
      </c>
      <c r="I94" s="91" t="b">
        <v>0</v>
      </c>
      <c r="J94" s="91" t="b">
        <v>1</v>
      </c>
      <c r="K94" s="91" t="b">
        <v>0</v>
      </c>
      <c r="L94" s="91" t="b">
        <v>0</v>
      </c>
    </row>
    <row r="95" spans="1:12" ht="15">
      <c r="A95" s="91" t="s">
        <v>954</v>
      </c>
      <c r="B95" s="91" t="s">
        <v>744</v>
      </c>
      <c r="C95" s="91">
        <v>2</v>
      </c>
      <c r="D95" s="130">
        <v>0.0040923830057610295</v>
      </c>
      <c r="E95" s="130">
        <v>1.8466463285771175</v>
      </c>
      <c r="F95" s="91" t="s">
        <v>957</v>
      </c>
      <c r="G95" s="91" t="b">
        <v>1</v>
      </c>
      <c r="H95" s="91" t="b">
        <v>0</v>
      </c>
      <c r="I95" s="91" t="b">
        <v>0</v>
      </c>
      <c r="J95" s="91" t="b">
        <v>0</v>
      </c>
      <c r="K95" s="91" t="b">
        <v>0</v>
      </c>
      <c r="L95" s="91" t="b">
        <v>0</v>
      </c>
    </row>
    <row r="96" spans="1:12" ht="15">
      <c r="A96" s="91" t="s">
        <v>730</v>
      </c>
      <c r="B96" s="91" t="s">
        <v>731</v>
      </c>
      <c r="C96" s="91">
        <v>17</v>
      </c>
      <c r="D96" s="130">
        <v>0.04450008631554504</v>
      </c>
      <c r="E96" s="130">
        <v>1.2384422969971454</v>
      </c>
      <c r="F96" s="91" t="s">
        <v>642</v>
      </c>
      <c r="G96" s="91" t="b">
        <v>0</v>
      </c>
      <c r="H96" s="91" t="b">
        <v>0</v>
      </c>
      <c r="I96" s="91" t="b">
        <v>0</v>
      </c>
      <c r="J96" s="91" t="b">
        <v>0</v>
      </c>
      <c r="K96" s="91" t="b">
        <v>0</v>
      </c>
      <c r="L96" s="91" t="b">
        <v>0</v>
      </c>
    </row>
    <row r="97" spans="1:12" ht="15">
      <c r="A97" s="91" t="s">
        <v>735</v>
      </c>
      <c r="B97" s="91" t="s">
        <v>736</v>
      </c>
      <c r="C97" s="91">
        <v>15</v>
      </c>
      <c r="D97" s="130">
        <v>0.0012186401565323275</v>
      </c>
      <c r="E97" s="130">
        <v>1.341104638894293</v>
      </c>
      <c r="F97" s="91" t="s">
        <v>642</v>
      </c>
      <c r="G97" s="91" t="b">
        <v>0</v>
      </c>
      <c r="H97" s="91" t="b">
        <v>0</v>
      </c>
      <c r="I97" s="91" t="b">
        <v>0</v>
      </c>
      <c r="J97" s="91" t="b">
        <v>0</v>
      </c>
      <c r="K97" s="91" t="b">
        <v>0</v>
      </c>
      <c r="L97" s="91" t="b">
        <v>0</v>
      </c>
    </row>
    <row r="98" spans="1:12" ht="15">
      <c r="A98" s="91" t="s">
        <v>736</v>
      </c>
      <c r="B98" s="91" t="s">
        <v>737</v>
      </c>
      <c r="C98" s="91">
        <v>15</v>
      </c>
      <c r="D98" s="130">
        <v>0.0012186401565323275</v>
      </c>
      <c r="E98" s="130">
        <v>1.341104638894293</v>
      </c>
      <c r="F98" s="91" t="s">
        <v>642</v>
      </c>
      <c r="G98" s="91" t="b">
        <v>0</v>
      </c>
      <c r="H98" s="91" t="b">
        <v>0</v>
      </c>
      <c r="I98" s="91" t="b">
        <v>0</v>
      </c>
      <c r="J98" s="91" t="b">
        <v>0</v>
      </c>
      <c r="K98" s="91" t="b">
        <v>0</v>
      </c>
      <c r="L98" s="91" t="b">
        <v>0</v>
      </c>
    </row>
    <row r="99" spans="1:12" ht="15">
      <c r="A99" s="91" t="s">
        <v>737</v>
      </c>
      <c r="B99" s="91" t="s">
        <v>738</v>
      </c>
      <c r="C99" s="91">
        <v>15</v>
      </c>
      <c r="D99" s="130">
        <v>0.0012186401565323275</v>
      </c>
      <c r="E99" s="130">
        <v>1.341104638894293</v>
      </c>
      <c r="F99" s="91" t="s">
        <v>642</v>
      </c>
      <c r="G99" s="91" t="b">
        <v>0</v>
      </c>
      <c r="H99" s="91" t="b">
        <v>0</v>
      </c>
      <c r="I99" s="91" t="b">
        <v>0</v>
      </c>
      <c r="J99" s="91" t="b">
        <v>0</v>
      </c>
      <c r="K99" s="91" t="b">
        <v>0</v>
      </c>
      <c r="L99" s="91" t="b">
        <v>0</v>
      </c>
    </row>
    <row r="100" spans="1:12" ht="15">
      <c r="A100" s="91" t="s">
        <v>739</v>
      </c>
      <c r="B100" s="91" t="s">
        <v>728</v>
      </c>
      <c r="C100" s="91">
        <v>15</v>
      </c>
      <c r="D100" s="130">
        <v>0.0012186401565323275</v>
      </c>
      <c r="E100" s="130">
        <v>0.7390446475663307</v>
      </c>
      <c r="F100" s="91" t="s">
        <v>642</v>
      </c>
      <c r="G100" s="91" t="b">
        <v>0</v>
      </c>
      <c r="H100" s="91" t="b">
        <v>0</v>
      </c>
      <c r="I100" s="91" t="b">
        <v>0</v>
      </c>
      <c r="J100" s="91" t="b">
        <v>0</v>
      </c>
      <c r="K100" s="91" t="b">
        <v>0</v>
      </c>
      <c r="L100" s="91" t="b">
        <v>0</v>
      </c>
    </row>
    <row r="101" spans="1:12" ht="15">
      <c r="A101" s="91" t="s">
        <v>740</v>
      </c>
      <c r="B101" s="91" t="s">
        <v>728</v>
      </c>
      <c r="C101" s="91">
        <v>15</v>
      </c>
      <c r="D101" s="130">
        <v>0.0012186401565323275</v>
      </c>
      <c r="E101" s="130">
        <v>0.7390446475663307</v>
      </c>
      <c r="F101" s="91" t="s">
        <v>642</v>
      </c>
      <c r="G101" s="91" t="b">
        <v>0</v>
      </c>
      <c r="H101" s="91" t="b">
        <v>0</v>
      </c>
      <c r="I101" s="91" t="b">
        <v>0</v>
      </c>
      <c r="J101" s="91" t="b">
        <v>0</v>
      </c>
      <c r="K101" s="91" t="b">
        <v>0</v>
      </c>
      <c r="L101" s="91" t="b">
        <v>0</v>
      </c>
    </row>
    <row r="102" spans="1:12" ht="15">
      <c r="A102" s="91" t="s">
        <v>930</v>
      </c>
      <c r="B102" s="91" t="s">
        <v>728</v>
      </c>
      <c r="C102" s="91">
        <v>14</v>
      </c>
      <c r="D102" s="130">
        <v>0.002353296399094534</v>
      </c>
      <c r="E102" s="130">
        <v>0.7090814241888874</v>
      </c>
      <c r="F102" s="91" t="s">
        <v>642</v>
      </c>
      <c r="G102" s="91" t="b">
        <v>0</v>
      </c>
      <c r="H102" s="91" t="b">
        <v>0</v>
      </c>
      <c r="I102" s="91" t="b">
        <v>0</v>
      </c>
      <c r="J102" s="91" t="b">
        <v>0</v>
      </c>
      <c r="K102" s="91" t="b">
        <v>0</v>
      </c>
      <c r="L102" s="91" t="b">
        <v>0</v>
      </c>
    </row>
    <row r="103" spans="1:12" ht="15">
      <c r="A103" s="91" t="s">
        <v>728</v>
      </c>
      <c r="B103" s="91" t="s">
        <v>740</v>
      </c>
      <c r="C103" s="91">
        <v>13</v>
      </c>
      <c r="D103" s="130">
        <v>0.0033979599841685347</v>
      </c>
      <c r="E103" s="130">
        <v>0.6991731355286385</v>
      </c>
      <c r="F103" s="91" t="s">
        <v>642</v>
      </c>
      <c r="G103" s="91" t="b">
        <v>0</v>
      </c>
      <c r="H103" s="91" t="b">
        <v>0</v>
      </c>
      <c r="I103" s="91" t="b">
        <v>0</v>
      </c>
      <c r="J103" s="91" t="b">
        <v>0</v>
      </c>
      <c r="K103" s="91" t="b">
        <v>0</v>
      </c>
      <c r="L103" s="91" t="b">
        <v>0</v>
      </c>
    </row>
    <row r="104" spans="1:12" ht="15">
      <c r="A104" s="91" t="s">
        <v>728</v>
      </c>
      <c r="B104" s="91" t="s">
        <v>930</v>
      </c>
      <c r="C104" s="91">
        <v>13</v>
      </c>
      <c r="D104" s="130">
        <v>0.0033979599841685347</v>
      </c>
      <c r="E104" s="130">
        <v>0.6991731355286385</v>
      </c>
      <c r="F104" s="91" t="s">
        <v>642</v>
      </c>
      <c r="G104" s="91" t="b">
        <v>0</v>
      </c>
      <c r="H104" s="91" t="b">
        <v>0</v>
      </c>
      <c r="I104" s="91" t="b">
        <v>0</v>
      </c>
      <c r="J104" s="91" t="b">
        <v>0</v>
      </c>
      <c r="K104" s="91" t="b">
        <v>0</v>
      </c>
      <c r="L104" s="91" t="b">
        <v>0</v>
      </c>
    </row>
    <row r="105" spans="1:12" ht="15">
      <c r="A105" s="91" t="s">
        <v>728</v>
      </c>
      <c r="B105" s="91" t="s">
        <v>931</v>
      </c>
      <c r="C105" s="91">
        <v>13</v>
      </c>
      <c r="D105" s="130">
        <v>0.0033979599841685347</v>
      </c>
      <c r="E105" s="130">
        <v>0.7291363589060816</v>
      </c>
      <c r="F105" s="91" t="s">
        <v>642</v>
      </c>
      <c r="G105" s="91" t="b">
        <v>0</v>
      </c>
      <c r="H105" s="91" t="b">
        <v>0</v>
      </c>
      <c r="I105" s="91" t="b">
        <v>0</v>
      </c>
      <c r="J105" s="91" t="b">
        <v>0</v>
      </c>
      <c r="K105" s="91" t="b">
        <v>0</v>
      </c>
      <c r="L105" s="91" t="b">
        <v>0</v>
      </c>
    </row>
    <row r="106" spans="1:12" ht="15">
      <c r="A106" s="91" t="s">
        <v>931</v>
      </c>
      <c r="B106" s="91" t="s">
        <v>728</v>
      </c>
      <c r="C106" s="91">
        <v>9</v>
      </c>
      <c r="D106" s="130">
        <v>0.006518542779563475</v>
      </c>
      <c r="E106" s="130">
        <v>0.7390446475663307</v>
      </c>
      <c r="F106" s="91" t="s">
        <v>642</v>
      </c>
      <c r="G106" s="91" t="b">
        <v>0</v>
      </c>
      <c r="H106" s="91" t="b">
        <v>0</v>
      </c>
      <c r="I106" s="91" t="b">
        <v>0</v>
      </c>
      <c r="J106" s="91" t="b">
        <v>0</v>
      </c>
      <c r="K106" s="91" t="b">
        <v>0</v>
      </c>
      <c r="L106" s="91" t="b">
        <v>0</v>
      </c>
    </row>
    <row r="107" spans="1:12" ht="15">
      <c r="A107" s="91" t="s">
        <v>932</v>
      </c>
      <c r="B107" s="91" t="s">
        <v>933</v>
      </c>
      <c r="C107" s="91">
        <v>8</v>
      </c>
      <c r="D107" s="130">
        <v>0.006980405696556086</v>
      </c>
      <c r="E107" s="130">
        <v>1.6141059109580307</v>
      </c>
      <c r="F107" s="91" t="s">
        <v>642</v>
      </c>
      <c r="G107" s="91" t="b">
        <v>0</v>
      </c>
      <c r="H107" s="91" t="b">
        <v>0</v>
      </c>
      <c r="I107" s="91" t="b">
        <v>0</v>
      </c>
      <c r="J107" s="91" t="b">
        <v>0</v>
      </c>
      <c r="K107" s="91" t="b">
        <v>0</v>
      </c>
      <c r="L107" s="91" t="b">
        <v>0</v>
      </c>
    </row>
    <row r="108" spans="1:12" ht="15">
      <c r="A108" s="91" t="s">
        <v>933</v>
      </c>
      <c r="B108" s="91" t="s">
        <v>934</v>
      </c>
      <c r="C108" s="91">
        <v>8</v>
      </c>
      <c r="D108" s="130">
        <v>0.006980405696556086</v>
      </c>
      <c r="E108" s="130">
        <v>1.6141059109580307</v>
      </c>
      <c r="F108" s="91" t="s">
        <v>642</v>
      </c>
      <c r="G108" s="91" t="b">
        <v>0</v>
      </c>
      <c r="H108" s="91" t="b">
        <v>0</v>
      </c>
      <c r="I108" s="91" t="b">
        <v>0</v>
      </c>
      <c r="J108" s="91" t="b">
        <v>0</v>
      </c>
      <c r="K108" s="91" t="b">
        <v>0</v>
      </c>
      <c r="L108" s="91" t="b">
        <v>0</v>
      </c>
    </row>
    <row r="109" spans="1:12" ht="15">
      <c r="A109" s="91" t="s">
        <v>225</v>
      </c>
      <c r="B109" s="91" t="s">
        <v>735</v>
      </c>
      <c r="C109" s="91">
        <v>7</v>
      </c>
      <c r="D109" s="130">
        <v>0.0072845031840338414</v>
      </c>
      <c r="E109" s="130">
        <v>1.6720978579357175</v>
      </c>
      <c r="F109" s="91" t="s">
        <v>642</v>
      </c>
      <c r="G109" s="91" t="b">
        <v>0</v>
      </c>
      <c r="H109" s="91" t="b">
        <v>0</v>
      </c>
      <c r="I109" s="91" t="b">
        <v>0</v>
      </c>
      <c r="J109" s="91" t="b">
        <v>0</v>
      </c>
      <c r="K109" s="91" t="b">
        <v>0</v>
      </c>
      <c r="L109" s="91" t="b">
        <v>0</v>
      </c>
    </row>
    <row r="110" spans="1:12" ht="15">
      <c r="A110" s="91" t="s">
        <v>935</v>
      </c>
      <c r="B110" s="91" t="s">
        <v>728</v>
      </c>
      <c r="C110" s="91">
        <v>7</v>
      </c>
      <c r="D110" s="130">
        <v>0.0072845031840338414</v>
      </c>
      <c r="E110" s="130">
        <v>0.7390446475663307</v>
      </c>
      <c r="F110" s="91" t="s">
        <v>642</v>
      </c>
      <c r="G110" s="91" t="b">
        <v>0</v>
      </c>
      <c r="H110" s="91" t="b">
        <v>0</v>
      </c>
      <c r="I110" s="91" t="b">
        <v>0</v>
      </c>
      <c r="J110" s="91" t="b">
        <v>0</v>
      </c>
      <c r="K110" s="91" t="b">
        <v>0</v>
      </c>
      <c r="L110" s="91" t="b">
        <v>0</v>
      </c>
    </row>
    <row r="111" spans="1:12" ht="15">
      <c r="A111" s="91" t="s">
        <v>728</v>
      </c>
      <c r="B111" s="91" t="s">
        <v>730</v>
      </c>
      <c r="C111" s="91">
        <v>7</v>
      </c>
      <c r="D111" s="130">
        <v>0.01832356495345972</v>
      </c>
      <c r="E111" s="130">
        <v>0.32766548133891077</v>
      </c>
      <c r="F111" s="91" t="s">
        <v>642</v>
      </c>
      <c r="G111" s="91" t="b">
        <v>0</v>
      </c>
      <c r="H111" s="91" t="b">
        <v>0</v>
      </c>
      <c r="I111" s="91" t="b">
        <v>0</v>
      </c>
      <c r="J111" s="91" t="b">
        <v>0</v>
      </c>
      <c r="K111" s="91" t="b">
        <v>0</v>
      </c>
      <c r="L111" s="91" t="b">
        <v>0</v>
      </c>
    </row>
    <row r="112" spans="1:12" ht="15">
      <c r="A112" s="91" t="s">
        <v>728</v>
      </c>
      <c r="B112" s="91" t="s">
        <v>935</v>
      </c>
      <c r="C112" s="91">
        <v>6</v>
      </c>
      <c r="D112" s="130">
        <v>0.007408151865604889</v>
      </c>
      <c r="E112" s="130">
        <v>0.6943742526468697</v>
      </c>
      <c r="F112" s="91" t="s">
        <v>642</v>
      </c>
      <c r="G112" s="91" t="b">
        <v>0</v>
      </c>
      <c r="H112" s="91" t="b">
        <v>0</v>
      </c>
      <c r="I112" s="91" t="b">
        <v>0</v>
      </c>
      <c r="J112" s="91" t="b">
        <v>0</v>
      </c>
      <c r="K112" s="91" t="b">
        <v>0</v>
      </c>
      <c r="L112" s="91" t="b">
        <v>0</v>
      </c>
    </row>
    <row r="113" spans="1:12" ht="15">
      <c r="A113" s="91" t="s">
        <v>758</v>
      </c>
      <c r="B113" s="91" t="s">
        <v>729</v>
      </c>
      <c r="C113" s="91">
        <v>6</v>
      </c>
      <c r="D113" s="130">
        <v>0.007408151865604889</v>
      </c>
      <c r="E113" s="130">
        <v>1.0400746432303118</v>
      </c>
      <c r="F113" s="91" t="s">
        <v>642</v>
      </c>
      <c r="G113" s="91" t="b">
        <v>0</v>
      </c>
      <c r="H113" s="91" t="b">
        <v>0</v>
      </c>
      <c r="I113" s="91" t="b">
        <v>0</v>
      </c>
      <c r="J113" s="91" t="b">
        <v>0</v>
      </c>
      <c r="K113" s="91" t="b">
        <v>0</v>
      </c>
      <c r="L113" s="91" t="b">
        <v>0</v>
      </c>
    </row>
    <row r="114" spans="1:12" ht="15">
      <c r="A114" s="91" t="s">
        <v>732</v>
      </c>
      <c r="B114" s="91" t="s">
        <v>729</v>
      </c>
      <c r="C114" s="91">
        <v>6</v>
      </c>
      <c r="D114" s="130">
        <v>0.007408151865604889</v>
      </c>
      <c r="E114" s="130">
        <v>0.9731278535996987</v>
      </c>
      <c r="F114" s="91" t="s">
        <v>642</v>
      </c>
      <c r="G114" s="91" t="b">
        <v>0</v>
      </c>
      <c r="H114" s="91" t="b">
        <v>0</v>
      </c>
      <c r="I114" s="91" t="b">
        <v>0</v>
      </c>
      <c r="J114" s="91" t="b">
        <v>0</v>
      </c>
      <c r="K114" s="91" t="b">
        <v>0</v>
      </c>
      <c r="L114" s="91" t="b">
        <v>0</v>
      </c>
    </row>
    <row r="115" spans="1:12" ht="15">
      <c r="A115" s="91" t="s">
        <v>938</v>
      </c>
      <c r="B115" s="91" t="s">
        <v>729</v>
      </c>
      <c r="C115" s="91">
        <v>6</v>
      </c>
      <c r="D115" s="130">
        <v>0.007408151865604889</v>
      </c>
      <c r="E115" s="130">
        <v>1.0400746432303118</v>
      </c>
      <c r="F115" s="91" t="s">
        <v>642</v>
      </c>
      <c r="G115" s="91" t="b">
        <v>0</v>
      </c>
      <c r="H115" s="91" t="b">
        <v>0</v>
      </c>
      <c r="I115" s="91" t="b">
        <v>0</v>
      </c>
      <c r="J115" s="91" t="b">
        <v>0</v>
      </c>
      <c r="K115" s="91" t="b">
        <v>0</v>
      </c>
      <c r="L115" s="91" t="b">
        <v>0</v>
      </c>
    </row>
    <row r="116" spans="1:12" ht="15">
      <c r="A116" s="91" t="s">
        <v>939</v>
      </c>
      <c r="B116" s="91" t="s">
        <v>729</v>
      </c>
      <c r="C116" s="91">
        <v>6</v>
      </c>
      <c r="D116" s="130">
        <v>0.007408151865604889</v>
      </c>
      <c r="E116" s="130">
        <v>1.0400746432303118</v>
      </c>
      <c r="F116" s="91" t="s">
        <v>642</v>
      </c>
      <c r="G116" s="91" t="b">
        <v>0</v>
      </c>
      <c r="H116" s="91" t="b">
        <v>0</v>
      </c>
      <c r="I116" s="91" t="b">
        <v>0</v>
      </c>
      <c r="J116" s="91" t="b">
        <v>0</v>
      </c>
      <c r="K116" s="91" t="b">
        <v>0</v>
      </c>
      <c r="L116" s="91" t="b">
        <v>0</v>
      </c>
    </row>
    <row r="117" spans="1:12" ht="15">
      <c r="A117" s="91" t="s">
        <v>940</v>
      </c>
      <c r="B117" s="91" t="s">
        <v>729</v>
      </c>
      <c r="C117" s="91">
        <v>6</v>
      </c>
      <c r="D117" s="130">
        <v>0.007408151865604889</v>
      </c>
      <c r="E117" s="130">
        <v>1.0400746432303118</v>
      </c>
      <c r="F117" s="91" t="s">
        <v>642</v>
      </c>
      <c r="G117" s="91" t="b">
        <v>0</v>
      </c>
      <c r="H117" s="91" t="b">
        <v>0</v>
      </c>
      <c r="I117" s="91" t="b">
        <v>0</v>
      </c>
      <c r="J117" s="91" t="b">
        <v>0</v>
      </c>
      <c r="K117" s="91" t="b">
        <v>0</v>
      </c>
      <c r="L117" s="91" t="b">
        <v>0</v>
      </c>
    </row>
    <row r="118" spans="1:12" ht="15">
      <c r="A118" s="91" t="s">
        <v>729</v>
      </c>
      <c r="B118" s="91" t="s">
        <v>941</v>
      </c>
      <c r="C118" s="91">
        <v>6</v>
      </c>
      <c r="D118" s="130">
        <v>0.007408151865604889</v>
      </c>
      <c r="E118" s="130">
        <v>1.0400746432303118</v>
      </c>
      <c r="F118" s="91" t="s">
        <v>642</v>
      </c>
      <c r="G118" s="91" t="b">
        <v>0</v>
      </c>
      <c r="H118" s="91" t="b">
        <v>0</v>
      </c>
      <c r="I118" s="91" t="b">
        <v>0</v>
      </c>
      <c r="J118" s="91" t="b">
        <v>0</v>
      </c>
      <c r="K118" s="91" t="b">
        <v>0</v>
      </c>
      <c r="L118" s="91" t="b">
        <v>0</v>
      </c>
    </row>
    <row r="119" spans="1:12" ht="15">
      <c r="A119" s="91" t="s">
        <v>941</v>
      </c>
      <c r="B119" s="91" t="s">
        <v>942</v>
      </c>
      <c r="C119" s="91">
        <v>6</v>
      </c>
      <c r="D119" s="130">
        <v>0.007408151865604889</v>
      </c>
      <c r="E119" s="130">
        <v>1.7390446475663306</v>
      </c>
      <c r="F119" s="91" t="s">
        <v>642</v>
      </c>
      <c r="G119" s="91" t="b">
        <v>0</v>
      </c>
      <c r="H119" s="91" t="b">
        <v>0</v>
      </c>
      <c r="I119" s="91" t="b">
        <v>0</v>
      </c>
      <c r="J119" s="91" t="b">
        <v>0</v>
      </c>
      <c r="K119" s="91" t="b">
        <v>0</v>
      </c>
      <c r="L119" s="91" t="b">
        <v>0</v>
      </c>
    </row>
    <row r="120" spans="1:12" ht="15">
      <c r="A120" s="91" t="s">
        <v>738</v>
      </c>
      <c r="B120" s="91" t="s">
        <v>932</v>
      </c>
      <c r="C120" s="91">
        <v>6</v>
      </c>
      <c r="D120" s="130">
        <v>0.007408151865604889</v>
      </c>
      <c r="E120" s="130">
        <v>1.216165902285993</v>
      </c>
      <c r="F120" s="91" t="s">
        <v>642</v>
      </c>
      <c r="G120" s="91" t="b">
        <v>0</v>
      </c>
      <c r="H120" s="91" t="b">
        <v>0</v>
      </c>
      <c r="I120" s="91" t="b">
        <v>0</v>
      </c>
      <c r="J120" s="91" t="b">
        <v>0</v>
      </c>
      <c r="K120" s="91" t="b">
        <v>0</v>
      </c>
      <c r="L120" s="91" t="b">
        <v>0</v>
      </c>
    </row>
    <row r="121" spans="1:12" ht="15">
      <c r="A121" s="91" t="s">
        <v>934</v>
      </c>
      <c r="B121" s="91" t="s">
        <v>739</v>
      </c>
      <c r="C121" s="91">
        <v>6</v>
      </c>
      <c r="D121" s="130">
        <v>0.007408151865604889</v>
      </c>
      <c r="E121" s="130">
        <v>1.216165902285993</v>
      </c>
      <c r="F121" s="91" t="s">
        <v>642</v>
      </c>
      <c r="G121" s="91" t="b">
        <v>0</v>
      </c>
      <c r="H121" s="91" t="b">
        <v>0</v>
      </c>
      <c r="I121" s="91" t="b">
        <v>0</v>
      </c>
      <c r="J121" s="91" t="b">
        <v>0</v>
      </c>
      <c r="K121" s="91" t="b">
        <v>0</v>
      </c>
      <c r="L121" s="91" t="b">
        <v>0</v>
      </c>
    </row>
    <row r="122" spans="1:12" ht="15">
      <c r="A122" s="91" t="s">
        <v>728</v>
      </c>
      <c r="B122" s="91" t="s">
        <v>758</v>
      </c>
      <c r="C122" s="91">
        <v>5</v>
      </c>
      <c r="D122" s="130">
        <v>0.0073210141785493635</v>
      </c>
      <c r="E122" s="130">
        <v>0.6821397962298581</v>
      </c>
      <c r="F122" s="91" t="s">
        <v>642</v>
      </c>
      <c r="G122" s="91" t="b">
        <v>0</v>
      </c>
      <c r="H122" s="91" t="b">
        <v>0</v>
      </c>
      <c r="I122" s="91" t="b">
        <v>0</v>
      </c>
      <c r="J122" s="91" t="b">
        <v>0</v>
      </c>
      <c r="K122" s="91" t="b">
        <v>0</v>
      </c>
      <c r="L122" s="91" t="b">
        <v>0</v>
      </c>
    </row>
    <row r="123" spans="1:12" ht="15">
      <c r="A123" s="91" t="s">
        <v>729</v>
      </c>
      <c r="B123" s="91" t="s">
        <v>732</v>
      </c>
      <c r="C123" s="91">
        <v>5</v>
      </c>
      <c r="D123" s="130">
        <v>0.0073210141785493635</v>
      </c>
      <c r="E123" s="130">
        <v>0.9608933971826871</v>
      </c>
      <c r="F123" s="91" t="s">
        <v>642</v>
      </c>
      <c r="G123" s="91" t="b">
        <v>0</v>
      </c>
      <c r="H123" s="91" t="b">
        <v>0</v>
      </c>
      <c r="I123" s="91" t="b">
        <v>0</v>
      </c>
      <c r="J123" s="91" t="b">
        <v>0</v>
      </c>
      <c r="K123" s="91" t="b">
        <v>0</v>
      </c>
      <c r="L123" s="91" t="b">
        <v>0</v>
      </c>
    </row>
    <row r="124" spans="1:12" ht="15">
      <c r="A124" s="91" t="s">
        <v>729</v>
      </c>
      <c r="B124" s="91" t="s">
        <v>938</v>
      </c>
      <c r="C124" s="91">
        <v>5</v>
      </c>
      <c r="D124" s="130">
        <v>0.0073210141785493635</v>
      </c>
      <c r="E124" s="130">
        <v>0.9608933971826871</v>
      </c>
      <c r="F124" s="91" t="s">
        <v>642</v>
      </c>
      <c r="G124" s="91" t="b">
        <v>0</v>
      </c>
      <c r="H124" s="91" t="b">
        <v>0</v>
      </c>
      <c r="I124" s="91" t="b">
        <v>0</v>
      </c>
      <c r="J124" s="91" t="b">
        <v>0</v>
      </c>
      <c r="K124" s="91" t="b">
        <v>0</v>
      </c>
      <c r="L124" s="91" t="b">
        <v>0</v>
      </c>
    </row>
    <row r="125" spans="1:12" ht="15">
      <c r="A125" s="91" t="s">
        <v>729</v>
      </c>
      <c r="B125" s="91" t="s">
        <v>939</v>
      </c>
      <c r="C125" s="91">
        <v>5</v>
      </c>
      <c r="D125" s="130">
        <v>0.0073210141785493635</v>
      </c>
      <c r="E125" s="130">
        <v>0.9608933971826871</v>
      </c>
      <c r="F125" s="91" t="s">
        <v>642</v>
      </c>
      <c r="G125" s="91" t="b">
        <v>0</v>
      </c>
      <c r="H125" s="91" t="b">
        <v>0</v>
      </c>
      <c r="I125" s="91" t="b">
        <v>0</v>
      </c>
      <c r="J125" s="91" t="b">
        <v>0</v>
      </c>
      <c r="K125" s="91" t="b">
        <v>0</v>
      </c>
      <c r="L125" s="91" t="b">
        <v>0</v>
      </c>
    </row>
    <row r="126" spans="1:12" ht="15">
      <c r="A126" s="91" t="s">
        <v>729</v>
      </c>
      <c r="B126" s="91" t="s">
        <v>940</v>
      </c>
      <c r="C126" s="91">
        <v>5</v>
      </c>
      <c r="D126" s="130">
        <v>0.0073210141785493635</v>
      </c>
      <c r="E126" s="130">
        <v>0.9608933971826871</v>
      </c>
      <c r="F126" s="91" t="s">
        <v>642</v>
      </c>
      <c r="G126" s="91" t="b">
        <v>0</v>
      </c>
      <c r="H126" s="91" t="b">
        <v>0</v>
      </c>
      <c r="I126" s="91" t="b">
        <v>0</v>
      </c>
      <c r="J126" s="91" t="b">
        <v>0</v>
      </c>
      <c r="K126" s="91" t="b">
        <v>0</v>
      </c>
      <c r="L126" s="91" t="b">
        <v>0</v>
      </c>
    </row>
    <row r="127" spans="1:12" ht="15">
      <c r="A127" s="91" t="s">
        <v>729</v>
      </c>
      <c r="B127" s="91" t="s">
        <v>730</v>
      </c>
      <c r="C127" s="91">
        <v>4</v>
      </c>
      <c r="D127" s="130">
        <v>0.013960811393112171</v>
      </c>
      <c r="E127" s="130">
        <v>0.3633810336054453</v>
      </c>
      <c r="F127" s="91" t="s">
        <v>642</v>
      </c>
      <c r="G127" s="91" t="b">
        <v>0</v>
      </c>
      <c r="H127" s="91" t="b">
        <v>0</v>
      </c>
      <c r="I127" s="91" t="b">
        <v>0</v>
      </c>
      <c r="J127" s="91" t="b">
        <v>0</v>
      </c>
      <c r="K127" s="91" t="b">
        <v>0</v>
      </c>
      <c r="L127" s="91" t="b">
        <v>0</v>
      </c>
    </row>
    <row r="128" spans="1:12" ht="15">
      <c r="A128" s="91" t="s">
        <v>738</v>
      </c>
      <c r="B128" s="91" t="s">
        <v>944</v>
      </c>
      <c r="C128" s="91">
        <v>3</v>
      </c>
      <c r="D128" s="130">
        <v>0.006321728069010977</v>
      </c>
      <c r="E128" s="130">
        <v>1.341104638894293</v>
      </c>
      <c r="F128" s="91" t="s">
        <v>642</v>
      </c>
      <c r="G128" s="91" t="b">
        <v>0</v>
      </c>
      <c r="H128" s="91" t="b">
        <v>0</v>
      </c>
      <c r="I128" s="91" t="b">
        <v>0</v>
      </c>
      <c r="J128" s="91" t="b">
        <v>0</v>
      </c>
      <c r="K128" s="91" t="b">
        <v>0</v>
      </c>
      <c r="L128" s="91" t="b">
        <v>0</v>
      </c>
    </row>
    <row r="129" spans="1:12" ht="15">
      <c r="A129" s="91" t="s">
        <v>944</v>
      </c>
      <c r="B129" s="91" t="s">
        <v>945</v>
      </c>
      <c r="C129" s="91">
        <v>3</v>
      </c>
      <c r="D129" s="130">
        <v>0.006321728069010977</v>
      </c>
      <c r="E129" s="130">
        <v>2.040074643230312</v>
      </c>
      <c r="F129" s="91" t="s">
        <v>642</v>
      </c>
      <c r="G129" s="91" t="b">
        <v>0</v>
      </c>
      <c r="H129" s="91" t="b">
        <v>0</v>
      </c>
      <c r="I129" s="91" t="b">
        <v>0</v>
      </c>
      <c r="J129" s="91" t="b">
        <v>0</v>
      </c>
      <c r="K129" s="91" t="b">
        <v>0</v>
      </c>
      <c r="L129" s="91" t="b">
        <v>0</v>
      </c>
    </row>
    <row r="130" spans="1:12" ht="15">
      <c r="A130" s="91" t="s">
        <v>945</v>
      </c>
      <c r="B130" s="91" t="s">
        <v>739</v>
      </c>
      <c r="C130" s="91">
        <v>3</v>
      </c>
      <c r="D130" s="130">
        <v>0.006321728069010977</v>
      </c>
      <c r="E130" s="130">
        <v>1.341104638894293</v>
      </c>
      <c r="F130" s="91" t="s">
        <v>642</v>
      </c>
      <c r="G130" s="91" t="b">
        <v>0</v>
      </c>
      <c r="H130" s="91" t="b">
        <v>0</v>
      </c>
      <c r="I130" s="91" t="b">
        <v>0</v>
      </c>
      <c r="J130" s="91" t="b">
        <v>0</v>
      </c>
      <c r="K130" s="91" t="b">
        <v>0</v>
      </c>
      <c r="L130" s="91" t="b">
        <v>0</v>
      </c>
    </row>
    <row r="131" spans="1:12" ht="15">
      <c r="A131" s="91" t="s">
        <v>947</v>
      </c>
      <c r="B131" s="91" t="s">
        <v>943</v>
      </c>
      <c r="C131" s="91">
        <v>3</v>
      </c>
      <c r="D131" s="130">
        <v>0.006321728069010977</v>
      </c>
      <c r="E131" s="130">
        <v>1.915135906622012</v>
      </c>
      <c r="F131" s="91" t="s">
        <v>642</v>
      </c>
      <c r="G131" s="91" t="b">
        <v>0</v>
      </c>
      <c r="H131" s="91" t="b">
        <v>0</v>
      </c>
      <c r="I131" s="91" t="b">
        <v>0</v>
      </c>
      <c r="J131" s="91" t="b">
        <v>0</v>
      </c>
      <c r="K131" s="91" t="b">
        <v>0</v>
      </c>
      <c r="L131" s="91" t="b">
        <v>0</v>
      </c>
    </row>
    <row r="132" spans="1:12" ht="15">
      <c r="A132" s="91" t="s">
        <v>738</v>
      </c>
      <c r="B132" s="91" t="s">
        <v>739</v>
      </c>
      <c r="C132" s="91">
        <v>3</v>
      </c>
      <c r="D132" s="130">
        <v>0.006321728069010977</v>
      </c>
      <c r="E132" s="130">
        <v>0.6421346345582742</v>
      </c>
      <c r="F132" s="91" t="s">
        <v>642</v>
      </c>
      <c r="G132" s="91" t="b">
        <v>0</v>
      </c>
      <c r="H132" s="91" t="b">
        <v>0</v>
      </c>
      <c r="I132" s="91" t="b">
        <v>0</v>
      </c>
      <c r="J132" s="91" t="b">
        <v>0</v>
      </c>
      <c r="K132" s="91" t="b">
        <v>0</v>
      </c>
      <c r="L132" s="91" t="b">
        <v>0</v>
      </c>
    </row>
    <row r="133" spans="1:12" ht="15">
      <c r="A133" s="91" t="s">
        <v>738</v>
      </c>
      <c r="B133" s="91" t="s">
        <v>730</v>
      </c>
      <c r="C133" s="91">
        <v>2</v>
      </c>
      <c r="D133" s="130">
        <v>0.005235304272417064</v>
      </c>
      <c r="E133" s="130">
        <v>0.3633810336054453</v>
      </c>
      <c r="F133" s="91" t="s">
        <v>642</v>
      </c>
      <c r="G133" s="91" t="b">
        <v>0</v>
      </c>
      <c r="H133" s="91" t="b">
        <v>0</v>
      </c>
      <c r="I133" s="91" t="b">
        <v>0</v>
      </c>
      <c r="J133" s="91" t="b">
        <v>0</v>
      </c>
      <c r="K133" s="91" t="b">
        <v>0</v>
      </c>
      <c r="L133" s="91" t="b">
        <v>0</v>
      </c>
    </row>
    <row r="134" spans="1:12" ht="15">
      <c r="A134" s="91" t="s">
        <v>730</v>
      </c>
      <c r="B134" s="91" t="s">
        <v>730</v>
      </c>
      <c r="C134" s="91">
        <v>2</v>
      </c>
      <c r="D134" s="130">
        <v>0.005235304272417064</v>
      </c>
      <c r="E134" s="130">
        <v>0.26071869170829753</v>
      </c>
      <c r="F134" s="91" t="s">
        <v>642</v>
      </c>
      <c r="G134" s="91" t="b">
        <v>0</v>
      </c>
      <c r="H134" s="91" t="b">
        <v>0</v>
      </c>
      <c r="I134" s="91" t="b">
        <v>0</v>
      </c>
      <c r="J134" s="91" t="b">
        <v>0</v>
      </c>
      <c r="K134" s="91" t="b">
        <v>0</v>
      </c>
      <c r="L134" s="91" t="b">
        <v>0</v>
      </c>
    </row>
    <row r="135" spans="1:12" ht="15">
      <c r="A135" s="91" t="s">
        <v>731</v>
      </c>
      <c r="B135" s="91" t="s">
        <v>947</v>
      </c>
      <c r="C135" s="91">
        <v>2</v>
      </c>
      <c r="D135" s="130">
        <v>0.005235304272417064</v>
      </c>
      <c r="E135" s="130">
        <v>1.1106557175160192</v>
      </c>
      <c r="F135" s="91" t="s">
        <v>642</v>
      </c>
      <c r="G135" s="91" t="b">
        <v>0</v>
      </c>
      <c r="H135" s="91" t="b">
        <v>0</v>
      </c>
      <c r="I135" s="91" t="b">
        <v>0</v>
      </c>
      <c r="J135" s="91" t="b">
        <v>0</v>
      </c>
      <c r="K135" s="91" t="b">
        <v>0</v>
      </c>
      <c r="L135" s="91" t="b">
        <v>0</v>
      </c>
    </row>
    <row r="136" spans="1:12" ht="15">
      <c r="A136" s="91" t="s">
        <v>943</v>
      </c>
      <c r="B136" s="91" t="s">
        <v>730</v>
      </c>
      <c r="C136" s="91">
        <v>2</v>
      </c>
      <c r="D136" s="130">
        <v>0.005235304272417064</v>
      </c>
      <c r="E136" s="130">
        <v>0.9374123013331642</v>
      </c>
      <c r="F136" s="91" t="s">
        <v>642</v>
      </c>
      <c r="G136" s="91" t="b">
        <v>0</v>
      </c>
      <c r="H136" s="91" t="b">
        <v>0</v>
      </c>
      <c r="I136" s="91" t="b">
        <v>0</v>
      </c>
      <c r="J136" s="91" t="b">
        <v>0</v>
      </c>
      <c r="K136" s="91" t="b">
        <v>0</v>
      </c>
      <c r="L136" s="91" t="b">
        <v>0</v>
      </c>
    </row>
    <row r="137" spans="1:12" ht="15">
      <c r="A137" s="91" t="s">
        <v>731</v>
      </c>
      <c r="B137" s="91" t="s">
        <v>932</v>
      </c>
      <c r="C137" s="91">
        <v>2</v>
      </c>
      <c r="D137" s="130">
        <v>0.005235304272417064</v>
      </c>
      <c r="E137" s="130">
        <v>0.6846869852437379</v>
      </c>
      <c r="F137" s="91" t="s">
        <v>642</v>
      </c>
      <c r="G137" s="91" t="b">
        <v>0</v>
      </c>
      <c r="H137" s="91" t="b">
        <v>0</v>
      </c>
      <c r="I137" s="91" t="b">
        <v>0</v>
      </c>
      <c r="J137" s="91" t="b">
        <v>0</v>
      </c>
      <c r="K137" s="91" t="b">
        <v>0</v>
      </c>
      <c r="L137" s="91" t="b">
        <v>0</v>
      </c>
    </row>
    <row r="138" spans="1:12" ht="15">
      <c r="A138" s="91" t="s">
        <v>934</v>
      </c>
      <c r="B138" s="91" t="s">
        <v>730</v>
      </c>
      <c r="C138" s="91">
        <v>2</v>
      </c>
      <c r="D138" s="130">
        <v>0.005235304272417064</v>
      </c>
      <c r="E138" s="130">
        <v>0.636382305669183</v>
      </c>
      <c r="F138" s="91" t="s">
        <v>642</v>
      </c>
      <c r="G138" s="91" t="b">
        <v>0</v>
      </c>
      <c r="H138" s="91" t="b">
        <v>0</v>
      </c>
      <c r="I138" s="91" t="b">
        <v>0</v>
      </c>
      <c r="J138" s="91" t="b">
        <v>0</v>
      </c>
      <c r="K138" s="91" t="b">
        <v>0</v>
      </c>
      <c r="L138" s="91" t="b">
        <v>0</v>
      </c>
    </row>
    <row r="139" spans="1:12" ht="15">
      <c r="A139" s="91" t="s">
        <v>731</v>
      </c>
      <c r="B139" s="91" t="s">
        <v>739</v>
      </c>
      <c r="C139" s="91">
        <v>2</v>
      </c>
      <c r="D139" s="130">
        <v>0.005235304272417064</v>
      </c>
      <c r="E139" s="130">
        <v>0.41168571318000036</v>
      </c>
      <c r="F139" s="91" t="s">
        <v>642</v>
      </c>
      <c r="G139" s="91" t="b">
        <v>0</v>
      </c>
      <c r="H139" s="91" t="b">
        <v>0</v>
      </c>
      <c r="I139" s="91" t="b">
        <v>0</v>
      </c>
      <c r="J139" s="91" t="b">
        <v>0</v>
      </c>
      <c r="K139" s="91" t="b">
        <v>0</v>
      </c>
      <c r="L139" s="91" t="b">
        <v>0</v>
      </c>
    </row>
    <row r="140" spans="1:12" ht="15">
      <c r="A140" s="91" t="s">
        <v>731</v>
      </c>
      <c r="B140" s="91" t="s">
        <v>740</v>
      </c>
      <c r="C140" s="91">
        <v>2</v>
      </c>
      <c r="D140" s="130">
        <v>0.005235304272417064</v>
      </c>
      <c r="E140" s="130">
        <v>0.41168571318000036</v>
      </c>
      <c r="F140" s="91" t="s">
        <v>642</v>
      </c>
      <c r="G140" s="91" t="b">
        <v>0</v>
      </c>
      <c r="H140" s="91" t="b">
        <v>0</v>
      </c>
      <c r="I140" s="91" t="b">
        <v>0</v>
      </c>
      <c r="J140" s="91" t="b">
        <v>0</v>
      </c>
      <c r="K140" s="91" t="b">
        <v>0</v>
      </c>
      <c r="L140" s="91" t="b">
        <v>0</v>
      </c>
    </row>
    <row r="141" spans="1:12" ht="15">
      <c r="A141" s="91" t="s">
        <v>731</v>
      </c>
      <c r="B141" s="91" t="s">
        <v>930</v>
      </c>
      <c r="C141" s="91">
        <v>2</v>
      </c>
      <c r="D141" s="130">
        <v>0.005235304272417064</v>
      </c>
      <c r="E141" s="130">
        <v>0.41168571318000036</v>
      </c>
      <c r="F141" s="91" t="s">
        <v>642</v>
      </c>
      <c r="G141" s="91" t="b">
        <v>0</v>
      </c>
      <c r="H141" s="91" t="b">
        <v>0</v>
      </c>
      <c r="I141" s="91" t="b">
        <v>0</v>
      </c>
      <c r="J141" s="91" t="b">
        <v>0</v>
      </c>
      <c r="K141" s="91" t="b">
        <v>0</v>
      </c>
      <c r="L141" s="91" t="b">
        <v>0</v>
      </c>
    </row>
    <row r="142" spans="1:12" ht="15">
      <c r="A142" s="91" t="s">
        <v>742</v>
      </c>
      <c r="B142" s="91" t="s">
        <v>743</v>
      </c>
      <c r="C142" s="91">
        <v>6</v>
      </c>
      <c r="D142" s="130">
        <v>0.00996742975786875</v>
      </c>
      <c r="E142" s="130">
        <v>1.2086204838826013</v>
      </c>
      <c r="F142" s="91" t="s">
        <v>643</v>
      </c>
      <c r="G142" s="91" t="b">
        <v>0</v>
      </c>
      <c r="H142" s="91" t="b">
        <v>0</v>
      </c>
      <c r="I142" s="91" t="b">
        <v>0</v>
      </c>
      <c r="J142" s="91" t="b">
        <v>0</v>
      </c>
      <c r="K142" s="91" t="b">
        <v>0</v>
      </c>
      <c r="L142" s="91" t="b">
        <v>0</v>
      </c>
    </row>
    <row r="143" spans="1:12" ht="15">
      <c r="A143" s="91" t="s">
        <v>743</v>
      </c>
      <c r="B143" s="91" t="s">
        <v>744</v>
      </c>
      <c r="C143" s="91">
        <v>6</v>
      </c>
      <c r="D143" s="130">
        <v>0.00996742975786875</v>
      </c>
      <c r="E143" s="130">
        <v>1.2086204838826013</v>
      </c>
      <c r="F143" s="91" t="s">
        <v>643</v>
      </c>
      <c r="G143" s="91" t="b">
        <v>0</v>
      </c>
      <c r="H143" s="91" t="b">
        <v>0</v>
      </c>
      <c r="I143" s="91" t="b">
        <v>0</v>
      </c>
      <c r="J143" s="91" t="b">
        <v>0</v>
      </c>
      <c r="K143" s="91" t="b">
        <v>0</v>
      </c>
      <c r="L143" s="91" t="b">
        <v>0</v>
      </c>
    </row>
    <row r="144" spans="1:12" ht="15">
      <c r="A144" s="91" t="s">
        <v>744</v>
      </c>
      <c r="B144" s="91" t="s">
        <v>745</v>
      </c>
      <c r="C144" s="91">
        <v>6</v>
      </c>
      <c r="D144" s="130">
        <v>0.00996742975786875</v>
      </c>
      <c r="E144" s="130">
        <v>1.2086204838826013</v>
      </c>
      <c r="F144" s="91" t="s">
        <v>643</v>
      </c>
      <c r="G144" s="91" t="b">
        <v>0</v>
      </c>
      <c r="H144" s="91" t="b">
        <v>0</v>
      </c>
      <c r="I144" s="91" t="b">
        <v>0</v>
      </c>
      <c r="J144" s="91" t="b">
        <v>0</v>
      </c>
      <c r="K144" s="91" t="b">
        <v>0</v>
      </c>
      <c r="L144" s="91" t="b">
        <v>0</v>
      </c>
    </row>
    <row r="145" spans="1:12" ht="15">
      <c r="A145" s="91" t="s">
        <v>745</v>
      </c>
      <c r="B145" s="91" t="s">
        <v>746</v>
      </c>
      <c r="C145" s="91">
        <v>6</v>
      </c>
      <c r="D145" s="130">
        <v>0.00996742975786875</v>
      </c>
      <c r="E145" s="130">
        <v>1.2086204838826013</v>
      </c>
      <c r="F145" s="91" t="s">
        <v>643</v>
      </c>
      <c r="G145" s="91" t="b">
        <v>0</v>
      </c>
      <c r="H145" s="91" t="b">
        <v>0</v>
      </c>
      <c r="I145" s="91" t="b">
        <v>0</v>
      </c>
      <c r="J145" s="91" t="b">
        <v>0</v>
      </c>
      <c r="K145" s="91" t="b">
        <v>0</v>
      </c>
      <c r="L145" s="91" t="b">
        <v>0</v>
      </c>
    </row>
    <row r="146" spans="1:12" ht="15">
      <c r="A146" s="91" t="s">
        <v>746</v>
      </c>
      <c r="B146" s="91" t="s">
        <v>747</v>
      </c>
      <c r="C146" s="91">
        <v>6</v>
      </c>
      <c r="D146" s="130">
        <v>0.00996742975786875</v>
      </c>
      <c r="E146" s="130">
        <v>1.2086204838826013</v>
      </c>
      <c r="F146" s="91" t="s">
        <v>643</v>
      </c>
      <c r="G146" s="91" t="b">
        <v>0</v>
      </c>
      <c r="H146" s="91" t="b">
        <v>0</v>
      </c>
      <c r="I146" s="91" t="b">
        <v>0</v>
      </c>
      <c r="J146" s="91" t="b">
        <v>0</v>
      </c>
      <c r="K146" s="91" t="b">
        <v>0</v>
      </c>
      <c r="L146" s="91" t="b">
        <v>0</v>
      </c>
    </row>
    <row r="147" spans="1:12" ht="15">
      <c r="A147" s="91" t="s">
        <v>747</v>
      </c>
      <c r="B147" s="91" t="s">
        <v>237</v>
      </c>
      <c r="C147" s="91">
        <v>6</v>
      </c>
      <c r="D147" s="130">
        <v>0.00996742975786875</v>
      </c>
      <c r="E147" s="130">
        <v>1.2086204838826013</v>
      </c>
      <c r="F147" s="91" t="s">
        <v>643</v>
      </c>
      <c r="G147" s="91" t="b">
        <v>0</v>
      </c>
      <c r="H147" s="91" t="b">
        <v>0</v>
      </c>
      <c r="I147" s="91" t="b">
        <v>0</v>
      </c>
      <c r="J147" s="91" t="b">
        <v>0</v>
      </c>
      <c r="K147" s="91" t="b">
        <v>0</v>
      </c>
      <c r="L147" s="91" t="b">
        <v>0</v>
      </c>
    </row>
    <row r="148" spans="1:12" ht="15">
      <c r="A148" s="91" t="s">
        <v>237</v>
      </c>
      <c r="B148" s="91" t="s">
        <v>748</v>
      </c>
      <c r="C148" s="91">
        <v>6</v>
      </c>
      <c r="D148" s="130">
        <v>0.00996742975786875</v>
      </c>
      <c r="E148" s="130">
        <v>1.2086204838826013</v>
      </c>
      <c r="F148" s="91" t="s">
        <v>643</v>
      </c>
      <c r="G148" s="91" t="b">
        <v>0</v>
      </c>
      <c r="H148" s="91" t="b">
        <v>0</v>
      </c>
      <c r="I148" s="91" t="b">
        <v>0</v>
      </c>
      <c r="J148" s="91" t="b">
        <v>1</v>
      </c>
      <c r="K148" s="91" t="b">
        <v>0</v>
      </c>
      <c r="L148" s="91" t="b">
        <v>0</v>
      </c>
    </row>
    <row r="149" spans="1:12" ht="15">
      <c r="A149" s="91" t="s">
        <v>748</v>
      </c>
      <c r="B149" s="91" t="s">
        <v>749</v>
      </c>
      <c r="C149" s="91">
        <v>6</v>
      </c>
      <c r="D149" s="130">
        <v>0.00996742975786875</v>
      </c>
      <c r="E149" s="130">
        <v>1.2086204838826013</v>
      </c>
      <c r="F149" s="91" t="s">
        <v>643</v>
      </c>
      <c r="G149" s="91" t="b">
        <v>1</v>
      </c>
      <c r="H149" s="91" t="b">
        <v>0</v>
      </c>
      <c r="I149" s="91" t="b">
        <v>0</v>
      </c>
      <c r="J149" s="91" t="b">
        <v>0</v>
      </c>
      <c r="K149" s="91" t="b">
        <v>0</v>
      </c>
      <c r="L149" s="91" t="b">
        <v>0</v>
      </c>
    </row>
    <row r="150" spans="1:12" ht="15">
      <c r="A150" s="91" t="s">
        <v>749</v>
      </c>
      <c r="B150" s="91" t="s">
        <v>693</v>
      </c>
      <c r="C150" s="91">
        <v>6</v>
      </c>
      <c r="D150" s="130">
        <v>0.00996742975786875</v>
      </c>
      <c r="E150" s="130">
        <v>1.2086204838826013</v>
      </c>
      <c r="F150" s="91" t="s">
        <v>643</v>
      </c>
      <c r="G150" s="91" t="b">
        <v>0</v>
      </c>
      <c r="H150" s="91" t="b">
        <v>0</v>
      </c>
      <c r="I150" s="91" t="b">
        <v>0</v>
      </c>
      <c r="J150" s="91" t="b">
        <v>0</v>
      </c>
      <c r="K150" s="91" t="b">
        <v>0</v>
      </c>
      <c r="L150" s="91" t="b">
        <v>0</v>
      </c>
    </row>
    <row r="151" spans="1:12" ht="15">
      <c r="A151" s="91" t="s">
        <v>693</v>
      </c>
      <c r="B151" s="91" t="s">
        <v>936</v>
      </c>
      <c r="C151" s="91">
        <v>6</v>
      </c>
      <c r="D151" s="130">
        <v>0.00996742975786875</v>
      </c>
      <c r="E151" s="130">
        <v>1.2086204838826013</v>
      </c>
      <c r="F151" s="91" t="s">
        <v>643</v>
      </c>
      <c r="G151" s="91" t="b">
        <v>0</v>
      </c>
      <c r="H151" s="91" t="b">
        <v>0</v>
      </c>
      <c r="I151" s="91" t="b">
        <v>0</v>
      </c>
      <c r="J151" s="91" t="b">
        <v>0</v>
      </c>
      <c r="K151" s="91" t="b">
        <v>0</v>
      </c>
      <c r="L151" s="91" t="b">
        <v>0</v>
      </c>
    </row>
    <row r="152" spans="1:12" ht="15">
      <c r="A152" s="91" t="s">
        <v>936</v>
      </c>
      <c r="B152" s="91" t="s">
        <v>937</v>
      </c>
      <c r="C152" s="91">
        <v>6</v>
      </c>
      <c r="D152" s="130">
        <v>0.00996742975786875</v>
      </c>
      <c r="E152" s="130">
        <v>1.2086204838826013</v>
      </c>
      <c r="F152" s="91" t="s">
        <v>643</v>
      </c>
      <c r="G152" s="91" t="b">
        <v>0</v>
      </c>
      <c r="H152" s="91" t="b">
        <v>0</v>
      </c>
      <c r="I152" s="91" t="b">
        <v>0</v>
      </c>
      <c r="J152" s="91" t="b">
        <v>0</v>
      </c>
      <c r="K152" s="91" t="b">
        <v>0</v>
      </c>
      <c r="L152" s="91" t="b">
        <v>0</v>
      </c>
    </row>
    <row r="153" spans="1:12" ht="15">
      <c r="A153" s="91" t="s">
        <v>227</v>
      </c>
      <c r="B153" s="91" t="s">
        <v>742</v>
      </c>
      <c r="C153" s="91">
        <v>5</v>
      </c>
      <c r="D153" s="130">
        <v>0.012041155901099344</v>
      </c>
      <c r="E153" s="130">
        <v>1.2086204838826011</v>
      </c>
      <c r="F153" s="91" t="s">
        <v>643</v>
      </c>
      <c r="G153" s="91" t="b">
        <v>0</v>
      </c>
      <c r="H153" s="91" t="b">
        <v>0</v>
      </c>
      <c r="I153" s="91" t="b">
        <v>0</v>
      </c>
      <c r="J153" s="91" t="b">
        <v>0</v>
      </c>
      <c r="K153" s="91" t="b">
        <v>0</v>
      </c>
      <c r="L153" s="91" t="b">
        <v>0</v>
      </c>
    </row>
    <row r="154" spans="1:12" ht="15">
      <c r="A154" s="91" t="s">
        <v>751</v>
      </c>
      <c r="B154" s="91" t="s">
        <v>752</v>
      </c>
      <c r="C154" s="91">
        <v>4</v>
      </c>
      <c r="D154" s="130">
        <v>0</v>
      </c>
      <c r="E154" s="130">
        <v>1.0969100130080565</v>
      </c>
      <c r="F154" s="91" t="s">
        <v>644</v>
      </c>
      <c r="G154" s="91" t="b">
        <v>0</v>
      </c>
      <c r="H154" s="91" t="b">
        <v>0</v>
      </c>
      <c r="I154" s="91" t="b">
        <v>0</v>
      </c>
      <c r="J154" s="91" t="b">
        <v>0</v>
      </c>
      <c r="K154" s="91" t="b">
        <v>0</v>
      </c>
      <c r="L154" s="91" t="b">
        <v>0</v>
      </c>
    </row>
    <row r="155" spans="1:12" ht="15">
      <c r="A155" s="91" t="s">
        <v>753</v>
      </c>
      <c r="B155" s="91" t="s">
        <v>754</v>
      </c>
      <c r="C155" s="91">
        <v>3</v>
      </c>
      <c r="D155" s="130">
        <v>0</v>
      </c>
      <c r="E155" s="130">
        <v>1.2218487496163564</v>
      </c>
      <c r="F155" s="91" t="s">
        <v>644</v>
      </c>
      <c r="G155" s="91" t="b">
        <v>1</v>
      </c>
      <c r="H155" s="91" t="b">
        <v>0</v>
      </c>
      <c r="I155" s="91" t="b">
        <v>0</v>
      </c>
      <c r="J155" s="91" t="b">
        <v>0</v>
      </c>
      <c r="K155" s="91" t="b">
        <v>0</v>
      </c>
      <c r="L155" s="91" t="b">
        <v>0</v>
      </c>
    </row>
    <row r="156" spans="1:12" ht="15">
      <c r="A156" s="91" t="s">
        <v>754</v>
      </c>
      <c r="B156" s="91" t="s">
        <v>751</v>
      </c>
      <c r="C156" s="91">
        <v>3</v>
      </c>
      <c r="D156" s="130">
        <v>0</v>
      </c>
      <c r="E156" s="130">
        <v>1.0969100130080565</v>
      </c>
      <c r="F156" s="91" t="s">
        <v>644</v>
      </c>
      <c r="G156" s="91" t="b">
        <v>0</v>
      </c>
      <c r="H156" s="91" t="b">
        <v>0</v>
      </c>
      <c r="I156" s="91" t="b">
        <v>0</v>
      </c>
      <c r="J156" s="91" t="b">
        <v>0</v>
      </c>
      <c r="K156" s="91" t="b">
        <v>0</v>
      </c>
      <c r="L156" s="91" t="b">
        <v>0</v>
      </c>
    </row>
    <row r="157" spans="1:12" ht="15">
      <c r="A157" s="91" t="s">
        <v>752</v>
      </c>
      <c r="B157" s="91" t="s">
        <v>755</v>
      </c>
      <c r="C157" s="91">
        <v>3</v>
      </c>
      <c r="D157" s="130">
        <v>0</v>
      </c>
      <c r="E157" s="130">
        <v>1.0969100130080565</v>
      </c>
      <c r="F157" s="91" t="s">
        <v>644</v>
      </c>
      <c r="G157" s="91" t="b">
        <v>0</v>
      </c>
      <c r="H157" s="91" t="b">
        <v>0</v>
      </c>
      <c r="I157" s="91" t="b">
        <v>0</v>
      </c>
      <c r="J157" s="91" t="b">
        <v>0</v>
      </c>
      <c r="K157" s="91" t="b">
        <v>0</v>
      </c>
      <c r="L157" s="91" t="b">
        <v>0</v>
      </c>
    </row>
    <row r="158" spans="1:12" ht="15">
      <c r="A158" s="91" t="s">
        <v>755</v>
      </c>
      <c r="B158" s="91" t="s">
        <v>756</v>
      </c>
      <c r="C158" s="91">
        <v>3</v>
      </c>
      <c r="D158" s="130">
        <v>0</v>
      </c>
      <c r="E158" s="130">
        <v>1.2218487496163564</v>
      </c>
      <c r="F158" s="91" t="s">
        <v>644</v>
      </c>
      <c r="G158" s="91" t="b">
        <v>0</v>
      </c>
      <c r="H158" s="91" t="b">
        <v>0</v>
      </c>
      <c r="I158" s="91" t="b">
        <v>0</v>
      </c>
      <c r="J158" s="91" t="b">
        <v>0</v>
      </c>
      <c r="K158" s="91" t="b">
        <v>0</v>
      </c>
      <c r="L158" s="91" t="b">
        <v>0</v>
      </c>
    </row>
    <row r="159" spans="1:12" ht="15">
      <c r="A159" s="91" t="s">
        <v>756</v>
      </c>
      <c r="B159" s="91" t="s">
        <v>757</v>
      </c>
      <c r="C159" s="91">
        <v>3</v>
      </c>
      <c r="D159" s="130">
        <v>0</v>
      </c>
      <c r="E159" s="130">
        <v>1.2218487496163564</v>
      </c>
      <c r="F159" s="91" t="s">
        <v>644</v>
      </c>
      <c r="G159" s="91" t="b">
        <v>0</v>
      </c>
      <c r="H159" s="91" t="b">
        <v>0</v>
      </c>
      <c r="I159" s="91" t="b">
        <v>0</v>
      </c>
      <c r="J159" s="91" t="b">
        <v>0</v>
      </c>
      <c r="K159" s="91" t="b">
        <v>0</v>
      </c>
      <c r="L159" s="91" t="b">
        <v>0</v>
      </c>
    </row>
    <row r="160" spans="1:12" ht="15">
      <c r="A160" s="91" t="s">
        <v>757</v>
      </c>
      <c r="B160" s="91" t="s">
        <v>758</v>
      </c>
      <c r="C160" s="91">
        <v>3</v>
      </c>
      <c r="D160" s="130">
        <v>0</v>
      </c>
      <c r="E160" s="130">
        <v>1.2218487496163564</v>
      </c>
      <c r="F160" s="91" t="s">
        <v>644</v>
      </c>
      <c r="G160" s="91" t="b">
        <v>0</v>
      </c>
      <c r="H160" s="91" t="b">
        <v>0</v>
      </c>
      <c r="I160" s="91" t="b">
        <v>0</v>
      </c>
      <c r="J160" s="91" t="b">
        <v>0</v>
      </c>
      <c r="K160" s="91" t="b">
        <v>0</v>
      </c>
      <c r="L160" s="91" t="b">
        <v>0</v>
      </c>
    </row>
    <row r="161" spans="1:12" ht="15">
      <c r="A161" s="91" t="s">
        <v>758</v>
      </c>
      <c r="B161" s="91" t="s">
        <v>759</v>
      </c>
      <c r="C161" s="91">
        <v>3</v>
      </c>
      <c r="D161" s="130">
        <v>0</v>
      </c>
      <c r="E161" s="130">
        <v>1.2218487496163564</v>
      </c>
      <c r="F161" s="91" t="s">
        <v>644</v>
      </c>
      <c r="G161" s="91" t="b">
        <v>0</v>
      </c>
      <c r="H161" s="91" t="b">
        <v>0</v>
      </c>
      <c r="I161" s="91" t="b">
        <v>0</v>
      </c>
      <c r="J161" s="91" t="b">
        <v>0</v>
      </c>
      <c r="K161" s="91" t="b">
        <v>0</v>
      </c>
      <c r="L161" s="91" t="b">
        <v>0</v>
      </c>
    </row>
    <row r="162" spans="1:12" ht="15">
      <c r="A162" s="91" t="s">
        <v>759</v>
      </c>
      <c r="B162" s="91" t="s">
        <v>760</v>
      </c>
      <c r="C162" s="91">
        <v>3</v>
      </c>
      <c r="D162" s="130">
        <v>0</v>
      </c>
      <c r="E162" s="130">
        <v>1.2218487496163564</v>
      </c>
      <c r="F162" s="91" t="s">
        <v>644</v>
      </c>
      <c r="G162" s="91" t="b">
        <v>0</v>
      </c>
      <c r="H162" s="91" t="b">
        <v>0</v>
      </c>
      <c r="I162" s="91" t="b">
        <v>0</v>
      </c>
      <c r="J162" s="91" t="b">
        <v>0</v>
      </c>
      <c r="K162" s="91" t="b">
        <v>0</v>
      </c>
      <c r="L162" s="91" t="b">
        <v>0</v>
      </c>
    </row>
    <row r="163" spans="1:12" ht="15">
      <c r="A163" s="91" t="s">
        <v>760</v>
      </c>
      <c r="B163" s="91" t="s">
        <v>946</v>
      </c>
      <c r="C163" s="91">
        <v>3</v>
      </c>
      <c r="D163" s="130">
        <v>0</v>
      </c>
      <c r="E163" s="130">
        <v>1.2218487496163564</v>
      </c>
      <c r="F163" s="91" t="s">
        <v>644</v>
      </c>
      <c r="G163" s="91" t="b">
        <v>0</v>
      </c>
      <c r="H163" s="91" t="b">
        <v>0</v>
      </c>
      <c r="I163" s="91" t="b">
        <v>0</v>
      </c>
      <c r="J163" s="91" t="b">
        <v>0</v>
      </c>
      <c r="K163" s="91" t="b">
        <v>0</v>
      </c>
      <c r="L163" s="91" t="b">
        <v>0</v>
      </c>
    </row>
    <row r="164" spans="1:12" ht="15">
      <c r="A164" s="91" t="s">
        <v>946</v>
      </c>
      <c r="B164" s="91" t="s">
        <v>732</v>
      </c>
      <c r="C164" s="91">
        <v>3</v>
      </c>
      <c r="D164" s="130">
        <v>0</v>
      </c>
      <c r="E164" s="130">
        <v>1.2218487496163564</v>
      </c>
      <c r="F164" s="91" t="s">
        <v>644</v>
      </c>
      <c r="G164" s="91" t="b">
        <v>0</v>
      </c>
      <c r="H164" s="91" t="b">
        <v>0</v>
      </c>
      <c r="I164" s="91" t="b">
        <v>0</v>
      </c>
      <c r="J164" s="91" t="b">
        <v>0</v>
      </c>
      <c r="K164" s="91" t="b">
        <v>0</v>
      </c>
      <c r="L164" s="91" t="b">
        <v>0</v>
      </c>
    </row>
    <row r="165" spans="1:12" ht="15">
      <c r="A165" s="91" t="s">
        <v>218</v>
      </c>
      <c r="B165" s="91" t="s">
        <v>753</v>
      </c>
      <c r="C165" s="91">
        <v>2</v>
      </c>
      <c r="D165" s="130">
        <v>0.006644953171912499</v>
      </c>
      <c r="E165" s="130">
        <v>1.3979400086720377</v>
      </c>
      <c r="F165" s="91" t="s">
        <v>644</v>
      </c>
      <c r="G165" s="91" t="b">
        <v>0</v>
      </c>
      <c r="H165" s="91" t="b">
        <v>0</v>
      </c>
      <c r="I165" s="91" t="b">
        <v>0</v>
      </c>
      <c r="J165" s="91" t="b">
        <v>1</v>
      </c>
      <c r="K165" s="91" t="b">
        <v>0</v>
      </c>
      <c r="L165" s="91" t="b">
        <v>0</v>
      </c>
    </row>
    <row r="166" spans="1:12" ht="15">
      <c r="A166" s="91" t="s">
        <v>732</v>
      </c>
      <c r="B166" s="91" t="s">
        <v>948</v>
      </c>
      <c r="C166" s="91">
        <v>2</v>
      </c>
      <c r="D166" s="130">
        <v>0.006644953171912499</v>
      </c>
      <c r="E166" s="130">
        <v>1.2218487496163564</v>
      </c>
      <c r="F166" s="91" t="s">
        <v>644</v>
      </c>
      <c r="G166" s="91" t="b">
        <v>0</v>
      </c>
      <c r="H166" s="91" t="b">
        <v>0</v>
      </c>
      <c r="I166" s="91" t="b">
        <v>0</v>
      </c>
      <c r="J166" s="91" t="b">
        <v>0</v>
      </c>
      <c r="K166" s="91" t="b">
        <v>0</v>
      </c>
      <c r="L166" s="91" t="b">
        <v>0</v>
      </c>
    </row>
    <row r="167" spans="1:12" ht="15">
      <c r="A167" s="91" t="s">
        <v>763</v>
      </c>
      <c r="B167" s="91" t="s">
        <v>764</v>
      </c>
      <c r="C167" s="91">
        <v>2</v>
      </c>
      <c r="D167" s="130">
        <v>0</v>
      </c>
      <c r="E167" s="130">
        <v>1.255272505103306</v>
      </c>
      <c r="F167" s="91" t="s">
        <v>645</v>
      </c>
      <c r="G167" s="91" t="b">
        <v>1</v>
      </c>
      <c r="H167" s="91" t="b">
        <v>0</v>
      </c>
      <c r="I167" s="91" t="b">
        <v>0</v>
      </c>
      <c r="J167" s="91" t="b">
        <v>0</v>
      </c>
      <c r="K167" s="91" t="b">
        <v>0</v>
      </c>
      <c r="L167" s="91" t="b">
        <v>0</v>
      </c>
    </row>
    <row r="168" spans="1:12" ht="15">
      <c r="A168" s="91" t="s">
        <v>764</v>
      </c>
      <c r="B168" s="91" t="s">
        <v>765</v>
      </c>
      <c r="C168" s="91">
        <v>2</v>
      </c>
      <c r="D168" s="130">
        <v>0</v>
      </c>
      <c r="E168" s="130">
        <v>1.255272505103306</v>
      </c>
      <c r="F168" s="91" t="s">
        <v>645</v>
      </c>
      <c r="G168" s="91" t="b">
        <v>0</v>
      </c>
      <c r="H168" s="91" t="b">
        <v>0</v>
      </c>
      <c r="I168" s="91" t="b">
        <v>0</v>
      </c>
      <c r="J168" s="91" t="b">
        <v>0</v>
      </c>
      <c r="K168" s="91" t="b">
        <v>0</v>
      </c>
      <c r="L168" s="91" t="b">
        <v>0</v>
      </c>
    </row>
    <row r="169" spans="1:12" ht="15">
      <c r="A169" s="91" t="s">
        <v>765</v>
      </c>
      <c r="B169" s="91" t="s">
        <v>766</v>
      </c>
      <c r="C169" s="91">
        <v>2</v>
      </c>
      <c r="D169" s="130">
        <v>0</v>
      </c>
      <c r="E169" s="130">
        <v>1.255272505103306</v>
      </c>
      <c r="F169" s="91" t="s">
        <v>645</v>
      </c>
      <c r="G169" s="91" t="b">
        <v>0</v>
      </c>
      <c r="H169" s="91" t="b">
        <v>0</v>
      </c>
      <c r="I169" s="91" t="b">
        <v>0</v>
      </c>
      <c r="J169" s="91" t="b">
        <v>0</v>
      </c>
      <c r="K169" s="91" t="b">
        <v>0</v>
      </c>
      <c r="L169" s="91" t="b">
        <v>0</v>
      </c>
    </row>
    <row r="170" spans="1:12" ht="15">
      <c r="A170" s="91" t="s">
        <v>766</v>
      </c>
      <c r="B170" s="91" t="s">
        <v>767</v>
      </c>
      <c r="C170" s="91">
        <v>2</v>
      </c>
      <c r="D170" s="130">
        <v>0</v>
      </c>
      <c r="E170" s="130">
        <v>1.255272505103306</v>
      </c>
      <c r="F170" s="91" t="s">
        <v>645</v>
      </c>
      <c r="G170" s="91" t="b">
        <v>0</v>
      </c>
      <c r="H170" s="91" t="b">
        <v>0</v>
      </c>
      <c r="I170" s="91" t="b">
        <v>0</v>
      </c>
      <c r="J170" s="91" t="b">
        <v>0</v>
      </c>
      <c r="K170" s="91" t="b">
        <v>0</v>
      </c>
      <c r="L170" s="91" t="b">
        <v>0</v>
      </c>
    </row>
    <row r="171" spans="1:12" ht="15">
      <c r="A171" s="91" t="s">
        <v>767</v>
      </c>
      <c r="B171" s="91" t="s">
        <v>768</v>
      </c>
      <c r="C171" s="91">
        <v>2</v>
      </c>
      <c r="D171" s="130">
        <v>0</v>
      </c>
      <c r="E171" s="130">
        <v>1.255272505103306</v>
      </c>
      <c r="F171" s="91" t="s">
        <v>645</v>
      </c>
      <c r="G171" s="91" t="b">
        <v>0</v>
      </c>
      <c r="H171" s="91" t="b">
        <v>0</v>
      </c>
      <c r="I171" s="91" t="b">
        <v>0</v>
      </c>
      <c r="J171" s="91" t="b">
        <v>0</v>
      </c>
      <c r="K171" s="91" t="b">
        <v>0</v>
      </c>
      <c r="L171" s="91" t="b">
        <v>0</v>
      </c>
    </row>
    <row r="172" spans="1:12" ht="15">
      <c r="A172" s="91" t="s">
        <v>768</v>
      </c>
      <c r="B172" s="91" t="s">
        <v>769</v>
      </c>
      <c r="C172" s="91">
        <v>2</v>
      </c>
      <c r="D172" s="130">
        <v>0</v>
      </c>
      <c r="E172" s="130">
        <v>1.255272505103306</v>
      </c>
      <c r="F172" s="91" t="s">
        <v>645</v>
      </c>
      <c r="G172" s="91" t="b">
        <v>0</v>
      </c>
      <c r="H172" s="91" t="b">
        <v>0</v>
      </c>
      <c r="I172" s="91" t="b">
        <v>0</v>
      </c>
      <c r="J172" s="91" t="b">
        <v>0</v>
      </c>
      <c r="K172" s="91" t="b">
        <v>0</v>
      </c>
      <c r="L172" s="91" t="b">
        <v>0</v>
      </c>
    </row>
    <row r="173" spans="1:12" ht="15">
      <c r="A173" s="91" t="s">
        <v>769</v>
      </c>
      <c r="B173" s="91" t="s">
        <v>770</v>
      </c>
      <c r="C173" s="91">
        <v>2</v>
      </c>
      <c r="D173" s="130">
        <v>0</v>
      </c>
      <c r="E173" s="130">
        <v>1.255272505103306</v>
      </c>
      <c r="F173" s="91" t="s">
        <v>645</v>
      </c>
      <c r="G173" s="91" t="b">
        <v>0</v>
      </c>
      <c r="H173" s="91" t="b">
        <v>0</v>
      </c>
      <c r="I173" s="91" t="b">
        <v>0</v>
      </c>
      <c r="J173" s="91" t="b">
        <v>0</v>
      </c>
      <c r="K173" s="91" t="b">
        <v>0</v>
      </c>
      <c r="L173" s="91" t="b">
        <v>0</v>
      </c>
    </row>
    <row r="174" spans="1:12" ht="15">
      <c r="A174" s="91" t="s">
        <v>770</v>
      </c>
      <c r="B174" s="91" t="s">
        <v>762</v>
      </c>
      <c r="C174" s="91">
        <v>2</v>
      </c>
      <c r="D174" s="130">
        <v>0</v>
      </c>
      <c r="E174" s="130">
        <v>1.0791812460476249</v>
      </c>
      <c r="F174" s="91" t="s">
        <v>645</v>
      </c>
      <c r="G174" s="91" t="b">
        <v>0</v>
      </c>
      <c r="H174" s="91" t="b">
        <v>0</v>
      </c>
      <c r="I174" s="91" t="b">
        <v>0</v>
      </c>
      <c r="J174" s="91" t="b">
        <v>0</v>
      </c>
      <c r="K174" s="91" t="b">
        <v>0</v>
      </c>
      <c r="L174" s="91" t="b">
        <v>0</v>
      </c>
    </row>
    <row r="175" spans="1:12" ht="15">
      <c r="A175" s="91" t="s">
        <v>762</v>
      </c>
      <c r="B175" s="91" t="s">
        <v>771</v>
      </c>
      <c r="C175" s="91">
        <v>2</v>
      </c>
      <c r="D175" s="130">
        <v>0</v>
      </c>
      <c r="E175" s="130">
        <v>1.0791812460476249</v>
      </c>
      <c r="F175" s="91" t="s">
        <v>645</v>
      </c>
      <c r="G175" s="91" t="b">
        <v>0</v>
      </c>
      <c r="H175" s="91" t="b">
        <v>0</v>
      </c>
      <c r="I175" s="91" t="b">
        <v>0</v>
      </c>
      <c r="J175" s="91" t="b">
        <v>0</v>
      </c>
      <c r="K175" s="91" t="b">
        <v>0</v>
      </c>
      <c r="L175" s="91" t="b">
        <v>0</v>
      </c>
    </row>
    <row r="176" spans="1:12" ht="15">
      <c r="A176" s="91" t="s">
        <v>771</v>
      </c>
      <c r="B176" s="91" t="s">
        <v>950</v>
      </c>
      <c r="C176" s="91">
        <v>2</v>
      </c>
      <c r="D176" s="130">
        <v>0</v>
      </c>
      <c r="E176" s="130">
        <v>1.255272505103306</v>
      </c>
      <c r="F176" s="91" t="s">
        <v>645</v>
      </c>
      <c r="G176" s="91" t="b">
        <v>0</v>
      </c>
      <c r="H176" s="91" t="b">
        <v>0</v>
      </c>
      <c r="I176" s="91" t="b">
        <v>0</v>
      </c>
      <c r="J176" s="91" t="b">
        <v>0</v>
      </c>
      <c r="K176" s="91" t="b">
        <v>0</v>
      </c>
      <c r="L176" s="91" t="b">
        <v>0</v>
      </c>
    </row>
    <row r="177" spans="1:12" ht="15">
      <c r="A177" s="91" t="s">
        <v>950</v>
      </c>
      <c r="B177" s="91" t="s">
        <v>951</v>
      </c>
      <c r="C177" s="91">
        <v>2</v>
      </c>
      <c r="D177" s="130">
        <v>0</v>
      </c>
      <c r="E177" s="130">
        <v>1.255272505103306</v>
      </c>
      <c r="F177" s="91" t="s">
        <v>645</v>
      </c>
      <c r="G177" s="91" t="b">
        <v>0</v>
      </c>
      <c r="H177" s="91" t="b">
        <v>0</v>
      </c>
      <c r="I177" s="91" t="b">
        <v>0</v>
      </c>
      <c r="J177" s="91" t="b">
        <v>0</v>
      </c>
      <c r="K177" s="91" t="b">
        <v>0</v>
      </c>
      <c r="L177" s="91" t="b">
        <v>0</v>
      </c>
    </row>
    <row r="178" spans="1:12" ht="15">
      <c r="A178" s="91" t="s">
        <v>773</v>
      </c>
      <c r="B178" s="91" t="s">
        <v>774</v>
      </c>
      <c r="C178" s="91">
        <v>2</v>
      </c>
      <c r="D178" s="130">
        <v>0</v>
      </c>
      <c r="E178" s="130">
        <v>1.3324384599156054</v>
      </c>
      <c r="F178" s="91" t="s">
        <v>646</v>
      </c>
      <c r="G178" s="91" t="b">
        <v>0</v>
      </c>
      <c r="H178" s="91" t="b">
        <v>0</v>
      </c>
      <c r="I178" s="91" t="b">
        <v>0</v>
      </c>
      <c r="J178" s="91" t="b">
        <v>0</v>
      </c>
      <c r="K178" s="91" t="b">
        <v>0</v>
      </c>
      <c r="L178" s="91" t="b">
        <v>0</v>
      </c>
    </row>
    <row r="179" spans="1:12" ht="15">
      <c r="A179" s="91" t="s">
        <v>774</v>
      </c>
      <c r="B179" s="91" t="s">
        <v>775</v>
      </c>
      <c r="C179" s="91">
        <v>2</v>
      </c>
      <c r="D179" s="130">
        <v>0</v>
      </c>
      <c r="E179" s="130">
        <v>1.3324384599156054</v>
      </c>
      <c r="F179" s="91" t="s">
        <v>646</v>
      </c>
      <c r="G179" s="91" t="b">
        <v>0</v>
      </c>
      <c r="H179" s="91" t="b">
        <v>0</v>
      </c>
      <c r="I179" s="91" t="b">
        <v>0</v>
      </c>
      <c r="J179" s="91" t="b">
        <v>0</v>
      </c>
      <c r="K179" s="91" t="b">
        <v>0</v>
      </c>
      <c r="L179" s="91" t="b">
        <v>0</v>
      </c>
    </row>
    <row r="180" spans="1:12" ht="15">
      <c r="A180" s="91" t="s">
        <v>775</v>
      </c>
      <c r="B180" s="91" t="s">
        <v>776</v>
      </c>
      <c r="C180" s="91">
        <v>2</v>
      </c>
      <c r="D180" s="130">
        <v>0</v>
      </c>
      <c r="E180" s="130">
        <v>1.3324384599156054</v>
      </c>
      <c r="F180" s="91" t="s">
        <v>646</v>
      </c>
      <c r="G180" s="91" t="b">
        <v>0</v>
      </c>
      <c r="H180" s="91" t="b">
        <v>0</v>
      </c>
      <c r="I180" s="91" t="b">
        <v>0</v>
      </c>
      <c r="J180" s="91" t="b">
        <v>0</v>
      </c>
      <c r="K180" s="91" t="b">
        <v>0</v>
      </c>
      <c r="L180" s="91" t="b">
        <v>0</v>
      </c>
    </row>
    <row r="181" spans="1:12" ht="15">
      <c r="A181" s="91" t="s">
        <v>776</v>
      </c>
      <c r="B181" s="91" t="s">
        <v>777</v>
      </c>
      <c r="C181" s="91">
        <v>2</v>
      </c>
      <c r="D181" s="130">
        <v>0</v>
      </c>
      <c r="E181" s="130">
        <v>1.3324384599156054</v>
      </c>
      <c r="F181" s="91" t="s">
        <v>646</v>
      </c>
      <c r="G181" s="91" t="b">
        <v>0</v>
      </c>
      <c r="H181" s="91" t="b">
        <v>0</v>
      </c>
      <c r="I181" s="91" t="b">
        <v>0</v>
      </c>
      <c r="J181" s="91" t="b">
        <v>0</v>
      </c>
      <c r="K181" s="91" t="b">
        <v>0</v>
      </c>
      <c r="L181" s="91" t="b">
        <v>0</v>
      </c>
    </row>
    <row r="182" spans="1:12" ht="15">
      <c r="A182" s="91" t="s">
        <v>777</v>
      </c>
      <c r="B182" s="91" t="s">
        <v>778</v>
      </c>
      <c r="C182" s="91">
        <v>2</v>
      </c>
      <c r="D182" s="130">
        <v>0</v>
      </c>
      <c r="E182" s="130">
        <v>1.3324384599156054</v>
      </c>
      <c r="F182" s="91" t="s">
        <v>646</v>
      </c>
      <c r="G182" s="91" t="b">
        <v>0</v>
      </c>
      <c r="H182" s="91" t="b">
        <v>0</v>
      </c>
      <c r="I182" s="91" t="b">
        <v>0</v>
      </c>
      <c r="J182" s="91" t="b">
        <v>0</v>
      </c>
      <c r="K182" s="91" t="b">
        <v>0</v>
      </c>
      <c r="L182" s="91" t="b">
        <v>0</v>
      </c>
    </row>
    <row r="183" spans="1:12" ht="15">
      <c r="A183" s="91" t="s">
        <v>778</v>
      </c>
      <c r="B183" s="91" t="s">
        <v>779</v>
      </c>
      <c r="C183" s="91">
        <v>2</v>
      </c>
      <c r="D183" s="130">
        <v>0</v>
      </c>
      <c r="E183" s="130">
        <v>1.3324384599156054</v>
      </c>
      <c r="F183" s="91" t="s">
        <v>646</v>
      </c>
      <c r="G183" s="91" t="b">
        <v>0</v>
      </c>
      <c r="H183" s="91" t="b">
        <v>0</v>
      </c>
      <c r="I183" s="91" t="b">
        <v>0</v>
      </c>
      <c r="J183" s="91" t="b">
        <v>0</v>
      </c>
      <c r="K183" s="91" t="b">
        <v>0</v>
      </c>
      <c r="L183" s="91" t="b">
        <v>0</v>
      </c>
    </row>
    <row r="184" spans="1:12" ht="15">
      <c r="A184" s="91" t="s">
        <v>779</v>
      </c>
      <c r="B184" s="91" t="s">
        <v>780</v>
      </c>
      <c r="C184" s="91">
        <v>2</v>
      </c>
      <c r="D184" s="130">
        <v>0</v>
      </c>
      <c r="E184" s="130">
        <v>1.3324384599156054</v>
      </c>
      <c r="F184" s="91" t="s">
        <v>646</v>
      </c>
      <c r="G184" s="91" t="b">
        <v>0</v>
      </c>
      <c r="H184" s="91" t="b">
        <v>0</v>
      </c>
      <c r="I184" s="91" t="b">
        <v>0</v>
      </c>
      <c r="J184" s="91" t="b">
        <v>0</v>
      </c>
      <c r="K184" s="91" t="b">
        <v>0</v>
      </c>
      <c r="L184" s="91" t="b">
        <v>0</v>
      </c>
    </row>
    <row r="185" spans="1:12" ht="15">
      <c r="A185" s="91" t="s">
        <v>780</v>
      </c>
      <c r="B185" s="91" t="s">
        <v>781</v>
      </c>
      <c r="C185" s="91">
        <v>2</v>
      </c>
      <c r="D185" s="130">
        <v>0</v>
      </c>
      <c r="E185" s="130">
        <v>1.3324384599156054</v>
      </c>
      <c r="F185" s="91" t="s">
        <v>646</v>
      </c>
      <c r="G185" s="91" t="b">
        <v>0</v>
      </c>
      <c r="H185" s="91" t="b">
        <v>0</v>
      </c>
      <c r="I185" s="91" t="b">
        <v>0</v>
      </c>
      <c r="J185" s="91" t="b">
        <v>0</v>
      </c>
      <c r="K185" s="91" t="b">
        <v>0</v>
      </c>
      <c r="L185" s="91" t="b">
        <v>0</v>
      </c>
    </row>
    <row r="186" spans="1:12" ht="15">
      <c r="A186" s="91" t="s">
        <v>781</v>
      </c>
      <c r="B186" s="91" t="s">
        <v>782</v>
      </c>
      <c r="C186" s="91">
        <v>2</v>
      </c>
      <c r="D186" s="130">
        <v>0</v>
      </c>
      <c r="E186" s="130">
        <v>1.3324384599156054</v>
      </c>
      <c r="F186" s="91" t="s">
        <v>646</v>
      </c>
      <c r="G186" s="91" t="b">
        <v>0</v>
      </c>
      <c r="H186" s="91" t="b">
        <v>0</v>
      </c>
      <c r="I186" s="91" t="b">
        <v>0</v>
      </c>
      <c r="J186" s="91" t="b">
        <v>0</v>
      </c>
      <c r="K186" s="91" t="b">
        <v>0</v>
      </c>
      <c r="L186" s="91" t="b">
        <v>0</v>
      </c>
    </row>
    <row r="187" spans="1:12" ht="15">
      <c r="A187" s="91" t="s">
        <v>782</v>
      </c>
      <c r="B187" s="91" t="s">
        <v>953</v>
      </c>
      <c r="C187" s="91">
        <v>2</v>
      </c>
      <c r="D187" s="130">
        <v>0</v>
      </c>
      <c r="E187" s="130">
        <v>1.3324384599156054</v>
      </c>
      <c r="F187" s="91" t="s">
        <v>646</v>
      </c>
      <c r="G187" s="91" t="b">
        <v>0</v>
      </c>
      <c r="H187" s="91" t="b">
        <v>0</v>
      </c>
      <c r="I187" s="91" t="b">
        <v>0</v>
      </c>
      <c r="J187" s="91" t="b">
        <v>0</v>
      </c>
      <c r="K187" s="91" t="b">
        <v>0</v>
      </c>
      <c r="L187" s="91" t="b">
        <v>0</v>
      </c>
    </row>
    <row r="188" spans="1:12" ht="15">
      <c r="A188" s="91" t="s">
        <v>953</v>
      </c>
      <c r="B188" s="91" t="s">
        <v>954</v>
      </c>
      <c r="C188" s="91">
        <v>2</v>
      </c>
      <c r="D188" s="130">
        <v>0</v>
      </c>
      <c r="E188" s="130">
        <v>1.3324384599156054</v>
      </c>
      <c r="F188" s="91" t="s">
        <v>646</v>
      </c>
      <c r="G188" s="91" t="b">
        <v>0</v>
      </c>
      <c r="H188" s="91" t="b">
        <v>0</v>
      </c>
      <c r="I188" s="91" t="b">
        <v>0</v>
      </c>
      <c r="J188" s="91" t="b">
        <v>1</v>
      </c>
      <c r="K188" s="91" t="b">
        <v>0</v>
      </c>
      <c r="L188" s="91" t="b">
        <v>0</v>
      </c>
    </row>
    <row r="189" spans="1:12" ht="15">
      <c r="A189" s="91" t="s">
        <v>954</v>
      </c>
      <c r="B189" s="91" t="s">
        <v>744</v>
      </c>
      <c r="C189" s="91">
        <v>2</v>
      </c>
      <c r="D189" s="130">
        <v>0</v>
      </c>
      <c r="E189" s="130">
        <v>1.3324384599156054</v>
      </c>
      <c r="F189" s="91" t="s">
        <v>646</v>
      </c>
      <c r="G189" s="91" t="b">
        <v>1</v>
      </c>
      <c r="H189" s="91" t="b">
        <v>0</v>
      </c>
      <c r="I189" s="91" t="b">
        <v>0</v>
      </c>
      <c r="J189" s="91" t="b">
        <v>0</v>
      </c>
      <c r="K189" s="91" t="b">
        <v>0</v>
      </c>
      <c r="L18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981</v>
      </c>
      <c r="B2" s="133" t="s">
        <v>982</v>
      </c>
      <c r="C2" s="67" t="s">
        <v>983</v>
      </c>
    </row>
    <row r="3" spans="1:3" ht="15">
      <c r="A3" s="132" t="s">
        <v>641</v>
      </c>
      <c r="B3" s="132" t="s">
        <v>641</v>
      </c>
      <c r="C3" s="36">
        <v>7</v>
      </c>
    </row>
    <row r="4" spans="1:3" ht="15">
      <c r="A4" s="132" t="s">
        <v>641</v>
      </c>
      <c r="B4" s="132" t="s">
        <v>645</v>
      </c>
      <c r="C4" s="36">
        <v>1</v>
      </c>
    </row>
    <row r="5" spans="1:3" ht="15">
      <c r="A5" s="132" t="s">
        <v>642</v>
      </c>
      <c r="B5" s="132" t="s">
        <v>642</v>
      </c>
      <c r="C5" s="36">
        <v>16</v>
      </c>
    </row>
    <row r="6" spans="1:3" ht="15">
      <c r="A6" s="132" t="s">
        <v>643</v>
      </c>
      <c r="B6" s="132" t="s">
        <v>643</v>
      </c>
      <c r="C6" s="36">
        <v>11</v>
      </c>
    </row>
    <row r="7" spans="1:3" ht="15">
      <c r="A7" s="132" t="s">
        <v>644</v>
      </c>
      <c r="B7" s="132" t="s">
        <v>644</v>
      </c>
      <c r="C7" s="36">
        <v>3</v>
      </c>
    </row>
    <row r="8" spans="1:3" ht="15">
      <c r="A8" s="132" t="s">
        <v>645</v>
      </c>
      <c r="B8" s="132" t="s">
        <v>645</v>
      </c>
      <c r="C8" s="36">
        <v>2</v>
      </c>
    </row>
    <row r="9" spans="1:3" ht="15">
      <c r="A9" s="132" t="s">
        <v>646</v>
      </c>
      <c r="B9" s="132" t="s">
        <v>646</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v>
      </c>
      <c r="B1" s="13" t="s">
        <v>17</v>
      </c>
    </row>
    <row r="2" spans="1:2" ht="15">
      <c r="A2" s="85" t="s">
        <v>999</v>
      </c>
      <c r="B2" s="85" t="s">
        <v>1005</v>
      </c>
    </row>
    <row r="3" spans="1:2" ht="15">
      <c r="A3" s="85" t="s">
        <v>1000</v>
      </c>
      <c r="B3" s="85" t="s">
        <v>1006</v>
      </c>
    </row>
    <row r="4" spans="1:2" ht="15">
      <c r="A4" s="85" t="s">
        <v>1001</v>
      </c>
      <c r="B4" s="85" t="s">
        <v>1007</v>
      </c>
    </row>
    <row r="5" spans="1:2" ht="15">
      <c r="A5" s="85" t="s">
        <v>1002</v>
      </c>
      <c r="B5" s="85" t="s">
        <v>1008</v>
      </c>
    </row>
    <row r="6" spans="1:2" ht="15">
      <c r="A6" s="85" t="s">
        <v>1003</v>
      </c>
      <c r="B6" s="85" t="s">
        <v>1009</v>
      </c>
    </row>
    <row r="7" spans="1:2" ht="15">
      <c r="A7" s="85" t="s">
        <v>1004</v>
      </c>
      <c r="B7" s="85"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c r="D3" s="54"/>
      <c r="E3" s="65"/>
      <c r="F3" s="55"/>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c r="D4" s="54"/>
      <c r="E4" s="65"/>
      <c r="F4" s="55"/>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1</v>
      </c>
      <c r="BE4" s="52">
        <v>4.166666666666667</v>
      </c>
      <c r="BF4" s="51">
        <v>0</v>
      </c>
      <c r="BG4" s="52">
        <v>0</v>
      </c>
      <c r="BH4" s="51">
        <v>0</v>
      </c>
      <c r="BI4" s="52">
        <v>0</v>
      </c>
      <c r="BJ4" s="51">
        <v>23</v>
      </c>
      <c r="BK4" s="52">
        <v>95.83333333333333</v>
      </c>
      <c r="BL4" s="51">
        <v>24</v>
      </c>
    </row>
    <row r="5" spans="1:64" ht="15">
      <c r="A5" s="84" t="s">
        <v>214</v>
      </c>
      <c r="B5" s="84" t="s">
        <v>223</v>
      </c>
      <c r="C5" s="53"/>
      <c r="D5" s="54"/>
      <c r="E5" s="65"/>
      <c r="F5" s="55"/>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1</v>
      </c>
      <c r="BE5" s="52">
        <v>5.555555555555555</v>
      </c>
      <c r="BF5" s="51">
        <v>0</v>
      </c>
      <c r="BG5" s="52">
        <v>0</v>
      </c>
      <c r="BH5" s="51">
        <v>0</v>
      </c>
      <c r="BI5" s="52">
        <v>0</v>
      </c>
      <c r="BJ5" s="51">
        <v>17</v>
      </c>
      <c r="BK5" s="52">
        <v>94.44444444444444</v>
      </c>
      <c r="BL5" s="51">
        <v>18</v>
      </c>
    </row>
    <row r="6" spans="1:64" ht="15">
      <c r="A6" s="84" t="s">
        <v>215</v>
      </c>
      <c r="B6" s="84" t="s">
        <v>225</v>
      </c>
      <c r="C6" s="53"/>
      <c r="D6" s="54"/>
      <c r="E6" s="65"/>
      <c r="F6" s="55"/>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28</v>
      </c>
      <c r="BK6" s="52">
        <v>100</v>
      </c>
      <c r="BL6" s="51">
        <v>28</v>
      </c>
    </row>
    <row r="7" spans="1:64" ht="15">
      <c r="A7" s="84" t="s">
        <v>216</v>
      </c>
      <c r="B7" s="84" t="s">
        <v>228</v>
      </c>
      <c r="C7" s="53"/>
      <c r="D7" s="54"/>
      <c r="E7" s="65"/>
      <c r="F7" s="55"/>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5</v>
      </c>
      <c r="BK7" s="52">
        <v>100</v>
      </c>
      <c r="BL7" s="51">
        <v>5</v>
      </c>
    </row>
    <row r="8" spans="1:64" ht="15">
      <c r="A8" s="84" t="s">
        <v>217</v>
      </c>
      <c r="B8" s="84" t="s">
        <v>218</v>
      </c>
      <c r="C8" s="53"/>
      <c r="D8" s="54"/>
      <c r="E8" s="65"/>
      <c r="F8" s="55"/>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1</v>
      </c>
      <c r="BE8" s="52">
        <v>6.666666666666667</v>
      </c>
      <c r="BF8" s="51">
        <v>0</v>
      </c>
      <c r="BG8" s="52">
        <v>0</v>
      </c>
      <c r="BH8" s="51">
        <v>0</v>
      </c>
      <c r="BI8" s="52">
        <v>0</v>
      </c>
      <c r="BJ8" s="51">
        <v>14</v>
      </c>
      <c r="BK8" s="52">
        <v>93.33333333333333</v>
      </c>
      <c r="BL8" s="51">
        <v>15</v>
      </c>
    </row>
    <row r="9" spans="1:64" ht="15">
      <c r="A9" s="84" t="s">
        <v>218</v>
      </c>
      <c r="B9" s="84" t="s">
        <v>218</v>
      </c>
      <c r="C9" s="53"/>
      <c r="D9" s="54"/>
      <c r="E9" s="65"/>
      <c r="F9" s="55"/>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1</v>
      </c>
      <c r="BE9" s="52">
        <v>3.4482758620689653</v>
      </c>
      <c r="BF9" s="51">
        <v>0</v>
      </c>
      <c r="BG9" s="52">
        <v>0</v>
      </c>
      <c r="BH9" s="51">
        <v>0</v>
      </c>
      <c r="BI9" s="52">
        <v>0</v>
      </c>
      <c r="BJ9" s="51">
        <v>28</v>
      </c>
      <c r="BK9" s="52">
        <v>96.55172413793103</v>
      </c>
      <c r="BL9" s="51">
        <v>29</v>
      </c>
    </row>
    <row r="10" spans="1:64" ht="15">
      <c r="A10" s="84" t="s">
        <v>219</v>
      </c>
      <c r="B10" s="84" t="s">
        <v>218</v>
      </c>
      <c r="C10" s="53"/>
      <c r="D10" s="54"/>
      <c r="E10" s="65"/>
      <c r="F10" s="55"/>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1</v>
      </c>
      <c r="BE10" s="52">
        <v>6.666666666666667</v>
      </c>
      <c r="BF10" s="51">
        <v>0</v>
      </c>
      <c r="BG10" s="52">
        <v>0</v>
      </c>
      <c r="BH10" s="51">
        <v>0</v>
      </c>
      <c r="BI10" s="52">
        <v>0</v>
      </c>
      <c r="BJ10" s="51">
        <v>14</v>
      </c>
      <c r="BK10" s="52">
        <v>93.33333333333333</v>
      </c>
      <c r="BL10" s="51">
        <v>15</v>
      </c>
    </row>
    <row r="11" spans="1:64" ht="15">
      <c r="A11" s="84" t="s">
        <v>220</v>
      </c>
      <c r="B11" s="84" t="s">
        <v>225</v>
      </c>
      <c r="C11" s="53"/>
      <c r="D11" s="54"/>
      <c r="E11" s="65"/>
      <c r="F11" s="55"/>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16</v>
      </c>
      <c r="BK11" s="52">
        <v>100</v>
      </c>
      <c r="BL11" s="51">
        <v>16</v>
      </c>
    </row>
    <row r="12" spans="1:64" ht="15">
      <c r="A12" s="84" t="s">
        <v>221</v>
      </c>
      <c r="B12" s="84" t="s">
        <v>225</v>
      </c>
      <c r="C12" s="53"/>
      <c r="D12" s="54"/>
      <c r="E12" s="65"/>
      <c r="F12" s="55"/>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16</v>
      </c>
      <c r="BK12" s="52">
        <v>100</v>
      </c>
      <c r="BL12" s="51">
        <v>16</v>
      </c>
    </row>
    <row r="13" spans="1:64" ht="15">
      <c r="A13" s="84" t="s">
        <v>221</v>
      </c>
      <c r="B13" s="84" t="s">
        <v>225</v>
      </c>
      <c r="C13" s="53"/>
      <c r="D13" s="54"/>
      <c r="E13" s="65"/>
      <c r="F13" s="55"/>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16</v>
      </c>
      <c r="BK13" s="52">
        <v>100</v>
      </c>
      <c r="BL13" s="51">
        <v>16</v>
      </c>
    </row>
    <row r="14" spans="1:64" ht="15">
      <c r="A14" s="84" t="s">
        <v>222</v>
      </c>
      <c r="B14" s="84" t="s">
        <v>229</v>
      </c>
      <c r="C14" s="53"/>
      <c r="D14" s="54"/>
      <c r="E14" s="65"/>
      <c r="F14" s="55"/>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223</v>
      </c>
      <c r="C15" s="53"/>
      <c r="D15" s="54"/>
      <c r="E15" s="65"/>
      <c r="F15" s="55"/>
      <c r="G15" s="53"/>
      <c r="H15" s="57"/>
      <c r="I15" s="56"/>
      <c r="J15" s="56"/>
      <c r="K15" s="36" t="s">
        <v>65</v>
      </c>
      <c r="L15" s="83">
        <v>20</v>
      </c>
      <c r="M15" s="83"/>
      <c r="N15" s="63"/>
      <c r="O15" s="86" t="s">
        <v>176</v>
      </c>
      <c r="P15" s="88">
        <v>43629.66664351852</v>
      </c>
      <c r="Q15" s="86" t="s">
        <v>249</v>
      </c>
      <c r="R15" s="86"/>
      <c r="S15" s="86"/>
      <c r="T15" s="86" t="s">
        <v>278</v>
      </c>
      <c r="U15" s="90" t="s">
        <v>289</v>
      </c>
      <c r="V15" s="90" t="s">
        <v>289</v>
      </c>
      <c r="W15" s="88">
        <v>43629.66664351852</v>
      </c>
      <c r="X15" s="90" t="s">
        <v>316</v>
      </c>
      <c r="Y15" s="86"/>
      <c r="Z15" s="86"/>
      <c r="AA15" s="92" t="s">
        <v>349</v>
      </c>
      <c r="AB15" s="86"/>
      <c r="AC15" s="86" t="b">
        <v>0</v>
      </c>
      <c r="AD15" s="86">
        <v>4</v>
      </c>
      <c r="AE15" s="92" t="s">
        <v>378</v>
      </c>
      <c r="AF15" s="86" t="b">
        <v>0</v>
      </c>
      <c r="AG15" s="86" t="s">
        <v>384</v>
      </c>
      <c r="AH15" s="86"/>
      <c r="AI15" s="92" t="s">
        <v>378</v>
      </c>
      <c r="AJ15" s="86" t="b">
        <v>0</v>
      </c>
      <c r="AK15" s="86">
        <v>4</v>
      </c>
      <c r="AL15" s="92" t="s">
        <v>378</v>
      </c>
      <c r="AM15" s="86" t="s">
        <v>386</v>
      </c>
      <c r="AN15" s="86" t="b">
        <v>0</v>
      </c>
      <c r="AO15" s="92" t="s">
        <v>349</v>
      </c>
      <c r="AP15" s="86" t="s">
        <v>394</v>
      </c>
      <c r="AQ15" s="86">
        <v>0</v>
      </c>
      <c r="AR15" s="86">
        <v>0</v>
      </c>
      <c r="AS15" s="86"/>
      <c r="AT15" s="86"/>
      <c r="AU15" s="86"/>
      <c r="AV15" s="86"/>
      <c r="AW15" s="86"/>
      <c r="AX15" s="86"/>
      <c r="AY15" s="86"/>
      <c r="AZ15" s="86"/>
      <c r="BA15">
        <v>1</v>
      </c>
      <c r="BB15" s="85" t="str">
        <f>REPLACE(INDEX(GroupVertices[Group],MATCH(Edges25[[#This Row],[Vertex 1]],GroupVertices[Vertex],0)),1,1,"")</f>
        <v>5</v>
      </c>
      <c r="BC15" s="85" t="str">
        <f>REPLACE(INDEX(GroupVertices[Group],MATCH(Edges25[[#This Row],[Vertex 2]],GroupVertices[Vertex],0)),1,1,"")</f>
        <v>5</v>
      </c>
      <c r="BD15" s="51">
        <v>1</v>
      </c>
      <c r="BE15" s="52">
        <v>3.7037037037037037</v>
      </c>
      <c r="BF15" s="51">
        <v>0</v>
      </c>
      <c r="BG15" s="52">
        <v>0</v>
      </c>
      <c r="BH15" s="51">
        <v>0</v>
      </c>
      <c r="BI15" s="52">
        <v>0</v>
      </c>
      <c r="BJ15" s="51">
        <v>26</v>
      </c>
      <c r="BK15" s="52">
        <v>96.29629629629629</v>
      </c>
      <c r="BL15" s="51">
        <v>27</v>
      </c>
    </row>
    <row r="16" spans="1:64" ht="15">
      <c r="A16" s="84" t="s">
        <v>224</v>
      </c>
      <c r="B16" s="84" t="s">
        <v>225</v>
      </c>
      <c r="C16" s="53"/>
      <c r="D16" s="54"/>
      <c r="E16" s="65"/>
      <c r="F16" s="55"/>
      <c r="G16" s="53"/>
      <c r="H16" s="57"/>
      <c r="I16" s="56"/>
      <c r="J16" s="56"/>
      <c r="K16" s="36" t="s">
        <v>65</v>
      </c>
      <c r="L16" s="83">
        <v>23</v>
      </c>
      <c r="M16" s="83"/>
      <c r="N16" s="63"/>
      <c r="O16" s="86" t="s">
        <v>238</v>
      </c>
      <c r="P16" s="88">
        <v>43706.06880787037</v>
      </c>
      <c r="Q16" s="86" t="s">
        <v>250</v>
      </c>
      <c r="R16" s="86"/>
      <c r="S16" s="86"/>
      <c r="T16" s="86" t="s">
        <v>279</v>
      </c>
      <c r="U16" s="86"/>
      <c r="V16" s="90" t="s">
        <v>300</v>
      </c>
      <c r="W16" s="88">
        <v>43706.06880787037</v>
      </c>
      <c r="X16" s="90" t="s">
        <v>317</v>
      </c>
      <c r="Y16" s="86"/>
      <c r="Z16" s="86"/>
      <c r="AA16" s="92" t="s">
        <v>350</v>
      </c>
      <c r="AB16" s="86"/>
      <c r="AC16" s="86" t="b">
        <v>0</v>
      </c>
      <c r="AD16" s="86">
        <v>0</v>
      </c>
      <c r="AE16" s="92" t="s">
        <v>378</v>
      </c>
      <c r="AF16" s="86" t="b">
        <v>0</v>
      </c>
      <c r="AG16" s="86" t="s">
        <v>384</v>
      </c>
      <c r="AH16" s="86"/>
      <c r="AI16" s="92" t="s">
        <v>378</v>
      </c>
      <c r="AJ16" s="86" t="b">
        <v>0</v>
      </c>
      <c r="AK16" s="86">
        <v>1</v>
      </c>
      <c r="AL16" s="92" t="s">
        <v>356</v>
      </c>
      <c r="AM16" s="86" t="s">
        <v>388</v>
      </c>
      <c r="AN16" s="86" t="b">
        <v>0</v>
      </c>
      <c r="AO16" s="92" t="s">
        <v>356</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16</v>
      </c>
      <c r="BK16" s="52">
        <v>100</v>
      </c>
      <c r="BL16" s="51">
        <v>16</v>
      </c>
    </row>
    <row r="17" spans="1:64" ht="15">
      <c r="A17" s="84" t="s">
        <v>224</v>
      </c>
      <c r="B17" s="84" t="s">
        <v>225</v>
      </c>
      <c r="C17" s="53"/>
      <c r="D17" s="54"/>
      <c r="E17" s="65"/>
      <c r="F17" s="55"/>
      <c r="G17" s="53"/>
      <c r="H17" s="57"/>
      <c r="I17" s="56"/>
      <c r="J17" s="56"/>
      <c r="K17" s="36" t="s">
        <v>65</v>
      </c>
      <c r="L17" s="83">
        <v>24</v>
      </c>
      <c r="M17" s="83"/>
      <c r="N17" s="63"/>
      <c r="O17" s="86" t="s">
        <v>238</v>
      </c>
      <c r="P17" s="88">
        <v>43719.85896990741</v>
      </c>
      <c r="Q17" s="86" t="s">
        <v>251</v>
      </c>
      <c r="R17" s="86"/>
      <c r="S17" s="86"/>
      <c r="T17" s="86" t="s">
        <v>280</v>
      </c>
      <c r="U17" s="86"/>
      <c r="V17" s="90" t="s">
        <v>300</v>
      </c>
      <c r="W17" s="88">
        <v>43719.85896990741</v>
      </c>
      <c r="X17" s="90" t="s">
        <v>318</v>
      </c>
      <c r="Y17" s="86"/>
      <c r="Z17" s="86"/>
      <c r="AA17" s="92" t="s">
        <v>351</v>
      </c>
      <c r="AB17" s="86"/>
      <c r="AC17" s="86" t="b">
        <v>0</v>
      </c>
      <c r="AD17" s="86">
        <v>0</v>
      </c>
      <c r="AE17" s="92" t="s">
        <v>378</v>
      </c>
      <c r="AF17" s="86" t="b">
        <v>0</v>
      </c>
      <c r="AG17" s="86" t="s">
        <v>384</v>
      </c>
      <c r="AH17" s="86"/>
      <c r="AI17" s="92" t="s">
        <v>378</v>
      </c>
      <c r="AJ17" s="86" t="b">
        <v>0</v>
      </c>
      <c r="AK17" s="86">
        <v>1</v>
      </c>
      <c r="AL17" s="92" t="s">
        <v>359</v>
      </c>
      <c r="AM17" s="86" t="s">
        <v>388</v>
      </c>
      <c r="AN17" s="86" t="b">
        <v>0</v>
      </c>
      <c r="AO17" s="92" t="s">
        <v>359</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18" spans="1:64" ht="15">
      <c r="A18" s="84" t="s">
        <v>225</v>
      </c>
      <c r="B18" s="84" t="s">
        <v>225</v>
      </c>
      <c r="C18" s="53"/>
      <c r="D18" s="54"/>
      <c r="E18" s="65"/>
      <c r="F18" s="55"/>
      <c r="G18" s="53"/>
      <c r="H18" s="57"/>
      <c r="I18" s="56"/>
      <c r="J18" s="56"/>
      <c r="K18" s="36" t="s">
        <v>65</v>
      </c>
      <c r="L18" s="83">
        <v>25</v>
      </c>
      <c r="M18" s="83"/>
      <c r="N18" s="63"/>
      <c r="O18" s="86" t="s">
        <v>176</v>
      </c>
      <c r="P18" s="88">
        <v>43684.68616898148</v>
      </c>
      <c r="Q18" s="86" t="s">
        <v>252</v>
      </c>
      <c r="R18" s="86"/>
      <c r="S18" s="86"/>
      <c r="T18" s="86" t="s">
        <v>281</v>
      </c>
      <c r="U18" s="86"/>
      <c r="V18" s="90" t="s">
        <v>301</v>
      </c>
      <c r="W18" s="88">
        <v>43684.68616898148</v>
      </c>
      <c r="X18" s="90" t="s">
        <v>319</v>
      </c>
      <c r="Y18" s="86"/>
      <c r="Z18" s="86"/>
      <c r="AA18" s="92" t="s">
        <v>352</v>
      </c>
      <c r="AB18" s="92" t="s">
        <v>371</v>
      </c>
      <c r="AC18" s="86" t="b">
        <v>0</v>
      </c>
      <c r="AD18" s="86">
        <v>4</v>
      </c>
      <c r="AE18" s="92" t="s">
        <v>381</v>
      </c>
      <c r="AF18" s="86" t="b">
        <v>0</v>
      </c>
      <c r="AG18" s="86" t="s">
        <v>384</v>
      </c>
      <c r="AH18" s="86"/>
      <c r="AI18" s="92" t="s">
        <v>378</v>
      </c>
      <c r="AJ18" s="86" t="b">
        <v>0</v>
      </c>
      <c r="AK18" s="86">
        <v>1</v>
      </c>
      <c r="AL18" s="92" t="s">
        <v>378</v>
      </c>
      <c r="AM18" s="86" t="s">
        <v>386</v>
      </c>
      <c r="AN18" s="86" t="b">
        <v>0</v>
      </c>
      <c r="AO18" s="92" t="s">
        <v>371</v>
      </c>
      <c r="AP18" s="86" t="s">
        <v>176</v>
      </c>
      <c r="AQ18" s="86">
        <v>0</v>
      </c>
      <c r="AR18" s="86">
        <v>0</v>
      </c>
      <c r="AS18" s="86"/>
      <c r="AT18" s="86"/>
      <c r="AU18" s="86"/>
      <c r="AV18" s="86"/>
      <c r="AW18" s="86"/>
      <c r="AX18" s="86"/>
      <c r="AY18" s="86"/>
      <c r="AZ18" s="86"/>
      <c r="BA18">
        <v>8</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57</v>
      </c>
      <c r="BK18" s="52">
        <v>100</v>
      </c>
      <c r="BL18" s="51">
        <v>57</v>
      </c>
    </row>
    <row r="19" spans="1:64" ht="15">
      <c r="A19" s="84" t="s">
        <v>225</v>
      </c>
      <c r="B19" s="84" t="s">
        <v>225</v>
      </c>
      <c r="C19" s="53"/>
      <c r="D19" s="54"/>
      <c r="E19" s="65"/>
      <c r="F19" s="55"/>
      <c r="G19" s="53"/>
      <c r="H19" s="57"/>
      <c r="I19" s="56"/>
      <c r="J19" s="56"/>
      <c r="K19" s="36" t="s">
        <v>65</v>
      </c>
      <c r="L19" s="83">
        <v>26</v>
      </c>
      <c r="M19" s="83"/>
      <c r="N19" s="63"/>
      <c r="O19" s="86" t="s">
        <v>176</v>
      </c>
      <c r="P19" s="88">
        <v>43691.67171296296</v>
      </c>
      <c r="Q19" s="86" t="s">
        <v>253</v>
      </c>
      <c r="R19" s="86"/>
      <c r="S19" s="86"/>
      <c r="T19" s="86" t="s">
        <v>282</v>
      </c>
      <c r="U19" s="86"/>
      <c r="V19" s="90" t="s">
        <v>301</v>
      </c>
      <c r="W19" s="88">
        <v>43691.67171296296</v>
      </c>
      <c r="X19" s="90" t="s">
        <v>320</v>
      </c>
      <c r="Y19" s="86"/>
      <c r="Z19" s="86"/>
      <c r="AA19" s="92" t="s">
        <v>353</v>
      </c>
      <c r="AB19" s="92" t="s">
        <v>372</v>
      </c>
      <c r="AC19" s="86" t="b">
        <v>0</v>
      </c>
      <c r="AD19" s="86">
        <v>1</v>
      </c>
      <c r="AE19" s="92" t="s">
        <v>381</v>
      </c>
      <c r="AF19" s="86" t="b">
        <v>0</v>
      </c>
      <c r="AG19" s="86" t="s">
        <v>384</v>
      </c>
      <c r="AH19" s="86"/>
      <c r="AI19" s="92" t="s">
        <v>378</v>
      </c>
      <c r="AJ19" s="86" t="b">
        <v>0</v>
      </c>
      <c r="AK19" s="86">
        <v>0</v>
      </c>
      <c r="AL19" s="92" t="s">
        <v>378</v>
      </c>
      <c r="AM19" s="86" t="s">
        <v>386</v>
      </c>
      <c r="AN19" s="86" t="b">
        <v>0</v>
      </c>
      <c r="AO19" s="92" t="s">
        <v>372</v>
      </c>
      <c r="AP19" s="86" t="s">
        <v>176</v>
      </c>
      <c r="AQ19" s="86">
        <v>0</v>
      </c>
      <c r="AR19" s="86">
        <v>0</v>
      </c>
      <c r="AS19" s="86"/>
      <c r="AT19" s="86"/>
      <c r="AU19" s="86"/>
      <c r="AV19" s="86"/>
      <c r="AW19" s="86"/>
      <c r="AX19" s="86"/>
      <c r="AY19" s="86"/>
      <c r="AZ19" s="86"/>
      <c r="BA19">
        <v>8</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30</v>
      </c>
      <c r="BK19" s="52">
        <v>100</v>
      </c>
      <c r="BL19" s="51">
        <v>30</v>
      </c>
    </row>
    <row r="20" spans="1:64" ht="15">
      <c r="A20" s="84" t="s">
        <v>225</v>
      </c>
      <c r="B20" s="84" t="s">
        <v>225</v>
      </c>
      <c r="C20" s="53"/>
      <c r="D20" s="54"/>
      <c r="E20" s="65"/>
      <c r="F20" s="55"/>
      <c r="G20" s="53"/>
      <c r="H20" s="57"/>
      <c r="I20" s="56"/>
      <c r="J20" s="56"/>
      <c r="K20" s="36" t="s">
        <v>65</v>
      </c>
      <c r="L20" s="83">
        <v>27</v>
      </c>
      <c r="M20" s="83"/>
      <c r="N20" s="63"/>
      <c r="O20" s="86" t="s">
        <v>176</v>
      </c>
      <c r="P20" s="88">
        <v>43691.67171296296</v>
      </c>
      <c r="Q20" s="86" t="s">
        <v>253</v>
      </c>
      <c r="R20" s="86"/>
      <c r="S20" s="86"/>
      <c r="T20" s="86" t="s">
        <v>282</v>
      </c>
      <c r="U20" s="86"/>
      <c r="V20" s="90" t="s">
        <v>301</v>
      </c>
      <c r="W20" s="88">
        <v>43691.67171296296</v>
      </c>
      <c r="X20" s="90" t="s">
        <v>321</v>
      </c>
      <c r="Y20" s="86"/>
      <c r="Z20" s="86"/>
      <c r="AA20" s="92" t="s">
        <v>354</v>
      </c>
      <c r="AB20" s="92" t="s">
        <v>353</v>
      </c>
      <c r="AC20" s="86" t="b">
        <v>0</v>
      </c>
      <c r="AD20" s="86">
        <v>3</v>
      </c>
      <c r="AE20" s="92" t="s">
        <v>381</v>
      </c>
      <c r="AF20" s="86" t="b">
        <v>0</v>
      </c>
      <c r="AG20" s="86" t="s">
        <v>384</v>
      </c>
      <c r="AH20" s="86"/>
      <c r="AI20" s="92" t="s">
        <v>378</v>
      </c>
      <c r="AJ20" s="86" t="b">
        <v>0</v>
      </c>
      <c r="AK20" s="86">
        <v>1</v>
      </c>
      <c r="AL20" s="92" t="s">
        <v>378</v>
      </c>
      <c r="AM20" s="86" t="s">
        <v>386</v>
      </c>
      <c r="AN20" s="86" t="b">
        <v>0</v>
      </c>
      <c r="AO20" s="92" t="s">
        <v>353</v>
      </c>
      <c r="AP20" s="86" t="s">
        <v>176</v>
      </c>
      <c r="AQ20" s="86">
        <v>0</v>
      </c>
      <c r="AR20" s="86">
        <v>0</v>
      </c>
      <c r="AS20" s="86"/>
      <c r="AT20" s="86"/>
      <c r="AU20" s="86"/>
      <c r="AV20" s="86"/>
      <c r="AW20" s="86"/>
      <c r="AX20" s="86"/>
      <c r="AY20" s="86"/>
      <c r="AZ20" s="86"/>
      <c r="BA20">
        <v>8</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30</v>
      </c>
      <c r="BK20" s="52">
        <v>100</v>
      </c>
      <c r="BL20" s="51">
        <v>30</v>
      </c>
    </row>
    <row r="21" spans="1:64" ht="15">
      <c r="A21" s="84" t="s">
        <v>225</v>
      </c>
      <c r="B21" s="84" t="s">
        <v>225</v>
      </c>
      <c r="C21" s="53"/>
      <c r="D21" s="54"/>
      <c r="E21" s="65"/>
      <c r="F21" s="55"/>
      <c r="G21" s="53"/>
      <c r="H21" s="57"/>
      <c r="I21" s="56"/>
      <c r="J21" s="56"/>
      <c r="K21" s="36" t="s">
        <v>65</v>
      </c>
      <c r="L21" s="83">
        <v>28</v>
      </c>
      <c r="M21" s="83"/>
      <c r="N21" s="63"/>
      <c r="O21" s="86" t="s">
        <v>176</v>
      </c>
      <c r="P21" s="88">
        <v>43698.96008101852</v>
      </c>
      <c r="Q21" s="86" t="s">
        <v>253</v>
      </c>
      <c r="R21" s="86"/>
      <c r="S21" s="86"/>
      <c r="T21" s="86" t="s">
        <v>282</v>
      </c>
      <c r="U21" s="86"/>
      <c r="V21" s="90" t="s">
        <v>301</v>
      </c>
      <c r="W21" s="88">
        <v>43698.96008101852</v>
      </c>
      <c r="X21" s="90" t="s">
        <v>322</v>
      </c>
      <c r="Y21" s="86"/>
      <c r="Z21" s="86"/>
      <c r="AA21" s="92" t="s">
        <v>355</v>
      </c>
      <c r="AB21" s="92" t="s">
        <v>373</v>
      </c>
      <c r="AC21" s="86" t="b">
        <v>0</v>
      </c>
      <c r="AD21" s="86">
        <v>1</v>
      </c>
      <c r="AE21" s="92" t="s">
        <v>381</v>
      </c>
      <c r="AF21" s="86" t="b">
        <v>0</v>
      </c>
      <c r="AG21" s="86" t="s">
        <v>384</v>
      </c>
      <c r="AH21" s="86"/>
      <c r="AI21" s="92" t="s">
        <v>378</v>
      </c>
      <c r="AJ21" s="86" t="b">
        <v>0</v>
      </c>
      <c r="AK21" s="86">
        <v>0</v>
      </c>
      <c r="AL21" s="92" t="s">
        <v>378</v>
      </c>
      <c r="AM21" s="86" t="s">
        <v>391</v>
      </c>
      <c r="AN21" s="86" t="b">
        <v>0</v>
      </c>
      <c r="AO21" s="92" t="s">
        <v>373</v>
      </c>
      <c r="AP21" s="86" t="s">
        <v>176</v>
      </c>
      <c r="AQ21" s="86">
        <v>0</v>
      </c>
      <c r="AR21" s="86">
        <v>0</v>
      </c>
      <c r="AS21" s="86"/>
      <c r="AT21" s="86"/>
      <c r="AU21" s="86"/>
      <c r="AV21" s="86"/>
      <c r="AW21" s="86"/>
      <c r="AX21" s="86"/>
      <c r="AY21" s="86"/>
      <c r="AZ21" s="86"/>
      <c r="BA21">
        <v>8</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30</v>
      </c>
      <c r="BK21" s="52">
        <v>100</v>
      </c>
      <c r="BL21" s="51">
        <v>30</v>
      </c>
    </row>
    <row r="22" spans="1:64" ht="15">
      <c r="A22" s="84" t="s">
        <v>225</v>
      </c>
      <c r="B22" s="84" t="s">
        <v>225</v>
      </c>
      <c r="C22" s="53"/>
      <c r="D22" s="54"/>
      <c r="E22" s="65"/>
      <c r="F22" s="55"/>
      <c r="G22" s="53"/>
      <c r="H22" s="57"/>
      <c r="I22" s="56"/>
      <c r="J22" s="56"/>
      <c r="K22" s="36" t="s">
        <v>65</v>
      </c>
      <c r="L22" s="83">
        <v>29</v>
      </c>
      <c r="M22" s="83"/>
      <c r="N22" s="63"/>
      <c r="O22" s="86" t="s">
        <v>176</v>
      </c>
      <c r="P22" s="88">
        <v>43705.75115740741</v>
      </c>
      <c r="Q22" s="86" t="s">
        <v>254</v>
      </c>
      <c r="R22" s="90" t="s">
        <v>266</v>
      </c>
      <c r="S22" s="86" t="s">
        <v>270</v>
      </c>
      <c r="T22" s="86" t="s">
        <v>283</v>
      </c>
      <c r="U22" s="86"/>
      <c r="V22" s="90" t="s">
        <v>301</v>
      </c>
      <c r="W22" s="88">
        <v>43705.75115740741</v>
      </c>
      <c r="X22" s="90" t="s">
        <v>323</v>
      </c>
      <c r="Y22" s="86"/>
      <c r="Z22" s="86"/>
      <c r="AA22" s="92" t="s">
        <v>356</v>
      </c>
      <c r="AB22" s="92" t="s">
        <v>374</v>
      </c>
      <c r="AC22" s="86" t="b">
        <v>0</v>
      </c>
      <c r="AD22" s="86">
        <v>0</v>
      </c>
      <c r="AE22" s="92" t="s">
        <v>381</v>
      </c>
      <c r="AF22" s="86" t="b">
        <v>0</v>
      </c>
      <c r="AG22" s="86" t="s">
        <v>384</v>
      </c>
      <c r="AH22" s="86"/>
      <c r="AI22" s="92" t="s">
        <v>378</v>
      </c>
      <c r="AJ22" s="86" t="b">
        <v>0</v>
      </c>
      <c r="AK22" s="86">
        <v>0</v>
      </c>
      <c r="AL22" s="92" t="s">
        <v>378</v>
      </c>
      <c r="AM22" s="86" t="s">
        <v>391</v>
      </c>
      <c r="AN22" s="86" t="b">
        <v>1</v>
      </c>
      <c r="AO22" s="92" t="s">
        <v>374</v>
      </c>
      <c r="AP22" s="86" t="s">
        <v>176</v>
      </c>
      <c r="AQ22" s="86">
        <v>0</v>
      </c>
      <c r="AR22" s="86">
        <v>0</v>
      </c>
      <c r="AS22" s="86"/>
      <c r="AT22" s="86"/>
      <c r="AU22" s="86"/>
      <c r="AV22" s="86"/>
      <c r="AW22" s="86"/>
      <c r="AX22" s="86"/>
      <c r="AY22" s="86"/>
      <c r="AZ22" s="86"/>
      <c r="BA22">
        <v>8</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12</v>
      </c>
      <c r="BK22" s="52">
        <v>100</v>
      </c>
      <c r="BL22" s="51">
        <v>12</v>
      </c>
    </row>
    <row r="23" spans="1:64" ht="15">
      <c r="A23" s="84" t="s">
        <v>225</v>
      </c>
      <c r="B23" s="84" t="s">
        <v>225</v>
      </c>
      <c r="C23" s="53"/>
      <c r="D23" s="54"/>
      <c r="E23" s="65"/>
      <c r="F23" s="55"/>
      <c r="G23" s="53"/>
      <c r="H23" s="57"/>
      <c r="I23" s="56"/>
      <c r="J23" s="56"/>
      <c r="K23" s="36" t="s">
        <v>65</v>
      </c>
      <c r="L23" s="83">
        <v>30</v>
      </c>
      <c r="M23" s="83"/>
      <c r="N23" s="63"/>
      <c r="O23" s="86" t="s">
        <v>176</v>
      </c>
      <c r="P23" s="88">
        <v>43712.62082175926</v>
      </c>
      <c r="Q23" s="86" t="s">
        <v>255</v>
      </c>
      <c r="R23" s="86"/>
      <c r="S23" s="86"/>
      <c r="T23" s="86" t="s">
        <v>284</v>
      </c>
      <c r="U23" s="86"/>
      <c r="V23" s="90" t="s">
        <v>301</v>
      </c>
      <c r="W23" s="88">
        <v>43712.62082175926</v>
      </c>
      <c r="X23" s="90" t="s">
        <v>324</v>
      </c>
      <c r="Y23" s="86"/>
      <c r="Z23" s="86"/>
      <c r="AA23" s="92" t="s">
        <v>357</v>
      </c>
      <c r="AB23" s="92" t="s">
        <v>375</v>
      </c>
      <c r="AC23" s="86" t="b">
        <v>0</v>
      </c>
      <c r="AD23" s="86">
        <v>2</v>
      </c>
      <c r="AE23" s="92" t="s">
        <v>381</v>
      </c>
      <c r="AF23" s="86" t="b">
        <v>0</v>
      </c>
      <c r="AG23" s="86" t="s">
        <v>384</v>
      </c>
      <c r="AH23" s="86"/>
      <c r="AI23" s="92" t="s">
        <v>378</v>
      </c>
      <c r="AJ23" s="86" t="b">
        <v>0</v>
      </c>
      <c r="AK23" s="86">
        <v>0</v>
      </c>
      <c r="AL23" s="92" t="s">
        <v>378</v>
      </c>
      <c r="AM23" s="86" t="s">
        <v>386</v>
      </c>
      <c r="AN23" s="86" t="b">
        <v>0</v>
      </c>
      <c r="AO23" s="92" t="s">
        <v>375</v>
      </c>
      <c r="AP23" s="86" t="s">
        <v>176</v>
      </c>
      <c r="AQ23" s="86">
        <v>0</v>
      </c>
      <c r="AR23" s="86">
        <v>0</v>
      </c>
      <c r="AS23" s="86"/>
      <c r="AT23" s="86"/>
      <c r="AU23" s="86"/>
      <c r="AV23" s="86"/>
      <c r="AW23" s="86"/>
      <c r="AX23" s="86"/>
      <c r="AY23" s="86"/>
      <c r="AZ23" s="86"/>
      <c r="BA23">
        <v>8</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31</v>
      </c>
      <c r="BK23" s="52">
        <v>100</v>
      </c>
      <c r="BL23" s="51">
        <v>31</v>
      </c>
    </row>
    <row r="24" spans="1:64" ht="15">
      <c r="A24" s="84" t="s">
        <v>225</v>
      </c>
      <c r="B24" s="84" t="s">
        <v>225</v>
      </c>
      <c r="C24" s="53"/>
      <c r="D24" s="54"/>
      <c r="E24" s="65"/>
      <c r="F24" s="55"/>
      <c r="G24" s="53"/>
      <c r="H24" s="57"/>
      <c r="I24" s="56"/>
      <c r="J24" s="56"/>
      <c r="K24" s="36" t="s">
        <v>65</v>
      </c>
      <c r="L24" s="83">
        <v>31</v>
      </c>
      <c r="M24" s="83"/>
      <c r="N24" s="63"/>
      <c r="O24" s="86" t="s">
        <v>176</v>
      </c>
      <c r="P24" s="88">
        <v>43719.6625462963</v>
      </c>
      <c r="Q24" s="86" t="s">
        <v>256</v>
      </c>
      <c r="R24" s="90" t="s">
        <v>267</v>
      </c>
      <c r="S24" s="86" t="s">
        <v>270</v>
      </c>
      <c r="T24" s="86" t="s">
        <v>283</v>
      </c>
      <c r="U24" s="86"/>
      <c r="V24" s="90" t="s">
        <v>301</v>
      </c>
      <c r="W24" s="88">
        <v>43719.6625462963</v>
      </c>
      <c r="X24" s="90" t="s">
        <v>325</v>
      </c>
      <c r="Y24" s="86"/>
      <c r="Z24" s="86"/>
      <c r="AA24" s="92" t="s">
        <v>358</v>
      </c>
      <c r="AB24" s="92" t="s">
        <v>376</v>
      </c>
      <c r="AC24" s="86" t="b">
        <v>0</v>
      </c>
      <c r="AD24" s="86">
        <v>0</v>
      </c>
      <c r="AE24" s="92" t="s">
        <v>381</v>
      </c>
      <c r="AF24" s="86" t="b">
        <v>0</v>
      </c>
      <c r="AG24" s="86" t="s">
        <v>384</v>
      </c>
      <c r="AH24" s="86"/>
      <c r="AI24" s="92" t="s">
        <v>378</v>
      </c>
      <c r="AJ24" s="86" t="b">
        <v>0</v>
      </c>
      <c r="AK24" s="86">
        <v>0</v>
      </c>
      <c r="AL24" s="92" t="s">
        <v>378</v>
      </c>
      <c r="AM24" s="86" t="s">
        <v>386</v>
      </c>
      <c r="AN24" s="86" t="b">
        <v>1</v>
      </c>
      <c r="AO24" s="92" t="s">
        <v>376</v>
      </c>
      <c r="AP24" s="86" t="s">
        <v>176</v>
      </c>
      <c r="AQ24" s="86">
        <v>0</v>
      </c>
      <c r="AR24" s="86">
        <v>0</v>
      </c>
      <c r="AS24" s="86"/>
      <c r="AT24" s="86"/>
      <c r="AU24" s="86"/>
      <c r="AV24" s="86"/>
      <c r="AW24" s="86"/>
      <c r="AX24" s="86"/>
      <c r="AY24" s="86"/>
      <c r="AZ24" s="86"/>
      <c r="BA24">
        <v>8</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12</v>
      </c>
      <c r="BK24" s="52">
        <v>100</v>
      </c>
      <c r="BL24" s="51">
        <v>12</v>
      </c>
    </row>
    <row r="25" spans="1:64" ht="15">
      <c r="A25" s="84" t="s">
        <v>225</v>
      </c>
      <c r="B25" s="84" t="s">
        <v>225</v>
      </c>
      <c r="C25" s="53"/>
      <c r="D25" s="54"/>
      <c r="E25" s="65"/>
      <c r="F25" s="55"/>
      <c r="G25" s="53"/>
      <c r="H25" s="57"/>
      <c r="I25" s="56"/>
      <c r="J25" s="56"/>
      <c r="K25" s="36" t="s">
        <v>65</v>
      </c>
      <c r="L25" s="83">
        <v>32</v>
      </c>
      <c r="M25" s="83"/>
      <c r="N25" s="63"/>
      <c r="O25" s="86" t="s">
        <v>176</v>
      </c>
      <c r="P25" s="88">
        <v>43719.67512731482</v>
      </c>
      <c r="Q25" s="86" t="s">
        <v>257</v>
      </c>
      <c r="R25" s="86"/>
      <c r="S25" s="86"/>
      <c r="T25" s="86" t="s">
        <v>285</v>
      </c>
      <c r="U25" s="86"/>
      <c r="V25" s="90" t="s">
        <v>301</v>
      </c>
      <c r="W25" s="88">
        <v>43719.67512731482</v>
      </c>
      <c r="X25" s="90" t="s">
        <v>326</v>
      </c>
      <c r="Y25" s="86"/>
      <c r="Z25" s="86"/>
      <c r="AA25" s="92" t="s">
        <v>359</v>
      </c>
      <c r="AB25" s="92" t="s">
        <v>376</v>
      </c>
      <c r="AC25" s="86" t="b">
        <v>0</v>
      </c>
      <c r="AD25" s="86">
        <v>4</v>
      </c>
      <c r="AE25" s="92" t="s">
        <v>381</v>
      </c>
      <c r="AF25" s="86" t="b">
        <v>0</v>
      </c>
      <c r="AG25" s="86" t="s">
        <v>384</v>
      </c>
      <c r="AH25" s="86"/>
      <c r="AI25" s="92" t="s">
        <v>378</v>
      </c>
      <c r="AJ25" s="86" t="b">
        <v>0</v>
      </c>
      <c r="AK25" s="86">
        <v>1</v>
      </c>
      <c r="AL25" s="92" t="s">
        <v>378</v>
      </c>
      <c r="AM25" s="86" t="s">
        <v>386</v>
      </c>
      <c r="AN25" s="86" t="b">
        <v>0</v>
      </c>
      <c r="AO25" s="92" t="s">
        <v>376</v>
      </c>
      <c r="AP25" s="86" t="s">
        <v>176</v>
      </c>
      <c r="AQ25" s="86">
        <v>0</v>
      </c>
      <c r="AR25" s="86">
        <v>0</v>
      </c>
      <c r="AS25" s="86"/>
      <c r="AT25" s="86"/>
      <c r="AU25" s="86"/>
      <c r="AV25" s="86"/>
      <c r="AW25" s="86"/>
      <c r="AX25" s="86"/>
      <c r="AY25" s="86"/>
      <c r="AZ25" s="86"/>
      <c r="BA25">
        <v>8</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29</v>
      </c>
      <c r="BK25" s="52">
        <v>100</v>
      </c>
      <c r="BL25" s="51">
        <v>29</v>
      </c>
    </row>
    <row r="26" spans="1:64" ht="15">
      <c r="A26" s="84" t="s">
        <v>226</v>
      </c>
      <c r="B26" s="84" t="s">
        <v>225</v>
      </c>
      <c r="C26" s="53"/>
      <c r="D26" s="54"/>
      <c r="E26" s="65"/>
      <c r="F26" s="55"/>
      <c r="G26" s="53"/>
      <c r="H26" s="57"/>
      <c r="I26" s="56"/>
      <c r="J26" s="56"/>
      <c r="K26" s="36" t="s">
        <v>65</v>
      </c>
      <c r="L26" s="83">
        <v>33</v>
      </c>
      <c r="M26" s="83"/>
      <c r="N26" s="63"/>
      <c r="O26" s="86" t="s">
        <v>238</v>
      </c>
      <c r="P26" s="88">
        <v>43733.763078703705</v>
      </c>
      <c r="Q26" s="86" t="s">
        <v>251</v>
      </c>
      <c r="R26" s="86"/>
      <c r="S26" s="86"/>
      <c r="T26" s="86" t="s">
        <v>280</v>
      </c>
      <c r="U26" s="86"/>
      <c r="V26" s="90" t="s">
        <v>302</v>
      </c>
      <c r="W26" s="88">
        <v>43733.763078703705</v>
      </c>
      <c r="X26" s="90" t="s">
        <v>327</v>
      </c>
      <c r="Y26" s="86"/>
      <c r="Z26" s="86"/>
      <c r="AA26" s="92" t="s">
        <v>360</v>
      </c>
      <c r="AB26" s="86"/>
      <c r="AC26" s="86" t="b">
        <v>0</v>
      </c>
      <c r="AD26" s="86">
        <v>0</v>
      </c>
      <c r="AE26" s="92" t="s">
        <v>378</v>
      </c>
      <c r="AF26" s="86" t="b">
        <v>0</v>
      </c>
      <c r="AG26" s="86" t="s">
        <v>384</v>
      </c>
      <c r="AH26" s="86"/>
      <c r="AI26" s="92" t="s">
        <v>378</v>
      </c>
      <c r="AJ26" s="86" t="b">
        <v>0</v>
      </c>
      <c r="AK26" s="86">
        <v>2</v>
      </c>
      <c r="AL26" s="92" t="s">
        <v>359</v>
      </c>
      <c r="AM26" s="86" t="s">
        <v>390</v>
      </c>
      <c r="AN26" s="86" t="b">
        <v>0</v>
      </c>
      <c r="AO26" s="92" t="s">
        <v>359</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15</v>
      </c>
      <c r="BK26" s="52">
        <v>100</v>
      </c>
      <c r="BL26" s="51">
        <v>15</v>
      </c>
    </row>
    <row r="27" spans="1:64" ht="15">
      <c r="A27" s="84" t="s">
        <v>226</v>
      </c>
      <c r="B27" s="84" t="s">
        <v>226</v>
      </c>
      <c r="C27" s="53"/>
      <c r="D27" s="54"/>
      <c r="E27" s="65"/>
      <c r="F27" s="55"/>
      <c r="G27" s="53"/>
      <c r="H27" s="57"/>
      <c r="I27" s="56"/>
      <c r="J27" s="56"/>
      <c r="K27" s="36" t="s">
        <v>65</v>
      </c>
      <c r="L27" s="83">
        <v>34</v>
      </c>
      <c r="M27" s="83"/>
      <c r="N27" s="63"/>
      <c r="O27" s="86" t="s">
        <v>176</v>
      </c>
      <c r="P27" s="88">
        <v>43733.81774305556</v>
      </c>
      <c r="Q27" s="86" t="s">
        <v>258</v>
      </c>
      <c r="R27" s="90" t="s">
        <v>268</v>
      </c>
      <c r="S27" s="86" t="s">
        <v>270</v>
      </c>
      <c r="T27" s="86" t="s">
        <v>272</v>
      </c>
      <c r="U27" s="86"/>
      <c r="V27" s="90" t="s">
        <v>302</v>
      </c>
      <c r="W27" s="88">
        <v>43733.81774305556</v>
      </c>
      <c r="X27" s="90" t="s">
        <v>328</v>
      </c>
      <c r="Y27" s="86"/>
      <c r="Z27" s="86"/>
      <c r="AA27" s="92" t="s">
        <v>361</v>
      </c>
      <c r="AB27" s="86"/>
      <c r="AC27" s="86" t="b">
        <v>0</v>
      </c>
      <c r="AD27" s="86">
        <v>0</v>
      </c>
      <c r="AE27" s="92" t="s">
        <v>378</v>
      </c>
      <c r="AF27" s="86" t="b">
        <v>0</v>
      </c>
      <c r="AG27" s="86" t="s">
        <v>384</v>
      </c>
      <c r="AH27" s="86"/>
      <c r="AI27" s="92" t="s">
        <v>378</v>
      </c>
      <c r="AJ27" s="86" t="b">
        <v>0</v>
      </c>
      <c r="AK27" s="86">
        <v>0</v>
      </c>
      <c r="AL27" s="92" t="s">
        <v>378</v>
      </c>
      <c r="AM27" s="86" t="s">
        <v>392</v>
      </c>
      <c r="AN27" s="86" t="b">
        <v>0</v>
      </c>
      <c r="AO27" s="92" t="s">
        <v>361</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1</v>
      </c>
      <c r="BG27" s="52">
        <v>12.5</v>
      </c>
      <c r="BH27" s="51">
        <v>0</v>
      </c>
      <c r="BI27" s="52">
        <v>0</v>
      </c>
      <c r="BJ27" s="51">
        <v>7</v>
      </c>
      <c r="BK27" s="52">
        <v>87.5</v>
      </c>
      <c r="BL27" s="51">
        <v>8</v>
      </c>
    </row>
    <row r="28" spans="1:64" ht="15">
      <c r="A28" s="84" t="s">
        <v>216</v>
      </c>
      <c r="B28" s="84" t="s">
        <v>236</v>
      </c>
      <c r="C28" s="53"/>
      <c r="D28" s="54"/>
      <c r="E28" s="65"/>
      <c r="F28" s="55"/>
      <c r="G28" s="53"/>
      <c r="H28" s="57"/>
      <c r="I28" s="56"/>
      <c r="J28" s="56"/>
      <c r="K28" s="36" t="s">
        <v>65</v>
      </c>
      <c r="L28" s="83">
        <v>35</v>
      </c>
      <c r="M28" s="83"/>
      <c r="N28" s="63"/>
      <c r="O28" s="86" t="s">
        <v>238</v>
      </c>
      <c r="P28" s="88">
        <v>43685.73815972222</v>
      </c>
      <c r="Q28" s="86" t="s">
        <v>259</v>
      </c>
      <c r="R28" s="86"/>
      <c r="S28" s="86"/>
      <c r="T28" s="86" t="s">
        <v>272</v>
      </c>
      <c r="U28" s="90" t="s">
        <v>290</v>
      </c>
      <c r="V28" s="90" t="s">
        <v>290</v>
      </c>
      <c r="W28" s="88">
        <v>43685.73815972222</v>
      </c>
      <c r="X28" s="90" t="s">
        <v>329</v>
      </c>
      <c r="Y28" s="86"/>
      <c r="Z28" s="86"/>
      <c r="AA28" s="92" t="s">
        <v>362</v>
      </c>
      <c r="AB28" s="92" t="s">
        <v>377</v>
      </c>
      <c r="AC28" s="86" t="b">
        <v>0</v>
      </c>
      <c r="AD28" s="86">
        <v>0</v>
      </c>
      <c r="AE28" s="92" t="s">
        <v>382</v>
      </c>
      <c r="AF28" s="86" t="b">
        <v>0</v>
      </c>
      <c r="AG28" s="86" t="s">
        <v>384</v>
      </c>
      <c r="AH28" s="86"/>
      <c r="AI28" s="92" t="s">
        <v>378</v>
      </c>
      <c r="AJ28" s="86" t="b">
        <v>0</v>
      </c>
      <c r="AK28" s="86">
        <v>0</v>
      </c>
      <c r="AL28" s="92" t="s">
        <v>378</v>
      </c>
      <c r="AM28" s="86" t="s">
        <v>387</v>
      </c>
      <c r="AN28" s="86" t="b">
        <v>0</v>
      </c>
      <c r="AO28" s="92" t="s">
        <v>377</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c r="BE28" s="52"/>
      <c r="BF28" s="51"/>
      <c r="BG28" s="52"/>
      <c r="BH28" s="51"/>
      <c r="BI28" s="52"/>
      <c r="BJ28" s="51"/>
      <c r="BK28" s="52"/>
      <c r="BL28" s="51"/>
    </row>
    <row r="29" spans="1:64" ht="15">
      <c r="A29" s="84" t="s">
        <v>227</v>
      </c>
      <c r="B29" s="84" t="s">
        <v>236</v>
      </c>
      <c r="C29" s="53"/>
      <c r="D29" s="54"/>
      <c r="E29" s="65"/>
      <c r="F29" s="55"/>
      <c r="G29" s="53"/>
      <c r="H29" s="57"/>
      <c r="I29" s="56"/>
      <c r="J29" s="56"/>
      <c r="K29" s="36" t="s">
        <v>65</v>
      </c>
      <c r="L29" s="83">
        <v>36</v>
      </c>
      <c r="M29" s="83"/>
      <c r="N29" s="63"/>
      <c r="O29" s="86" t="s">
        <v>238</v>
      </c>
      <c r="P29" s="88">
        <v>43686.74475694444</v>
      </c>
      <c r="Q29" s="86" t="s">
        <v>260</v>
      </c>
      <c r="R29" s="86"/>
      <c r="S29" s="86"/>
      <c r="T29" s="86" t="s">
        <v>272</v>
      </c>
      <c r="U29" s="86"/>
      <c r="V29" s="90" t="s">
        <v>303</v>
      </c>
      <c r="W29" s="88">
        <v>43686.74475694444</v>
      </c>
      <c r="X29" s="90" t="s">
        <v>330</v>
      </c>
      <c r="Y29" s="86"/>
      <c r="Z29" s="86"/>
      <c r="AA29" s="92" t="s">
        <v>363</v>
      </c>
      <c r="AB29" s="92" t="s">
        <v>362</v>
      </c>
      <c r="AC29" s="86" t="b">
        <v>0</v>
      </c>
      <c r="AD29" s="86">
        <v>1</v>
      </c>
      <c r="AE29" s="92" t="s">
        <v>383</v>
      </c>
      <c r="AF29" s="86" t="b">
        <v>0</v>
      </c>
      <c r="AG29" s="86" t="s">
        <v>384</v>
      </c>
      <c r="AH29" s="86"/>
      <c r="AI29" s="92" t="s">
        <v>378</v>
      </c>
      <c r="AJ29" s="86" t="b">
        <v>0</v>
      </c>
      <c r="AK29" s="86">
        <v>0</v>
      </c>
      <c r="AL29" s="92" t="s">
        <v>378</v>
      </c>
      <c r="AM29" s="86" t="s">
        <v>388</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3</v>
      </c>
      <c r="BC29" s="85" t="str">
        <f>REPLACE(INDEX(GroupVertices[Group],MATCH(Edges25[[#This Row],[Vertex 2]],GroupVertices[Vertex],0)),1,1,"")</f>
        <v>3</v>
      </c>
      <c r="BD29" s="51"/>
      <c r="BE29" s="52"/>
      <c r="BF29" s="51"/>
      <c r="BG29" s="52"/>
      <c r="BH29" s="51"/>
      <c r="BI29" s="52"/>
      <c r="BJ29" s="51"/>
      <c r="BK29" s="52"/>
      <c r="BL29" s="51"/>
    </row>
    <row r="30" spans="1:64" ht="15">
      <c r="A30" s="84" t="s">
        <v>227</v>
      </c>
      <c r="B30" s="84" t="s">
        <v>237</v>
      </c>
      <c r="C30" s="53"/>
      <c r="D30" s="54"/>
      <c r="E30" s="65"/>
      <c r="F30" s="55"/>
      <c r="G30" s="53"/>
      <c r="H30" s="57"/>
      <c r="I30" s="56"/>
      <c r="J30" s="56"/>
      <c r="K30" s="36" t="s">
        <v>65</v>
      </c>
      <c r="L30" s="83">
        <v>39</v>
      </c>
      <c r="M30" s="83"/>
      <c r="N30" s="63"/>
      <c r="O30" s="86" t="s">
        <v>238</v>
      </c>
      <c r="P30" s="88">
        <v>43605.041979166665</v>
      </c>
      <c r="Q30" s="86" t="s">
        <v>261</v>
      </c>
      <c r="R30" s="90" t="s">
        <v>269</v>
      </c>
      <c r="S30" s="86" t="s">
        <v>271</v>
      </c>
      <c r="T30" s="86" t="s">
        <v>286</v>
      </c>
      <c r="U30" s="86"/>
      <c r="V30" s="90" t="s">
        <v>303</v>
      </c>
      <c r="W30" s="88">
        <v>43605.041979166665</v>
      </c>
      <c r="X30" s="90" t="s">
        <v>331</v>
      </c>
      <c r="Y30" s="86"/>
      <c r="Z30" s="86"/>
      <c r="AA30" s="92" t="s">
        <v>364</v>
      </c>
      <c r="AB30" s="86"/>
      <c r="AC30" s="86" t="b">
        <v>0</v>
      </c>
      <c r="AD30" s="86">
        <v>4</v>
      </c>
      <c r="AE30" s="92" t="s">
        <v>378</v>
      </c>
      <c r="AF30" s="86" t="b">
        <v>0</v>
      </c>
      <c r="AG30" s="86" t="s">
        <v>384</v>
      </c>
      <c r="AH30" s="86"/>
      <c r="AI30" s="92" t="s">
        <v>378</v>
      </c>
      <c r="AJ30" s="86" t="b">
        <v>0</v>
      </c>
      <c r="AK30" s="86">
        <v>4</v>
      </c>
      <c r="AL30" s="92" t="s">
        <v>378</v>
      </c>
      <c r="AM30" s="86" t="s">
        <v>393</v>
      </c>
      <c r="AN30" s="86" t="b">
        <v>0</v>
      </c>
      <c r="AO30" s="92" t="s">
        <v>364</v>
      </c>
      <c r="AP30" s="86" t="s">
        <v>394</v>
      </c>
      <c r="AQ30" s="86">
        <v>0</v>
      </c>
      <c r="AR30" s="86">
        <v>0</v>
      </c>
      <c r="AS30" s="86"/>
      <c r="AT30" s="86"/>
      <c r="AU30" s="86"/>
      <c r="AV30" s="86"/>
      <c r="AW30" s="86"/>
      <c r="AX30" s="86"/>
      <c r="AY30" s="86"/>
      <c r="AZ30" s="86"/>
      <c r="BA30">
        <v>6</v>
      </c>
      <c r="BB30" s="85" t="str">
        <f>REPLACE(INDEX(GroupVertices[Group],MATCH(Edges25[[#This Row],[Vertex 1]],GroupVertices[Vertex],0)),1,1,"")</f>
        <v>3</v>
      </c>
      <c r="BC30" s="85" t="str">
        <f>REPLACE(INDEX(GroupVertices[Group],MATCH(Edges25[[#This Row],[Vertex 2]],GroupVertices[Vertex],0)),1,1,"")</f>
        <v>3</v>
      </c>
      <c r="BD30" s="51">
        <v>1</v>
      </c>
      <c r="BE30" s="52">
        <v>4.761904761904762</v>
      </c>
      <c r="BF30" s="51">
        <v>0</v>
      </c>
      <c r="BG30" s="52">
        <v>0</v>
      </c>
      <c r="BH30" s="51">
        <v>0</v>
      </c>
      <c r="BI30" s="52">
        <v>0</v>
      </c>
      <c r="BJ30" s="51">
        <v>20</v>
      </c>
      <c r="BK30" s="52">
        <v>95.23809523809524</v>
      </c>
      <c r="BL30" s="51">
        <v>21</v>
      </c>
    </row>
    <row r="31" spans="1:64" ht="15">
      <c r="A31" s="84" t="s">
        <v>227</v>
      </c>
      <c r="B31" s="84" t="s">
        <v>237</v>
      </c>
      <c r="C31" s="53"/>
      <c r="D31" s="54"/>
      <c r="E31" s="65"/>
      <c r="F31" s="55"/>
      <c r="G31" s="53"/>
      <c r="H31" s="57"/>
      <c r="I31" s="56"/>
      <c r="J31" s="56"/>
      <c r="K31" s="36" t="s">
        <v>65</v>
      </c>
      <c r="L31" s="83">
        <v>40</v>
      </c>
      <c r="M31" s="83"/>
      <c r="N31" s="63"/>
      <c r="O31" s="86" t="s">
        <v>238</v>
      </c>
      <c r="P31" s="88">
        <v>43680.16719907407</v>
      </c>
      <c r="Q31" s="86" t="s">
        <v>262</v>
      </c>
      <c r="R31" s="86"/>
      <c r="S31" s="86"/>
      <c r="T31" s="86"/>
      <c r="U31" s="86"/>
      <c r="V31" s="90" t="s">
        <v>303</v>
      </c>
      <c r="W31" s="88">
        <v>43680.16719907407</v>
      </c>
      <c r="X31" s="90" t="s">
        <v>332</v>
      </c>
      <c r="Y31" s="86"/>
      <c r="Z31" s="86"/>
      <c r="AA31" s="92" t="s">
        <v>365</v>
      </c>
      <c r="AB31" s="86"/>
      <c r="AC31" s="86" t="b">
        <v>0</v>
      </c>
      <c r="AD31" s="86">
        <v>0</v>
      </c>
      <c r="AE31" s="92" t="s">
        <v>378</v>
      </c>
      <c r="AF31" s="86" t="b">
        <v>0</v>
      </c>
      <c r="AG31" s="86" t="s">
        <v>384</v>
      </c>
      <c r="AH31" s="86"/>
      <c r="AI31" s="92" t="s">
        <v>378</v>
      </c>
      <c r="AJ31" s="86" t="b">
        <v>0</v>
      </c>
      <c r="AK31" s="86">
        <v>4</v>
      </c>
      <c r="AL31" s="92" t="s">
        <v>364</v>
      </c>
      <c r="AM31" s="86" t="s">
        <v>393</v>
      </c>
      <c r="AN31" s="86" t="b">
        <v>0</v>
      </c>
      <c r="AO31" s="92" t="s">
        <v>364</v>
      </c>
      <c r="AP31" s="86" t="s">
        <v>176</v>
      </c>
      <c r="AQ31" s="86">
        <v>0</v>
      </c>
      <c r="AR31" s="86">
        <v>0</v>
      </c>
      <c r="AS31" s="86"/>
      <c r="AT31" s="86"/>
      <c r="AU31" s="86"/>
      <c r="AV31" s="86"/>
      <c r="AW31" s="86"/>
      <c r="AX31" s="86"/>
      <c r="AY31" s="86"/>
      <c r="AZ31" s="86"/>
      <c r="BA31">
        <v>6</v>
      </c>
      <c r="BB31" s="85" t="str">
        <f>REPLACE(INDEX(GroupVertices[Group],MATCH(Edges25[[#This Row],[Vertex 1]],GroupVertices[Vertex],0)),1,1,"")</f>
        <v>3</v>
      </c>
      <c r="BC31" s="85" t="str">
        <f>REPLACE(INDEX(GroupVertices[Group],MATCH(Edges25[[#This Row],[Vertex 2]],GroupVertices[Vertex],0)),1,1,"")</f>
        <v>3</v>
      </c>
      <c r="BD31" s="51">
        <v>1</v>
      </c>
      <c r="BE31" s="52">
        <v>5.2631578947368425</v>
      </c>
      <c r="BF31" s="51">
        <v>0</v>
      </c>
      <c r="BG31" s="52">
        <v>0</v>
      </c>
      <c r="BH31" s="51">
        <v>0</v>
      </c>
      <c r="BI31" s="52">
        <v>0</v>
      </c>
      <c r="BJ31" s="51">
        <v>18</v>
      </c>
      <c r="BK31" s="52">
        <v>94.73684210526316</v>
      </c>
      <c r="BL31" s="51">
        <v>19</v>
      </c>
    </row>
    <row r="32" spans="1:64" ht="15">
      <c r="A32" s="84" t="s">
        <v>227</v>
      </c>
      <c r="B32" s="84" t="s">
        <v>237</v>
      </c>
      <c r="C32" s="53"/>
      <c r="D32" s="54"/>
      <c r="E32" s="65"/>
      <c r="F32" s="55"/>
      <c r="G32" s="53"/>
      <c r="H32" s="57"/>
      <c r="I32" s="56"/>
      <c r="J32" s="56"/>
      <c r="K32" s="36" t="s">
        <v>65</v>
      </c>
      <c r="L32" s="83">
        <v>41</v>
      </c>
      <c r="M32" s="83"/>
      <c r="N32" s="63"/>
      <c r="O32" s="86" t="s">
        <v>238</v>
      </c>
      <c r="P32" s="88">
        <v>43695.08388888889</v>
      </c>
      <c r="Q32" s="86" t="s">
        <v>263</v>
      </c>
      <c r="R32" s="86"/>
      <c r="S32" s="86"/>
      <c r="T32" s="86"/>
      <c r="U32" s="86"/>
      <c r="V32" s="90" t="s">
        <v>303</v>
      </c>
      <c r="W32" s="88">
        <v>43695.08388888889</v>
      </c>
      <c r="X32" s="90" t="s">
        <v>333</v>
      </c>
      <c r="Y32" s="86"/>
      <c r="Z32" s="86"/>
      <c r="AA32" s="92" t="s">
        <v>366</v>
      </c>
      <c r="AB32" s="86"/>
      <c r="AC32" s="86" t="b">
        <v>0</v>
      </c>
      <c r="AD32" s="86">
        <v>0</v>
      </c>
      <c r="AE32" s="92" t="s">
        <v>378</v>
      </c>
      <c r="AF32" s="86" t="b">
        <v>0</v>
      </c>
      <c r="AG32" s="86" t="s">
        <v>384</v>
      </c>
      <c r="AH32" s="86"/>
      <c r="AI32" s="92" t="s">
        <v>378</v>
      </c>
      <c r="AJ32" s="86" t="b">
        <v>0</v>
      </c>
      <c r="AK32" s="86">
        <v>4</v>
      </c>
      <c r="AL32" s="92" t="s">
        <v>364</v>
      </c>
      <c r="AM32" s="86" t="s">
        <v>393</v>
      </c>
      <c r="AN32" s="86" t="b">
        <v>0</v>
      </c>
      <c r="AO32" s="92" t="s">
        <v>364</v>
      </c>
      <c r="AP32" s="86" t="s">
        <v>176</v>
      </c>
      <c r="AQ32" s="86">
        <v>0</v>
      </c>
      <c r="AR32" s="86">
        <v>0</v>
      </c>
      <c r="AS32" s="86"/>
      <c r="AT32" s="86"/>
      <c r="AU32" s="86"/>
      <c r="AV32" s="86"/>
      <c r="AW32" s="86"/>
      <c r="AX32" s="86"/>
      <c r="AY32" s="86"/>
      <c r="AZ32" s="86"/>
      <c r="BA32">
        <v>6</v>
      </c>
      <c r="BB32" s="85" t="str">
        <f>REPLACE(INDEX(GroupVertices[Group],MATCH(Edges25[[#This Row],[Vertex 1]],GroupVertices[Vertex],0)),1,1,"")</f>
        <v>3</v>
      </c>
      <c r="BC32" s="85" t="str">
        <f>REPLACE(INDEX(GroupVertices[Group],MATCH(Edges25[[#This Row],[Vertex 2]],GroupVertices[Vertex],0)),1,1,"")</f>
        <v>3</v>
      </c>
      <c r="BD32" s="51">
        <v>1</v>
      </c>
      <c r="BE32" s="52">
        <v>5.2631578947368425</v>
      </c>
      <c r="BF32" s="51">
        <v>0</v>
      </c>
      <c r="BG32" s="52">
        <v>0</v>
      </c>
      <c r="BH32" s="51">
        <v>0</v>
      </c>
      <c r="BI32" s="52">
        <v>0</v>
      </c>
      <c r="BJ32" s="51">
        <v>18</v>
      </c>
      <c r="BK32" s="52">
        <v>94.73684210526316</v>
      </c>
      <c r="BL32" s="51">
        <v>19</v>
      </c>
    </row>
    <row r="33" spans="1:64" ht="15">
      <c r="A33" s="84" t="s">
        <v>227</v>
      </c>
      <c r="B33" s="84" t="s">
        <v>237</v>
      </c>
      <c r="C33" s="53"/>
      <c r="D33" s="54"/>
      <c r="E33" s="65"/>
      <c r="F33" s="55"/>
      <c r="G33" s="53"/>
      <c r="H33" s="57"/>
      <c r="I33" s="56"/>
      <c r="J33" s="56"/>
      <c r="K33" s="36" t="s">
        <v>65</v>
      </c>
      <c r="L33" s="83">
        <v>42</v>
      </c>
      <c r="M33" s="83"/>
      <c r="N33" s="63"/>
      <c r="O33" s="86" t="s">
        <v>238</v>
      </c>
      <c r="P33" s="88">
        <v>43710.04219907407</v>
      </c>
      <c r="Q33" s="86" t="s">
        <v>263</v>
      </c>
      <c r="R33" s="86"/>
      <c r="S33" s="86"/>
      <c r="T33" s="86"/>
      <c r="U33" s="86"/>
      <c r="V33" s="90" t="s">
        <v>303</v>
      </c>
      <c r="W33" s="88">
        <v>43710.04219907407</v>
      </c>
      <c r="X33" s="90" t="s">
        <v>334</v>
      </c>
      <c r="Y33" s="86"/>
      <c r="Z33" s="86"/>
      <c r="AA33" s="92" t="s">
        <v>367</v>
      </c>
      <c r="AB33" s="86"/>
      <c r="AC33" s="86" t="b">
        <v>0</v>
      </c>
      <c r="AD33" s="86">
        <v>0</v>
      </c>
      <c r="AE33" s="92" t="s">
        <v>378</v>
      </c>
      <c r="AF33" s="86" t="b">
        <v>0</v>
      </c>
      <c r="AG33" s="86" t="s">
        <v>384</v>
      </c>
      <c r="AH33" s="86"/>
      <c r="AI33" s="92" t="s">
        <v>378</v>
      </c>
      <c r="AJ33" s="86" t="b">
        <v>0</v>
      </c>
      <c r="AK33" s="86">
        <v>4</v>
      </c>
      <c r="AL33" s="92" t="s">
        <v>364</v>
      </c>
      <c r="AM33" s="86" t="s">
        <v>393</v>
      </c>
      <c r="AN33" s="86" t="b">
        <v>0</v>
      </c>
      <c r="AO33" s="92" t="s">
        <v>364</v>
      </c>
      <c r="AP33" s="86" t="s">
        <v>176</v>
      </c>
      <c r="AQ33" s="86">
        <v>0</v>
      </c>
      <c r="AR33" s="86">
        <v>0</v>
      </c>
      <c r="AS33" s="86"/>
      <c r="AT33" s="86"/>
      <c r="AU33" s="86"/>
      <c r="AV33" s="86"/>
      <c r="AW33" s="86"/>
      <c r="AX33" s="86"/>
      <c r="AY33" s="86"/>
      <c r="AZ33" s="86"/>
      <c r="BA33">
        <v>6</v>
      </c>
      <c r="BB33" s="85" t="str">
        <f>REPLACE(INDEX(GroupVertices[Group],MATCH(Edges25[[#This Row],[Vertex 1]],GroupVertices[Vertex],0)),1,1,"")</f>
        <v>3</v>
      </c>
      <c r="BC33" s="85" t="str">
        <f>REPLACE(INDEX(GroupVertices[Group],MATCH(Edges25[[#This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227</v>
      </c>
      <c r="B34" s="84" t="s">
        <v>237</v>
      </c>
      <c r="C34" s="53"/>
      <c r="D34" s="54"/>
      <c r="E34" s="65"/>
      <c r="F34" s="55"/>
      <c r="G34" s="53"/>
      <c r="H34" s="57"/>
      <c r="I34" s="56"/>
      <c r="J34" s="56"/>
      <c r="K34" s="36" t="s">
        <v>65</v>
      </c>
      <c r="L34" s="83">
        <v>43</v>
      </c>
      <c r="M34" s="83"/>
      <c r="N34" s="63"/>
      <c r="O34" s="86" t="s">
        <v>238</v>
      </c>
      <c r="P34" s="88">
        <v>43726.677708333336</v>
      </c>
      <c r="Q34" s="86" t="s">
        <v>263</v>
      </c>
      <c r="R34" s="86"/>
      <c r="S34" s="86"/>
      <c r="T34" s="86"/>
      <c r="U34" s="86"/>
      <c r="V34" s="90" t="s">
        <v>303</v>
      </c>
      <c r="W34" s="88">
        <v>43726.677708333336</v>
      </c>
      <c r="X34" s="90" t="s">
        <v>335</v>
      </c>
      <c r="Y34" s="86"/>
      <c r="Z34" s="86"/>
      <c r="AA34" s="92" t="s">
        <v>368</v>
      </c>
      <c r="AB34" s="86"/>
      <c r="AC34" s="86" t="b">
        <v>0</v>
      </c>
      <c r="AD34" s="86">
        <v>0</v>
      </c>
      <c r="AE34" s="92" t="s">
        <v>378</v>
      </c>
      <c r="AF34" s="86" t="b">
        <v>0</v>
      </c>
      <c r="AG34" s="86" t="s">
        <v>384</v>
      </c>
      <c r="AH34" s="86"/>
      <c r="AI34" s="92" t="s">
        <v>378</v>
      </c>
      <c r="AJ34" s="86" t="b">
        <v>0</v>
      </c>
      <c r="AK34" s="86">
        <v>4</v>
      </c>
      <c r="AL34" s="92" t="s">
        <v>364</v>
      </c>
      <c r="AM34" s="86" t="s">
        <v>393</v>
      </c>
      <c r="AN34" s="86" t="b">
        <v>0</v>
      </c>
      <c r="AO34" s="92" t="s">
        <v>364</v>
      </c>
      <c r="AP34" s="86" t="s">
        <v>176</v>
      </c>
      <c r="AQ34" s="86">
        <v>0</v>
      </c>
      <c r="AR34" s="86">
        <v>0</v>
      </c>
      <c r="AS34" s="86"/>
      <c r="AT34" s="86"/>
      <c r="AU34" s="86"/>
      <c r="AV34" s="86"/>
      <c r="AW34" s="86"/>
      <c r="AX34" s="86"/>
      <c r="AY34" s="86"/>
      <c r="AZ34" s="86"/>
      <c r="BA34">
        <v>6</v>
      </c>
      <c r="BB34" s="85" t="str">
        <f>REPLACE(INDEX(GroupVertices[Group],MATCH(Edges25[[#This Row],[Vertex 1]],GroupVertices[Vertex],0)),1,1,"")</f>
        <v>3</v>
      </c>
      <c r="BC34" s="85" t="str">
        <f>REPLACE(INDEX(GroupVertices[Group],MATCH(Edges25[[#This Row],[Vertex 2]],GroupVertices[Vertex],0)),1,1,"")</f>
        <v>3</v>
      </c>
      <c r="BD34" s="51">
        <v>1</v>
      </c>
      <c r="BE34" s="52">
        <v>5.2631578947368425</v>
      </c>
      <c r="BF34" s="51">
        <v>0</v>
      </c>
      <c r="BG34" s="52">
        <v>0</v>
      </c>
      <c r="BH34" s="51">
        <v>0</v>
      </c>
      <c r="BI34" s="52">
        <v>0</v>
      </c>
      <c r="BJ34" s="51">
        <v>18</v>
      </c>
      <c r="BK34" s="52">
        <v>94.73684210526316</v>
      </c>
      <c r="BL34" s="51">
        <v>19</v>
      </c>
    </row>
    <row r="35" spans="1:64" ht="15">
      <c r="A35" s="84" t="s">
        <v>227</v>
      </c>
      <c r="B35" s="84" t="s">
        <v>237</v>
      </c>
      <c r="C35" s="53"/>
      <c r="D35" s="54"/>
      <c r="E35" s="65"/>
      <c r="F35" s="55"/>
      <c r="G35" s="53"/>
      <c r="H35" s="57"/>
      <c r="I35" s="56"/>
      <c r="J35" s="56"/>
      <c r="K35" s="36" t="s">
        <v>65</v>
      </c>
      <c r="L35" s="83">
        <v>44</v>
      </c>
      <c r="M35" s="83"/>
      <c r="N35" s="63"/>
      <c r="O35" s="86" t="s">
        <v>238</v>
      </c>
      <c r="P35" s="88">
        <v>43744.08383101852</v>
      </c>
      <c r="Q35" s="86" t="s">
        <v>263</v>
      </c>
      <c r="R35" s="86"/>
      <c r="S35" s="86"/>
      <c r="T35" s="86"/>
      <c r="U35" s="86"/>
      <c r="V35" s="90" t="s">
        <v>303</v>
      </c>
      <c r="W35" s="88">
        <v>43744.08383101852</v>
      </c>
      <c r="X35" s="90" t="s">
        <v>336</v>
      </c>
      <c r="Y35" s="86"/>
      <c r="Z35" s="86"/>
      <c r="AA35" s="92" t="s">
        <v>369</v>
      </c>
      <c r="AB35" s="86"/>
      <c r="AC35" s="86" t="b">
        <v>0</v>
      </c>
      <c r="AD35" s="86">
        <v>0</v>
      </c>
      <c r="AE35" s="92" t="s">
        <v>378</v>
      </c>
      <c r="AF35" s="86" t="b">
        <v>0</v>
      </c>
      <c r="AG35" s="86" t="s">
        <v>384</v>
      </c>
      <c r="AH35" s="86"/>
      <c r="AI35" s="92" t="s">
        <v>378</v>
      </c>
      <c r="AJ35" s="86" t="b">
        <v>0</v>
      </c>
      <c r="AK35" s="86">
        <v>4</v>
      </c>
      <c r="AL35" s="92" t="s">
        <v>364</v>
      </c>
      <c r="AM35" s="86" t="s">
        <v>393</v>
      </c>
      <c r="AN35" s="86" t="b">
        <v>0</v>
      </c>
      <c r="AO35" s="92" t="s">
        <v>364</v>
      </c>
      <c r="AP35" s="86" t="s">
        <v>176</v>
      </c>
      <c r="AQ35" s="86">
        <v>0</v>
      </c>
      <c r="AR35" s="86">
        <v>0</v>
      </c>
      <c r="AS35" s="86"/>
      <c r="AT35" s="86"/>
      <c r="AU35" s="86"/>
      <c r="AV35" s="86"/>
      <c r="AW35" s="86"/>
      <c r="AX35" s="86"/>
      <c r="AY35" s="86"/>
      <c r="AZ35" s="86"/>
      <c r="BA35">
        <v>6</v>
      </c>
      <c r="BB35" s="85" t="str">
        <f>REPLACE(INDEX(GroupVertices[Group],MATCH(Edges25[[#This Row],[Vertex 1]],GroupVertices[Vertex],0)),1,1,"")</f>
        <v>3</v>
      </c>
      <c r="BC35" s="85" t="str">
        <f>REPLACE(INDEX(GroupVertices[Group],MATCH(Edges25[[#This Row],[Vertex 2]],GroupVertices[Vertex],0)),1,1,"")</f>
        <v>3</v>
      </c>
      <c r="BD35" s="51">
        <v>1</v>
      </c>
      <c r="BE35" s="52">
        <v>5.2631578947368425</v>
      </c>
      <c r="BF35" s="51">
        <v>0</v>
      </c>
      <c r="BG35" s="52">
        <v>0</v>
      </c>
      <c r="BH35" s="51">
        <v>0</v>
      </c>
      <c r="BI35" s="52">
        <v>0</v>
      </c>
      <c r="BJ35" s="51">
        <v>18</v>
      </c>
      <c r="BK35" s="52">
        <v>94.73684210526316</v>
      </c>
      <c r="BL35" s="51">
        <v>19</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3" r:id="rId1" display="https://twitter.com/AdobeExpCloud/status/1133822505028935681"/>
    <hyperlink ref="R14" r:id="rId2" display="https://twitter.com/i/web/status/1166219018736304128"/>
    <hyperlink ref="R22" r:id="rId3" display="https://twitter.com/i/web/status/1166772854131740674"/>
    <hyperlink ref="R24" r:id="rId4" display="https://twitter.com/i/web/status/1171814173145214977"/>
    <hyperlink ref="R27" r:id="rId5" display="https://twitter.com/search?q=%23AdobeChat&amp;src=typed_query"/>
    <hyperlink ref="R30" r:id="rId6" display="https://www.socialmagnets.net/thriving-in-the-moment-of-commerce/?utm_sq=g2mqjg2mlk&amp;utm_source=Twitter&amp;utm_medium=social&amp;utm_campaign=Ross-Quintana&amp;utm_content=RossContent"/>
    <hyperlink ref="U7" r:id="rId7" display="https://pbs.twimg.com/tweet_video_thumb/EBY785sXkAAQW00.jpg"/>
    <hyperlink ref="U9" r:id="rId8" display="https://pbs.twimg.com/media/D8pR62FX4AEMbWt.jpg"/>
    <hyperlink ref="U15" r:id="rId9" display="https://pbs.twimg.com/media/D888Hs-U8AAB9Yj.jpg"/>
    <hyperlink ref="U28" r:id="rId10" display="https://pbs.twimg.com/tweet_video_thumb/EBdxpOEW4AEScUm.jpg"/>
    <hyperlink ref="V3" r:id="rId11" display="http://pbs.twimg.com/profile_images/938623545885601792/1CGIyvlD_normal.jpg"/>
    <hyperlink ref="V4" r:id="rId12" display="http://pbs.twimg.com/profile_images/714215369657987073/KMLa2iK5_normal.jpg"/>
    <hyperlink ref="V5" r:id="rId13" display="http://pbs.twimg.com/profile_images/1085281789684445186/M5p54HHt_normal.jpg"/>
    <hyperlink ref="V6" r:id="rId14" display="http://pbs.twimg.com/profile_images/1175174258881912832/caRWgloC_normal.jpg"/>
    <hyperlink ref="V7" r:id="rId15" display="https://pbs.twimg.com/tweet_video_thumb/EBY785sXkAAQW00.jpg"/>
    <hyperlink ref="V8" r:id="rId16" display="http://pbs.twimg.com/profile_images/1130957462813728773/-j_lcLKQ_normal.jpg"/>
    <hyperlink ref="V9" r:id="rId17" display="https://pbs.twimg.com/media/D8pR62FX4AEMbWt.jpg"/>
    <hyperlink ref="V10" r:id="rId18" display="http://pbs.twimg.com/profile_images/728285749255258114/yplJkHwK_normal.jpg"/>
    <hyperlink ref="V11" r:id="rId19" display="http://pbs.twimg.com/profile_images/711179323575767040/Tc5027nl_normal.jpg"/>
    <hyperlink ref="V12" r:id="rId20" display="http://pbs.twimg.com/profile_images/1161281950344196098/TIhnv3wC_normal.jpg"/>
    <hyperlink ref="V13" r:id="rId21" display="http://pbs.twimg.com/profile_images/1161281950344196098/TIhnv3wC_normal.jpg"/>
    <hyperlink ref="V14" r:id="rId22" display="http://pbs.twimg.com/profile_images/1024557143658254337/yZnvo-2o_normal.jpg"/>
    <hyperlink ref="V15" r:id="rId23" display="https://pbs.twimg.com/media/D888Hs-U8AAB9Yj.jpg"/>
    <hyperlink ref="V16" r:id="rId24" display="http://pbs.twimg.com/profile_images/533259350609891328/yAlSdl0H_normal.jpeg"/>
    <hyperlink ref="V17" r:id="rId25" display="http://pbs.twimg.com/profile_images/533259350609891328/yAlSdl0H_normal.jpeg"/>
    <hyperlink ref="V18" r:id="rId26" display="http://pbs.twimg.com/profile_images/1108165029055090688/djrJvD4i_normal.jpg"/>
    <hyperlink ref="V19" r:id="rId27" display="http://pbs.twimg.com/profile_images/1108165029055090688/djrJvD4i_normal.jpg"/>
    <hyperlink ref="V20" r:id="rId28" display="http://pbs.twimg.com/profile_images/1108165029055090688/djrJvD4i_normal.jpg"/>
    <hyperlink ref="V21" r:id="rId29" display="http://pbs.twimg.com/profile_images/1108165029055090688/djrJvD4i_normal.jpg"/>
    <hyperlink ref="V22" r:id="rId30" display="http://pbs.twimg.com/profile_images/1108165029055090688/djrJvD4i_normal.jpg"/>
    <hyperlink ref="V23" r:id="rId31" display="http://pbs.twimg.com/profile_images/1108165029055090688/djrJvD4i_normal.jpg"/>
    <hyperlink ref="V24" r:id="rId32" display="http://pbs.twimg.com/profile_images/1108165029055090688/djrJvD4i_normal.jpg"/>
    <hyperlink ref="V25" r:id="rId33" display="http://pbs.twimg.com/profile_images/1108165029055090688/djrJvD4i_normal.jpg"/>
    <hyperlink ref="V26" r:id="rId34" display="http://pbs.twimg.com/profile_images/955579372961873920/kXWQh-RW_normal.jpg"/>
    <hyperlink ref="V27" r:id="rId35" display="http://pbs.twimg.com/profile_images/955579372961873920/kXWQh-RW_normal.jpg"/>
    <hyperlink ref="V28" r:id="rId36" display="https://pbs.twimg.com/tweet_video_thumb/EBdxpOEW4AEScUm.jpg"/>
    <hyperlink ref="V29" r:id="rId37" display="http://pbs.twimg.com/profile_images/1143197167596605441/a2G3meha_normal.png"/>
    <hyperlink ref="V30" r:id="rId38" display="http://pbs.twimg.com/profile_images/1143197167596605441/a2G3meha_normal.png"/>
    <hyperlink ref="V31" r:id="rId39" display="http://pbs.twimg.com/profile_images/1143197167596605441/a2G3meha_normal.png"/>
    <hyperlink ref="V32" r:id="rId40" display="http://pbs.twimg.com/profile_images/1143197167596605441/a2G3meha_normal.png"/>
    <hyperlink ref="V33" r:id="rId41" display="http://pbs.twimg.com/profile_images/1143197167596605441/a2G3meha_normal.png"/>
    <hyperlink ref="V34" r:id="rId42" display="http://pbs.twimg.com/profile_images/1143197167596605441/a2G3meha_normal.png"/>
    <hyperlink ref="V35" r:id="rId43" display="http://pbs.twimg.com/profile_images/1143197167596605441/a2G3meha_normal.png"/>
    <hyperlink ref="X3" r:id="rId44" display="https://twitter.com/#!/jenlasser/status/1133823159524876289"/>
    <hyperlink ref="X4" r:id="rId45" display="https://twitter.com/#!/dragosdragusin/status/1157948806979305472"/>
    <hyperlink ref="X5" r:id="rId46" display="https://twitter.com/#!/kharigk82/status/1159039703364046848"/>
    <hyperlink ref="X6" r:id="rId47" display="https://twitter.com/#!/akwyz/status/1159152702749859840"/>
    <hyperlink ref="X7" r:id="rId48" display="https://twitter.com/#!/mllnnlmotivator/status/1159179877297397760"/>
    <hyperlink ref="X8" r:id="rId49" display="https://twitter.com/#!/colbyd_morton/status/1159536081630650369"/>
    <hyperlink ref="X9" r:id="rId50" display="https://twitter.com/#!/christhames35/status/1137811931174232065"/>
    <hyperlink ref="X10" r:id="rId51" display="https://twitter.com/#!/leolibrarian/status/1159542966786113537"/>
    <hyperlink ref="X11" r:id="rId52" display="https://twitter.com/#!/jynapster/status/1161690954375532544"/>
    <hyperlink ref="X12" r:id="rId53" display="https://twitter.com/#!/matovuearner/status/1161713771729051649"/>
    <hyperlink ref="X13" r:id="rId54" display="https://twitter.com/#!/matovuearner/status/1161713789517123584"/>
    <hyperlink ref="X14" r:id="rId55" display="https://twitter.com/#!/thelaukik/status/1166219018736304128"/>
    <hyperlink ref="X15" r:id="rId56" display="https://twitter.com/#!/adobeexpcare/status/1139200750259585024"/>
    <hyperlink ref="X16" r:id="rId57" display="https://twitter.com/#!/jennykim/status/1166887964363952130"/>
    <hyperlink ref="X17" r:id="rId58" display="https://twitter.com/#!/jennykim/status/1171885352346370049"/>
    <hyperlink ref="X18" r:id="rId59" display="https://twitter.com/#!/pokeyluwho/status/1159139157203140608"/>
    <hyperlink ref="X19" r:id="rId60" display="https://twitter.com/#!/pokeyluwho/status/1161670633786413056"/>
    <hyperlink ref="X20" r:id="rId61" display="https://twitter.com/#!/pokeyluwho/status/1161670634730115079"/>
    <hyperlink ref="X21" r:id="rId62" display="https://twitter.com/#!/pokeyluwho/status/1164311848302387203"/>
    <hyperlink ref="X22" r:id="rId63" display="https://twitter.com/#!/pokeyluwho/status/1166772854131740674"/>
    <hyperlink ref="X23" r:id="rId64" display="https://twitter.com/#!/pokeyluwho/status/1169262336231792640"/>
    <hyperlink ref="X24" r:id="rId65" display="https://twitter.com/#!/pokeyluwho/status/1171814173145214977"/>
    <hyperlink ref="X25" r:id="rId66" display="https://twitter.com/#!/pokeyluwho/status/1171818732441821184"/>
    <hyperlink ref="X26" r:id="rId67" display="https://twitter.com/#!/erich13/status/1176924032286879744"/>
    <hyperlink ref="X27" r:id="rId68" display="https://twitter.com/#!/erich13/status/1176943844467847168"/>
    <hyperlink ref="X28" r:id="rId69" display="https://twitter.com/#!/mllnnlmotivator/status/1159520387794948101"/>
    <hyperlink ref="X29" r:id="rId70" display="https://twitter.com/#!/ross_quintana/status/1159885165629333504"/>
    <hyperlink ref="X30" r:id="rId71" display="https://twitter.com/#!/ross_quintana/status/1130277068472803329"/>
    <hyperlink ref="X31" r:id="rId72" display="https://twitter.com/#!/ross_quintana/status/1157501537054330880"/>
    <hyperlink ref="X32" r:id="rId73" display="https://twitter.com/#!/ross_quintana/status/1162907163217530881"/>
    <hyperlink ref="X33" r:id="rId74" display="https://twitter.com/#!/ross_quintana/status/1168327874056740866"/>
    <hyperlink ref="X34" r:id="rId75" display="https://twitter.com/#!/ross_quintana/status/1174356382902116358"/>
    <hyperlink ref="X35" r:id="rId76" display="https://twitter.com/#!/ross_quintana/status/1180664151145881601"/>
  </hyperlinks>
  <printOptions/>
  <pageMargins left="0.7" right="0.7" top="0.75" bottom="0.75" header="0.3" footer="0.3"/>
  <pageSetup horizontalDpi="600" verticalDpi="600" orientation="portrait" r:id="rId80"/>
  <legacyDrawing r:id="rId78"/>
  <tableParts>
    <tablePart r:id="rId7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v>
      </c>
      <c r="B1" s="13" t="s">
        <v>34</v>
      </c>
    </row>
    <row r="2" spans="1:2" ht="15">
      <c r="A2" s="124" t="s">
        <v>222</v>
      </c>
      <c r="B2" s="85">
        <v>70</v>
      </c>
    </row>
    <row r="3" spans="1:2" ht="15">
      <c r="A3" s="124" t="s">
        <v>225</v>
      </c>
      <c r="B3" s="85">
        <v>20</v>
      </c>
    </row>
    <row r="4" spans="1:2" ht="15">
      <c r="A4" s="124" t="s">
        <v>223</v>
      </c>
      <c r="B4" s="85">
        <v>16</v>
      </c>
    </row>
    <row r="5" spans="1:2" ht="15">
      <c r="A5" s="124" t="s">
        <v>227</v>
      </c>
      <c r="B5" s="85">
        <v>6</v>
      </c>
    </row>
    <row r="6" spans="1:2" ht="15">
      <c r="A6" s="124" t="s">
        <v>216</v>
      </c>
      <c r="B6" s="85">
        <v>6</v>
      </c>
    </row>
    <row r="7" spans="1:2" ht="15">
      <c r="A7" s="124" t="s">
        <v>218</v>
      </c>
      <c r="B7" s="85">
        <v>2</v>
      </c>
    </row>
    <row r="8" spans="1:2" ht="15">
      <c r="A8" s="124" t="s">
        <v>234</v>
      </c>
      <c r="B8" s="85">
        <v>0</v>
      </c>
    </row>
    <row r="9" spans="1:2" ht="15">
      <c r="A9" s="124" t="s">
        <v>231</v>
      </c>
      <c r="B9" s="85">
        <v>0</v>
      </c>
    </row>
    <row r="10" spans="1:2" ht="15">
      <c r="A10" s="124" t="s">
        <v>232</v>
      </c>
      <c r="B10" s="85">
        <v>0</v>
      </c>
    </row>
    <row r="11" spans="1:2" ht="15">
      <c r="A11" s="124"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1012</v>
      </c>
      <c r="B25" t="s">
        <v>1011</v>
      </c>
    </row>
    <row r="26" spans="1:2" ht="15">
      <c r="A26" s="136" t="s">
        <v>1014</v>
      </c>
      <c r="B26" s="3"/>
    </row>
    <row r="27" spans="1:2" ht="15">
      <c r="A27" s="137" t="s">
        <v>1015</v>
      </c>
      <c r="B27" s="3"/>
    </row>
    <row r="28" spans="1:2" ht="15">
      <c r="A28" s="138" t="s">
        <v>1016</v>
      </c>
      <c r="B28" s="3"/>
    </row>
    <row r="29" spans="1:2" ht="15">
      <c r="A29" s="139" t="s">
        <v>1017</v>
      </c>
      <c r="B29" s="3">
        <v>1</v>
      </c>
    </row>
    <row r="30" spans="1:2" ht="15">
      <c r="A30" s="138" t="s">
        <v>1018</v>
      </c>
      <c r="B30" s="3"/>
    </row>
    <row r="31" spans="1:2" ht="15">
      <c r="A31" s="139" t="s">
        <v>1019</v>
      </c>
      <c r="B31" s="3">
        <v>1</v>
      </c>
    </row>
    <row r="32" spans="1:2" ht="15">
      <c r="A32" s="137" t="s">
        <v>1020</v>
      </c>
      <c r="B32" s="3"/>
    </row>
    <row r="33" spans="1:2" ht="15">
      <c r="A33" s="138" t="s">
        <v>1021</v>
      </c>
      <c r="B33" s="3"/>
    </row>
    <row r="34" spans="1:2" ht="15">
      <c r="A34" s="139" t="s">
        <v>1022</v>
      </c>
      <c r="B34" s="3">
        <v>1</v>
      </c>
    </row>
    <row r="35" spans="1:2" ht="15">
      <c r="A35" s="138" t="s">
        <v>1023</v>
      </c>
      <c r="B35" s="3"/>
    </row>
    <row r="36" spans="1:2" ht="15">
      <c r="A36" s="139" t="s">
        <v>1024</v>
      </c>
      <c r="B36" s="3">
        <v>1</v>
      </c>
    </row>
    <row r="37" spans="1:2" ht="15">
      <c r="A37" s="137" t="s">
        <v>1025</v>
      </c>
      <c r="B37" s="3"/>
    </row>
    <row r="38" spans="1:2" ht="15">
      <c r="A38" s="138" t="s">
        <v>1026</v>
      </c>
      <c r="B38" s="3"/>
    </row>
    <row r="39" spans="1:2" ht="15">
      <c r="A39" s="139" t="s">
        <v>1027</v>
      </c>
      <c r="B39" s="3">
        <v>1</v>
      </c>
    </row>
    <row r="40" spans="1:2" ht="15">
      <c r="A40" s="138" t="s">
        <v>1028</v>
      </c>
      <c r="B40" s="3"/>
    </row>
    <row r="41" spans="1:2" ht="15">
      <c r="A41" s="139" t="s">
        <v>1029</v>
      </c>
      <c r="B41" s="3">
        <v>1</v>
      </c>
    </row>
    <row r="42" spans="1:2" ht="15">
      <c r="A42" s="138" t="s">
        <v>1030</v>
      </c>
      <c r="B42" s="3"/>
    </row>
    <row r="43" spans="1:2" ht="15">
      <c r="A43" s="139" t="s">
        <v>1029</v>
      </c>
      <c r="B43" s="3">
        <v>1</v>
      </c>
    </row>
    <row r="44" spans="1:2" ht="15">
      <c r="A44" s="139" t="s">
        <v>1031</v>
      </c>
      <c r="B44" s="3">
        <v>1</v>
      </c>
    </row>
    <row r="45" spans="1:2" ht="15">
      <c r="A45" s="139" t="s">
        <v>1032</v>
      </c>
      <c r="B45" s="3">
        <v>1</v>
      </c>
    </row>
    <row r="46" spans="1:2" ht="15">
      <c r="A46" s="139" t="s">
        <v>1019</v>
      </c>
      <c r="B46" s="3">
        <v>1</v>
      </c>
    </row>
    <row r="47" spans="1:2" ht="15">
      <c r="A47" s="138" t="s">
        <v>1033</v>
      </c>
      <c r="B47" s="3"/>
    </row>
    <row r="48" spans="1:2" ht="15">
      <c r="A48" s="139" t="s">
        <v>1032</v>
      </c>
      <c r="B48" s="3">
        <v>1</v>
      </c>
    </row>
    <row r="49" spans="1:2" ht="15">
      <c r="A49" s="139" t="s">
        <v>1034</v>
      </c>
      <c r="B49" s="3">
        <v>1</v>
      </c>
    </row>
    <row r="50" spans="1:2" ht="15">
      <c r="A50" s="139" t="s">
        <v>1019</v>
      </c>
      <c r="B50" s="3">
        <v>1</v>
      </c>
    </row>
    <row r="51" spans="1:2" ht="15">
      <c r="A51" s="138" t="s">
        <v>1035</v>
      </c>
      <c r="B51" s="3"/>
    </row>
    <row r="52" spans="1:2" ht="15">
      <c r="A52" s="139" t="s">
        <v>1032</v>
      </c>
      <c r="B52" s="3">
        <v>1</v>
      </c>
    </row>
    <row r="53" spans="1:2" ht="15">
      <c r="A53" s="138" t="s">
        <v>1036</v>
      </c>
      <c r="B53" s="3"/>
    </row>
    <row r="54" spans="1:2" ht="15">
      <c r="A54" s="139" t="s">
        <v>1031</v>
      </c>
      <c r="B54" s="3">
        <v>2</v>
      </c>
    </row>
    <row r="55" spans="1:2" ht="15">
      <c r="A55" s="139" t="s">
        <v>1032</v>
      </c>
      <c r="B55" s="3">
        <v>1</v>
      </c>
    </row>
    <row r="56" spans="1:2" ht="15">
      <c r="A56" s="139" t="s">
        <v>1034</v>
      </c>
      <c r="B56" s="3">
        <v>2</v>
      </c>
    </row>
    <row r="57" spans="1:2" ht="15">
      <c r="A57" s="138" t="s">
        <v>1037</v>
      </c>
      <c r="B57" s="3"/>
    </row>
    <row r="58" spans="1:2" ht="15">
      <c r="A58" s="139" t="s">
        <v>1038</v>
      </c>
      <c r="B58" s="3">
        <v>1</v>
      </c>
    </row>
    <row r="59" spans="1:2" ht="15">
      <c r="A59" s="138" t="s">
        <v>1039</v>
      </c>
      <c r="B59" s="3"/>
    </row>
    <row r="60" spans="1:2" ht="15">
      <c r="A60" s="139" t="s">
        <v>1040</v>
      </c>
      <c r="B60" s="3">
        <v>1</v>
      </c>
    </row>
    <row r="61" spans="1:2" ht="15">
      <c r="A61" s="138" t="s">
        <v>1041</v>
      </c>
      <c r="B61" s="3"/>
    </row>
    <row r="62" spans="1:2" ht="15">
      <c r="A62" s="139" t="s">
        <v>1042</v>
      </c>
      <c r="B62" s="3">
        <v>1</v>
      </c>
    </row>
    <row r="63" spans="1:2" ht="15">
      <c r="A63" s="138" t="s">
        <v>1043</v>
      </c>
      <c r="B63" s="3"/>
    </row>
    <row r="64" spans="1:2" ht="15">
      <c r="A64" s="139" t="s">
        <v>1034</v>
      </c>
      <c r="B64" s="3">
        <v>1</v>
      </c>
    </row>
    <row r="65" spans="1:2" ht="15">
      <c r="A65" s="138" t="s">
        <v>1044</v>
      </c>
      <c r="B65" s="3"/>
    </row>
    <row r="66" spans="1:2" ht="15">
      <c r="A66" s="139" t="s">
        <v>1017</v>
      </c>
      <c r="B66" s="3">
        <v>1</v>
      </c>
    </row>
    <row r="67" spans="1:2" ht="15">
      <c r="A67" s="137" t="s">
        <v>1045</v>
      </c>
      <c r="B67" s="3"/>
    </row>
    <row r="68" spans="1:2" ht="15">
      <c r="A68" s="138" t="s">
        <v>1046</v>
      </c>
      <c r="B68" s="3"/>
    </row>
    <row r="69" spans="1:2" ht="15">
      <c r="A69" s="139" t="s">
        <v>1017</v>
      </c>
      <c r="B69" s="3">
        <v>1</v>
      </c>
    </row>
    <row r="70" spans="1:2" ht="15">
      <c r="A70" s="138" t="s">
        <v>1047</v>
      </c>
      <c r="B70" s="3"/>
    </row>
    <row r="71" spans="1:2" ht="15">
      <c r="A71" s="139" t="s">
        <v>1048</v>
      </c>
      <c r="B71" s="3">
        <v>1</v>
      </c>
    </row>
    <row r="72" spans="1:2" ht="15">
      <c r="A72" s="138" t="s">
        <v>1049</v>
      </c>
      <c r="B72" s="3"/>
    </row>
    <row r="73" spans="1:2" ht="15">
      <c r="A73" s="139" t="s">
        <v>1024</v>
      </c>
      <c r="B73" s="3">
        <v>1</v>
      </c>
    </row>
    <row r="74" spans="1:2" ht="15">
      <c r="A74" s="139" t="s">
        <v>1031</v>
      </c>
      <c r="B74" s="3">
        <v>1</v>
      </c>
    </row>
    <row r="75" spans="1:2" ht="15">
      <c r="A75" s="139" t="s">
        <v>1022</v>
      </c>
      <c r="B75" s="3">
        <v>1</v>
      </c>
    </row>
    <row r="76" spans="1:2" ht="15">
      <c r="A76" s="138" t="s">
        <v>1050</v>
      </c>
      <c r="B76" s="3"/>
    </row>
    <row r="77" spans="1:2" ht="15">
      <c r="A77" s="139" t="s">
        <v>1031</v>
      </c>
      <c r="B77" s="3">
        <v>1</v>
      </c>
    </row>
    <row r="78" spans="1:2" ht="15">
      <c r="A78" s="138" t="s">
        <v>1051</v>
      </c>
      <c r="B78" s="3"/>
    </row>
    <row r="79" spans="1:2" ht="15">
      <c r="A79" s="139" t="s">
        <v>1034</v>
      </c>
      <c r="B79" s="3">
        <v>1</v>
      </c>
    </row>
    <row r="80" spans="1:2" ht="15">
      <c r="A80" s="139" t="s">
        <v>1019</v>
      </c>
      <c r="B80" s="3">
        <v>1</v>
      </c>
    </row>
    <row r="81" spans="1:2" ht="15">
      <c r="A81" s="137" t="s">
        <v>1052</v>
      </c>
      <c r="B81" s="3"/>
    </row>
    <row r="82" spans="1:2" ht="15">
      <c r="A82" s="138" t="s">
        <v>1053</v>
      </c>
      <c r="B82" s="3"/>
    </row>
    <row r="83" spans="1:2" ht="15">
      <c r="A83" s="139" t="s">
        <v>1038</v>
      </c>
      <c r="B83" s="3">
        <v>1</v>
      </c>
    </row>
    <row r="84" spans="1:2" ht="15">
      <c r="A84" s="136" t="s">
        <v>1013</v>
      </c>
      <c r="B8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192</v>
      </c>
      <c r="AT2" s="13" t="s">
        <v>410</v>
      </c>
      <c r="AU2" s="13" t="s">
        <v>411</v>
      </c>
      <c r="AV2" s="13" t="s">
        <v>412</v>
      </c>
      <c r="AW2" s="13" t="s">
        <v>413</v>
      </c>
      <c r="AX2" s="13" t="s">
        <v>414</v>
      </c>
      <c r="AY2" s="13" t="s">
        <v>415</v>
      </c>
      <c r="AZ2" s="13" t="s">
        <v>653</v>
      </c>
      <c r="BA2" s="127" t="s">
        <v>885</v>
      </c>
      <c r="BB2" s="127" t="s">
        <v>887</v>
      </c>
      <c r="BC2" s="127" t="s">
        <v>888</v>
      </c>
      <c r="BD2" s="127" t="s">
        <v>889</v>
      </c>
      <c r="BE2" s="127" t="s">
        <v>890</v>
      </c>
      <c r="BF2" s="127" t="s">
        <v>895</v>
      </c>
      <c r="BG2" s="127" t="s">
        <v>898</v>
      </c>
      <c r="BH2" s="127" t="s">
        <v>910</v>
      </c>
      <c r="BI2" s="127" t="s">
        <v>914</v>
      </c>
      <c r="BJ2" s="127" t="s">
        <v>925</v>
      </c>
      <c r="BK2" s="127" t="s">
        <v>970</v>
      </c>
      <c r="BL2" s="127" t="s">
        <v>971</v>
      </c>
      <c r="BM2" s="127" t="s">
        <v>972</v>
      </c>
      <c r="BN2" s="127" t="s">
        <v>973</v>
      </c>
      <c r="BO2" s="127" t="s">
        <v>974</v>
      </c>
      <c r="BP2" s="127" t="s">
        <v>975</v>
      </c>
      <c r="BQ2" s="127" t="s">
        <v>976</v>
      </c>
      <c r="BR2" s="127" t="s">
        <v>977</v>
      </c>
      <c r="BS2" s="127" t="s">
        <v>979</v>
      </c>
      <c r="BT2" s="3"/>
      <c r="BU2" s="3"/>
    </row>
    <row r="3" spans="1:73" ht="15" customHeight="1">
      <c r="A3" s="50" t="s">
        <v>212</v>
      </c>
      <c r="B3" s="53"/>
      <c r="C3" s="53" t="s">
        <v>64</v>
      </c>
      <c r="D3" s="54">
        <v>203.2663516068053</v>
      </c>
      <c r="E3" s="55"/>
      <c r="F3" s="112" t="s">
        <v>291</v>
      </c>
      <c r="G3" s="53"/>
      <c r="H3" s="57" t="s">
        <v>212</v>
      </c>
      <c r="I3" s="56"/>
      <c r="J3" s="56"/>
      <c r="K3" s="114" t="s">
        <v>576</v>
      </c>
      <c r="L3" s="59">
        <v>1</v>
      </c>
      <c r="M3" s="60">
        <v>8582.6376953125</v>
      </c>
      <c r="N3" s="60">
        <v>4914.21435546875</v>
      </c>
      <c r="O3" s="58"/>
      <c r="P3" s="61"/>
      <c r="Q3" s="61"/>
      <c r="R3" s="51"/>
      <c r="S3" s="51">
        <v>2</v>
      </c>
      <c r="T3" s="51">
        <v>1</v>
      </c>
      <c r="U3" s="52">
        <v>0</v>
      </c>
      <c r="V3" s="52">
        <v>1</v>
      </c>
      <c r="W3" s="52">
        <v>0</v>
      </c>
      <c r="X3" s="52">
        <v>1.298217</v>
      </c>
      <c r="Y3" s="52">
        <v>0</v>
      </c>
      <c r="Z3" s="52">
        <v>0</v>
      </c>
      <c r="AA3" s="62">
        <v>3</v>
      </c>
      <c r="AB3" s="62"/>
      <c r="AC3" s="63"/>
      <c r="AD3" s="85" t="s">
        <v>416</v>
      </c>
      <c r="AE3" s="85">
        <v>25</v>
      </c>
      <c r="AF3" s="85">
        <v>531</v>
      </c>
      <c r="AG3" s="85">
        <v>436</v>
      </c>
      <c r="AH3" s="85">
        <v>989</v>
      </c>
      <c r="AI3" s="85"/>
      <c r="AJ3" s="85" t="s">
        <v>442</v>
      </c>
      <c r="AK3" s="85" t="s">
        <v>466</v>
      </c>
      <c r="AL3" s="85"/>
      <c r="AM3" s="85"/>
      <c r="AN3" s="87">
        <v>40305.78665509259</v>
      </c>
      <c r="AO3" s="89" t="s">
        <v>505</v>
      </c>
      <c r="AP3" s="85" t="b">
        <v>0</v>
      </c>
      <c r="AQ3" s="85" t="b">
        <v>0</v>
      </c>
      <c r="AR3" s="85" t="b">
        <v>1</v>
      </c>
      <c r="AS3" s="85" t="s">
        <v>384</v>
      </c>
      <c r="AT3" s="85">
        <v>9</v>
      </c>
      <c r="AU3" s="89" t="s">
        <v>527</v>
      </c>
      <c r="AV3" s="85" t="b">
        <v>0</v>
      </c>
      <c r="AW3" s="85" t="s">
        <v>549</v>
      </c>
      <c r="AX3" s="89" t="s">
        <v>550</v>
      </c>
      <c r="AY3" s="85" t="s">
        <v>66</v>
      </c>
      <c r="AZ3" s="85" t="str">
        <f>REPLACE(INDEX(GroupVertices[Group],MATCH(Vertices[[#This Row],[Vertex]],GroupVertices[Vertex],0)),1,1,"")</f>
        <v>6</v>
      </c>
      <c r="BA3" s="51" t="s">
        <v>264</v>
      </c>
      <c r="BB3" s="51" t="s">
        <v>264</v>
      </c>
      <c r="BC3" s="51" t="s">
        <v>270</v>
      </c>
      <c r="BD3" s="51" t="s">
        <v>270</v>
      </c>
      <c r="BE3" s="51" t="s">
        <v>272</v>
      </c>
      <c r="BF3" s="51" t="s">
        <v>272</v>
      </c>
      <c r="BG3" s="128" t="s">
        <v>788</v>
      </c>
      <c r="BH3" s="128" t="s">
        <v>788</v>
      </c>
      <c r="BI3" s="128" t="s">
        <v>851</v>
      </c>
      <c r="BJ3" s="128" t="s">
        <v>851</v>
      </c>
      <c r="BK3" s="128">
        <v>1</v>
      </c>
      <c r="BL3" s="131">
        <v>2.4390243902439024</v>
      </c>
      <c r="BM3" s="128">
        <v>0</v>
      </c>
      <c r="BN3" s="131">
        <v>0</v>
      </c>
      <c r="BO3" s="128">
        <v>0</v>
      </c>
      <c r="BP3" s="131">
        <v>0</v>
      </c>
      <c r="BQ3" s="128">
        <v>40</v>
      </c>
      <c r="BR3" s="131">
        <v>97.5609756097561</v>
      </c>
      <c r="BS3" s="128">
        <v>41</v>
      </c>
      <c r="BT3" s="3"/>
      <c r="BU3" s="3"/>
    </row>
    <row r="4" spans="1:76" ht="15">
      <c r="A4" s="14" t="s">
        <v>213</v>
      </c>
      <c r="B4" s="15"/>
      <c r="C4" s="15" t="s">
        <v>64</v>
      </c>
      <c r="D4" s="93">
        <v>206.7514177693762</v>
      </c>
      <c r="E4" s="81"/>
      <c r="F4" s="112" t="s">
        <v>292</v>
      </c>
      <c r="G4" s="15"/>
      <c r="H4" s="16" t="s">
        <v>213</v>
      </c>
      <c r="I4" s="66"/>
      <c r="J4" s="66"/>
      <c r="K4" s="114" t="s">
        <v>577</v>
      </c>
      <c r="L4" s="94">
        <v>1</v>
      </c>
      <c r="M4" s="95">
        <v>8582.6376953125</v>
      </c>
      <c r="N4" s="95">
        <v>3708.45263671875</v>
      </c>
      <c r="O4" s="77"/>
      <c r="P4" s="96"/>
      <c r="Q4" s="96"/>
      <c r="R4" s="97"/>
      <c r="S4" s="51">
        <v>0</v>
      </c>
      <c r="T4" s="51">
        <v>1</v>
      </c>
      <c r="U4" s="52">
        <v>0</v>
      </c>
      <c r="V4" s="52">
        <v>1</v>
      </c>
      <c r="W4" s="52">
        <v>0</v>
      </c>
      <c r="X4" s="52">
        <v>0.70174</v>
      </c>
      <c r="Y4" s="52">
        <v>0</v>
      </c>
      <c r="Z4" s="52">
        <v>0</v>
      </c>
      <c r="AA4" s="82">
        <v>4</v>
      </c>
      <c r="AB4" s="82"/>
      <c r="AC4" s="98"/>
      <c r="AD4" s="85" t="s">
        <v>417</v>
      </c>
      <c r="AE4" s="85">
        <v>1162</v>
      </c>
      <c r="AF4" s="85">
        <v>575</v>
      </c>
      <c r="AG4" s="85">
        <v>1359</v>
      </c>
      <c r="AH4" s="85">
        <v>1485</v>
      </c>
      <c r="AI4" s="85"/>
      <c r="AJ4" s="85" t="s">
        <v>443</v>
      </c>
      <c r="AK4" s="85" t="s">
        <v>467</v>
      </c>
      <c r="AL4" s="89" t="s">
        <v>490</v>
      </c>
      <c r="AM4" s="85"/>
      <c r="AN4" s="87">
        <v>41305.38407407407</v>
      </c>
      <c r="AO4" s="85"/>
      <c r="AP4" s="85" t="b">
        <v>1</v>
      </c>
      <c r="AQ4" s="85" t="b">
        <v>0</v>
      </c>
      <c r="AR4" s="85" t="b">
        <v>0</v>
      </c>
      <c r="AS4" s="85"/>
      <c r="AT4" s="85">
        <v>83</v>
      </c>
      <c r="AU4" s="89" t="s">
        <v>528</v>
      </c>
      <c r="AV4" s="85" t="b">
        <v>0</v>
      </c>
      <c r="AW4" s="85" t="s">
        <v>549</v>
      </c>
      <c r="AX4" s="89" t="s">
        <v>551</v>
      </c>
      <c r="AY4" s="85" t="s">
        <v>66</v>
      </c>
      <c r="AZ4" s="85" t="str">
        <f>REPLACE(INDEX(GroupVertices[Group],MATCH(Vertices[[#This Row],[Vertex]],GroupVertices[Vertex],0)),1,1,"")</f>
        <v>6</v>
      </c>
      <c r="BA4" s="51"/>
      <c r="BB4" s="51"/>
      <c r="BC4" s="51"/>
      <c r="BD4" s="51"/>
      <c r="BE4" s="51"/>
      <c r="BF4" s="51"/>
      <c r="BG4" s="128" t="s">
        <v>899</v>
      </c>
      <c r="BH4" s="128" t="s">
        <v>899</v>
      </c>
      <c r="BI4" s="128" t="s">
        <v>915</v>
      </c>
      <c r="BJ4" s="128" t="s">
        <v>915</v>
      </c>
      <c r="BK4" s="128">
        <v>1</v>
      </c>
      <c r="BL4" s="131">
        <v>4.166666666666667</v>
      </c>
      <c r="BM4" s="128">
        <v>0</v>
      </c>
      <c r="BN4" s="131">
        <v>0</v>
      </c>
      <c r="BO4" s="128">
        <v>0</v>
      </c>
      <c r="BP4" s="131">
        <v>0</v>
      </c>
      <c r="BQ4" s="128">
        <v>23</v>
      </c>
      <c r="BR4" s="131">
        <v>95.83333333333333</v>
      </c>
      <c r="BS4" s="128">
        <v>24</v>
      </c>
      <c r="BT4" s="2"/>
      <c r="BU4" s="3"/>
      <c r="BV4" s="3"/>
      <c r="BW4" s="3"/>
      <c r="BX4" s="3"/>
    </row>
    <row r="5" spans="1:76" ht="15">
      <c r="A5" s="14" t="s">
        <v>214</v>
      </c>
      <c r="B5" s="15"/>
      <c r="C5" s="15" t="s">
        <v>64</v>
      </c>
      <c r="D5" s="93">
        <v>218.3155009451796</v>
      </c>
      <c r="E5" s="81"/>
      <c r="F5" s="112" t="s">
        <v>293</v>
      </c>
      <c r="G5" s="15"/>
      <c r="H5" s="16" t="s">
        <v>214</v>
      </c>
      <c r="I5" s="66"/>
      <c r="J5" s="66"/>
      <c r="K5" s="114" t="s">
        <v>578</v>
      </c>
      <c r="L5" s="94">
        <v>1</v>
      </c>
      <c r="M5" s="95">
        <v>8582.6376953125</v>
      </c>
      <c r="N5" s="95">
        <v>2152.725830078125</v>
      </c>
      <c r="O5" s="77"/>
      <c r="P5" s="96"/>
      <c r="Q5" s="96"/>
      <c r="R5" s="97"/>
      <c r="S5" s="51">
        <v>0</v>
      </c>
      <c r="T5" s="51">
        <v>1</v>
      </c>
      <c r="U5" s="52">
        <v>0</v>
      </c>
      <c r="V5" s="52">
        <v>0.041667</v>
      </c>
      <c r="W5" s="52">
        <v>0.046389</v>
      </c>
      <c r="X5" s="52">
        <v>0.56612</v>
      </c>
      <c r="Y5" s="52">
        <v>0</v>
      </c>
      <c r="Z5" s="52">
        <v>0</v>
      </c>
      <c r="AA5" s="82">
        <v>5</v>
      </c>
      <c r="AB5" s="82"/>
      <c r="AC5" s="98"/>
      <c r="AD5" s="85" t="s">
        <v>418</v>
      </c>
      <c r="AE5" s="85">
        <v>3545</v>
      </c>
      <c r="AF5" s="85">
        <v>721</v>
      </c>
      <c r="AG5" s="85">
        <v>40249</v>
      </c>
      <c r="AH5" s="85">
        <v>26</v>
      </c>
      <c r="AI5" s="85"/>
      <c r="AJ5" s="85" t="s">
        <v>444</v>
      </c>
      <c r="AK5" s="85" t="s">
        <v>468</v>
      </c>
      <c r="AL5" s="89" t="s">
        <v>491</v>
      </c>
      <c r="AM5" s="85"/>
      <c r="AN5" s="87">
        <v>42938.400034722225</v>
      </c>
      <c r="AO5" s="89" t="s">
        <v>506</v>
      </c>
      <c r="AP5" s="85" t="b">
        <v>1</v>
      </c>
      <c r="AQ5" s="85" t="b">
        <v>0</v>
      </c>
      <c r="AR5" s="85" t="b">
        <v>1</v>
      </c>
      <c r="AS5" s="85"/>
      <c r="AT5" s="85">
        <v>16</v>
      </c>
      <c r="AU5" s="85"/>
      <c r="AV5" s="85" t="b">
        <v>0</v>
      </c>
      <c r="AW5" s="85" t="s">
        <v>549</v>
      </c>
      <c r="AX5" s="89" t="s">
        <v>552</v>
      </c>
      <c r="AY5" s="85" t="s">
        <v>66</v>
      </c>
      <c r="AZ5" s="85" t="str">
        <f>REPLACE(INDEX(GroupVertices[Group],MATCH(Vertices[[#This Row],[Vertex]],GroupVertices[Vertex],0)),1,1,"")</f>
        <v>5</v>
      </c>
      <c r="BA5" s="51"/>
      <c r="BB5" s="51"/>
      <c r="BC5" s="51"/>
      <c r="BD5" s="51"/>
      <c r="BE5" s="51" t="s">
        <v>273</v>
      </c>
      <c r="BF5" s="51" t="s">
        <v>273</v>
      </c>
      <c r="BG5" s="128" t="s">
        <v>900</v>
      </c>
      <c r="BH5" s="128" t="s">
        <v>900</v>
      </c>
      <c r="BI5" s="128" t="s">
        <v>916</v>
      </c>
      <c r="BJ5" s="128" t="s">
        <v>916</v>
      </c>
      <c r="BK5" s="128">
        <v>1</v>
      </c>
      <c r="BL5" s="131">
        <v>5.555555555555555</v>
      </c>
      <c r="BM5" s="128">
        <v>0</v>
      </c>
      <c r="BN5" s="131">
        <v>0</v>
      </c>
      <c r="BO5" s="128">
        <v>0</v>
      </c>
      <c r="BP5" s="131">
        <v>0</v>
      </c>
      <c r="BQ5" s="128">
        <v>17</v>
      </c>
      <c r="BR5" s="131">
        <v>94.44444444444444</v>
      </c>
      <c r="BS5" s="128">
        <v>18</v>
      </c>
      <c r="BT5" s="2"/>
      <c r="BU5" s="3"/>
      <c r="BV5" s="3"/>
      <c r="BW5" s="3"/>
      <c r="BX5" s="3"/>
    </row>
    <row r="6" spans="1:76" ht="15">
      <c r="A6" s="14" t="s">
        <v>223</v>
      </c>
      <c r="B6" s="15"/>
      <c r="C6" s="15" t="s">
        <v>64</v>
      </c>
      <c r="D6" s="93">
        <v>1000</v>
      </c>
      <c r="E6" s="81"/>
      <c r="F6" s="112" t="s">
        <v>536</v>
      </c>
      <c r="G6" s="15"/>
      <c r="H6" s="16" t="s">
        <v>223</v>
      </c>
      <c r="I6" s="66"/>
      <c r="J6" s="66"/>
      <c r="K6" s="114" t="s">
        <v>579</v>
      </c>
      <c r="L6" s="94">
        <v>2286.2571428571428</v>
      </c>
      <c r="M6" s="95">
        <v>8582.6376953125</v>
      </c>
      <c r="N6" s="95">
        <v>952.8458862304688</v>
      </c>
      <c r="O6" s="77"/>
      <c r="P6" s="96"/>
      <c r="Q6" s="96"/>
      <c r="R6" s="97"/>
      <c r="S6" s="51">
        <v>3</v>
      </c>
      <c r="T6" s="51">
        <v>1</v>
      </c>
      <c r="U6" s="52">
        <v>16</v>
      </c>
      <c r="V6" s="52">
        <v>0.0625</v>
      </c>
      <c r="W6" s="52">
        <v>0.1379</v>
      </c>
      <c r="X6" s="52">
        <v>1.468663</v>
      </c>
      <c r="Y6" s="52">
        <v>0</v>
      </c>
      <c r="Z6" s="52">
        <v>0</v>
      </c>
      <c r="AA6" s="82">
        <v>6</v>
      </c>
      <c r="AB6" s="82"/>
      <c r="AC6" s="98"/>
      <c r="AD6" s="85" t="s">
        <v>419</v>
      </c>
      <c r="AE6" s="85">
        <v>2055</v>
      </c>
      <c r="AF6" s="85">
        <v>10590</v>
      </c>
      <c r="AG6" s="85">
        <v>32346</v>
      </c>
      <c r="AH6" s="85">
        <v>1168</v>
      </c>
      <c r="AI6" s="85"/>
      <c r="AJ6" s="85" t="s">
        <v>445</v>
      </c>
      <c r="AK6" s="85" t="s">
        <v>469</v>
      </c>
      <c r="AL6" s="89" t="s">
        <v>492</v>
      </c>
      <c r="AM6" s="85"/>
      <c r="AN6" s="87">
        <v>39799.6928587963</v>
      </c>
      <c r="AO6" s="89" t="s">
        <v>507</v>
      </c>
      <c r="AP6" s="85" t="b">
        <v>0</v>
      </c>
      <c r="AQ6" s="85" t="b">
        <v>0</v>
      </c>
      <c r="AR6" s="85" t="b">
        <v>0</v>
      </c>
      <c r="AS6" s="85"/>
      <c r="AT6" s="85">
        <v>411</v>
      </c>
      <c r="AU6" s="89" t="s">
        <v>528</v>
      </c>
      <c r="AV6" s="85" t="b">
        <v>1</v>
      </c>
      <c r="AW6" s="85" t="s">
        <v>549</v>
      </c>
      <c r="AX6" s="89" t="s">
        <v>553</v>
      </c>
      <c r="AY6" s="85" t="s">
        <v>66</v>
      </c>
      <c r="AZ6" s="85" t="str">
        <f>REPLACE(INDEX(GroupVertices[Group],MATCH(Vertices[[#This Row],[Vertex]],GroupVertices[Vertex],0)),1,1,"")</f>
        <v>5</v>
      </c>
      <c r="BA6" s="51"/>
      <c r="BB6" s="51"/>
      <c r="BC6" s="51"/>
      <c r="BD6" s="51"/>
      <c r="BE6" s="51" t="s">
        <v>891</v>
      </c>
      <c r="BF6" s="51" t="s">
        <v>891</v>
      </c>
      <c r="BG6" s="128" t="s">
        <v>901</v>
      </c>
      <c r="BH6" s="128" t="s">
        <v>901</v>
      </c>
      <c r="BI6" s="128" t="s">
        <v>850</v>
      </c>
      <c r="BJ6" s="128" t="s">
        <v>850</v>
      </c>
      <c r="BK6" s="128">
        <v>1</v>
      </c>
      <c r="BL6" s="131">
        <v>3.7037037037037037</v>
      </c>
      <c r="BM6" s="128">
        <v>0</v>
      </c>
      <c r="BN6" s="131">
        <v>0</v>
      </c>
      <c r="BO6" s="128">
        <v>0</v>
      </c>
      <c r="BP6" s="131">
        <v>0</v>
      </c>
      <c r="BQ6" s="128">
        <v>26</v>
      </c>
      <c r="BR6" s="131">
        <v>96.29629629629629</v>
      </c>
      <c r="BS6" s="128">
        <v>27</v>
      </c>
      <c r="BT6" s="2"/>
      <c r="BU6" s="3"/>
      <c r="BV6" s="3"/>
      <c r="BW6" s="3"/>
      <c r="BX6" s="3"/>
    </row>
    <row r="7" spans="1:76" ht="15">
      <c r="A7" s="14" t="s">
        <v>215</v>
      </c>
      <c r="B7" s="15"/>
      <c r="C7" s="15" t="s">
        <v>64</v>
      </c>
      <c r="D7" s="93">
        <v>1000</v>
      </c>
      <c r="E7" s="81"/>
      <c r="F7" s="112" t="s">
        <v>294</v>
      </c>
      <c r="G7" s="15"/>
      <c r="H7" s="16" t="s">
        <v>215</v>
      </c>
      <c r="I7" s="66"/>
      <c r="J7" s="66"/>
      <c r="K7" s="114" t="s">
        <v>580</v>
      </c>
      <c r="L7" s="94">
        <v>1</v>
      </c>
      <c r="M7" s="95">
        <v>3209.5556640625</v>
      </c>
      <c r="N7" s="95">
        <v>7061.78564453125</v>
      </c>
      <c r="O7" s="77"/>
      <c r="P7" s="96"/>
      <c r="Q7" s="96"/>
      <c r="R7" s="97"/>
      <c r="S7" s="51">
        <v>0</v>
      </c>
      <c r="T7" s="51">
        <v>1</v>
      </c>
      <c r="U7" s="52">
        <v>0</v>
      </c>
      <c r="V7" s="52">
        <v>0.111111</v>
      </c>
      <c r="W7" s="52">
        <v>0.007093</v>
      </c>
      <c r="X7" s="52">
        <v>0.551548</v>
      </c>
      <c r="Y7" s="52">
        <v>0</v>
      </c>
      <c r="Z7" s="52">
        <v>0</v>
      </c>
      <c r="AA7" s="82">
        <v>7</v>
      </c>
      <c r="AB7" s="82"/>
      <c r="AC7" s="98"/>
      <c r="AD7" s="85" t="s">
        <v>420</v>
      </c>
      <c r="AE7" s="85">
        <v>26762</v>
      </c>
      <c r="AF7" s="85">
        <v>76212</v>
      </c>
      <c r="AG7" s="85">
        <v>348417</v>
      </c>
      <c r="AH7" s="85">
        <v>419186</v>
      </c>
      <c r="AI7" s="85"/>
      <c r="AJ7" s="85" t="s">
        <v>446</v>
      </c>
      <c r="AK7" s="85" t="s">
        <v>470</v>
      </c>
      <c r="AL7" s="89" t="s">
        <v>493</v>
      </c>
      <c r="AM7" s="85"/>
      <c r="AN7" s="87">
        <v>39838.500763888886</v>
      </c>
      <c r="AO7" s="89" t="s">
        <v>508</v>
      </c>
      <c r="AP7" s="85" t="b">
        <v>0</v>
      </c>
      <c r="AQ7" s="85" t="b">
        <v>0</v>
      </c>
      <c r="AR7" s="85" t="b">
        <v>1</v>
      </c>
      <c r="AS7" s="85"/>
      <c r="AT7" s="85">
        <v>5929</v>
      </c>
      <c r="AU7" s="89" t="s">
        <v>529</v>
      </c>
      <c r="AV7" s="85" t="b">
        <v>0</v>
      </c>
      <c r="AW7" s="85" t="s">
        <v>549</v>
      </c>
      <c r="AX7" s="89" t="s">
        <v>554</v>
      </c>
      <c r="AY7" s="85" t="s">
        <v>66</v>
      </c>
      <c r="AZ7" s="85" t="str">
        <f>REPLACE(INDEX(GroupVertices[Group],MATCH(Vertices[[#This Row],[Vertex]],GroupVertices[Vertex],0)),1,1,"")</f>
        <v>2</v>
      </c>
      <c r="BA7" s="51"/>
      <c r="BB7" s="51"/>
      <c r="BC7" s="51"/>
      <c r="BD7" s="51"/>
      <c r="BE7" s="51" t="s">
        <v>274</v>
      </c>
      <c r="BF7" s="51" t="s">
        <v>274</v>
      </c>
      <c r="BG7" s="128" t="s">
        <v>902</v>
      </c>
      <c r="BH7" s="128" t="s">
        <v>902</v>
      </c>
      <c r="BI7" s="128" t="s">
        <v>917</v>
      </c>
      <c r="BJ7" s="128" t="s">
        <v>917</v>
      </c>
      <c r="BK7" s="128">
        <v>0</v>
      </c>
      <c r="BL7" s="131">
        <v>0</v>
      </c>
      <c r="BM7" s="128">
        <v>0</v>
      </c>
      <c r="BN7" s="131">
        <v>0</v>
      </c>
      <c r="BO7" s="128">
        <v>0</v>
      </c>
      <c r="BP7" s="131">
        <v>0</v>
      </c>
      <c r="BQ7" s="128">
        <v>28</v>
      </c>
      <c r="BR7" s="131">
        <v>100</v>
      </c>
      <c r="BS7" s="128">
        <v>28</v>
      </c>
      <c r="BT7" s="2"/>
      <c r="BU7" s="3"/>
      <c r="BV7" s="3"/>
      <c r="BW7" s="3"/>
      <c r="BX7" s="3"/>
    </row>
    <row r="8" spans="1:76" ht="15">
      <c r="A8" s="14" t="s">
        <v>225</v>
      </c>
      <c r="B8" s="15"/>
      <c r="C8" s="15" t="s">
        <v>64</v>
      </c>
      <c r="D8" s="93">
        <v>267.74007561436673</v>
      </c>
      <c r="E8" s="81"/>
      <c r="F8" s="112" t="s">
        <v>301</v>
      </c>
      <c r="G8" s="15"/>
      <c r="H8" s="16" t="s">
        <v>225</v>
      </c>
      <c r="I8" s="66"/>
      <c r="J8" s="66"/>
      <c r="K8" s="114" t="s">
        <v>581</v>
      </c>
      <c r="L8" s="94">
        <v>2857.5714285714284</v>
      </c>
      <c r="M8" s="95">
        <v>5345.51806640625</v>
      </c>
      <c r="N8" s="95">
        <v>7252.2578125</v>
      </c>
      <c r="O8" s="77"/>
      <c r="P8" s="96"/>
      <c r="Q8" s="96"/>
      <c r="R8" s="97"/>
      <c r="S8" s="51">
        <v>6</v>
      </c>
      <c r="T8" s="51">
        <v>1</v>
      </c>
      <c r="U8" s="52">
        <v>20</v>
      </c>
      <c r="V8" s="52">
        <v>0.2</v>
      </c>
      <c r="W8" s="52">
        <v>0.020591</v>
      </c>
      <c r="X8" s="52">
        <v>2.834469</v>
      </c>
      <c r="Y8" s="52">
        <v>0</v>
      </c>
      <c r="Z8" s="52">
        <v>0</v>
      </c>
      <c r="AA8" s="82">
        <v>8</v>
      </c>
      <c r="AB8" s="82"/>
      <c r="AC8" s="98"/>
      <c r="AD8" s="85" t="s">
        <v>421</v>
      </c>
      <c r="AE8" s="85">
        <v>1587</v>
      </c>
      <c r="AF8" s="85">
        <v>1345</v>
      </c>
      <c r="AG8" s="85">
        <v>13297</v>
      </c>
      <c r="AH8" s="85">
        <v>26649</v>
      </c>
      <c r="AI8" s="85"/>
      <c r="AJ8" s="85" t="s">
        <v>447</v>
      </c>
      <c r="AK8" s="85" t="s">
        <v>471</v>
      </c>
      <c r="AL8" s="89" t="s">
        <v>494</v>
      </c>
      <c r="AM8" s="85"/>
      <c r="AN8" s="87">
        <v>41081.8052662037</v>
      </c>
      <c r="AO8" s="89" t="s">
        <v>509</v>
      </c>
      <c r="AP8" s="85" t="b">
        <v>0</v>
      </c>
      <c r="AQ8" s="85" t="b">
        <v>0</v>
      </c>
      <c r="AR8" s="85" t="b">
        <v>1</v>
      </c>
      <c r="AS8" s="85"/>
      <c r="AT8" s="85">
        <v>39</v>
      </c>
      <c r="AU8" s="89" t="s">
        <v>530</v>
      </c>
      <c r="AV8" s="85" t="b">
        <v>0</v>
      </c>
      <c r="AW8" s="85" t="s">
        <v>549</v>
      </c>
      <c r="AX8" s="89" t="s">
        <v>555</v>
      </c>
      <c r="AY8" s="85" t="s">
        <v>66</v>
      </c>
      <c r="AZ8" s="85" t="str">
        <f>REPLACE(INDEX(GroupVertices[Group],MATCH(Vertices[[#This Row],[Vertex]],GroupVertices[Vertex],0)),1,1,"")</f>
        <v>2</v>
      </c>
      <c r="BA8" s="51" t="s">
        <v>886</v>
      </c>
      <c r="BB8" s="51" t="s">
        <v>886</v>
      </c>
      <c r="BC8" s="51" t="s">
        <v>270</v>
      </c>
      <c r="BD8" s="51" t="s">
        <v>270</v>
      </c>
      <c r="BE8" s="51" t="s">
        <v>892</v>
      </c>
      <c r="BF8" s="51" t="s">
        <v>896</v>
      </c>
      <c r="BG8" s="128" t="s">
        <v>784</v>
      </c>
      <c r="BH8" s="128" t="s">
        <v>911</v>
      </c>
      <c r="BI8" s="128" t="s">
        <v>918</v>
      </c>
      <c r="BJ8" s="128" t="s">
        <v>926</v>
      </c>
      <c r="BK8" s="128">
        <v>0</v>
      </c>
      <c r="BL8" s="131">
        <v>0</v>
      </c>
      <c r="BM8" s="128">
        <v>0</v>
      </c>
      <c r="BN8" s="131">
        <v>0</v>
      </c>
      <c r="BO8" s="128">
        <v>0</v>
      </c>
      <c r="BP8" s="131">
        <v>0</v>
      </c>
      <c r="BQ8" s="128">
        <v>231</v>
      </c>
      <c r="BR8" s="131">
        <v>100</v>
      </c>
      <c r="BS8" s="128">
        <v>231</v>
      </c>
      <c r="BT8" s="2"/>
      <c r="BU8" s="3"/>
      <c r="BV8" s="3"/>
      <c r="BW8" s="3"/>
      <c r="BX8" s="3"/>
    </row>
    <row r="9" spans="1:76" ht="15">
      <c r="A9" s="14" t="s">
        <v>216</v>
      </c>
      <c r="B9" s="15"/>
      <c r="C9" s="15" t="s">
        <v>64</v>
      </c>
      <c r="D9" s="93">
        <v>751.7682419659735</v>
      </c>
      <c r="E9" s="81"/>
      <c r="F9" s="112" t="s">
        <v>537</v>
      </c>
      <c r="G9" s="15"/>
      <c r="H9" s="16" t="s">
        <v>216</v>
      </c>
      <c r="I9" s="66"/>
      <c r="J9" s="66"/>
      <c r="K9" s="114" t="s">
        <v>582</v>
      </c>
      <c r="L9" s="94">
        <v>857.9714285714285</v>
      </c>
      <c r="M9" s="95">
        <v>5839.4052734375</v>
      </c>
      <c r="N9" s="95">
        <v>2825.548828125</v>
      </c>
      <c r="O9" s="77"/>
      <c r="P9" s="96"/>
      <c r="Q9" s="96"/>
      <c r="R9" s="97"/>
      <c r="S9" s="51">
        <v>1</v>
      </c>
      <c r="T9" s="51">
        <v>3</v>
      </c>
      <c r="U9" s="52">
        <v>6</v>
      </c>
      <c r="V9" s="52">
        <v>0.2</v>
      </c>
      <c r="W9" s="52">
        <v>0</v>
      </c>
      <c r="X9" s="52">
        <v>1.452096</v>
      </c>
      <c r="Y9" s="52">
        <v>0.16666666666666666</v>
      </c>
      <c r="Z9" s="52">
        <v>0.3333333333333333</v>
      </c>
      <c r="AA9" s="82">
        <v>9</v>
      </c>
      <c r="AB9" s="82"/>
      <c r="AC9" s="98"/>
      <c r="AD9" s="85" t="s">
        <v>422</v>
      </c>
      <c r="AE9" s="85">
        <v>1829</v>
      </c>
      <c r="AF9" s="85">
        <v>7456</v>
      </c>
      <c r="AG9" s="85">
        <v>21375</v>
      </c>
      <c r="AH9" s="85">
        <v>26526</v>
      </c>
      <c r="AI9" s="85"/>
      <c r="AJ9" s="85" t="s">
        <v>448</v>
      </c>
      <c r="AK9" s="85" t="s">
        <v>472</v>
      </c>
      <c r="AL9" s="89" t="s">
        <v>495</v>
      </c>
      <c r="AM9" s="85"/>
      <c r="AN9" s="87">
        <v>41225.767175925925</v>
      </c>
      <c r="AO9" s="89" t="s">
        <v>510</v>
      </c>
      <c r="AP9" s="85" t="b">
        <v>0</v>
      </c>
      <c r="AQ9" s="85" t="b">
        <v>0</v>
      </c>
      <c r="AR9" s="85" t="b">
        <v>1</v>
      </c>
      <c r="AS9" s="85"/>
      <c r="AT9" s="85">
        <v>135</v>
      </c>
      <c r="AU9" s="89" t="s">
        <v>528</v>
      </c>
      <c r="AV9" s="85" t="b">
        <v>0</v>
      </c>
      <c r="AW9" s="85" t="s">
        <v>549</v>
      </c>
      <c r="AX9" s="89" t="s">
        <v>556</v>
      </c>
      <c r="AY9" s="85" t="s">
        <v>66</v>
      </c>
      <c r="AZ9" s="85" t="str">
        <f>REPLACE(INDEX(GroupVertices[Group],MATCH(Vertices[[#This Row],[Vertex]],GroupVertices[Vertex],0)),1,1,"")</f>
        <v>3</v>
      </c>
      <c r="BA9" s="51"/>
      <c r="BB9" s="51"/>
      <c r="BC9" s="51"/>
      <c r="BD9" s="51"/>
      <c r="BE9" s="51" t="s">
        <v>272</v>
      </c>
      <c r="BF9" s="51" t="s">
        <v>272</v>
      </c>
      <c r="BG9" s="128" t="s">
        <v>903</v>
      </c>
      <c r="BH9" s="128" t="s">
        <v>903</v>
      </c>
      <c r="BI9" s="128" t="s">
        <v>919</v>
      </c>
      <c r="BJ9" s="128" t="s">
        <v>919</v>
      </c>
      <c r="BK9" s="128">
        <v>0</v>
      </c>
      <c r="BL9" s="131">
        <v>0</v>
      </c>
      <c r="BM9" s="128">
        <v>1</v>
      </c>
      <c r="BN9" s="131">
        <v>7.142857142857143</v>
      </c>
      <c r="BO9" s="128">
        <v>0</v>
      </c>
      <c r="BP9" s="131">
        <v>0</v>
      </c>
      <c r="BQ9" s="128">
        <v>13</v>
      </c>
      <c r="BR9" s="131">
        <v>92.85714285714286</v>
      </c>
      <c r="BS9" s="128">
        <v>14</v>
      </c>
      <c r="BT9" s="2"/>
      <c r="BU9" s="3"/>
      <c r="BV9" s="3"/>
      <c r="BW9" s="3"/>
      <c r="BX9" s="3"/>
    </row>
    <row r="10" spans="1:76" ht="15">
      <c r="A10" s="14" t="s">
        <v>228</v>
      </c>
      <c r="B10" s="15"/>
      <c r="C10" s="15" t="s">
        <v>64</v>
      </c>
      <c r="D10" s="93">
        <v>1000</v>
      </c>
      <c r="E10" s="81"/>
      <c r="F10" s="112" t="s">
        <v>538</v>
      </c>
      <c r="G10" s="15"/>
      <c r="H10" s="16" t="s">
        <v>228</v>
      </c>
      <c r="I10" s="66"/>
      <c r="J10" s="66"/>
      <c r="K10" s="114" t="s">
        <v>583</v>
      </c>
      <c r="L10" s="94">
        <v>1</v>
      </c>
      <c r="M10" s="95">
        <v>7166.27490234375</v>
      </c>
      <c r="N10" s="95">
        <v>3823.34375</v>
      </c>
      <c r="O10" s="77"/>
      <c r="P10" s="96"/>
      <c r="Q10" s="96"/>
      <c r="R10" s="97"/>
      <c r="S10" s="51">
        <v>1</v>
      </c>
      <c r="T10" s="51">
        <v>0</v>
      </c>
      <c r="U10" s="52">
        <v>0</v>
      </c>
      <c r="V10" s="52">
        <v>0.125</v>
      </c>
      <c r="W10" s="52">
        <v>0</v>
      </c>
      <c r="X10" s="52">
        <v>0.561426</v>
      </c>
      <c r="Y10" s="52">
        <v>0</v>
      </c>
      <c r="Z10" s="52">
        <v>0</v>
      </c>
      <c r="AA10" s="82">
        <v>10</v>
      </c>
      <c r="AB10" s="82"/>
      <c r="AC10" s="98"/>
      <c r="AD10" s="85" t="s">
        <v>423</v>
      </c>
      <c r="AE10" s="85">
        <v>1873</v>
      </c>
      <c r="AF10" s="85">
        <v>159466</v>
      </c>
      <c r="AG10" s="85">
        <v>32636</v>
      </c>
      <c r="AH10" s="85">
        <v>19738</v>
      </c>
      <c r="AI10" s="85"/>
      <c r="AJ10" s="85" t="s">
        <v>449</v>
      </c>
      <c r="AK10" s="85" t="s">
        <v>473</v>
      </c>
      <c r="AL10" s="89" t="s">
        <v>496</v>
      </c>
      <c r="AM10" s="85"/>
      <c r="AN10" s="87">
        <v>39616.98244212963</v>
      </c>
      <c r="AO10" s="89" t="s">
        <v>511</v>
      </c>
      <c r="AP10" s="85" t="b">
        <v>0</v>
      </c>
      <c r="AQ10" s="85" t="b">
        <v>0</v>
      </c>
      <c r="AR10" s="85" t="b">
        <v>1</v>
      </c>
      <c r="AS10" s="85"/>
      <c r="AT10" s="85">
        <v>3633</v>
      </c>
      <c r="AU10" s="89" t="s">
        <v>528</v>
      </c>
      <c r="AV10" s="85" t="b">
        <v>1</v>
      </c>
      <c r="AW10" s="85" t="s">
        <v>549</v>
      </c>
      <c r="AX10" s="89" t="s">
        <v>557</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166.19792060491494</v>
      </c>
      <c r="E11" s="81"/>
      <c r="F11" s="112" t="s">
        <v>295</v>
      </c>
      <c r="G11" s="15"/>
      <c r="H11" s="16" t="s">
        <v>217</v>
      </c>
      <c r="I11" s="66"/>
      <c r="J11" s="66"/>
      <c r="K11" s="114" t="s">
        <v>584</v>
      </c>
      <c r="L11" s="94">
        <v>1</v>
      </c>
      <c r="M11" s="95">
        <v>7971.912109375</v>
      </c>
      <c r="N11" s="95">
        <v>8702.0703125</v>
      </c>
      <c r="O11" s="77"/>
      <c r="P11" s="96"/>
      <c r="Q11" s="96"/>
      <c r="R11" s="97"/>
      <c r="S11" s="51">
        <v>0</v>
      </c>
      <c r="T11" s="51">
        <v>1</v>
      </c>
      <c r="U11" s="52">
        <v>0</v>
      </c>
      <c r="V11" s="52">
        <v>0.333333</v>
      </c>
      <c r="W11" s="52">
        <v>0</v>
      </c>
      <c r="X11" s="52">
        <v>0.638285</v>
      </c>
      <c r="Y11" s="52">
        <v>0</v>
      </c>
      <c r="Z11" s="52">
        <v>0</v>
      </c>
      <c r="AA11" s="82">
        <v>11</v>
      </c>
      <c r="AB11" s="82"/>
      <c r="AC11" s="98"/>
      <c r="AD11" s="85" t="s">
        <v>424</v>
      </c>
      <c r="AE11" s="85">
        <v>123</v>
      </c>
      <c r="AF11" s="85">
        <v>63</v>
      </c>
      <c r="AG11" s="85">
        <v>296</v>
      </c>
      <c r="AH11" s="85">
        <v>34</v>
      </c>
      <c r="AI11" s="85"/>
      <c r="AJ11" s="85" t="s">
        <v>450</v>
      </c>
      <c r="AK11" s="85"/>
      <c r="AL11" s="85"/>
      <c r="AM11" s="85"/>
      <c r="AN11" s="87">
        <v>43606.8184837963</v>
      </c>
      <c r="AO11" s="89" t="s">
        <v>512</v>
      </c>
      <c r="AP11" s="85" t="b">
        <v>1</v>
      </c>
      <c r="AQ11" s="85" t="b">
        <v>0</v>
      </c>
      <c r="AR11" s="85" t="b">
        <v>0</v>
      </c>
      <c r="AS11" s="85"/>
      <c r="AT11" s="85">
        <v>1</v>
      </c>
      <c r="AU11" s="85"/>
      <c r="AV11" s="85" t="b">
        <v>0</v>
      </c>
      <c r="AW11" s="85" t="s">
        <v>549</v>
      </c>
      <c r="AX11" s="89" t="s">
        <v>558</v>
      </c>
      <c r="AY11" s="85" t="s">
        <v>66</v>
      </c>
      <c r="AZ11" s="85" t="str">
        <f>REPLACE(INDEX(GroupVertices[Group],MATCH(Vertices[[#This Row],[Vertex]],GroupVertices[Vertex],0)),1,1,"")</f>
        <v>4</v>
      </c>
      <c r="BA11" s="51"/>
      <c r="BB11" s="51"/>
      <c r="BC11" s="51"/>
      <c r="BD11" s="51"/>
      <c r="BE11" s="51" t="s">
        <v>275</v>
      </c>
      <c r="BF11" s="51" t="s">
        <v>275</v>
      </c>
      <c r="BG11" s="128" t="s">
        <v>904</v>
      </c>
      <c r="BH11" s="128" t="s">
        <v>904</v>
      </c>
      <c r="BI11" s="128" t="s">
        <v>920</v>
      </c>
      <c r="BJ11" s="128" t="s">
        <v>920</v>
      </c>
      <c r="BK11" s="128">
        <v>1</v>
      </c>
      <c r="BL11" s="131">
        <v>6.666666666666667</v>
      </c>
      <c r="BM11" s="128">
        <v>0</v>
      </c>
      <c r="BN11" s="131">
        <v>0</v>
      </c>
      <c r="BO11" s="128">
        <v>0</v>
      </c>
      <c r="BP11" s="131">
        <v>0</v>
      </c>
      <c r="BQ11" s="128">
        <v>14</v>
      </c>
      <c r="BR11" s="131">
        <v>93.33333333333333</v>
      </c>
      <c r="BS11" s="128">
        <v>15</v>
      </c>
      <c r="BT11" s="2"/>
      <c r="BU11" s="3"/>
      <c r="BV11" s="3"/>
      <c r="BW11" s="3"/>
      <c r="BX11" s="3"/>
    </row>
    <row r="12" spans="1:76" ht="15">
      <c r="A12" s="14" t="s">
        <v>218</v>
      </c>
      <c r="B12" s="15"/>
      <c r="C12" s="15" t="s">
        <v>64</v>
      </c>
      <c r="D12" s="93">
        <v>216.01852551984877</v>
      </c>
      <c r="E12" s="81"/>
      <c r="F12" s="112" t="s">
        <v>539</v>
      </c>
      <c r="G12" s="15"/>
      <c r="H12" s="16" t="s">
        <v>218</v>
      </c>
      <c r="I12" s="66"/>
      <c r="J12" s="66"/>
      <c r="K12" s="114" t="s">
        <v>585</v>
      </c>
      <c r="L12" s="94">
        <v>286.65714285714284</v>
      </c>
      <c r="M12" s="95">
        <v>7971.912109375</v>
      </c>
      <c r="N12" s="95">
        <v>6814.02490234375</v>
      </c>
      <c r="O12" s="77"/>
      <c r="P12" s="96"/>
      <c r="Q12" s="96"/>
      <c r="R12" s="97"/>
      <c r="S12" s="51">
        <v>3</v>
      </c>
      <c r="T12" s="51">
        <v>1</v>
      </c>
      <c r="U12" s="52">
        <v>2</v>
      </c>
      <c r="V12" s="52">
        <v>0.5</v>
      </c>
      <c r="W12" s="52">
        <v>0</v>
      </c>
      <c r="X12" s="52">
        <v>1.723366</v>
      </c>
      <c r="Y12" s="52">
        <v>0</v>
      </c>
      <c r="Z12" s="52">
        <v>0</v>
      </c>
      <c r="AA12" s="82">
        <v>12</v>
      </c>
      <c r="AB12" s="82"/>
      <c r="AC12" s="98"/>
      <c r="AD12" s="85" t="s">
        <v>425</v>
      </c>
      <c r="AE12" s="85">
        <v>277</v>
      </c>
      <c r="AF12" s="85">
        <v>692</v>
      </c>
      <c r="AG12" s="85">
        <v>6778</v>
      </c>
      <c r="AH12" s="85">
        <v>6127</v>
      </c>
      <c r="AI12" s="85"/>
      <c r="AJ12" s="85" t="s">
        <v>451</v>
      </c>
      <c r="AK12" s="85" t="s">
        <v>474</v>
      </c>
      <c r="AL12" s="89" t="s">
        <v>497</v>
      </c>
      <c r="AM12" s="85"/>
      <c r="AN12" s="87">
        <v>43023.83629629629</v>
      </c>
      <c r="AO12" s="89" t="s">
        <v>513</v>
      </c>
      <c r="AP12" s="85" t="b">
        <v>0</v>
      </c>
      <c r="AQ12" s="85" t="b">
        <v>0</v>
      </c>
      <c r="AR12" s="85" t="b">
        <v>1</v>
      </c>
      <c r="AS12" s="85"/>
      <c r="AT12" s="85">
        <v>7</v>
      </c>
      <c r="AU12" s="89" t="s">
        <v>528</v>
      </c>
      <c r="AV12" s="85" t="b">
        <v>0</v>
      </c>
      <c r="AW12" s="85" t="s">
        <v>549</v>
      </c>
      <c r="AX12" s="89" t="s">
        <v>559</v>
      </c>
      <c r="AY12" s="85" t="s">
        <v>66</v>
      </c>
      <c r="AZ12" s="85" t="str">
        <f>REPLACE(INDEX(GroupVertices[Group],MATCH(Vertices[[#This Row],[Vertex]],GroupVertices[Vertex],0)),1,1,"")</f>
        <v>4</v>
      </c>
      <c r="BA12" s="51"/>
      <c r="BB12" s="51"/>
      <c r="BC12" s="51"/>
      <c r="BD12" s="51"/>
      <c r="BE12" s="51" t="s">
        <v>720</v>
      </c>
      <c r="BF12" s="51" t="s">
        <v>720</v>
      </c>
      <c r="BG12" s="128" t="s">
        <v>786</v>
      </c>
      <c r="BH12" s="128" t="s">
        <v>786</v>
      </c>
      <c r="BI12" s="128" t="s">
        <v>849</v>
      </c>
      <c r="BJ12" s="128" t="s">
        <v>849</v>
      </c>
      <c r="BK12" s="128">
        <v>1</v>
      </c>
      <c r="BL12" s="131">
        <v>3.4482758620689653</v>
      </c>
      <c r="BM12" s="128">
        <v>0</v>
      </c>
      <c r="BN12" s="131">
        <v>0</v>
      </c>
      <c r="BO12" s="128">
        <v>0</v>
      </c>
      <c r="BP12" s="131">
        <v>0</v>
      </c>
      <c r="BQ12" s="128">
        <v>28</v>
      </c>
      <c r="BR12" s="131">
        <v>96.55172413793103</v>
      </c>
      <c r="BS12" s="128">
        <v>29</v>
      </c>
      <c r="BT12" s="2"/>
      <c r="BU12" s="3"/>
      <c r="BV12" s="3"/>
      <c r="BW12" s="3"/>
      <c r="BX12" s="3"/>
    </row>
    <row r="13" spans="1:76" ht="15">
      <c r="A13" s="14" t="s">
        <v>219</v>
      </c>
      <c r="B13" s="15"/>
      <c r="C13" s="15" t="s">
        <v>64</v>
      </c>
      <c r="D13" s="93">
        <v>211.89981096408317</v>
      </c>
      <c r="E13" s="81"/>
      <c r="F13" s="112" t="s">
        <v>296</v>
      </c>
      <c r="G13" s="15"/>
      <c r="H13" s="16" t="s">
        <v>219</v>
      </c>
      <c r="I13" s="66"/>
      <c r="J13" s="66"/>
      <c r="K13" s="114" t="s">
        <v>586</v>
      </c>
      <c r="L13" s="94">
        <v>1</v>
      </c>
      <c r="M13" s="95">
        <v>9193.3623046875</v>
      </c>
      <c r="N13" s="95">
        <v>8702.0703125</v>
      </c>
      <c r="O13" s="77"/>
      <c r="P13" s="96"/>
      <c r="Q13" s="96"/>
      <c r="R13" s="97"/>
      <c r="S13" s="51">
        <v>0</v>
      </c>
      <c r="T13" s="51">
        <v>1</v>
      </c>
      <c r="U13" s="52">
        <v>0</v>
      </c>
      <c r="V13" s="52">
        <v>0.333333</v>
      </c>
      <c r="W13" s="52">
        <v>0</v>
      </c>
      <c r="X13" s="52">
        <v>0.638285</v>
      </c>
      <c r="Y13" s="52">
        <v>0</v>
      </c>
      <c r="Z13" s="52">
        <v>0</v>
      </c>
      <c r="AA13" s="82">
        <v>13</v>
      </c>
      <c r="AB13" s="82"/>
      <c r="AC13" s="98"/>
      <c r="AD13" s="85" t="s">
        <v>426</v>
      </c>
      <c r="AE13" s="85">
        <v>81</v>
      </c>
      <c r="AF13" s="85">
        <v>640</v>
      </c>
      <c r="AG13" s="85">
        <v>22141</v>
      </c>
      <c r="AH13" s="85">
        <v>21386</v>
      </c>
      <c r="AI13" s="85"/>
      <c r="AJ13" s="85"/>
      <c r="AK13" s="85" t="s">
        <v>475</v>
      </c>
      <c r="AL13" s="85"/>
      <c r="AM13" s="85"/>
      <c r="AN13" s="87">
        <v>41940.89208333333</v>
      </c>
      <c r="AO13" s="89" t="s">
        <v>514</v>
      </c>
      <c r="AP13" s="85" t="b">
        <v>1</v>
      </c>
      <c r="AQ13" s="85" t="b">
        <v>0</v>
      </c>
      <c r="AR13" s="85" t="b">
        <v>1</v>
      </c>
      <c r="AS13" s="85"/>
      <c r="AT13" s="85">
        <v>138</v>
      </c>
      <c r="AU13" s="89" t="s">
        <v>528</v>
      </c>
      <c r="AV13" s="85" t="b">
        <v>0</v>
      </c>
      <c r="AW13" s="85" t="s">
        <v>549</v>
      </c>
      <c r="AX13" s="89" t="s">
        <v>560</v>
      </c>
      <c r="AY13" s="85" t="s">
        <v>66</v>
      </c>
      <c r="AZ13" s="85" t="str">
        <f>REPLACE(INDEX(GroupVertices[Group],MATCH(Vertices[[#This Row],[Vertex]],GroupVertices[Vertex],0)),1,1,"")</f>
        <v>4</v>
      </c>
      <c r="BA13" s="51"/>
      <c r="BB13" s="51"/>
      <c r="BC13" s="51"/>
      <c r="BD13" s="51"/>
      <c r="BE13" s="51" t="s">
        <v>275</v>
      </c>
      <c r="BF13" s="51" t="s">
        <v>275</v>
      </c>
      <c r="BG13" s="128" t="s">
        <v>904</v>
      </c>
      <c r="BH13" s="128" t="s">
        <v>904</v>
      </c>
      <c r="BI13" s="128" t="s">
        <v>920</v>
      </c>
      <c r="BJ13" s="128" t="s">
        <v>920</v>
      </c>
      <c r="BK13" s="128">
        <v>1</v>
      </c>
      <c r="BL13" s="131">
        <v>6.666666666666667</v>
      </c>
      <c r="BM13" s="128">
        <v>0</v>
      </c>
      <c r="BN13" s="131">
        <v>0</v>
      </c>
      <c r="BO13" s="128">
        <v>0</v>
      </c>
      <c r="BP13" s="131">
        <v>0</v>
      </c>
      <c r="BQ13" s="128">
        <v>14</v>
      </c>
      <c r="BR13" s="131">
        <v>93.33333333333333</v>
      </c>
      <c r="BS13" s="128">
        <v>15</v>
      </c>
      <c r="BT13" s="2"/>
      <c r="BU13" s="3"/>
      <c r="BV13" s="3"/>
      <c r="BW13" s="3"/>
      <c r="BX13" s="3"/>
    </row>
    <row r="14" spans="1:76" ht="15">
      <c r="A14" s="14" t="s">
        <v>220</v>
      </c>
      <c r="B14" s="15"/>
      <c r="C14" s="15" t="s">
        <v>64</v>
      </c>
      <c r="D14" s="93">
        <v>274.5517958412098</v>
      </c>
      <c r="E14" s="81"/>
      <c r="F14" s="112" t="s">
        <v>297</v>
      </c>
      <c r="G14" s="15"/>
      <c r="H14" s="16" t="s">
        <v>220</v>
      </c>
      <c r="I14" s="66"/>
      <c r="J14" s="66"/>
      <c r="K14" s="114" t="s">
        <v>587</v>
      </c>
      <c r="L14" s="94">
        <v>1</v>
      </c>
      <c r="M14" s="95">
        <v>6980.8212890625</v>
      </c>
      <c r="N14" s="95">
        <v>8922.201171875</v>
      </c>
      <c r="O14" s="77"/>
      <c r="P14" s="96"/>
      <c r="Q14" s="96"/>
      <c r="R14" s="97"/>
      <c r="S14" s="51">
        <v>0</v>
      </c>
      <c r="T14" s="51">
        <v>1</v>
      </c>
      <c r="U14" s="52">
        <v>0</v>
      </c>
      <c r="V14" s="52">
        <v>0.111111</v>
      </c>
      <c r="W14" s="52">
        <v>0.007093</v>
      </c>
      <c r="X14" s="52">
        <v>0.551548</v>
      </c>
      <c r="Y14" s="52">
        <v>0</v>
      </c>
      <c r="Z14" s="52">
        <v>0</v>
      </c>
      <c r="AA14" s="82">
        <v>14</v>
      </c>
      <c r="AB14" s="82"/>
      <c r="AC14" s="98"/>
      <c r="AD14" s="85" t="s">
        <v>427</v>
      </c>
      <c r="AE14" s="85">
        <v>2049</v>
      </c>
      <c r="AF14" s="85">
        <v>1431</v>
      </c>
      <c r="AG14" s="85">
        <v>16744</v>
      </c>
      <c r="AH14" s="85">
        <v>2597</v>
      </c>
      <c r="AI14" s="85"/>
      <c r="AJ14" s="85" t="s">
        <v>452</v>
      </c>
      <c r="AK14" s="85" t="s">
        <v>476</v>
      </c>
      <c r="AL14" s="89" t="s">
        <v>498</v>
      </c>
      <c r="AM14" s="85"/>
      <c r="AN14" s="87">
        <v>40764.54900462963</v>
      </c>
      <c r="AO14" s="89" t="s">
        <v>515</v>
      </c>
      <c r="AP14" s="85" t="b">
        <v>0</v>
      </c>
      <c r="AQ14" s="85" t="b">
        <v>0</v>
      </c>
      <c r="AR14" s="85" t="b">
        <v>1</v>
      </c>
      <c r="AS14" s="85"/>
      <c r="AT14" s="85">
        <v>221</v>
      </c>
      <c r="AU14" s="89" t="s">
        <v>531</v>
      </c>
      <c r="AV14" s="85" t="b">
        <v>0</v>
      </c>
      <c r="AW14" s="85" t="s">
        <v>549</v>
      </c>
      <c r="AX14" s="89" t="s">
        <v>561</v>
      </c>
      <c r="AY14" s="85" t="s">
        <v>66</v>
      </c>
      <c r="AZ14" s="85" t="str">
        <f>REPLACE(INDEX(GroupVertices[Group],MATCH(Vertices[[#This Row],[Vertex]],GroupVertices[Vertex],0)),1,1,"")</f>
        <v>2</v>
      </c>
      <c r="BA14" s="51"/>
      <c r="BB14" s="51"/>
      <c r="BC14" s="51"/>
      <c r="BD14" s="51"/>
      <c r="BE14" s="51" t="s">
        <v>277</v>
      </c>
      <c r="BF14" s="51" t="s">
        <v>277</v>
      </c>
      <c r="BG14" s="128" t="s">
        <v>905</v>
      </c>
      <c r="BH14" s="128" t="s">
        <v>905</v>
      </c>
      <c r="BI14" s="128" t="s">
        <v>921</v>
      </c>
      <c r="BJ14" s="128" t="s">
        <v>921</v>
      </c>
      <c r="BK14" s="128">
        <v>0</v>
      </c>
      <c r="BL14" s="131">
        <v>0</v>
      </c>
      <c r="BM14" s="128">
        <v>0</v>
      </c>
      <c r="BN14" s="131">
        <v>0</v>
      </c>
      <c r="BO14" s="128">
        <v>0</v>
      </c>
      <c r="BP14" s="131">
        <v>0</v>
      </c>
      <c r="BQ14" s="128">
        <v>16</v>
      </c>
      <c r="BR14" s="131">
        <v>100</v>
      </c>
      <c r="BS14" s="128">
        <v>16</v>
      </c>
      <c r="BT14" s="2"/>
      <c r="BU14" s="3"/>
      <c r="BV14" s="3"/>
      <c r="BW14" s="3"/>
      <c r="BX14" s="3"/>
    </row>
    <row r="15" spans="1:76" ht="15">
      <c r="A15" s="14" t="s">
        <v>221</v>
      </c>
      <c r="B15" s="15"/>
      <c r="C15" s="15" t="s">
        <v>64</v>
      </c>
      <c r="D15" s="93">
        <v>682.2253308128544</v>
      </c>
      <c r="E15" s="81"/>
      <c r="F15" s="112" t="s">
        <v>298</v>
      </c>
      <c r="G15" s="15"/>
      <c r="H15" s="16" t="s">
        <v>221</v>
      </c>
      <c r="I15" s="66"/>
      <c r="J15" s="66"/>
      <c r="K15" s="114" t="s">
        <v>588</v>
      </c>
      <c r="L15" s="94">
        <v>1</v>
      </c>
      <c r="M15" s="95">
        <v>7166.27490234375</v>
      </c>
      <c r="N15" s="95">
        <v>5890.50244140625</v>
      </c>
      <c r="O15" s="77"/>
      <c r="P15" s="96"/>
      <c r="Q15" s="96"/>
      <c r="R15" s="97"/>
      <c r="S15" s="51">
        <v>0</v>
      </c>
      <c r="T15" s="51">
        <v>1</v>
      </c>
      <c r="U15" s="52">
        <v>0</v>
      </c>
      <c r="V15" s="52">
        <v>0.111111</v>
      </c>
      <c r="W15" s="52">
        <v>0.007093</v>
      </c>
      <c r="X15" s="52">
        <v>0.551548</v>
      </c>
      <c r="Y15" s="52">
        <v>0</v>
      </c>
      <c r="Z15" s="52">
        <v>0</v>
      </c>
      <c r="AA15" s="82">
        <v>15</v>
      </c>
      <c r="AB15" s="82"/>
      <c r="AC15" s="98"/>
      <c r="AD15" s="85" t="s">
        <v>428</v>
      </c>
      <c r="AE15" s="85">
        <v>7238</v>
      </c>
      <c r="AF15" s="85">
        <v>6578</v>
      </c>
      <c r="AG15" s="85">
        <v>18142</v>
      </c>
      <c r="AH15" s="85">
        <v>68581</v>
      </c>
      <c r="AI15" s="85"/>
      <c r="AJ15" s="85" t="s">
        <v>453</v>
      </c>
      <c r="AK15" s="85" t="s">
        <v>477</v>
      </c>
      <c r="AL15" s="85"/>
      <c r="AM15" s="85"/>
      <c r="AN15" s="87">
        <v>40528.76099537037</v>
      </c>
      <c r="AO15" s="89" t="s">
        <v>516</v>
      </c>
      <c r="AP15" s="85" t="b">
        <v>0</v>
      </c>
      <c r="AQ15" s="85" t="b">
        <v>0</v>
      </c>
      <c r="AR15" s="85" t="b">
        <v>1</v>
      </c>
      <c r="AS15" s="85"/>
      <c r="AT15" s="85">
        <v>5</v>
      </c>
      <c r="AU15" s="89" t="s">
        <v>528</v>
      </c>
      <c r="AV15" s="85" t="b">
        <v>0</v>
      </c>
      <c r="AW15" s="85" t="s">
        <v>549</v>
      </c>
      <c r="AX15" s="89" t="s">
        <v>562</v>
      </c>
      <c r="AY15" s="85" t="s">
        <v>66</v>
      </c>
      <c r="AZ15" s="85" t="str">
        <f>REPLACE(INDEX(GroupVertices[Group],MATCH(Vertices[[#This Row],[Vertex]],GroupVertices[Vertex],0)),1,1,"")</f>
        <v>2</v>
      </c>
      <c r="BA15" s="51"/>
      <c r="BB15" s="51"/>
      <c r="BC15" s="51"/>
      <c r="BD15" s="51"/>
      <c r="BE15" s="51" t="s">
        <v>277</v>
      </c>
      <c r="BF15" s="51" t="s">
        <v>277</v>
      </c>
      <c r="BG15" s="128" t="s">
        <v>905</v>
      </c>
      <c r="BH15" s="128" t="s">
        <v>905</v>
      </c>
      <c r="BI15" s="128" t="s">
        <v>921</v>
      </c>
      <c r="BJ15" s="128" t="s">
        <v>921</v>
      </c>
      <c r="BK15" s="128">
        <v>0</v>
      </c>
      <c r="BL15" s="131">
        <v>0</v>
      </c>
      <c r="BM15" s="128">
        <v>0</v>
      </c>
      <c r="BN15" s="131">
        <v>0</v>
      </c>
      <c r="BO15" s="128">
        <v>0</v>
      </c>
      <c r="BP15" s="131">
        <v>0</v>
      </c>
      <c r="BQ15" s="128">
        <v>32</v>
      </c>
      <c r="BR15" s="131">
        <v>100</v>
      </c>
      <c r="BS15" s="128">
        <v>32</v>
      </c>
      <c r="BT15" s="2"/>
      <c r="BU15" s="3"/>
      <c r="BV15" s="3"/>
      <c r="BW15" s="3"/>
      <c r="BX15" s="3"/>
    </row>
    <row r="16" spans="1:76" ht="15">
      <c r="A16" s="14" t="s">
        <v>222</v>
      </c>
      <c r="B16" s="15"/>
      <c r="C16" s="15" t="s">
        <v>64</v>
      </c>
      <c r="D16" s="93">
        <v>188.45482041587903</v>
      </c>
      <c r="E16" s="81"/>
      <c r="F16" s="112" t="s">
        <v>299</v>
      </c>
      <c r="G16" s="15"/>
      <c r="H16" s="16" t="s">
        <v>222</v>
      </c>
      <c r="I16" s="66"/>
      <c r="J16" s="66"/>
      <c r="K16" s="114" t="s">
        <v>589</v>
      </c>
      <c r="L16" s="94">
        <v>9999</v>
      </c>
      <c r="M16" s="95">
        <v>1635.7034912109375</v>
      </c>
      <c r="N16" s="95">
        <v>5136.63720703125</v>
      </c>
      <c r="O16" s="77"/>
      <c r="P16" s="96"/>
      <c r="Q16" s="96"/>
      <c r="R16" s="97"/>
      <c r="S16" s="51">
        <v>0</v>
      </c>
      <c r="T16" s="51">
        <v>8</v>
      </c>
      <c r="U16" s="52">
        <v>70</v>
      </c>
      <c r="V16" s="52">
        <v>0.1</v>
      </c>
      <c r="W16" s="52">
        <v>0.224822</v>
      </c>
      <c r="X16" s="52">
        <v>3.965602</v>
      </c>
      <c r="Y16" s="52">
        <v>0</v>
      </c>
      <c r="Z16" s="52">
        <v>0</v>
      </c>
      <c r="AA16" s="82">
        <v>16</v>
      </c>
      <c r="AB16" s="82"/>
      <c r="AC16" s="98"/>
      <c r="AD16" s="85" t="s">
        <v>429</v>
      </c>
      <c r="AE16" s="85">
        <v>641</v>
      </c>
      <c r="AF16" s="85">
        <v>344</v>
      </c>
      <c r="AG16" s="85">
        <v>2177</v>
      </c>
      <c r="AH16" s="85">
        <v>1858</v>
      </c>
      <c r="AI16" s="85"/>
      <c r="AJ16" s="85" t="s">
        <v>454</v>
      </c>
      <c r="AK16" s="85" t="s">
        <v>478</v>
      </c>
      <c r="AL16" s="85"/>
      <c r="AM16" s="85"/>
      <c r="AN16" s="87">
        <v>39846.61462962963</v>
      </c>
      <c r="AO16" s="89" t="s">
        <v>517</v>
      </c>
      <c r="AP16" s="85" t="b">
        <v>1</v>
      </c>
      <c r="AQ16" s="85" t="b">
        <v>0</v>
      </c>
      <c r="AR16" s="85" t="b">
        <v>1</v>
      </c>
      <c r="AS16" s="85"/>
      <c r="AT16" s="85">
        <v>8</v>
      </c>
      <c r="AU16" s="89" t="s">
        <v>528</v>
      </c>
      <c r="AV16" s="85" t="b">
        <v>0</v>
      </c>
      <c r="AW16" s="85" t="s">
        <v>549</v>
      </c>
      <c r="AX16" s="89" t="s">
        <v>563</v>
      </c>
      <c r="AY16" s="85" t="s">
        <v>66</v>
      </c>
      <c r="AZ16" s="85" t="str">
        <f>REPLACE(INDEX(GroupVertices[Group],MATCH(Vertices[[#This Row],[Vertex]],GroupVertices[Vertex],0)),1,1,"")</f>
        <v>1</v>
      </c>
      <c r="BA16" s="51" t="s">
        <v>265</v>
      </c>
      <c r="BB16" s="51" t="s">
        <v>265</v>
      </c>
      <c r="BC16" s="51" t="s">
        <v>270</v>
      </c>
      <c r="BD16" s="51" t="s">
        <v>270</v>
      </c>
      <c r="BE16" s="51"/>
      <c r="BF16" s="51"/>
      <c r="BG16" s="128" t="s">
        <v>906</v>
      </c>
      <c r="BH16" s="128" t="s">
        <v>906</v>
      </c>
      <c r="BI16" s="128" t="s">
        <v>922</v>
      </c>
      <c r="BJ16" s="128" t="s">
        <v>922</v>
      </c>
      <c r="BK16" s="128">
        <v>0</v>
      </c>
      <c r="BL16" s="131">
        <v>0</v>
      </c>
      <c r="BM16" s="128">
        <v>0</v>
      </c>
      <c r="BN16" s="131">
        <v>0</v>
      </c>
      <c r="BO16" s="128">
        <v>0</v>
      </c>
      <c r="BP16" s="131">
        <v>0</v>
      </c>
      <c r="BQ16" s="128">
        <v>8</v>
      </c>
      <c r="BR16" s="131">
        <v>100</v>
      </c>
      <c r="BS16" s="128">
        <v>8</v>
      </c>
      <c r="BT16" s="2"/>
      <c r="BU16" s="3"/>
      <c r="BV16" s="3"/>
      <c r="BW16" s="3"/>
      <c r="BX16" s="3"/>
    </row>
    <row r="17" spans="1:76" ht="15">
      <c r="A17" s="14" t="s">
        <v>229</v>
      </c>
      <c r="B17" s="15"/>
      <c r="C17" s="15" t="s">
        <v>64</v>
      </c>
      <c r="D17" s="93">
        <v>162</v>
      </c>
      <c r="E17" s="81"/>
      <c r="F17" s="112" t="s">
        <v>540</v>
      </c>
      <c r="G17" s="15"/>
      <c r="H17" s="16" t="s">
        <v>229</v>
      </c>
      <c r="I17" s="66"/>
      <c r="J17" s="66"/>
      <c r="K17" s="114" t="s">
        <v>590</v>
      </c>
      <c r="L17" s="94">
        <v>1</v>
      </c>
      <c r="M17" s="95">
        <v>1774.666015625</v>
      </c>
      <c r="N17" s="95">
        <v>417.3109130859375</v>
      </c>
      <c r="O17" s="77"/>
      <c r="P17" s="96"/>
      <c r="Q17" s="96"/>
      <c r="R17" s="97"/>
      <c r="S17" s="51">
        <v>1</v>
      </c>
      <c r="T17" s="51">
        <v>0</v>
      </c>
      <c r="U17" s="52">
        <v>0</v>
      </c>
      <c r="V17" s="52">
        <v>0.055556</v>
      </c>
      <c r="W17" s="52">
        <v>0.075873</v>
      </c>
      <c r="X17" s="52">
        <v>0.571343</v>
      </c>
      <c r="Y17" s="52">
        <v>0</v>
      </c>
      <c r="Z17" s="52">
        <v>0</v>
      </c>
      <c r="AA17" s="82">
        <v>17</v>
      </c>
      <c r="AB17" s="82"/>
      <c r="AC17" s="98"/>
      <c r="AD17" s="85" t="s">
        <v>430</v>
      </c>
      <c r="AE17" s="85">
        <v>26</v>
      </c>
      <c r="AF17" s="85">
        <v>10</v>
      </c>
      <c r="AG17" s="85">
        <v>28</v>
      </c>
      <c r="AH17" s="85">
        <v>4</v>
      </c>
      <c r="AI17" s="85"/>
      <c r="AJ17" s="85"/>
      <c r="AK17" s="85" t="s">
        <v>479</v>
      </c>
      <c r="AL17" s="85"/>
      <c r="AM17" s="85"/>
      <c r="AN17" s="87">
        <v>43495.260879629626</v>
      </c>
      <c r="AO17" s="85"/>
      <c r="AP17" s="85" t="b">
        <v>1</v>
      </c>
      <c r="AQ17" s="85" t="b">
        <v>0</v>
      </c>
      <c r="AR17" s="85" t="b">
        <v>0</v>
      </c>
      <c r="AS17" s="85"/>
      <c r="AT17" s="85">
        <v>0</v>
      </c>
      <c r="AU17" s="85"/>
      <c r="AV17" s="85" t="b">
        <v>0</v>
      </c>
      <c r="AW17" s="85" t="s">
        <v>549</v>
      </c>
      <c r="AX17" s="89" t="s">
        <v>564</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315.26370510396976</v>
      </c>
      <c r="E18" s="81"/>
      <c r="F18" s="112" t="s">
        <v>541</v>
      </c>
      <c r="G18" s="15"/>
      <c r="H18" s="16" t="s">
        <v>230</v>
      </c>
      <c r="I18" s="66"/>
      <c r="J18" s="66"/>
      <c r="K18" s="114" t="s">
        <v>591</v>
      </c>
      <c r="L18" s="94">
        <v>1</v>
      </c>
      <c r="M18" s="95">
        <v>3014.643310546875</v>
      </c>
      <c r="N18" s="95">
        <v>6649.27392578125</v>
      </c>
      <c r="O18" s="77"/>
      <c r="P18" s="96"/>
      <c r="Q18" s="96"/>
      <c r="R18" s="97"/>
      <c r="S18" s="51">
        <v>1</v>
      </c>
      <c r="T18" s="51">
        <v>0</v>
      </c>
      <c r="U18" s="52">
        <v>0</v>
      </c>
      <c r="V18" s="52">
        <v>0.055556</v>
      </c>
      <c r="W18" s="52">
        <v>0.075873</v>
      </c>
      <c r="X18" s="52">
        <v>0.571343</v>
      </c>
      <c r="Y18" s="52">
        <v>0</v>
      </c>
      <c r="Z18" s="52">
        <v>0</v>
      </c>
      <c r="AA18" s="82">
        <v>18</v>
      </c>
      <c r="AB18" s="82"/>
      <c r="AC18" s="98"/>
      <c r="AD18" s="85" t="s">
        <v>431</v>
      </c>
      <c r="AE18" s="85">
        <v>5001</v>
      </c>
      <c r="AF18" s="85">
        <v>1945</v>
      </c>
      <c r="AG18" s="85">
        <v>14842</v>
      </c>
      <c r="AH18" s="85">
        <v>57494</v>
      </c>
      <c r="AI18" s="85"/>
      <c r="AJ18" s="85" t="s">
        <v>455</v>
      </c>
      <c r="AK18" s="85" t="s">
        <v>467</v>
      </c>
      <c r="AL18" s="85"/>
      <c r="AM18" s="85"/>
      <c r="AN18" s="87">
        <v>42862.48809027778</v>
      </c>
      <c r="AO18" s="89" t="s">
        <v>518</v>
      </c>
      <c r="AP18" s="85" t="b">
        <v>0</v>
      </c>
      <c r="AQ18" s="85" t="b">
        <v>0</v>
      </c>
      <c r="AR18" s="85" t="b">
        <v>0</v>
      </c>
      <c r="AS18" s="85"/>
      <c r="AT18" s="85">
        <v>61</v>
      </c>
      <c r="AU18" s="89" t="s">
        <v>528</v>
      </c>
      <c r="AV18" s="85" t="b">
        <v>0</v>
      </c>
      <c r="AW18" s="85" t="s">
        <v>549</v>
      </c>
      <c r="AX18" s="89" t="s">
        <v>565</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167.30680529300568</v>
      </c>
      <c r="E19" s="81"/>
      <c r="F19" s="112" t="s">
        <v>542</v>
      </c>
      <c r="G19" s="15"/>
      <c r="H19" s="16" t="s">
        <v>231</v>
      </c>
      <c r="I19" s="66"/>
      <c r="J19" s="66"/>
      <c r="K19" s="114" t="s">
        <v>592</v>
      </c>
      <c r="L19" s="94">
        <v>1</v>
      </c>
      <c r="M19" s="95">
        <v>883.0531005859375</v>
      </c>
      <c r="N19" s="95">
        <v>9247.17578125</v>
      </c>
      <c r="O19" s="77"/>
      <c r="P19" s="96"/>
      <c r="Q19" s="96"/>
      <c r="R19" s="97"/>
      <c r="S19" s="51">
        <v>1</v>
      </c>
      <c r="T19" s="51">
        <v>0</v>
      </c>
      <c r="U19" s="52">
        <v>0</v>
      </c>
      <c r="V19" s="52">
        <v>0.055556</v>
      </c>
      <c r="W19" s="52">
        <v>0.075873</v>
      </c>
      <c r="X19" s="52">
        <v>0.571343</v>
      </c>
      <c r="Y19" s="52">
        <v>0</v>
      </c>
      <c r="Z19" s="52">
        <v>0</v>
      </c>
      <c r="AA19" s="82">
        <v>19</v>
      </c>
      <c r="AB19" s="82"/>
      <c r="AC19" s="98"/>
      <c r="AD19" s="85" t="s">
        <v>432</v>
      </c>
      <c r="AE19" s="85">
        <v>1209</v>
      </c>
      <c r="AF19" s="85">
        <v>77</v>
      </c>
      <c r="AG19" s="85">
        <v>196</v>
      </c>
      <c r="AH19" s="85">
        <v>1201</v>
      </c>
      <c r="AI19" s="85"/>
      <c r="AJ19" s="85" t="s">
        <v>456</v>
      </c>
      <c r="AK19" s="85" t="s">
        <v>480</v>
      </c>
      <c r="AL19" s="85"/>
      <c r="AM19" s="85"/>
      <c r="AN19" s="87">
        <v>41906.35296296296</v>
      </c>
      <c r="AO19" s="85"/>
      <c r="AP19" s="85" t="b">
        <v>1</v>
      </c>
      <c r="AQ19" s="85" t="b">
        <v>0</v>
      </c>
      <c r="AR19" s="85" t="b">
        <v>0</v>
      </c>
      <c r="AS19" s="85" t="s">
        <v>384</v>
      </c>
      <c r="AT19" s="85">
        <v>0</v>
      </c>
      <c r="AU19" s="89" t="s">
        <v>528</v>
      </c>
      <c r="AV19" s="85" t="b">
        <v>0</v>
      </c>
      <c r="AW19" s="85" t="s">
        <v>549</v>
      </c>
      <c r="AX19" s="89" t="s">
        <v>566</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310.7489603024575</v>
      </c>
      <c r="E20" s="81"/>
      <c r="F20" s="112" t="s">
        <v>543</v>
      </c>
      <c r="G20" s="15"/>
      <c r="H20" s="16" t="s">
        <v>232</v>
      </c>
      <c r="I20" s="66"/>
      <c r="J20" s="66"/>
      <c r="K20" s="114" t="s">
        <v>593</v>
      </c>
      <c r="L20" s="94">
        <v>1</v>
      </c>
      <c r="M20" s="95">
        <v>2137.9521484375</v>
      </c>
      <c r="N20" s="95">
        <v>9486.1103515625</v>
      </c>
      <c r="O20" s="77"/>
      <c r="P20" s="96"/>
      <c r="Q20" s="96"/>
      <c r="R20" s="97"/>
      <c r="S20" s="51">
        <v>1</v>
      </c>
      <c r="T20" s="51">
        <v>0</v>
      </c>
      <c r="U20" s="52">
        <v>0</v>
      </c>
      <c r="V20" s="52">
        <v>0.055556</v>
      </c>
      <c r="W20" s="52">
        <v>0.075873</v>
      </c>
      <c r="X20" s="52">
        <v>0.571343</v>
      </c>
      <c r="Y20" s="52">
        <v>0</v>
      </c>
      <c r="Z20" s="52">
        <v>0</v>
      </c>
      <c r="AA20" s="82">
        <v>20</v>
      </c>
      <c r="AB20" s="82"/>
      <c r="AC20" s="98"/>
      <c r="AD20" s="85" t="s">
        <v>433</v>
      </c>
      <c r="AE20" s="85">
        <v>1569</v>
      </c>
      <c r="AF20" s="85">
        <v>1888</v>
      </c>
      <c r="AG20" s="85">
        <v>4748</v>
      </c>
      <c r="AH20" s="85">
        <v>585</v>
      </c>
      <c r="AI20" s="85"/>
      <c r="AJ20" s="85" t="s">
        <v>457</v>
      </c>
      <c r="AK20" s="85" t="s">
        <v>481</v>
      </c>
      <c r="AL20" s="89" t="s">
        <v>499</v>
      </c>
      <c r="AM20" s="85"/>
      <c r="AN20" s="87">
        <v>39223.88244212963</v>
      </c>
      <c r="AO20" s="89" t="s">
        <v>519</v>
      </c>
      <c r="AP20" s="85" t="b">
        <v>0</v>
      </c>
      <c r="AQ20" s="85" t="b">
        <v>0</v>
      </c>
      <c r="AR20" s="85" t="b">
        <v>1</v>
      </c>
      <c r="AS20" s="85"/>
      <c r="AT20" s="85">
        <v>187</v>
      </c>
      <c r="AU20" s="89" t="s">
        <v>532</v>
      </c>
      <c r="AV20" s="85" t="b">
        <v>0</v>
      </c>
      <c r="AW20" s="85" t="s">
        <v>549</v>
      </c>
      <c r="AX20" s="89" t="s">
        <v>567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168.25727788279772</v>
      </c>
      <c r="E21" s="81"/>
      <c r="F21" s="112" t="s">
        <v>544</v>
      </c>
      <c r="G21" s="15"/>
      <c r="H21" s="16" t="s">
        <v>233</v>
      </c>
      <c r="I21" s="66"/>
      <c r="J21" s="66"/>
      <c r="K21" s="114" t="s">
        <v>594</v>
      </c>
      <c r="L21" s="94">
        <v>1</v>
      </c>
      <c r="M21" s="95">
        <v>232.59530639648438</v>
      </c>
      <c r="N21" s="95">
        <v>5752.95703125</v>
      </c>
      <c r="O21" s="77"/>
      <c r="P21" s="96"/>
      <c r="Q21" s="96"/>
      <c r="R21" s="97"/>
      <c r="S21" s="51">
        <v>1</v>
      </c>
      <c r="T21" s="51">
        <v>0</v>
      </c>
      <c r="U21" s="52">
        <v>0</v>
      </c>
      <c r="V21" s="52">
        <v>0.055556</v>
      </c>
      <c r="W21" s="52">
        <v>0.075873</v>
      </c>
      <c r="X21" s="52">
        <v>0.571343</v>
      </c>
      <c r="Y21" s="52">
        <v>0</v>
      </c>
      <c r="Z21" s="52">
        <v>0</v>
      </c>
      <c r="AA21" s="82">
        <v>21</v>
      </c>
      <c r="AB21" s="82"/>
      <c r="AC21" s="98"/>
      <c r="AD21" s="85" t="s">
        <v>434</v>
      </c>
      <c r="AE21" s="85">
        <v>30</v>
      </c>
      <c r="AF21" s="85">
        <v>89</v>
      </c>
      <c r="AG21" s="85">
        <v>17</v>
      </c>
      <c r="AH21" s="85">
        <v>119</v>
      </c>
      <c r="AI21" s="85"/>
      <c r="AJ21" s="85" t="s">
        <v>458</v>
      </c>
      <c r="AK21" s="85" t="s">
        <v>482</v>
      </c>
      <c r="AL21" s="89" t="s">
        <v>500</v>
      </c>
      <c r="AM21" s="85"/>
      <c r="AN21" s="87">
        <v>40443.50329861111</v>
      </c>
      <c r="AO21" s="89" t="s">
        <v>520</v>
      </c>
      <c r="AP21" s="85" t="b">
        <v>0</v>
      </c>
      <c r="AQ21" s="85" t="b">
        <v>0</v>
      </c>
      <c r="AR21" s="85" t="b">
        <v>1</v>
      </c>
      <c r="AS21" s="85"/>
      <c r="AT21" s="85">
        <v>0</v>
      </c>
      <c r="AU21" s="89" t="s">
        <v>533</v>
      </c>
      <c r="AV21" s="85" t="b">
        <v>0</v>
      </c>
      <c r="AW21" s="85" t="s">
        <v>549</v>
      </c>
      <c r="AX21" s="89" t="s">
        <v>568</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170.79187145557657</v>
      </c>
      <c r="E22" s="81"/>
      <c r="F22" s="112" t="s">
        <v>545</v>
      </c>
      <c r="G22" s="15"/>
      <c r="H22" s="16" t="s">
        <v>234</v>
      </c>
      <c r="I22" s="66"/>
      <c r="J22" s="66"/>
      <c r="K22" s="114" t="s">
        <v>595</v>
      </c>
      <c r="L22" s="94">
        <v>1</v>
      </c>
      <c r="M22" s="95">
        <v>2852.9697265625</v>
      </c>
      <c r="N22" s="95">
        <v>2513.422119140625</v>
      </c>
      <c r="O22" s="77"/>
      <c r="P22" s="96"/>
      <c r="Q22" s="96"/>
      <c r="R22" s="97"/>
      <c r="S22" s="51">
        <v>1</v>
      </c>
      <c r="T22" s="51">
        <v>0</v>
      </c>
      <c r="U22" s="52">
        <v>0</v>
      </c>
      <c r="V22" s="52">
        <v>0.055556</v>
      </c>
      <c r="W22" s="52">
        <v>0.075873</v>
      </c>
      <c r="X22" s="52">
        <v>0.571343</v>
      </c>
      <c r="Y22" s="52">
        <v>0</v>
      </c>
      <c r="Z22" s="52">
        <v>0</v>
      </c>
      <c r="AA22" s="82">
        <v>22</v>
      </c>
      <c r="AB22" s="82"/>
      <c r="AC22" s="98"/>
      <c r="AD22" s="85" t="s">
        <v>435</v>
      </c>
      <c r="AE22" s="85">
        <v>121</v>
      </c>
      <c r="AF22" s="85">
        <v>121</v>
      </c>
      <c r="AG22" s="85">
        <v>25</v>
      </c>
      <c r="AH22" s="85">
        <v>8</v>
      </c>
      <c r="AI22" s="85"/>
      <c r="AJ22" s="85" t="s">
        <v>459</v>
      </c>
      <c r="AK22" s="85" t="s">
        <v>483</v>
      </c>
      <c r="AL22" s="85"/>
      <c r="AM22" s="85"/>
      <c r="AN22" s="87">
        <v>40335.44534722222</v>
      </c>
      <c r="AO22" s="85"/>
      <c r="AP22" s="85" t="b">
        <v>0</v>
      </c>
      <c r="AQ22" s="85" t="b">
        <v>0</v>
      </c>
      <c r="AR22" s="85" t="b">
        <v>0</v>
      </c>
      <c r="AS22" s="85"/>
      <c r="AT22" s="85">
        <v>6</v>
      </c>
      <c r="AU22" s="89" t="s">
        <v>534</v>
      </c>
      <c r="AV22" s="85" t="b">
        <v>0</v>
      </c>
      <c r="AW22" s="85" t="s">
        <v>549</v>
      </c>
      <c r="AX22" s="89" t="s">
        <v>569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167.14839319470698</v>
      </c>
      <c r="E23" s="81"/>
      <c r="F23" s="112" t="s">
        <v>546</v>
      </c>
      <c r="G23" s="15"/>
      <c r="H23" s="16" t="s">
        <v>235</v>
      </c>
      <c r="I23" s="66"/>
      <c r="J23" s="66"/>
      <c r="K23" s="114" t="s">
        <v>596</v>
      </c>
      <c r="L23" s="94">
        <v>1</v>
      </c>
      <c r="M23" s="95">
        <v>591.7220458984375</v>
      </c>
      <c r="N23" s="95">
        <v>1794.62744140625</v>
      </c>
      <c r="O23" s="77"/>
      <c r="P23" s="96"/>
      <c r="Q23" s="96"/>
      <c r="R23" s="97"/>
      <c r="S23" s="51">
        <v>1</v>
      </c>
      <c r="T23" s="51">
        <v>0</v>
      </c>
      <c r="U23" s="52">
        <v>0</v>
      </c>
      <c r="V23" s="52">
        <v>0.055556</v>
      </c>
      <c r="W23" s="52">
        <v>0.075873</v>
      </c>
      <c r="X23" s="52">
        <v>0.571343</v>
      </c>
      <c r="Y23" s="52">
        <v>0</v>
      </c>
      <c r="Z23" s="52">
        <v>0</v>
      </c>
      <c r="AA23" s="82">
        <v>23</v>
      </c>
      <c r="AB23" s="82"/>
      <c r="AC23" s="98"/>
      <c r="AD23" s="85" t="s">
        <v>436</v>
      </c>
      <c r="AE23" s="85">
        <v>247</v>
      </c>
      <c r="AF23" s="85">
        <v>75</v>
      </c>
      <c r="AG23" s="85">
        <v>236</v>
      </c>
      <c r="AH23" s="85">
        <v>436</v>
      </c>
      <c r="AI23" s="85"/>
      <c r="AJ23" s="85" t="s">
        <v>460</v>
      </c>
      <c r="AK23" s="85" t="s">
        <v>484</v>
      </c>
      <c r="AL23" s="85"/>
      <c r="AM23" s="85"/>
      <c r="AN23" s="87">
        <v>40634.28585648148</v>
      </c>
      <c r="AO23" s="89" t="s">
        <v>521</v>
      </c>
      <c r="AP23" s="85" t="b">
        <v>0</v>
      </c>
      <c r="AQ23" s="85" t="b">
        <v>0</v>
      </c>
      <c r="AR23" s="85" t="b">
        <v>0</v>
      </c>
      <c r="AS23" s="85" t="s">
        <v>384</v>
      </c>
      <c r="AT23" s="85">
        <v>5</v>
      </c>
      <c r="AU23" s="89" t="s">
        <v>528</v>
      </c>
      <c r="AV23" s="85" t="b">
        <v>0</v>
      </c>
      <c r="AW23" s="85" t="s">
        <v>549</v>
      </c>
      <c r="AX23" s="89" t="s">
        <v>570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224</v>
      </c>
      <c r="B24" s="15"/>
      <c r="C24" s="15" t="s">
        <v>64</v>
      </c>
      <c r="D24" s="93">
        <v>410.15255198487716</v>
      </c>
      <c r="E24" s="81"/>
      <c r="F24" s="112" t="s">
        <v>300</v>
      </c>
      <c r="G24" s="15"/>
      <c r="H24" s="16" t="s">
        <v>224</v>
      </c>
      <c r="I24" s="66"/>
      <c r="J24" s="66"/>
      <c r="K24" s="114" t="s">
        <v>597</v>
      </c>
      <c r="L24" s="94">
        <v>1</v>
      </c>
      <c r="M24" s="95">
        <v>4835.50439453125</v>
      </c>
      <c r="N24" s="95">
        <v>4740.7021484375</v>
      </c>
      <c r="O24" s="77"/>
      <c r="P24" s="96"/>
      <c r="Q24" s="96"/>
      <c r="R24" s="97"/>
      <c r="S24" s="51">
        <v>0</v>
      </c>
      <c r="T24" s="51">
        <v>1</v>
      </c>
      <c r="U24" s="52">
        <v>0</v>
      </c>
      <c r="V24" s="52">
        <v>0.111111</v>
      </c>
      <c r="W24" s="52">
        <v>0.007093</v>
      </c>
      <c r="X24" s="52">
        <v>0.551548</v>
      </c>
      <c r="Y24" s="52">
        <v>0</v>
      </c>
      <c r="Z24" s="52">
        <v>0</v>
      </c>
      <c r="AA24" s="82">
        <v>24</v>
      </c>
      <c r="AB24" s="82"/>
      <c r="AC24" s="98"/>
      <c r="AD24" s="85" t="s">
        <v>437</v>
      </c>
      <c r="AE24" s="85">
        <v>5001</v>
      </c>
      <c r="AF24" s="85">
        <v>3143</v>
      </c>
      <c r="AG24" s="85">
        <v>251437</v>
      </c>
      <c r="AH24" s="85">
        <v>24021</v>
      </c>
      <c r="AI24" s="85"/>
      <c r="AJ24" s="85" t="s">
        <v>461</v>
      </c>
      <c r="AK24" s="85" t="s">
        <v>485</v>
      </c>
      <c r="AL24" s="85"/>
      <c r="AM24" s="85"/>
      <c r="AN24" s="87">
        <v>39886.015127314815</v>
      </c>
      <c r="AO24" s="89" t="s">
        <v>522</v>
      </c>
      <c r="AP24" s="85" t="b">
        <v>1</v>
      </c>
      <c r="AQ24" s="85" t="b">
        <v>0</v>
      </c>
      <c r="AR24" s="85" t="b">
        <v>1</v>
      </c>
      <c r="AS24" s="85"/>
      <c r="AT24" s="85">
        <v>1045</v>
      </c>
      <c r="AU24" s="89" t="s">
        <v>528</v>
      </c>
      <c r="AV24" s="85" t="b">
        <v>0</v>
      </c>
      <c r="AW24" s="85" t="s">
        <v>549</v>
      </c>
      <c r="AX24" s="89" t="s">
        <v>571</v>
      </c>
      <c r="AY24" s="85" t="s">
        <v>66</v>
      </c>
      <c r="AZ24" s="85" t="str">
        <f>REPLACE(INDEX(GroupVertices[Group],MATCH(Vertices[[#This Row],[Vertex]],GroupVertices[Vertex],0)),1,1,"")</f>
        <v>2</v>
      </c>
      <c r="BA24" s="51"/>
      <c r="BB24" s="51"/>
      <c r="BC24" s="51"/>
      <c r="BD24" s="51"/>
      <c r="BE24" s="51" t="s">
        <v>893</v>
      </c>
      <c r="BF24" s="51" t="s">
        <v>897</v>
      </c>
      <c r="BG24" s="128" t="s">
        <v>907</v>
      </c>
      <c r="BH24" s="128" t="s">
        <v>912</v>
      </c>
      <c r="BI24" s="128" t="s">
        <v>923</v>
      </c>
      <c r="BJ24" s="128" t="s">
        <v>927</v>
      </c>
      <c r="BK24" s="128">
        <v>0</v>
      </c>
      <c r="BL24" s="131">
        <v>0</v>
      </c>
      <c r="BM24" s="128">
        <v>0</v>
      </c>
      <c r="BN24" s="131">
        <v>0</v>
      </c>
      <c r="BO24" s="128">
        <v>0</v>
      </c>
      <c r="BP24" s="131">
        <v>0</v>
      </c>
      <c r="BQ24" s="128">
        <v>31</v>
      </c>
      <c r="BR24" s="131">
        <v>100</v>
      </c>
      <c r="BS24" s="128">
        <v>31</v>
      </c>
      <c r="BT24" s="2"/>
      <c r="BU24" s="3"/>
      <c r="BV24" s="3"/>
      <c r="BW24" s="3"/>
      <c r="BX24" s="3"/>
    </row>
    <row r="25" spans="1:76" ht="15">
      <c r="A25" s="14" t="s">
        <v>226</v>
      </c>
      <c r="B25" s="15"/>
      <c r="C25" s="15" t="s">
        <v>64</v>
      </c>
      <c r="D25" s="93">
        <v>333.3226843100189</v>
      </c>
      <c r="E25" s="81"/>
      <c r="F25" s="112" t="s">
        <v>302</v>
      </c>
      <c r="G25" s="15"/>
      <c r="H25" s="16" t="s">
        <v>226</v>
      </c>
      <c r="I25" s="66"/>
      <c r="J25" s="66"/>
      <c r="K25" s="114" t="s">
        <v>598</v>
      </c>
      <c r="L25" s="94">
        <v>1</v>
      </c>
      <c r="M25" s="95">
        <v>4535.43408203125</v>
      </c>
      <c r="N25" s="95">
        <v>9474.640625</v>
      </c>
      <c r="O25" s="77"/>
      <c r="P25" s="96"/>
      <c r="Q25" s="96"/>
      <c r="R25" s="97"/>
      <c r="S25" s="51">
        <v>1</v>
      </c>
      <c r="T25" s="51">
        <v>2</v>
      </c>
      <c r="U25" s="52">
        <v>0</v>
      </c>
      <c r="V25" s="52">
        <v>0.111111</v>
      </c>
      <c r="W25" s="52">
        <v>0.010819</v>
      </c>
      <c r="X25" s="52">
        <v>0.959211</v>
      </c>
      <c r="Y25" s="52">
        <v>0</v>
      </c>
      <c r="Z25" s="52">
        <v>0</v>
      </c>
      <c r="AA25" s="82">
        <v>25</v>
      </c>
      <c r="AB25" s="82"/>
      <c r="AC25" s="98"/>
      <c r="AD25" s="85" t="s">
        <v>438</v>
      </c>
      <c r="AE25" s="85">
        <v>3359</v>
      </c>
      <c r="AF25" s="85">
        <v>2173</v>
      </c>
      <c r="AG25" s="85">
        <v>56614</v>
      </c>
      <c r="AH25" s="85">
        <v>10147</v>
      </c>
      <c r="AI25" s="85"/>
      <c r="AJ25" s="85" t="s">
        <v>462</v>
      </c>
      <c r="AK25" s="85" t="s">
        <v>486</v>
      </c>
      <c r="AL25" s="89" t="s">
        <v>501</v>
      </c>
      <c r="AM25" s="85"/>
      <c r="AN25" s="87">
        <v>39179.97582175926</v>
      </c>
      <c r="AO25" s="89" t="s">
        <v>523</v>
      </c>
      <c r="AP25" s="85" t="b">
        <v>0</v>
      </c>
      <c r="AQ25" s="85" t="b">
        <v>0</v>
      </c>
      <c r="AR25" s="85" t="b">
        <v>1</v>
      </c>
      <c r="AS25" s="85"/>
      <c r="AT25" s="85">
        <v>402</v>
      </c>
      <c r="AU25" s="89" t="s">
        <v>535</v>
      </c>
      <c r="AV25" s="85" t="b">
        <v>0</v>
      </c>
      <c r="AW25" s="85" t="s">
        <v>549</v>
      </c>
      <c r="AX25" s="89" t="s">
        <v>572</v>
      </c>
      <c r="AY25" s="85" t="s">
        <v>66</v>
      </c>
      <c r="AZ25" s="85" t="str">
        <f>REPLACE(INDEX(GroupVertices[Group],MATCH(Vertices[[#This Row],[Vertex]],GroupVertices[Vertex],0)),1,1,"")</f>
        <v>2</v>
      </c>
      <c r="BA25" s="51" t="s">
        <v>268</v>
      </c>
      <c r="BB25" s="51" t="s">
        <v>268</v>
      </c>
      <c r="BC25" s="51" t="s">
        <v>270</v>
      </c>
      <c r="BD25" s="51" t="s">
        <v>270</v>
      </c>
      <c r="BE25" s="51" t="s">
        <v>894</v>
      </c>
      <c r="BF25" s="51" t="s">
        <v>894</v>
      </c>
      <c r="BG25" s="128" t="s">
        <v>908</v>
      </c>
      <c r="BH25" s="128" t="s">
        <v>908</v>
      </c>
      <c r="BI25" s="128" t="s">
        <v>924</v>
      </c>
      <c r="BJ25" s="128" t="s">
        <v>924</v>
      </c>
      <c r="BK25" s="128">
        <v>0</v>
      </c>
      <c r="BL25" s="131">
        <v>0</v>
      </c>
      <c r="BM25" s="128">
        <v>1</v>
      </c>
      <c r="BN25" s="131">
        <v>4.3478260869565215</v>
      </c>
      <c r="BO25" s="128">
        <v>0</v>
      </c>
      <c r="BP25" s="131">
        <v>0</v>
      </c>
      <c r="BQ25" s="128">
        <v>22</v>
      </c>
      <c r="BR25" s="131">
        <v>95.65217391304348</v>
      </c>
      <c r="BS25" s="128">
        <v>23</v>
      </c>
      <c r="BT25" s="2"/>
      <c r="BU25" s="3"/>
      <c r="BV25" s="3"/>
      <c r="BW25" s="3"/>
      <c r="BX25" s="3"/>
    </row>
    <row r="26" spans="1:76" ht="15">
      <c r="A26" s="14" t="s">
        <v>236</v>
      </c>
      <c r="B26" s="15"/>
      <c r="C26" s="15" t="s">
        <v>64</v>
      </c>
      <c r="D26" s="93">
        <v>1000</v>
      </c>
      <c r="E26" s="81"/>
      <c r="F26" s="112" t="s">
        <v>547</v>
      </c>
      <c r="G26" s="15"/>
      <c r="H26" s="16" t="s">
        <v>236</v>
      </c>
      <c r="I26" s="66"/>
      <c r="J26" s="66"/>
      <c r="K26" s="114" t="s">
        <v>599</v>
      </c>
      <c r="L26" s="94">
        <v>1</v>
      </c>
      <c r="M26" s="95">
        <v>5072.7763671875</v>
      </c>
      <c r="N26" s="95">
        <v>780.5098266601562</v>
      </c>
      <c r="O26" s="77"/>
      <c r="P26" s="96"/>
      <c r="Q26" s="96"/>
      <c r="R26" s="97"/>
      <c r="S26" s="51">
        <v>2</v>
      </c>
      <c r="T26" s="51">
        <v>0</v>
      </c>
      <c r="U26" s="52">
        <v>0</v>
      </c>
      <c r="V26" s="52">
        <v>0.166667</v>
      </c>
      <c r="W26" s="52">
        <v>0</v>
      </c>
      <c r="X26" s="52">
        <v>0.972851</v>
      </c>
      <c r="Y26" s="52">
        <v>1</v>
      </c>
      <c r="Z26" s="52">
        <v>0</v>
      </c>
      <c r="AA26" s="82">
        <v>26</v>
      </c>
      <c r="AB26" s="82"/>
      <c r="AC26" s="98"/>
      <c r="AD26" s="85" t="s">
        <v>439</v>
      </c>
      <c r="AE26" s="85">
        <v>51576</v>
      </c>
      <c r="AF26" s="85">
        <v>73524</v>
      </c>
      <c r="AG26" s="85">
        <v>208162</v>
      </c>
      <c r="AH26" s="85">
        <v>152871</v>
      </c>
      <c r="AI26" s="85"/>
      <c r="AJ26" s="85" t="s">
        <v>463</v>
      </c>
      <c r="AK26" s="85" t="s">
        <v>487</v>
      </c>
      <c r="AL26" s="89" t="s">
        <v>502</v>
      </c>
      <c r="AM26" s="85"/>
      <c r="AN26" s="87">
        <v>39524.70877314815</v>
      </c>
      <c r="AO26" s="89" t="s">
        <v>524</v>
      </c>
      <c r="AP26" s="85" t="b">
        <v>0</v>
      </c>
      <c r="AQ26" s="85" t="b">
        <v>0</v>
      </c>
      <c r="AR26" s="85" t="b">
        <v>1</v>
      </c>
      <c r="AS26" s="85"/>
      <c r="AT26" s="85">
        <v>4766</v>
      </c>
      <c r="AU26" s="89" t="s">
        <v>529</v>
      </c>
      <c r="AV26" s="85" t="b">
        <v>0</v>
      </c>
      <c r="AW26" s="85" t="s">
        <v>549</v>
      </c>
      <c r="AX26" s="89" t="s">
        <v>573</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227</v>
      </c>
      <c r="B27" s="15"/>
      <c r="C27" s="15" t="s">
        <v>64</v>
      </c>
      <c r="D27" s="93">
        <v>1000</v>
      </c>
      <c r="E27" s="81"/>
      <c r="F27" s="112" t="s">
        <v>303</v>
      </c>
      <c r="G27" s="15"/>
      <c r="H27" s="16" t="s">
        <v>227</v>
      </c>
      <c r="I27" s="66"/>
      <c r="J27" s="66"/>
      <c r="K27" s="114" t="s">
        <v>600</v>
      </c>
      <c r="L27" s="94">
        <v>857.9714285714285</v>
      </c>
      <c r="M27" s="95">
        <v>4463.8984375</v>
      </c>
      <c r="N27" s="95">
        <v>3021.77392578125</v>
      </c>
      <c r="O27" s="77"/>
      <c r="P27" s="96"/>
      <c r="Q27" s="96"/>
      <c r="R27" s="97"/>
      <c r="S27" s="51">
        <v>1</v>
      </c>
      <c r="T27" s="51">
        <v>3</v>
      </c>
      <c r="U27" s="52">
        <v>6</v>
      </c>
      <c r="V27" s="52">
        <v>0.2</v>
      </c>
      <c r="W27" s="52">
        <v>0</v>
      </c>
      <c r="X27" s="52">
        <v>1.452096</v>
      </c>
      <c r="Y27" s="52">
        <v>0.16666666666666666</v>
      </c>
      <c r="Z27" s="52">
        <v>0.3333333333333333</v>
      </c>
      <c r="AA27" s="82">
        <v>27</v>
      </c>
      <c r="AB27" s="82"/>
      <c r="AC27" s="98"/>
      <c r="AD27" s="85" t="s">
        <v>440</v>
      </c>
      <c r="AE27" s="85">
        <v>105989</v>
      </c>
      <c r="AF27" s="85">
        <v>126379</v>
      </c>
      <c r="AG27" s="85">
        <v>88772</v>
      </c>
      <c r="AH27" s="85">
        <v>25266</v>
      </c>
      <c r="AI27" s="85"/>
      <c r="AJ27" s="85" t="s">
        <v>464</v>
      </c>
      <c r="AK27" s="85" t="s">
        <v>488</v>
      </c>
      <c r="AL27" s="89" t="s">
        <v>503</v>
      </c>
      <c r="AM27" s="85"/>
      <c r="AN27" s="87">
        <v>40860.97797453704</v>
      </c>
      <c r="AO27" s="89" t="s">
        <v>525</v>
      </c>
      <c r="AP27" s="85" t="b">
        <v>0</v>
      </c>
      <c r="AQ27" s="85" t="b">
        <v>0</v>
      </c>
      <c r="AR27" s="85" t="b">
        <v>0</v>
      </c>
      <c r="AS27" s="85"/>
      <c r="AT27" s="85">
        <v>3853</v>
      </c>
      <c r="AU27" s="89" t="s">
        <v>529</v>
      </c>
      <c r="AV27" s="85" t="b">
        <v>0</v>
      </c>
      <c r="AW27" s="85" t="s">
        <v>549</v>
      </c>
      <c r="AX27" s="89" t="s">
        <v>574</v>
      </c>
      <c r="AY27" s="85" t="s">
        <v>66</v>
      </c>
      <c r="AZ27" s="85" t="str">
        <f>REPLACE(INDEX(GroupVertices[Group],MATCH(Vertices[[#This Row],[Vertex]],GroupVertices[Vertex],0)),1,1,"")</f>
        <v>3</v>
      </c>
      <c r="BA27" s="51" t="s">
        <v>269</v>
      </c>
      <c r="BB27" s="51" t="s">
        <v>269</v>
      </c>
      <c r="BC27" s="51" t="s">
        <v>271</v>
      </c>
      <c r="BD27" s="51" t="s">
        <v>271</v>
      </c>
      <c r="BE27" s="51" t="s">
        <v>719</v>
      </c>
      <c r="BF27" s="51" t="s">
        <v>286</v>
      </c>
      <c r="BG27" s="128" t="s">
        <v>909</v>
      </c>
      <c r="BH27" s="128" t="s">
        <v>913</v>
      </c>
      <c r="BI27" s="128" t="s">
        <v>848</v>
      </c>
      <c r="BJ27" s="128" t="s">
        <v>928</v>
      </c>
      <c r="BK27" s="128">
        <v>6</v>
      </c>
      <c r="BL27" s="131">
        <v>4.37956204379562</v>
      </c>
      <c r="BM27" s="128">
        <v>1</v>
      </c>
      <c r="BN27" s="131">
        <v>0.7299270072992701</v>
      </c>
      <c r="BO27" s="128">
        <v>0</v>
      </c>
      <c r="BP27" s="131">
        <v>0</v>
      </c>
      <c r="BQ27" s="128">
        <v>130</v>
      </c>
      <c r="BR27" s="131">
        <v>94.8905109489051</v>
      </c>
      <c r="BS27" s="128">
        <v>137</v>
      </c>
      <c r="BT27" s="2"/>
      <c r="BU27" s="3"/>
      <c r="BV27" s="3"/>
      <c r="BW27" s="3"/>
      <c r="BX27" s="3"/>
    </row>
    <row r="28" spans="1:76" ht="15">
      <c r="A28" s="99" t="s">
        <v>237</v>
      </c>
      <c r="B28" s="100"/>
      <c r="C28" s="100" t="s">
        <v>64</v>
      </c>
      <c r="D28" s="101">
        <v>322.8674858223062</v>
      </c>
      <c r="E28" s="102"/>
      <c r="F28" s="113" t="s">
        <v>548</v>
      </c>
      <c r="G28" s="100"/>
      <c r="H28" s="103" t="s">
        <v>237</v>
      </c>
      <c r="I28" s="104"/>
      <c r="J28" s="104"/>
      <c r="K28" s="115" t="s">
        <v>601</v>
      </c>
      <c r="L28" s="105">
        <v>1</v>
      </c>
      <c r="M28" s="106">
        <v>3209.5556640625</v>
      </c>
      <c r="N28" s="106">
        <v>4387.79638671875</v>
      </c>
      <c r="O28" s="107"/>
      <c r="P28" s="108"/>
      <c r="Q28" s="108"/>
      <c r="R28" s="109"/>
      <c r="S28" s="51">
        <v>1</v>
      </c>
      <c r="T28" s="51">
        <v>0</v>
      </c>
      <c r="U28" s="52">
        <v>0</v>
      </c>
      <c r="V28" s="52">
        <v>0.125</v>
      </c>
      <c r="W28" s="52">
        <v>0</v>
      </c>
      <c r="X28" s="52">
        <v>0.561426</v>
      </c>
      <c r="Y28" s="52">
        <v>0</v>
      </c>
      <c r="Z28" s="52">
        <v>0</v>
      </c>
      <c r="AA28" s="110">
        <v>28</v>
      </c>
      <c r="AB28" s="110"/>
      <c r="AC28" s="111"/>
      <c r="AD28" s="85" t="s">
        <v>441</v>
      </c>
      <c r="AE28" s="85">
        <v>1239</v>
      </c>
      <c r="AF28" s="85">
        <v>2041</v>
      </c>
      <c r="AG28" s="85">
        <v>5138</v>
      </c>
      <c r="AH28" s="85">
        <v>9225</v>
      </c>
      <c r="AI28" s="85"/>
      <c r="AJ28" s="85" t="s">
        <v>465</v>
      </c>
      <c r="AK28" s="85" t="s">
        <v>489</v>
      </c>
      <c r="AL28" s="89" t="s">
        <v>504</v>
      </c>
      <c r="AM28" s="85"/>
      <c r="AN28" s="87">
        <v>42297.628796296296</v>
      </c>
      <c r="AO28" s="89" t="s">
        <v>526</v>
      </c>
      <c r="AP28" s="85" t="b">
        <v>0</v>
      </c>
      <c r="AQ28" s="85" t="b">
        <v>0</v>
      </c>
      <c r="AR28" s="85" t="b">
        <v>1</v>
      </c>
      <c r="AS28" s="85"/>
      <c r="AT28" s="85">
        <v>89</v>
      </c>
      <c r="AU28" s="89" t="s">
        <v>528</v>
      </c>
      <c r="AV28" s="85" t="b">
        <v>0</v>
      </c>
      <c r="AW28" s="85" t="s">
        <v>549</v>
      </c>
      <c r="AX28" s="89" t="s">
        <v>575</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conversion-rate-optimization.zeef.com/"/>
    <hyperlink ref="AL5" r:id="rId2" display="https://t.co/Jo0X3YrF13"/>
    <hyperlink ref="AL6" r:id="rId3" display="https://t.co/au46j0iqCv"/>
    <hyperlink ref="AL7" r:id="rId4" display="https://www.linkedin.com/in/antoniovieirasantos"/>
    <hyperlink ref="AL8" r:id="rId5" display="http://linkedin.com/in/daniellemamagona"/>
    <hyperlink ref="AL9" r:id="rId6" display="https://www.millennialmotivator.ca/"/>
    <hyperlink ref="AL10" r:id="rId7" display="https://t.co/CfK9IiGJtw"/>
    <hyperlink ref="AL12" r:id="rId8" display="https://t.co/oEiAuqaLCI"/>
    <hyperlink ref="AL14" r:id="rId9" display="http://jynapster.wordpress.com/"/>
    <hyperlink ref="AL20" r:id="rId10" display="https://t.co/vXECwZKH57"/>
    <hyperlink ref="AL21" r:id="rId11" display="https://t.co/nsjzYy0sZG"/>
    <hyperlink ref="AL25" r:id="rId12" display="https://t.co/RiFLzsiqmH"/>
    <hyperlink ref="AL26" r:id="rId13" display="http://www.madalynsklar.com/"/>
    <hyperlink ref="AL27" r:id="rId14" display="http://socialmagnets.net/"/>
    <hyperlink ref="AL28" r:id="rId15" display="https://t.co/AYdp1KOnoO"/>
    <hyperlink ref="AO3" r:id="rId16" display="https://pbs.twimg.com/profile_banners/141308286/1516718025"/>
    <hyperlink ref="AO5" r:id="rId17" display="https://pbs.twimg.com/profile_banners/888694116695113728/1553808881"/>
    <hyperlink ref="AO6" r:id="rId18" display="https://pbs.twimg.com/profile_banners/18192654/1536097629"/>
    <hyperlink ref="AO7" r:id="rId19" display="https://pbs.twimg.com/profile_banners/19485870/1570112048"/>
    <hyperlink ref="AO8" r:id="rId20" display="https://pbs.twimg.com/profile_banners/614586420/1359057893"/>
    <hyperlink ref="AO9" r:id="rId21" display="https://pbs.twimg.com/profile_banners/944287250/1561140693"/>
    <hyperlink ref="AO10" r:id="rId22" display="https://pbs.twimg.com/profile_banners/15151711/1535642502"/>
    <hyperlink ref="AO11" r:id="rId23" display="https://pbs.twimg.com/profile_banners/1130920851682091008/1558474964"/>
    <hyperlink ref="AO12" r:id="rId24" display="https://pbs.twimg.com/profile_banners/919655180118917121/1567698268"/>
    <hyperlink ref="AO13" r:id="rId25" display="https://pbs.twimg.com/profile_banners/2848824153/1462471828"/>
    <hyperlink ref="AO14" r:id="rId26" display="https://pbs.twimg.com/profile_banners/351580241/1561029198"/>
    <hyperlink ref="AO15" r:id="rId27" display="https://pbs.twimg.com/profile_banners/227385309/1540449916"/>
    <hyperlink ref="AO16" r:id="rId28" display="https://pbs.twimg.com/profile_banners/19909492/1381301938"/>
    <hyperlink ref="AO18" r:id="rId29" display="https://pbs.twimg.com/profile_banners/861184547765051393/1494170999"/>
    <hyperlink ref="AO20" r:id="rId30" display="https://pbs.twimg.com/profile_banners/6208872/1553970250"/>
    <hyperlink ref="AO21" r:id="rId31" display="https://pbs.twimg.com/profile_banners/193667099/1492192721"/>
    <hyperlink ref="AO23" r:id="rId32" display="https://pbs.twimg.com/profile_banners/275414227/1437544022"/>
    <hyperlink ref="AO24" r:id="rId33" display="https://pbs.twimg.com/profile_banners/24290529/1546278474"/>
    <hyperlink ref="AO25" r:id="rId34" display="https://pbs.twimg.com/profile_banners/3743621/1546095477"/>
    <hyperlink ref="AO26" r:id="rId35" display="https://pbs.twimg.com/profile_banners/14164297/1485550174"/>
    <hyperlink ref="AO27" r:id="rId36" display="https://pbs.twimg.com/profile_banners/411845007/1561750127"/>
    <hyperlink ref="AO28" r:id="rId37" display="https://pbs.twimg.com/profile_banners/4002778883/1554129094"/>
    <hyperlink ref="AU3" r:id="rId38" display="http://abs.twimg.com/images/themes/theme6/bg.gif"/>
    <hyperlink ref="AU4" r:id="rId39" display="http://abs.twimg.com/images/themes/theme1/bg.png"/>
    <hyperlink ref="AU6" r:id="rId40" display="http://abs.twimg.com/images/themes/theme1/bg.png"/>
    <hyperlink ref="AU7" r:id="rId41" display="http://abs.twimg.com/images/themes/theme14/bg.gif"/>
    <hyperlink ref="AU8" r:id="rId42" display="http://abs.twimg.com/images/themes/theme10/bg.gif"/>
    <hyperlink ref="AU9" r:id="rId43" display="http://abs.twimg.com/images/themes/theme1/bg.png"/>
    <hyperlink ref="AU10" r:id="rId44" display="http://abs.twimg.com/images/themes/theme1/bg.png"/>
    <hyperlink ref="AU12" r:id="rId45" display="http://abs.twimg.com/images/themes/theme1/bg.png"/>
    <hyperlink ref="AU13" r:id="rId46" display="http://abs.twimg.com/images/themes/theme1/bg.png"/>
    <hyperlink ref="AU14" r:id="rId47" display="http://abs.twimg.com/images/themes/theme5/bg.gif"/>
    <hyperlink ref="AU15" r:id="rId48" display="http://abs.twimg.com/images/themes/theme1/bg.png"/>
    <hyperlink ref="AU16" r:id="rId49" display="http://abs.twimg.com/images/themes/theme1/bg.png"/>
    <hyperlink ref="AU18" r:id="rId50" display="http://abs.twimg.com/images/themes/theme1/bg.png"/>
    <hyperlink ref="AU19" r:id="rId51" display="http://abs.twimg.com/images/themes/theme1/bg.png"/>
    <hyperlink ref="AU20" r:id="rId52" display="http://abs.twimg.com/images/themes/theme7/bg.gif"/>
    <hyperlink ref="AU21" r:id="rId53" display="http://abs.twimg.com/images/themes/theme9/bg.gif"/>
    <hyperlink ref="AU22" r:id="rId54" display="http://abs.twimg.com/images/themes/theme16/bg.gif"/>
    <hyperlink ref="AU23" r:id="rId55" display="http://abs.twimg.com/images/themes/theme1/bg.png"/>
    <hyperlink ref="AU24" r:id="rId56" display="http://abs.twimg.com/images/themes/theme1/bg.png"/>
    <hyperlink ref="AU25" r:id="rId57" display="http://abs.twimg.com/images/themes/theme18/bg.gif"/>
    <hyperlink ref="AU26" r:id="rId58" display="http://abs.twimg.com/images/themes/theme14/bg.gif"/>
    <hyperlink ref="AU27" r:id="rId59" display="http://abs.twimg.com/images/themes/theme14/bg.gif"/>
    <hyperlink ref="AU28" r:id="rId60" display="http://abs.twimg.com/images/themes/theme1/bg.png"/>
    <hyperlink ref="F3" r:id="rId61" display="http://pbs.twimg.com/profile_images/938623545885601792/1CGIyvlD_normal.jpg"/>
    <hyperlink ref="F4" r:id="rId62" display="http://pbs.twimg.com/profile_images/714215369657987073/KMLa2iK5_normal.jpg"/>
    <hyperlink ref="F5" r:id="rId63" display="http://pbs.twimg.com/profile_images/1085281789684445186/M5p54HHt_normal.jpg"/>
    <hyperlink ref="F6" r:id="rId64" display="http://pbs.twimg.com/profile_images/1037094401091153921/MG0X36dD_normal.jpg"/>
    <hyperlink ref="F7" r:id="rId65" display="http://pbs.twimg.com/profile_images/1175174258881912832/caRWgloC_normal.jpg"/>
    <hyperlink ref="F8" r:id="rId66" display="http://pbs.twimg.com/profile_images/1108165029055090688/djrJvD4i_normal.jpg"/>
    <hyperlink ref="F9" r:id="rId67" display="http://pbs.twimg.com/profile_images/1147101435202609152/Ig0Y6sdK_normal.png"/>
    <hyperlink ref="F10" r:id="rId68" display="http://pbs.twimg.com/profile_images/1035183109614915586/GpVJITK__normal.jpg"/>
    <hyperlink ref="F11" r:id="rId69" display="http://pbs.twimg.com/profile_images/1130957462813728773/-j_lcLKQ_normal.jpg"/>
    <hyperlink ref="F12" r:id="rId70" display="http://pbs.twimg.com/profile_images/1169636771178717185/Bgc2P8J1_normal.jpg"/>
    <hyperlink ref="F13" r:id="rId71" display="http://pbs.twimg.com/profile_images/728285749255258114/yplJkHwK_normal.jpg"/>
    <hyperlink ref="F14" r:id="rId72" display="http://pbs.twimg.com/profile_images/711179323575767040/Tc5027nl_normal.jpg"/>
    <hyperlink ref="F15" r:id="rId73" display="http://pbs.twimg.com/profile_images/1161281950344196098/TIhnv3wC_normal.jpg"/>
    <hyperlink ref="F16" r:id="rId74" display="http://pbs.twimg.com/profile_images/1024557143658254337/yZnvo-2o_normal.jpg"/>
    <hyperlink ref="F17" r:id="rId75" display="http://pbs.twimg.com/profile_images/1157132555935551489/HWRkeezH_normal.jpg"/>
    <hyperlink ref="F18" r:id="rId76" display="http://pbs.twimg.com/profile_images/861195435368644608/a-t3gq5Z_normal.jpg"/>
    <hyperlink ref="F19" r:id="rId77" display="http://pbs.twimg.com/profile_images/976405796534730753/-8YaR2nq_normal.jpg"/>
    <hyperlink ref="F20" r:id="rId78" display="http://pbs.twimg.com/profile_images/1141891920362397696/a8lC_weA_normal.png"/>
    <hyperlink ref="F21" r:id="rId79" display="http://pbs.twimg.com/profile_images/850674938293895168/OyTIDFuc_normal.jpg"/>
    <hyperlink ref="F22" r:id="rId80" display="http://pbs.twimg.com/profile_images/378800000703028111/d4171ee831f1a30160caa25eaf0ddec5_normal.jpeg"/>
    <hyperlink ref="F23" r:id="rId81" display="http://pbs.twimg.com/profile_images/1010214819029544962/1BwdRI4c_normal.jpg"/>
    <hyperlink ref="F24" r:id="rId82" display="http://pbs.twimg.com/profile_images/533259350609891328/yAlSdl0H_normal.jpeg"/>
    <hyperlink ref="F25" r:id="rId83" display="http://pbs.twimg.com/profile_images/955579372961873920/kXWQh-RW_normal.jpg"/>
    <hyperlink ref="F26" r:id="rId84" display="http://pbs.twimg.com/profile_images/971518376076984320/eQdX_nIQ_normal.jpg"/>
    <hyperlink ref="F27" r:id="rId85" display="http://pbs.twimg.com/profile_images/1143197167596605441/a2G3meha_normal.png"/>
    <hyperlink ref="F28" r:id="rId86" display="http://pbs.twimg.com/profile_images/1006628777135243264/fRiPYMT1_normal.jpg"/>
    <hyperlink ref="AX3" r:id="rId87" display="https://twitter.com/jenlasser"/>
    <hyperlink ref="AX4" r:id="rId88" display="https://twitter.com/dragosdragusin"/>
    <hyperlink ref="AX5" r:id="rId89" display="https://twitter.com/kharigk82"/>
    <hyperlink ref="AX6" r:id="rId90" display="https://twitter.com/adobeexpcare"/>
    <hyperlink ref="AX7" r:id="rId91" display="https://twitter.com/akwyz"/>
    <hyperlink ref="AX8" r:id="rId92" display="https://twitter.com/pokeyluwho"/>
    <hyperlink ref="AX9" r:id="rId93" display="https://twitter.com/mllnnlmotivator"/>
    <hyperlink ref="AX10" r:id="rId94" display="https://twitter.com/adobeexpcloud"/>
    <hyperlink ref="AX11" r:id="rId95" display="https://twitter.com/colbyd_morton"/>
    <hyperlink ref="AX12" r:id="rId96" display="https://twitter.com/christhames35"/>
    <hyperlink ref="AX13" r:id="rId97" display="https://twitter.com/leolibrarian"/>
    <hyperlink ref="AX14" r:id="rId98" display="https://twitter.com/jynapster"/>
    <hyperlink ref="AX15" r:id="rId99" display="https://twitter.com/matovuearner"/>
    <hyperlink ref="AX16" r:id="rId100" display="https://twitter.com/thelaukik"/>
    <hyperlink ref="AX17" r:id="rId101" display="https://twitter.com/iamsatish05"/>
    <hyperlink ref="AX18" r:id="rId102" display="https://twitter.com/wordpressnewbie"/>
    <hyperlink ref="AX19" r:id="rId103" display="https://twitter.com/gajendranjagan"/>
    <hyperlink ref="AX20" r:id="rId104" display="https://twitter.com/cjablonski"/>
    <hyperlink ref="AX21" r:id="rId105" display="https://twitter.com/imkundhan"/>
    <hyperlink ref="AX22" r:id="rId106" display="https://twitter.com/ravishvangala"/>
    <hyperlink ref="AX23" r:id="rId107" display="https://twitter.com/princeanshjain"/>
    <hyperlink ref="AX24" r:id="rId108" display="https://twitter.com/jennykim"/>
    <hyperlink ref="AX25" r:id="rId109" display="https://twitter.com/erich13"/>
    <hyperlink ref="AX26" r:id="rId110" display="https://twitter.com/madalynsklar"/>
    <hyperlink ref="AX27" r:id="rId111" display="https://twitter.com/ross_quintana"/>
    <hyperlink ref="AX28" r:id="rId112" display="https://twitter.com/ecommerceaholic"/>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670</v>
      </c>
      <c r="Z2" s="13" t="s">
        <v>679</v>
      </c>
      <c r="AA2" s="13" t="s">
        <v>717</v>
      </c>
      <c r="AB2" s="13" t="s">
        <v>783</v>
      </c>
      <c r="AC2" s="13" t="s">
        <v>846</v>
      </c>
      <c r="AD2" s="13" t="s">
        <v>866</v>
      </c>
      <c r="AE2" s="13" t="s">
        <v>868</v>
      </c>
      <c r="AF2" s="13" t="s">
        <v>878</v>
      </c>
      <c r="AG2" s="67" t="s">
        <v>970</v>
      </c>
      <c r="AH2" s="67" t="s">
        <v>971</v>
      </c>
      <c r="AI2" s="67" t="s">
        <v>972</v>
      </c>
      <c r="AJ2" s="67" t="s">
        <v>973</v>
      </c>
      <c r="AK2" s="67" t="s">
        <v>974</v>
      </c>
      <c r="AL2" s="67" t="s">
        <v>975</v>
      </c>
      <c r="AM2" s="67" t="s">
        <v>976</v>
      </c>
      <c r="AN2" s="67" t="s">
        <v>977</v>
      </c>
      <c r="AO2" s="67" t="s">
        <v>980</v>
      </c>
    </row>
    <row r="3" spans="1:41" ht="15">
      <c r="A3" s="125" t="s">
        <v>641</v>
      </c>
      <c r="B3" s="126" t="s">
        <v>647</v>
      </c>
      <c r="C3" s="126" t="s">
        <v>56</v>
      </c>
      <c r="D3" s="117"/>
      <c r="E3" s="116"/>
      <c r="F3" s="118" t="s">
        <v>641</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t="s">
        <v>265</v>
      </c>
      <c r="Z3" s="85" t="s">
        <v>270</v>
      </c>
      <c r="AA3" s="85"/>
      <c r="AB3" s="91" t="s">
        <v>378</v>
      </c>
      <c r="AC3" s="91" t="s">
        <v>378</v>
      </c>
      <c r="AD3" s="91" t="s">
        <v>235</v>
      </c>
      <c r="AE3" s="91" t="s">
        <v>869</v>
      </c>
      <c r="AF3" s="91" t="s">
        <v>879</v>
      </c>
      <c r="AG3" s="128">
        <v>0</v>
      </c>
      <c r="AH3" s="131">
        <v>0</v>
      </c>
      <c r="AI3" s="128">
        <v>0</v>
      </c>
      <c r="AJ3" s="131">
        <v>0</v>
      </c>
      <c r="AK3" s="128">
        <v>0</v>
      </c>
      <c r="AL3" s="131">
        <v>0</v>
      </c>
      <c r="AM3" s="128">
        <v>8</v>
      </c>
      <c r="AN3" s="131">
        <v>100</v>
      </c>
      <c r="AO3" s="128">
        <v>8</v>
      </c>
    </row>
    <row r="4" spans="1:41" ht="15">
      <c r="A4" s="125" t="s">
        <v>642</v>
      </c>
      <c r="B4" s="126" t="s">
        <v>648</v>
      </c>
      <c r="C4" s="126" t="s">
        <v>56</v>
      </c>
      <c r="D4" s="122"/>
      <c r="E4" s="100"/>
      <c r="F4" s="103" t="s">
        <v>1057</v>
      </c>
      <c r="G4" s="107"/>
      <c r="H4" s="107"/>
      <c r="I4" s="123">
        <v>4</v>
      </c>
      <c r="J4" s="110"/>
      <c r="K4" s="51">
        <v>6</v>
      </c>
      <c r="L4" s="51">
        <v>4</v>
      </c>
      <c r="M4" s="51">
        <v>12</v>
      </c>
      <c r="N4" s="51">
        <v>16</v>
      </c>
      <c r="O4" s="51">
        <v>9</v>
      </c>
      <c r="P4" s="52">
        <v>0</v>
      </c>
      <c r="Q4" s="52">
        <v>0</v>
      </c>
      <c r="R4" s="51">
        <v>1</v>
      </c>
      <c r="S4" s="51">
        <v>0</v>
      </c>
      <c r="T4" s="51">
        <v>6</v>
      </c>
      <c r="U4" s="51">
        <v>16</v>
      </c>
      <c r="V4" s="51">
        <v>2</v>
      </c>
      <c r="W4" s="52">
        <v>1.388889</v>
      </c>
      <c r="X4" s="52">
        <v>0.16666666666666666</v>
      </c>
      <c r="Y4" s="85" t="s">
        <v>671</v>
      </c>
      <c r="Z4" s="85" t="s">
        <v>270</v>
      </c>
      <c r="AA4" s="85" t="s">
        <v>718</v>
      </c>
      <c r="AB4" s="91" t="s">
        <v>784</v>
      </c>
      <c r="AC4" s="91" t="s">
        <v>847</v>
      </c>
      <c r="AD4" s="91"/>
      <c r="AE4" s="91" t="s">
        <v>225</v>
      </c>
      <c r="AF4" s="91" t="s">
        <v>880</v>
      </c>
      <c r="AG4" s="128">
        <v>0</v>
      </c>
      <c r="AH4" s="131">
        <v>0</v>
      </c>
      <c r="AI4" s="128">
        <v>1</v>
      </c>
      <c r="AJ4" s="131">
        <v>0.2770083102493075</v>
      </c>
      <c r="AK4" s="128">
        <v>0</v>
      </c>
      <c r="AL4" s="131">
        <v>0</v>
      </c>
      <c r="AM4" s="128">
        <v>360</v>
      </c>
      <c r="AN4" s="131">
        <v>99.7229916897507</v>
      </c>
      <c r="AO4" s="128">
        <v>361</v>
      </c>
    </row>
    <row r="5" spans="1:41" ht="15">
      <c r="A5" s="125" t="s">
        <v>643</v>
      </c>
      <c r="B5" s="126" t="s">
        <v>649</v>
      </c>
      <c r="C5" s="126" t="s">
        <v>56</v>
      </c>
      <c r="D5" s="122"/>
      <c r="E5" s="100"/>
      <c r="F5" s="103" t="s">
        <v>1058</v>
      </c>
      <c r="G5" s="107"/>
      <c r="H5" s="107"/>
      <c r="I5" s="123">
        <v>5</v>
      </c>
      <c r="J5" s="110"/>
      <c r="K5" s="51">
        <v>5</v>
      </c>
      <c r="L5" s="51">
        <v>5</v>
      </c>
      <c r="M5" s="51">
        <v>6</v>
      </c>
      <c r="N5" s="51">
        <v>11</v>
      </c>
      <c r="O5" s="51">
        <v>0</v>
      </c>
      <c r="P5" s="52">
        <v>0.2</v>
      </c>
      <c r="Q5" s="52">
        <v>0.3333333333333333</v>
      </c>
      <c r="R5" s="51">
        <v>1</v>
      </c>
      <c r="S5" s="51">
        <v>0</v>
      </c>
      <c r="T5" s="51">
        <v>5</v>
      </c>
      <c r="U5" s="51">
        <v>11</v>
      </c>
      <c r="V5" s="51">
        <v>3</v>
      </c>
      <c r="W5" s="52">
        <v>1.28</v>
      </c>
      <c r="X5" s="52">
        <v>0.3</v>
      </c>
      <c r="Y5" s="85" t="s">
        <v>269</v>
      </c>
      <c r="Z5" s="85" t="s">
        <v>271</v>
      </c>
      <c r="AA5" s="85" t="s">
        <v>719</v>
      </c>
      <c r="AB5" s="91" t="s">
        <v>785</v>
      </c>
      <c r="AC5" s="91" t="s">
        <v>848</v>
      </c>
      <c r="AD5" s="91" t="s">
        <v>867</v>
      </c>
      <c r="AE5" s="91" t="s">
        <v>870</v>
      </c>
      <c r="AF5" s="91" t="s">
        <v>881</v>
      </c>
      <c r="AG5" s="128">
        <v>6</v>
      </c>
      <c r="AH5" s="131">
        <v>3.9735099337748343</v>
      </c>
      <c r="AI5" s="128">
        <v>2</v>
      </c>
      <c r="AJ5" s="131">
        <v>1.3245033112582782</v>
      </c>
      <c r="AK5" s="128">
        <v>0</v>
      </c>
      <c r="AL5" s="131">
        <v>0</v>
      </c>
      <c r="AM5" s="128">
        <v>143</v>
      </c>
      <c r="AN5" s="131">
        <v>94.70198675496688</v>
      </c>
      <c r="AO5" s="128">
        <v>151</v>
      </c>
    </row>
    <row r="6" spans="1:41" ht="15">
      <c r="A6" s="125" t="s">
        <v>644</v>
      </c>
      <c r="B6" s="126" t="s">
        <v>650</v>
      </c>
      <c r="C6" s="126" t="s">
        <v>56</v>
      </c>
      <c r="D6" s="122"/>
      <c r="E6" s="100"/>
      <c r="F6" s="103" t="s">
        <v>1059</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c r="Z6" s="85"/>
      <c r="AA6" s="85" t="s">
        <v>720</v>
      </c>
      <c r="AB6" s="91" t="s">
        <v>786</v>
      </c>
      <c r="AC6" s="91" t="s">
        <v>849</v>
      </c>
      <c r="AD6" s="91"/>
      <c r="AE6" s="91" t="s">
        <v>218</v>
      </c>
      <c r="AF6" s="91" t="s">
        <v>882</v>
      </c>
      <c r="AG6" s="128">
        <v>3</v>
      </c>
      <c r="AH6" s="131">
        <v>5.084745762711864</v>
      </c>
      <c r="AI6" s="128">
        <v>0</v>
      </c>
      <c r="AJ6" s="131">
        <v>0</v>
      </c>
      <c r="AK6" s="128">
        <v>0</v>
      </c>
      <c r="AL6" s="131">
        <v>0</v>
      </c>
      <c r="AM6" s="128">
        <v>56</v>
      </c>
      <c r="AN6" s="131">
        <v>94.91525423728814</v>
      </c>
      <c r="AO6" s="128">
        <v>59</v>
      </c>
    </row>
    <row r="7" spans="1:41" ht="15">
      <c r="A7" s="125" t="s">
        <v>645</v>
      </c>
      <c r="B7" s="126" t="s">
        <v>651</v>
      </c>
      <c r="C7" s="126" t="s">
        <v>56</v>
      </c>
      <c r="D7" s="122"/>
      <c r="E7" s="100"/>
      <c r="F7" s="103" t="s">
        <v>1060</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721</v>
      </c>
      <c r="AB7" s="91" t="s">
        <v>787</v>
      </c>
      <c r="AC7" s="91" t="s">
        <v>850</v>
      </c>
      <c r="AD7" s="91"/>
      <c r="AE7" s="91" t="s">
        <v>223</v>
      </c>
      <c r="AF7" s="91" t="s">
        <v>883</v>
      </c>
      <c r="AG7" s="128">
        <v>2</v>
      </c>
      <c r="AH7" s="131">
        <v>4.444444444444445</v>
      </c>
      <c r="AI7" s="128">
        <v>0</v>
      </c>
      <c r="AJ7" s="131">
        <v>0</v>
      </c>
      <c r="AK7" s="128">
        <v>0</v>
      </c>
      <c r="AL7" s="131">
        <v>0</v>
      </c>
      <c r="AM7" s="128">
        <v>43</v>
      </c>
      <c r="AN7" s="131">
        <v>95.55555555555556</v>
      </c>
      <c r="AO7" s="128">
        <v>45</v>
      </c>
    </row>
    <row r="8" spans="1:41" ht="15">
      <c r="A8" s="125" t="s">
        <v>646</v>
      </c>
      <c r="B8" s="126" t="s">
        <v>652</v>
      </c>
      <c r="C8" s="126" t="s">
        <v>56</v>
      </c>
      <c r="D8" s="122"/>
      <c r="E8" s="100"/>
      <c r="F8" s="103" t="s">
        <v>1061</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264</v>
      </c>
      <c r="Z8" s="85" t="s">
        <v>270</v>
      </c>
      <c r="AA8" s="85" t="s">
        <v>272</v>
      </c>
      <c r="AB8" s="91" t="s">
        <v>788</v>
      </c>
      <c r="AC8" s="91" t="s">
        <v>851</v>
      </c>
      <c r="AD8" s="91"/>
      <c r="AE8" s="91" t="s">
        <v>212</v>
      </c>
      <c r="AF8" s="91" t="s">
        <v>884</v>
      </c>
      <c r="AG8" s="128">
        <v>2</v>
      </c>
      <c r="AH8" s="131">
        <v>3.076923076923077</v>
      </c>
      <c r="AI8" s="128">
        <v>0</v>
      </c>
      <c r="AJ8" s="131">
        <v>0</v>
      </c>
      <c r="AK8" s="128">
        <v>0</v>
      </c>
      <c r="AL8" s="131">
        <v>0</v>
      </c>
      <c r="AM8" s="128">
        <v>63</v>
      </c>
      <c r="AN8" s="131">
        <v>96.92307692307692</v>
      </c>
      <c r="AO8" s="128">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641</v>
      </c>
      <c r="B2" s="91" t="s">
        <v>222</v>
      </c>
      <c r="C2" s="85">
        <f>VLOOKUP(GroupVertices[[#This Row],[Vertex]],Vertices[],MATCH("ID",Vertices[[#Headers],[Vertex]:[Vertex Content Word Count]],0),FALSE)</f>
        <v>16</v>
      </c>
    </row>
    <row r="3" spans="1:3" ht="15">
      <c r="A3" s="85" t="s">
        <v>641</v>
      </c>
      <c r="B3" s="91" t="s">
        <v>235</v>
      </c>
      <c r="C3" s="85">
        <f>VLOOKUP(GroupVertices[[#This Row],[Vertex]],Vertices[],MATCH("ID",Vertices[[#Headers],[Vertex]:[Vertex Content Word Count]],0),FALSE)</f>
        <v>23</v>
      </c>
    </row>
    <row r="4" spans="1:3" ht="15">
      <c r="A4" s="85" t="s">
        <v>641</v>
      </c>
      <c r="B4" s="91" t="s">
        <v>234</v>
      </c>
      <c r="C4" s="85">
        <f>VLOOKUP(GroupVertices[[#This Row],[Vertex]],Vertices[],MATCH("ID",Vertices[[#Headers],[Vertex]:[Vertex Content Word Count]],0),FALSE)</f>
        <v>22</v>
      </c>
    </row>
    <row r="5" spans="1:3" ht="15">
      <c r="A5" s="85" t="s">
        <v>641</v>
      </c>
      <c r="B5" s="91" t="s">
        <v>233</v>
      </c>
      <c r="C5" s="85">
        <f>VLOOKUP(GroupVertices[[#This Row],[Vertex]],Vertices[],MATCH("ID",Vertices[[#Headers],[Vertex]:[Vertex Content Word Count]],0),FALSE)</f>
        <v>21</v>
      </c>
    </row>
    <row r="6" spans="1:3" ht="15">
      <c r="A6" s="85" t="s">
        <v>641</v>
      </c>
      <c r="B6" s="91" t="s">
        <v>232</v>
      </c>
      <c r="C6" s="85">
        <f>VLOOKUP(GroupVertices[[#This Row],[Vertex]],Vertices[],MATCH("ID",Vertices[[#Headers],[Vertex]:[Vertex Content Word Count]],0),FALSE)</f>
        <v>20</v>
      </c>
    </row>
    <row r="7" spans="1:3" ht="15">
      <c r="A7" s="85" t="s">
        <v>641</v>
      </c>
      <c r="B7" s="91" t="s">
        <v>231</v>
      </c>
      <c r="C7" s="85">
        <f>VLOOKUP(GroupVertices[[#This Row],[Vertex]],Vertices[],MATCH("ID",Vertices[[#Headers],[Vertex]:[Vertex Content Word Count]],0),FALSE)</f>
        <v>19</v>
      </c>
    </row>
    <row r="8" spans="1:3" ht="15">
      <c r="A8" s="85" t="s">
        <v>641</v>
      </c>
      <c r="B8" s="91" t="s">
        <v>230</v>
      </c>
      <c r="C8" s="85">
        <f>VLOOKUP(GroupVertices[[#This Row],[Vertex]],Vertices[],MATCH("ID",Vertices[[#Headers],[Vertex]:[Vertex Content Word Count]],0),FALSE)</f>
        <v>18</v>
      </c>
    </row>
    <row r="9" spans="1:3" ht="15">
      <c r="A9" s="85" t="s">
        <v>641</v>
      </c>
      <c r="B9" s="91" t="s">
        <v>229</v>
      </c>
      <c r="C9" s="85">
        <f>VLOOKUP(GroupVertices[[#This Row],[Vertex]],Vertices[],MATCH("ID",Vertices[[#Headers],[Vertex]:[Vertex Content Word Count]],0),FALSE)</f>
        <v>17</v>
      </c>
    </row>
    <row r="10" spans="1:3" ht="15">
      <c r="A10" s="85" t="s">
        <v>642</v>
      </c>
      <c r="B10" s="91" t="s">
        <v>226</v>
      </c>
      <c r="C10" s="85">
        <f>VLOOKUP(GroupVertices[[#This Row],[Vertex]],Vertices[],MATCH("ID",Vertices[[#Headers],[Vertex]:[Vertex Content Word Count]],0),FALSE)</f>
        <v>25</v>
      </c>
    </row>
    <row r="11" spans="1:3" ht="15">
      <c r="A11" s="85" t="s">
        <v>642</v>
      </c>
      <c r="B11" s="91" t="s">
        <v>225</v>
      </c>
      <c r="C11" s="85">
        <f>VLOOKUP(GroupVertices[[#This Row],[Vertex]],Vertices[],MATCH("ID",Vertices[[#Headers],[Vertex]:[Vertex Content Word Count]],0),FALSE)</f>
        <v>8</v>
      </c>
    </row>
    <row r="12" spans="1:3" ht="15">
      <c r="A12" s="85" t="s">
        <v>642</v>
      </c>
      <c r="B12" s="91" t="s">
        <v>224</v>
      </c>
      <c r="C12" s="85">
        <f>VLOOKUP(GroupVertices[[#This Row],[Vertex]],Vertices[],MATCH("ID",Vertices[[#Headers],[Vertex]:[Vertex Content Word Count]],0),FALSE)</f>
        <v>24</v>
      </c>
    </row>
    <row r="13" spans="1:3" ht="15">
      <c r="A13" s="85" t="s">
        <v>642</v>
      </c>
      <c r="B13" s="91" t="s">
        <v>221</v>
      </c>
      <c r="C13" s="85">
        <f>VLOOKUP(GroupVertices[[#This Row],[Vertex]],Vertices[],MATCH("ID",Vertices[[#Headers],[Vertex]:[Vertex Content Word Count]],0),FALSE)</f>
        <v>15</v>
      </c>
    </row>
    <row r="14" spans="1:3" ht="15">
      <c r="A14" s="85" t="s">
        <v>642</v>
      </c>
      <c r="B14" s="91" t="s">
        <v>220</v>
      </c>
      <c r="C14" s="85">
        <f>VLOOKUP(GroupVertices[[#This Row],[Vertex]],Vertices[],MATCH("ID",Vertices[[#Headers],[Vertex]:[Vertex Content Word Count]],0),FALSE)</f>
        <v>14</v>
      </c>
    </row>
    <row r="15" spans="1:3" ht="15">
      <c r="A15" s="85" t="s">
        <v>642</v>
      </c>
      <c r="B15" s="91" t="s">
        <v>215</v>
      </c>
      <c r="C15" s="85">
        <f>VLOOKUP(GroupVertices[[#This Row],[Vertex]],Vertices[],MATCH("ID",Vertices[[#Headers],[Vertex]:[Vertex Content Word Count]],0),FALSE)</f>
        <v>7</v>
      </c>
    </row>
    <row r="16" spans="1:3" ht="15">
      <c r="A16" s="85" t="s">
        <v>643</v>
      </c>
      <c r="B16" s="91" t="s">
        <v>227</v>
      </c>
      <c r="C16" s="85">
        <f>VLOOKUP(GroupVertices[[#This Row],[Vertex]],Vertices[],MATCH("ID",Vertices[[#Headers],[Vertex]:[Vertex Content Word Count]],0),FALSE)</f>
        <v>27</v>
      </c>
    </row>
    <row r="17" spans="1:3" ht="15">
      <c r="A17" s="85" t="s">
        <v>643</v>
      </c>
      <c r="B17" s="91" t="s">
        <v>237</v>
      </c>
      <c r="C17" s="85">
        <f>VLOOKUP(GroupVertices[[#This Row],[Vertex]],Vertices[],MATCH("ID",Vertices[[#Headers],[Vertex]:[Vertex Content Word Count]],0),FALSE)</f>
        <v>28</v>
      </c>
    </row>
    <row r="18" spans="1:3" ht="15">
      <c r="A18" s="85" t="s">
        <v>643</v>
      </c>
      <c r="B18" s="91" t="s">
        <v>216</v>
      </c>
      <c r="C18" s="85">
        <f>VLOOKUP(GroupVertices[[#This Row],[Vertex]],Vertices[],MATCH("ID",Vertices[[#Headers],[Vertex]:[Vertex Content Word Count]],0),FALSE)</f>
        <v>9</v>
      </c>
    </row>
    <row r="19" spans="1:3" ht="15">
      <c r="A19" s="85" t="s">
        <v>643</v>
      </c>
      <c r="B19" s="91" t="s">
        <v>236</v>
      </c>
      <c r="C19" s="85">
        <f>VLOOKUP(GroupVertices[[#This Row],[Vertex]],Vertices[],MATCH("ID",Vertices[[#Headers],[Vertex]:[Vertex Content Word Count]],0),FALSE)</f>
        <v>26</v>
      </c>
    </row>
    <row r="20" spans="1:3" ht="15">
      <c r="A20" s="85" t="s">
        <v>643</v>
      </c>
      <c r="B20" s="91" t="s">
        <v>228</v>
      </c>
      <c r="C20" s="85">
        <f>VLOOKUP(GroupVertices[[#This Row],[Vertex]],Vertices[],MATCH("ID",Vertices[[#Headers],[Vertex]:[Vertex Content Word Count]],0),FALSE)</f>
        <v>10</v>
      </c>
    </row>
    <row r="21" spans="1:3" ht="15">
      <c r="A21" s="85" t="s">
        <v>644</v>
      </c>
      <c r="B21" s="91" t="s">
        <v>219</v>
      </c>
      <c r="C21" s="85">
        <f>VLOOKUP(GroupVertices[[#This Row],[Vertex]],Vertices[],MATCH("ID",Vertices[[#Headers],[Vertex]:[Vertex Content Word Count]],0),FALSE)</f>
        <v>13</v>
      </c>
    </row>
    <row r="22" spans="1:3" ht="15">
      <c r="A22" s="85" t="s">
        <v>644</v>
      </c>
      <c r="B22" s="91" t="s">
        <v>218</v>
      </c>
      <c r="C22" s="85">
        <f>VLOOKUP(GroupVertices[[#This Row],[Vertex]],Vertices[],MATCH("ID",Vertices[[#Headers],[Vertex]:[Vertex Content Word Count]],0),FALSE)</f>
        <v>12</v>
      </c>
    </row>
    <row r="23" spans="1:3" ht="15">
      <c r="A23" s="85" t="s">
        <v>644</v>
      </c>
      <c r="B23" s="91" t="s">
        <v>217</v>
      </c>
      <c r="C23" s="85">
        <f>VLOOKUP(GroupVertices[[#This Row],[Vertex]],Vertices[],MATCH("ID",Vertices[[#Headers],[Vertex]:[Vertex Content Word Count]],0),FALSE)</f>
        <v>11</v>
      </c>
    </row>
    <row r="24" spans="1:3" ht="15">
      <c r="A24" s="85" t="s">
        <v>645</v>
      </c>
      <c r="B24" s="91" t="s">
        <v>223</v>
      </c>
      <c r="C24" s="85">
        <f>VLOOKUP(GroupVertices[[#This Row],[Vertex]],Vertices[],MATCH("ID",Vertices[[#Headers],[Vertex]:[Vertex Content Word Count]],0),FALSE)</f>
        <v>6</v>
      </c>
    </row>
    <row r="25" spans="1:3" ht="15">
      <c r="A25" s="85" t="s">
        <v>645</v>
      </c>
      <c r="B25" s="91" t="s">
        <v>214</v>
      </c>
      <c r="C25" s="85">
        <f>VLOOKUP(GroupVertices[[#This Row],[Vertex]],Vertices[],MATCH("ID",Vertices[[#Headers],[Vertex]:[Vertex Content Word Count]],0),FALSE)</f>
        <v>5</v>
      </c>
    </row>
    <row r="26" spans="1:3" ht="15">
      <c r="A26" s="85" t="s">
        <v>646</v>
      </c>
      <c r="B26" s="91" t="s">
        <v>213</v>
      </c>
      <c r="C26" s="85">
        <f>VLOOKUP(GroupVertices[[#This Row],[Vertex]],Vertices[],MATCH("ID",Vertices[[#Headers],[Vertex]:[Vertex Content Word Count]],0),FALSE)</f>
        <v>4</v>
      </c>
    </row>
    <row r="27" spans="1:3" ht="15">
      <c r="A27" s="85" t="s">
        <v>646</v>
      </c>
      <c r="B27" s="91" t="s">
        <v>212</v>
      </c>
      <c r="C2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984</v>
      </c>
      <c r="B2" s="36" t="s">
        <v>602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0.041667</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0.551548</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1.2727272727272727</v>
      </c>
      <c r="K3" s="42">
        <f>COUNTIF(Vertices[Betweenness Centrality],"&gt;= "&amp;J3)-COUNTIF(Vertices[Betweenness Centrality],"&gt;="&amp;J4)</f>
        <v>1</v>
      </c>
      <c r="L3" s="41">
        <f aca="true" t="shared" si="5" ref="L3:L26">L2+($L$57-$L$2)/BinDivisor</f>
        <v>0.05909123636363636</v>
      </c>
      <c r="M3" s="42">
        <f>COUNTIF(Vertices[Closeness Centrality],"&gt;= "&amp;L3)-COUNTIF(Vertices[Closeness Centrality],"&gt;="&amp;L4)</f>
        <v>1</v>
      </c>
      <c r="N3" s="41">
        <f aca="true" t="shared" si="6" ref="N3:N26">N2+($N$57-$N$2)/BinDivisor</f>
        <v>0.004087672727272727</v>
      </c>
      <c r="O3" s="42">
        <f>COUNTIF(Vertices[Eigenvector Centrality],"&gt;= "&amp;N3)-COUNTIF(Vertices[Eigenvector Centrality],"&gt;="&amp;N4)</f>
        <v>4</v>
      </c>
      <c r="P3" s="41">
        <f aca="true" t="shared" si="7" ref="P3:P26">P2+($P$57-$P$2)/BinDivisor</f>
        <v>0.6136217090909091</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0.21818181818181817</v>
      </c>
      <c r="G4" s="40">
        <f>COUNTIF(Vertices[In-Degree],"&gt;= "&amp;F4)-COUNTIF(Vertices[In-Degree],"&gt;="&amp;F5)</f>
        <v>0</v>
      </c>
      <c r="H4" s="39">
        <f t="shared" si="3"/>
        <v>0.2909090909090909</v>
      </c>
      <c r="I4" s="40">
        <f>COUNTIF(Vertices[Out-Degree],"&gt;= "&amp;H4)-COUNTIF(Vertices[Out-Degree],"&gt;="&amp;H5)</f>
        <v>0</v>
      </c>
      <c r="J4" s="39">
        <f t="shared" si="4"/>
        <v>2.5454545454545454</v>
      </c>
      <c r="K4" s="40">
        <f>COUNTIF(Vertices[Betweenness Centrality],"&gt;= "&amp;J4)-COUNTIF(Vertices[Betweenness Centrality],"&gt;="&amp;J5)</f>
        <v>0</v>
      </c>
      <c r="L4" s="39">
        <f t="shared" si="5"/>
        <v>0.07651547272727273</v>
      </c>
      <c r="M4" s="40">
        <f>COUNTIF(Vertices[Closeness Centrality],"&gt;= "&amp;L4)-COUNTIF(Vertices[Closeness Centrality],"&gt;="&amp;L5)</f>
        <v>0</v>
      </c>
      <c r="N4" s="39">
        <f t="shared" si="6"/>
        <v>0.008175345454545454</v>
      </c>
      <c r="O4" s="40">
        <f>COUNTIF(Vertices[Eigenvector Centrality],"&gt;= "&amp;N4)-COUNTIF(Vertices[Eigenvector Centrality],"&gt;="&amp;N5)</f>
        <v>1</v>
      </c>
      <c r="P4" s="39">
        <f t="shared" si="7"/>
        <v>0.6756954181818182</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0.43636363636363634</v>
      </c>
      <c r="I5" s="42">
        <f>COUNTIF(Vertices[Out-Degree],"&gt;= "&amp;H5)-COUNTIF(Vertices[Out-Degree],"&gt;="&amp;H6)</f>
        <v>0</v>
      </c>
      <c r="J5" s="41">
        <f t="shared" si="4"/>
        <v>3.8181818181818183</v>
      </c>
      <c r="K5" s="42">
        <f>COUNTIF(Vertices[Betweenness Centrality],"&gt;= "&amp;J5)-COUNTIF(Vertices[Betweenness Centrality],"&gt;="&amp;J6)</f>
        <v>0</v>
      </c>
      <c r="L5" s="41">
        <f t="shared" si="5"/>
        <v>0.0939397090909091</v>
      </c>
      <c r="M5" s="42">
        <f>COUNTIF(Vertices[Closeness Centrality],"&gt;= "&amp;L5)-COUNTIF(Vertices[Closeness Centrality],"&gt;="&amp;L6)</f>
        <v>6</v>
      </c>
      <c r="N5" s="41">
        <f t="shared" si="6"/>
        <v>0.01226301818181818</v>
      </c>
      <c r="O5" s="42">
        <f>COUNTIF(Vertices[Eigenvector Centrality],"&gt;= "&amp;N5)-COUNTIF(Vertices[Eigenvector Centrality],"&gt;="&amp;N6)</f>
        <v>0</v>
      </c>
      <c r="P5" s="41">
        <f t="shared" si="7"/>
        <v>0.7377691272727274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0.5818181818181818</v>
      </c>
      <c r="I6" s="40">
        <f>COUNTIF(Vertices[Out-Degree],"&gt;= "&amp;H6)-COUNTIF(Vertices[Out-Degree],"&gt;="&amp;H7)</f>
        <v>0</v>
      </c>
      <c r="J6" s="39">
        <f t="shared" si="4"/>
        <v>5.090909090909091</v>
      </c>
      <c r="K6" s="40">
        <f>COUNTIF(Vertices[Betweenness Centrality],"&gt;= "&amp;J6)-COUNTIF(Vertices[Betweenness Centrality],"&gt;="&amp;J7)</f>
        <v>2</v>
      </c>
      <c r="L6" s="39">
        <f t="shared" si="5"/>
        <v>0.11136394545454546</v>
      </c>
      <c r="M6" s="40">
        <f>COUNTIF(Vertices[Closeness Centrality],"&gt;= "&amp;L6)-COUNTIF(Vertices[Closeness Centrality],"&gt;="&amp;L7)</f>
        <v>2</v>
      </c>
      <c r="N6" s="39">
        <f t="shared" si="6"/>
        <v>0.016350690909090908</v>
      </c>
      <c r="O6" s="40">
        <f>COUNTIF(Vertices[Eigenvector Centrality],"&gt;= "&amp;N6)-COUNTIF(Vertices[Eigenvector Centrality],"&gt;="&amp;N7)</f>
        <v>0</v>
      </c>
      <c r="P6" s="39">
        <f t="shared" si="7"/>
        <v>0.7998428363636365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0.7272727272727273</v>
      </c>
      <c r="I7" s="42">
        <f>COUNTIF(Vertices[Out-Degree],"&gt;= "&amp;H7)-COUNTIF(Vertices[Out-Degree],"&gt;="&amp;H8)</f>
        <v>0</v>
      </c>
      <c r="J7" s="41">
        <f t="shared" si="4"/>
        <v>6.363636363636363</v>
      </c>
      <c r="K7" s="42">
        <f>COUNTIF(Vertices[Betweenness Centrality],"&gt;= "&amp;J7)-COUNTIF(Vertices[Betweenness Centrality],"&gt;="&amp;J8)</f>
        <v>0</v>
      </c>
      <c r="L7" s="41">
        <f t="shared" si="5"/>
        <v>0.12878818181818183</v>
      </c>
      <c r="M7" s="42">
        <f>COUNTIF(Vertices[Closeness Centrality],"&gt;= "&amp;L7)-COUNTIF(Vertices[Closeness Centrality],"&gt;="&amp;L8)</f>
        <v>0</v>
      </c>
      <c r="N7" s="41">
        <f t="shared" si="6"/>
        <v>0.020438363636363636</v>
      </c>
      <c r="O7" s="42">
        <f>COUNTIF(Vertices[Eigenvector Centrality],"&gt;= "&amp;N7)-COUNTIF(Vertices[Eigenvector Centrality],"&gt;="&amp;N8)</f>
        <v>1</v>
      </c>
      <c r="P7" s="41">
        <f t="shared" si="7"/>
        <v>0.8619165454545457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0.6545454545454545</v>
      </c>
      <c r="G8" s="40">
        <f>COUNTIF(Vertices[In-Degree],"&gt;= "&amp;F8)-COUNTIF(Vertices[In-Degree],"&gt;="&amp;F9)</f>
        <v>0</v>
      </c>
      <c r="H8" s="39">
        <f t="shared" si="3"/>
        <v>0.8727272727272728</v>
      </c>
      <c r="I8" s="40">
        <f>COUNTIF(Vertices[Out-Degree],"&gt;= "&amp;H8)-COUNTIF(Vertices[Out-Degree],"&gt;="&amp;H9)</f>
        <v>12</v>
      </c>
      <c r="J8" s="39">
        <f t="shared" si="4"/>
        <v>7.636363636363636</v>
      </c>
      <c r="K8" s="40">
        <f>COUNTIF(Vertices[Betweenness Centrality],"&gt;= "&amp;J8)-COUNTIF(Vertices[Betweenness Centrality],"&gt;="&amp;J9)</f>
        <v>0</v>
      </c>
      <c r="L8" s="39">
        <f t="shared" si="5"/>
        <v>0.14621241818181818</v>
      </c>
      <c r="M8" s="40">
        <f>COUNTIF(Vertices[Closeness Centrality],"&gt;= "&amp;L8)-COUNTIF(Vertices[Closeness Centrality],"&gt;="&amp;L9)</f>
        <v>0</v>
      </c>
      <c r="N8" s="39">
        <f t="shared" si="6"/>
        <v>0.024526036363636365</v>
      </c>
      <c r="O8" s="40">
        <f>COUNTIF(Vertices[Eigenvector Centrality],"&gt;= "&amp;N8)-COUNTIF(Vertices[Eigenvector Centrality],"&gt;="&amp;N9)</f>
        <v>0</v>
      </c>
      <c r="P8" s="39">
        <f t="shared" si="7"/>
        <v>0.9239902545454548</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1.0181818181818183</v>
      </c>
      <c r="I9" s="42">
        <f>COUNTIF(Vertices[Out-Degree],"&gt;= "&amp;H9)-COUNTIF(Vertices[Out-Degree],"&gt;="&amp;H10)</f>
        <v>0</v>
      </c>
      <c r="J9" s="41">
        <f t="shared" si="4"/>
        <v>8.909090909090908</v>
      </c>
      <c r="K9" s="42">
        <f>COUNTIF(Vertices[Betweenness Centrality],"&gt;= "&amp;J9)-COUNTIF(Vertices[Betweenness Centrality],"&gt;="&amp;J10)</f>
        <v>0</v>
      </c>
      <c r="L9" s="41">
        <f t="shared" si="5"/>
        <v>0.16363665454545454</v>
      </c>
      <c r="M9" s="42">
        <f>COUNTIF(Vertices[Closeness Centrality],"&gt;= "&amp;L9)-COUNTIF(Vertices[Closeness Centrality],"&gt;="&amp;L10)</f>
        <v>1</v>
      </c>
      <c r="N9" s="41">
        <f t="shared" si="6"/>
        <v>0.028613709090909094</v>
      </c>
      <c r="O9" s="42">
        <f>COUNTIF(Vertices[Eigenvector Centrality],"&gt;= "&amp;N9)-COUNTIF(Vertices[Eigenvector Centrality],"&gt;="&amp;N10)</f>
        <v>0</v>
      </c>
      <c r="P9" s="41">
        <f t="shared" si="7"/>
        <v>0.986063963636364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985</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1.1636363636363638</v>
      </c>
      <c r="I10" s="40">
        <f>COUNTIF(Vertices[Out-Degree],"&gt;= "&amp;H10)-COUNTIF(Vertices[Out-Degree],"&gt;="&amp;H11)</f>
        <v>0</v>
      </c>
      <c r="J10" s="39">
        <f t="shared" si="4"/>
        <v>10.181818181818182</v>
      </c>
      <c r="K10" s="40">
        <f>COUNTIF(Vertices[Betweenness Centrality],"&gt;= "&amp;J10)-COUNTIF(Vertices[Betweenness Centrality],"&gt;="&amp;J11)</f>
        <v>0</v>
      </c>
      <c r="L10" s="39">
        <f t="shared" si="5"/>
        <v>0.1810608909090909</v>
      </c>
      <c r="M10" s="40">
        <f>COUNTIF(Vertices[Closeness Centrality],"&gt;= "&amp;L10)-COUNTIF(Vertices[Closeness Centrality],"&gt;="&amp;L11)</f>
        <v>0</v>
      </c>
      <c r="N10" s="39">
        <f t="shared" si="6"/>
        <v>0.03270138181818182</v>
      </c>
      <c r="O10" s="40">
        <f>COUNTIF(Vertices[Eigenvector Centrality],"&gt;= "&amp;N10)-COUNTIF(Vertices[Eigenvector Centrality],"&gt;="&amp;N11)</f>
        <v>0</v>
      </c>
      <c r="P10" s="39">
        <f t="shared" si="7"/>
        <v>1.048137672727273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12</v>
      </c>
      <c r="H11" s="41">
        <f t="shared" si="3"/>
        <v>1.3090909090909093</v>
      </c>
      <c r="I11" s="42">
        <f>COUNTIF(Vertices[Out-Degree],"&gt;= "&amp;H11)-COUNTIF(Vertices[Out-Degree],"&gt;="&amp;H12)</f>
        <v>0</v>
      </c>
      <c r="J11" s="41">
        <f t="shared" si="4"/>
        <v>11.454545454545455</v>
      </c>
      <c r="K11" s="42">
        <f>COUNTIF(Vertices[Betweenness Centrality],"&gt;= "&amp;J11)-COUNTIF(Vertices[Betweenness Centrality],"&gt;="&amp;J12)</f>
        <v>0</v>
      </c>
      <c r="L11" s="41">
        <f t="shared" si="5"/>
        <v>0.19848512727272724</v>
      </c>
      <c r="M11" s="42">
        <f>COUNTIF(Vertices[Closeness Centrality],"&gt;= "&amp;L11)-COUNTIF(Vertices[Closeness Centrality],"&gt;="&amp;L12)</f>
        <v>3</v>
      </c>
      <c r="N11" s="41">
        <f t="shared" si="6"/>
        <v>0.03678905454545455</v>
      </c>
      <c r="O11" s="42">
        <f>COUNTIF(Vertices[Eigenvector Centrality],"&gt;= "&amp;N11)-COUNTIF(Vertices[Eigenvector Centrality],"&gt;="&amp;N12)</f>
        <v>0</v>
      </c>
      <c r="P11" s="41">
        <f t="shared" si="7"/>
        <v>1.1102113818181822</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238</v>
      </c>
      <c r="B12" s="36">
        <v>26</v>
      </c>
      <c r="D12" s="34">
        <f t="shared" si="1"/>
        <v>0</v>
      </c>
      <c r="E12" s="3">
        <f>COUNTIF(Vertices[Degree],"&gt;= "&amp;D12)-COUNTIF(Vertices[Degree],"&gt;="&amp;D13)</f>
        <v>0</v>
      </c>
      <c r="F12" s="39">
        <f t="shared" si="2"/>
        <v>1.090909090909091</v>
      </c>
      <c r="G12" s="40">
        <f>COUNTIF(Vertices[In-Degree],"&gt;= "&amp;F12)-COUNTIF(Vertices[In-Degree],"&gt;="&amp;F13)</f>
        <v>0</v>
      </c>
      <c r="H12" s="39">
        <f t="shared" si="3"/>
        <v>1.4545454545454548</v>
      </c>
      <c r="I12" s="40">
        <f>COUNTIF(Vertices[Out-Degree],"&gt;= "&amp;H12)-COUNTIF(Vertices[Out-Degree],"&gt;="&amp;H13)</f>
        <v>0</v>
      </c>
      <c r="J12" s="39">
        <f t="shared" si="4"/>
        <v>12.727272727272728</v>
      </c>
      <c r="K12" s="40">
        <f>COUNTIF(Vertices[Betweenness Centrality],"&gt;= "&amp;J12)-COUNTIF(Vertices[Betweenness Centrality],"&gt;="&amp;J13)</f>
        <v>0</v>
      </c>
      <c r="L12" s="39">
        <f t="shared" si="5"/>
        <v>0.2159093636363636</v>
      </c>
      <c r="M12" s="40">
        <f>COUNTIF(Vertices[Closeness Centrality],"&gt;= "&amp;L12)-COUNTIF(Vertices[Closeness Centrality],"&gt;="&amp;L13)</f>
        <v>0</v>
      </c>
      <c r="N12" s="39">
        <f t="shared" si="6"/>
        <v>0.04087672727272728</v>
      </c>
      <c r="O12" s="40">
        <f>COUNTIF(Vertices[Eigenvector Centrality],"&gt;= "&amp;N12)-COUNTIF(Vertices[Eigenvector Centrality],"&gt;="&amp;N13)</f>
        <v>0</v>
      </c>
      <c r="P12" s="39">
        <f t="shared" si="7"/>
        <v>1.1722850909090914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239</v>
      </c>
      <c r="B13" s="36">
        <v>4</v>
      </c>
      <c r="D13" s="34">
        <f t="shared" si="1"/>
        <v>0</v>
      </c>
      <c r="E13" s="3">
        <f>COUNTIF(Vertices[Degree],"&gt;= "&amp;D13)-COUNTIF(Vertices[Degree],"&gt;="&amp;D14)</f>
        <v>0</v>
      </c>
      <c r="F13" s="41">
        <f t="shared" si="2"/>
        <v>1.2000000000000002</v>
      </c>
      <c r="G13" s="42">
        <f>COUNTIF(Vertices[In-Degree],"&gt;= "&amp;F13)-COUNTIF(Vertices[In-Degree],"&gt;="&amp;F14)</f>
        <v>0</v>
      </c>
      <c r="H13" s="41">
        <f t="shared" si="3"/>
        <v>1.6000000000000003</v>
      </c>
      <c r="I13" s="42">
        <f>COUNTIF(Vertices[Out-Degree],"&gt;= "&amp;H13)-COUNTIF(Vertices[Out-Degree],"&gt;="&amp;H14)</f>
        <v>0</v>
      </c>
      <c r="J13" s="41">
        <f t="shared" si="4"/>
        <v>14.000000000000002</v>
      </c>
      <c r="K13" s="42">
        <f>COUNTIF(Vertices[Betweenness Centrality],"&gt;= "&amp;J13)-COUNTIF(Vertices[Betweenness Centrality],"&gt;="&amp;J14)</f>
        <v>0</v>
      </c>
      <c r="L13" s="41">
        <f t="shared" si="5"/>
        <v>0.23333359999999995</v>
      </c>
      <c r="M13" s="42">
        <f>COUNTIF(Vertices[Closeness Centrality],"&gt;= "&amp;L13)-COUNTIF(Vertices[Closeness Centrality],"&gt;="&amp;L14)</f>
        <v>0</v>
      </c>
      <c r="N13" s="41">
        <f t="shared" si="6"/>
        <v>0.04496440000000001</v>
      </c>
      <c r="O13" s="42">
        <f>COUNTIF(Vertices[Eigenvector Centrality],"&gt;= "&amp;N13)-COUNTIF(Vertices[Eigenvector Centrality],"&gt;="&amp;N14)</f>
        <v>1</v>
      </c>
      <c r="P13" s="41">
        <f t="shared" si="7"/>
        <v>1.2343588000000005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1.3090909090909093</v>
      </c>
      <c r="G14" s="40">
        <f>COUNTIF(Vertices[In-Degree],"&gt;= "&amp;F14)-COUNTIF(Vertices[In-Degree],"&gt;="&amp;F15)</f>
        <v>0</v>
      </c>
      <c r="H14" s="39">
        <f t="shared" si="3"/>
        <v>1.7454545454545458</v>
      </c>
      <c r="I14" s="40">
        <f>COUNTIF(Vertices[Out-Degree],"&gt;= "&amp;H14)-COUNTIF(Vertices[Out-Degree],"&gt;="&amp;H15)</f>
        <v>0</v>
      </c>
      <c r="J14" s="39">
        <f t="shared" si="4"/>
        <v>15.272727272727275</v>
      </c>
      <c r="K14" s="40">
        <f>COUNTIF(Vertices[Betweenness Centrality],"&gt;= "&amp;J14)-COUNTIF(Vertices[Betweenness Centrality],"&gt;="&amp;J15)</f>
        <v>1</v>
      </c>
      <c r="L14" s="39">
        <f t="shared" si="5"/>
        <v>0.2507578363636363</v>
      </c>
      <c r="M14" s="40">
        <f>COUNTIF(Vertices[Closeness Centrality],"&gt;= "&amp;L14)-COUNTIF(Vertices[Closeness Centrality],"&gt;="&amp;L15)</f>
        <v>0</v>
      </c>
      <c r="N14" s="39">
        <f t="shared" si="6"/>
        <v>0.04905207272727274</v>
      </c>
      <c r="O14" s="40">
        <f>COUNTIF(Vertices[Eigenvector Centrality],"&gt;= "&amp;N14)-COUNTIF(Vertices[Eigenvector Centrality],"&gt;="&amp;N15)</f>
        <v>0</v>
      </c>
      <c r="P14" s="39">
        <f t="shared" si="7"/>
        <v>1.2964325090909097</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1.4181818181818184</v>
      </c>
      <c r="G15" s="42">
        <f>COUNTIF(Vertices[In-Degree],"&gt;= "&amp;F15)-COUNTIF(Vertices[In-Degree],"&gt;="&amp;F16)</f>
        <v>0</v>
      </c>
      <c r="H15" s="41">
        <f t="shared" si="3"/>
        <v>1.8909090909090913</v>
      </c>
      <c r="I15" s="42">
        <f>COUNTIF(Vertices[Out-Degree],"&gt;= "&amp;H15)-COUNTIF(Vertices[Out-Degree],"&gt;="&amp;H16)</f>
        <v>1</v>
      </c>
      <c r="J15" s="41">
        <f t="shared" si="4"/>
        <v>16.545454545454547</v>
      </c>
      <c r="K15" s="42">
        <f>COUNTIF(Vertices[Betweenness Centrality],"&gt;= "&amp;J15)-COUNTIF(Vertices[Betweenness Centrality],"&gt;="&amp;J16)</f>
        <v>0</v>
      </c>
      <c r="L15" s="41">
        <f t="shared" si="5"/>
        <v>0.2681820727272727</v>
      </c>
      <c r="M15" s="42">
        <f>COUNTIF(Vertices[Closeness Centrality],"&gt;= "&amp;L15)-COUNTIF(Vertices[Closeness Centrality],"&gt;="&amp;L16)</f>
        <v>0</v>
      </c>
      <c r="N15" s="41">
        <f t="shared" si="6"/>
        <v>0.053139745454545466</v>
      </c>
      <c r="O15" s="42">
        <f>COUNTIF(Vertices[Eigenvector Centrality],"&gt;= "&amp;N15)-COUNTIF(Vertices[Eigenvector Centrality],"&gt;="&amp;N16)</f>
        <v>0</v>
      </c>
      <c r="P15" s="41">
        <f t="shared" si="7"/>
        <v>1.3585062181818188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1.5272727272727276</v>
      </c>
      <c r="G16" s="40">
        <f>COUNTIF(Vertices[In-Degree],"&gt;= "&amp;F16)-COUNTIF(Vertices[In-Degree],"&gt;="&amp;F17)</f>
        <v>0</v>
      </c>
      <c r="H16" s="39">
        <f t="shared" si="3"/>
        <v>2.0363636363636366</v>
      </c>
      <c r="I16" s="40">
        <f>COUNTIF(Vertices[Out-Degree],"&gt;= "&amp;H16)-COUNTIF(Vertices[Out-Degree],"&gt;="&amp;H17)</f>
        <v>0</v>
      </c>
      <c r="J16" s="39">
        <f t="shared" si="4"/>
        <v>17.81818181818182</v>
      </c>
      <c r="K16" s="40">
        <f>COUNTIF(Vertices[Betweenness Centrality],"&gt;= "&amp;J16)-COUNTIF(Vertices[Betweenness Centrality],"&gt;="&amp;J17)</f>
        <v>0</v>
      </c>
      <c r="L16" s="39">
        <f t="shared" si="5"/>
        <v>0.28560630909090906</v>
      </c>
      <c r="M16" s="40">
        <f>COUNTIF(Vertices[Closeness Centrality],"&gt;= "&amp;L16)-COUNTIF(Vertices[Closeness Centrality],"&gt;="&amp;L17)</f>
        <v>0</v>
      </c>
      <c r="N16" s="39">
        <f t="shared" si="6"/>
        <v>0.057227418181818195</v>
      </c>
      <c r="O16" s="40">
        <f>COUNTIF(Vertices[Eigenvector Centrality],"&gt;= "&amp;N16)-COUNTIF(Vertices[Eigenvector Centrality],"&gt;="&amp;N17)</f>
        <v>0</v>
      </c>
      <c r="P16" s="39">
        <f t="shared" si="7"/>
        <v>1.420579927272728</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1.6363636363636367</v>
      </c>
      <c r="G17" s="42">
        <f>COUNTIF(Vertices[In-Degree],"&gt;= "&amp;F17)-COUNTIF(Vertices[In-Degree],"&gt;="&amp;F18)</f>
        <v>0</v>
      </c>
      <c r="H17" s="41">
        <f t="shared" si="3"/>
        <v>2.181818181818182</v>
      </c>
      <c r="I17" s="42">
        <f>COUNTIF(Vertices[Out-Degree],"&gt;= "&amp;H17)-COUNTIF(Vertices[Out-Degree],"&gt;="&amp;H18)</f>
        <v>0</v>
      </c>
      <c r="J17" s="41">
        <f t="shared" si="4"/>
        <v>19.090909090909093</v>
      </c>
      <c r="K17" s="42">
        <f>COUNTIF(Vertices[Betweenness Centrality],"&gt;= "&amp;J17)-COUNTIF(Vertices[Betweenness Centrality],"&gt;="&amp;J18)</f>
        <v>1</v>
      </c>
      <c r="L17" s="41">
        <f t="shared" si="5"/>
        <v>0.30303054545454544</v>
      </c>
      <c r="M17" s="42">
        <f>COUNTIF(Vertices[Closeness Centrality],"&gt;= "&amp;L17)-COUNTIF(Vertices[Closeness Centrality],"&gt;="&amp;L18)</f>
        <v>0</v>
      </c>
      <c r="N17" s="41">
        <f t="shared" si="6"/>
        <v>0.06131509090909092</v>
      </c>
      <c r="O17" s="42">
        <f>COUNTIF(Vertices[Eigenvector Centrality],"&gt;= "&amp;N17)-COUNTIF(Vertices[Eigenvector Centrality],"&gt;="&amp;N18)</f>
        <v>0</v>
      </c>
      <c r="P17" s="41">
        <f t="shared" si="7"/>
        <v>1.4826536363636371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0.045454545454545456</v>
      </c>
      <c r="D18" s="34">
        <f t="shared" si="1"/>
        <v>0</v>
      </c>
      <c r="E18" s="3">
        <f>COUNTIF(Vertices[Degree],"&gt;= "&amp;D18)-COUNTIF(Vertices[Degree],"&gt;="&amp;D19)</f>
        <v>0</v>
      </c>
      <c r="F18" s="39">
        <f t="shared" si="2"/>
        <v>1.7454545454545458</v>
      </c>
      <c r="G18" s="40">
        <f>COUNTIF(Vertices[In-Degree],"&gt;= "&amp;F18)-COUNTIF(Vertices[In-Degree],"&gt;="&amp;F19)</f>
        <v>0</v>
      </c>
      <c r="H18" s="39">
        <f t="shared" si="3"/>
        <v>2.3272727272727276</v>
      </c>
      <c r="I18" s="40">
        <f>COUNTIF(Vertices[Out-Degree],"&gt;= "&amp;H18)-COUNTIF(Vertices[Out-Degree],"&gt;="&amp;H19)</f>
        <v>0</v>
      </c>
      <c r="J18" s="39">
        <f t="shared" si="4"/>
        <v>20.363636363636367</v>
      </c>
      <c r="K18" s="40">
        <f>COUNTIF(Vertices[Betweenness Centrality],"&gt;= "&amp;J18)-COUNTIF(Vertices[Betweenness Centrality],"&gt;="&amp;J19)</f>
        <v>0</v>
      </c>
      <c r="L18" s="39">
        <f t="shared" si="5"/>
        <v>0.3204547818181818</v>
      </c>
      <c r="M18" s="40">
        <f>COUNTIF(Vertices[Closeness Centrality],"&gt;= "&amp;L18)-COUNTIF(Vertices[Closeness Centrality],"&gt;="&amp;L19)</f>
        <v>2</v>
      </c>
      <c r="N18" s="39">
        <f t="shared" si="6"/>
        <v>0.06540276363636364</v>
      </c>
      <c r="O18" s="40">
        <f>COUNTIF(Vertices[Eigenvector Centrality],"&gt;= "&amp;N18)-COUNTIF(Vertices[Eigenvector Centrality],"&gt;="&amp;N19)</f>
        <v>0</v>
      </c>
      <c r="P18" s="39">
        <f t="shared" si="7"/>
        <v>1.5447273454545463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0.08695652173913043</v>
      </c>
      <c r="D19" s="34">
        <f t="shared" si="1"/>
        <v>0</v>
      </c>
      <c r="E19" s="3">
        <f>COUNTIF(Vertices[Degree],"&gt;= "&amp;D19)-COUNTIF(Vertices[Degree],"&gt;="&amp;D20)</f>
        <v>0</v>
      </c>
      <c r="F19" s="41">
        <f t="shared" si="2"/>
        <v>1.854545454545455</v>
      </c>
      <c r="G19" s="42">
        <f>COUNTIF(Vertices[In-Degree],"&gt;= "&amp;F19)-COUNTIF(Vertices[In-Degree],"&gt;="&amp;F20)</f>
        <v>0</v>
      </c>
      <c r="H19" s="41">
        <f t="shared" si="3"/>
        <v>2.472727272727273</v>
      </c>
      <c r="I19" s="42">
        <f>COUNTIF(Vertices[Out-Degree],"&gt;= "&amp;H19)-COUNTIF(Vertices[Out-Degree],"&gt;="&amp;H20)</f>
        <v>0</v>
      </c>
      <c r="J19" s="41">
        <f t="shared" si="4"/>
        <v>21.63636363636364</v>
      </c>
      <c r="K19" s="42">
        <f>COUNTIF(Vertices[Betweenness Centrality],"&gt;= "&amp;J19)-COUNTIF(Vertices[Betweenness Centrality],"&gt;="&amp;J20)</f>
        <v>0</v>
      </c>
      <c r="L19" s="41">
        <f t="shared" si="5"/>
        <v>0.3378790181818182</v>
      </c>
      <c r="M19" s="42">
        <f>COUNTIF(Vertices[Closeness Centrality],"&gt;= "&amp;L19)-COUNTIF(Vertices[Closeness Centrality],"&gt;="&amp;L20)</f>
        <v>0</v>
      </c>
      <c r="N19" s="41">
        <f t="shared" si="6"/>
        <v>0.06949043636363637</v>
      </c>
      <c r="O19" s="42">
        <f>COUNTIF(Vertices[Eigenvector Centrality],"&gt;= "&amp;N19)-COUNTIF(Vertices[Eigenvector Centrality],"&gt;="&amp;N20)</f>
        <v>0</v>
      </c>
      <c r="P19" s="41">
        <f t="shared" si="7"/>
        <v>1.6068010545454554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1.963636363636364</v>
      </c>
      <c r="G20" s="40">
        <f>COUNTIF(Vertices[In-Degree],"&gt;= "&amp;F20)-COUNTIF(Vertices[In-Degree],"&gt;="&amp;F21)</f>
        <v>2</v>
      </c>
      <c r="H20" s="39">
        <f t="shared" si="3"/>
        <v>2.6181818181818186</v>
      </c>
      <c r="I20" s="40">
        <f>COUNTIF(Vertices[Out-Degree],"&gt;= "&amp;H20)-COUNTIF(Vertices[Out-Degree],"&gt;="&amp;H21)</f>
        <v>0</v>
      </c>
      <c r="J20" s="39">
        <f t="shared" si="4"/>
        <v>22.909090909090914</v>
      </c>
      <c r="K20" s="40">
        <f>COUNTIF(Vertices[Betweenness Centrality],"&gt;= "&amp;J20)-COUNTIF(Vertices[Betweenness Centrality],"&gt;="&amp;J21)</f>
        <v>0</v>
      </c>
      <c r="L20" s="39">
        <f t="shared" si="5"/>
        <v>0.3553032545454546</v>
      </c>
      <c r="M20" s="40">
        <f>COUNTIF(Vertices[Closeness Centrality],"&gt;= "&amp;L20)-COUNTIF(Vertices[Closeness Centrality],"&gt;="&amp;L21)</f>
        <v>0</v>
      </c>
      <c r="N20" s="39">
        <f t="shared" si="6"/>
        <v>0.0735781090909091</v>
      </c>
      <c r="O20" s="40">
        <f>COUNTIF(Vertices[Eigenvector Centrality],"&gt;= "&amp;N20)-COUNTIF(Vertices[Eigenvector Centrality],"&gt;="&amp;N21)</f>
        <v>7</v>
      </c>
      <c r="P20" s="39">
        <f t="shared" si="7"/>
        <v>1.6688747636363646</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2.072727272727273</v>
      </c>
      <c r="G21" s="42">
        <f>COUNTIF(Vertices[In-Degree],"&gt;= "&amp;F21)-COUNTIF(Vertices[In-Degree],"&gt;="&amp;F22)</f>
        <v>0</v>
      </c>
      <c r="H21" s="41">
        <f t="shared" si="3"/>
        <v>2.763636363636364</v>
      </c>
      <c r="I21" s="42">
        <f>COUNTIF(Vertices[Out-Degree],"&gt;= "&amp;H21)-COUNTIF(Vertices[Out-Degree],"&gt;="&amp;H22)</f>
        <v>0</v>
      </c>
      <c r="J21" s="41">
        <f t="shared" si="4"/>
        <v>24.181818181818187</v>
      </c>
      <c r="K21" s="42">
        <f>COUNTIF(Vertices[Betweenness Centrality],"&gt;= "&amp;J21)-COUNTIF(Vertices[Betweenness Centrality],"&gt;="&amp;J22)</f>
        <v>0</v>
      </c>
      <c r="L21" s="41">
        <f t="shared" si="5"/>
        <v>0.37272749090909096</v>
      </c>
      <c r="M21" s="42">
        <f>COUNTIF(Vertices[Closeness Centrality],"&gt;= "&amp;L21)-COUNTIF(Vertices[Closeness Centrality],"&gt;="&amp;L22)</f>
        <v>0</v>
      </c>
      <c r="N21" s="41">
        <f t="shared" si="6"/>
        <v>0.07766578181818183</v>
      </c>
      <c r="O21" s="42">
        <f>COUNTIF(Vertices[Eigenvector Centrality],"&gt;= "&amp;N21)-COUNTIF(Vertices[Eigenvector Centrality],"&gt;="&amp;N22)</f>
        <v>0</v>
      </c>
      <c r="P21" s="41">
        <f t="shared" si="7"/>
        <v>1.7309484727272737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2.9090909090909096</v>
      </c>
      <c r="I22" s="40">
        <f>COUNTIF(Vertices[Out-Degree],"&gt;= "&amp;H22)-COUNTIF(Vertices[Out-Degree],"&gt;="&amp;H23)</f>
        <v>2</v>
      </c>
      <c r="J22" s="39">
        <f t="shared" si="4"/>
        <v>25.45454545454546</v>
      </c>
      <c r="K22" s="40">
        <f>COUNTIF(Vertices[Betweenness Centrality],"&gt;= "&amp;J22)-COUNTIF(Vertices[Betweenness Centrality],"&gt;="&amp;J23)</f>
        <v>0</v>
      </c>
      <c r="L22" s="39">
        <f t="shared" si="5"/>
        <v>0.39015172727272734</v>
      </c>
      <c r="M22" s="40">
        <f>COUNTIF(Vertices[Closeness Centrality],"&gt;= "&amp;L22)-COUNTIF(Vertices[Closeness Centrality],"&gt;="&amp;L23)</f>
        <v>0</v>
      </c>
      <c r="N22" s="39">
        <f t="shared" si="6"/>
        <v>0.08175345454545456</v>
      </c>
      <c r="O22" s="40">
        <f>COUNTIF(Vertices[Eigenvector Centrality],"&gt;= "&amp;N22)-COUNTIF(Vertices[Eigenvector Centrality],"&gt;="&amp;N23)</f>
        <v>0</v>
      </c>
      <c r="P22" s="39">
        <f t="shared" si="7"/>
        <v>1.7930221818181828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2.290909090909091</v>
      </c>
      <c r="G23" s="42">
        <f>COUNTIF(Vertices[In-Degree],"&gt;= "&amp;F23)-COUNTIF(Vertices[In-Degree],"&gt;="&amp;F24)</f>
        <v>0</v>
      </c>
      <c r="H23" s="41">
        <f t="shared" si="3"/>
        <v>3.054545454545455</v>
      </c>
      <c r="I23" s="42">
        <f>COUNTIF(Vertices[Out-Degree],"&gt;= "&amp;H23)-COUNTIF(Vertices[Out-Degree],"&gt;="&amp;H24)</f>
        <v>0</v>
      </c>
      <c r="J23" s="41">
        <f t="shared" si="4"/>
        <v>26.727272727272734</v>
      </c>
      <c r="K23" s="42">
        <f>COUNTIF(Vertices[Betweenness Centrality],"&gt;= "&amp;J23)-COUNTIF(Vertices[Betweenness Centrality],"&gt;="&amp;J24)</f>
        <v>0</v>
      </c>
      <c r="L23" s="41">
        <f t="shared" si="5"/>
        <v>0.4075759636363637</v>
      </c>
      <c r="M23" s="42">
        <f>COUNTIF(Vertices[Closeness Centrality],"&gt;= "&amp;L23)-COUNTIF(Vertices[Closeness Centrality],"&gt;="&amp;L24)</f>
        <v>0</v>
      </c>
      <c r="N23" s="41">
        <f t="shared" si="6"/>
        <v>0.08584112727272729</v>
      </c>
      <c r="O23" s="42">
        <f>COUNTIF(Vertices[Eigenvector Centrality],"&gt;= "&amp;N23)-COUNTIF(Vertices[Eigenvector Centrality],"&gt;="&amp;N24)</f>
        <v>0</v>
      </c>
      <c r="P23" s="41">
        <f t="shared" si="7"/>
        <v>1.855095890909092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2.4</v>
      </c>
      <c r="G24" s="40">
        <f>COUNTIF(Vertices[In-Degree],"&gt;= "&amp;F24)-COUNTIF(Vertices[In-Degree],"&gt;="&amp;F25)</f>
        <v>0</v>
      </c>
      <c r="H24" s="39">
        <f t="shared" si="3"/>
        <v>3.2000000000000006</v>
      </c>
      <c r="I24" s="40">
        <f>COUNTIF(Vertices[Out-Degree],"&gt;= "&amp;H24)-COUNTIF(Vertices[Out-Degree],"&gt;="&amp;H25)</f>
        <v>0</v>
      </c>
      <c r="J24" s="39">
        <f t="shared" si="4"/>
        <v>28.000000000000007</v>
      </c>
      <c r="K24" s="40">
        <f>COUNTIF(Vertices[Betweenness Centrality],"&gt;= "&amp;J24)-COUNTIF(Vertices[Betweenness Centrality],"&gt;="&amp;J25)</f>
        <v>0</v>
      </c>
      <c r="L24" s="39">
        <f t="shared" si="5"/>
        <v>0.4250002000000001</v>
      </c>
      <c r="M24" s="40">
        <f>COUNTIF(Vertices[Closeness Centrality],"&gt;= "&amp;L24)-COUNTIF(Vertices[Closeness Centrality],"&gt;="&amp;L25)</f>
        <v>0</v>
      </c>
      <c r="N24" s="39">
        <f t="shared" si="6"/>
        <v>0.08992880000000002</v>
      </c>
      <c r="O24" s="40">
        <f>COUNTIF(Vertices[Eigenvector Centrality],"&gt;= "&amp;N24)-COUNTIF(Vertices[Eigenvector Centrality],"&gt;="&amp;N25)</f>
        <v>0</v>
      </c>
      <c r="P24" s="39">
        <f t="shared" si="7"/>
        <v>1.9171696000000011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2.509090909090909</v>
      </c>
      <c r="G25" s="42">
        <f>COUNTIF(Vertices[In-Degree],"&gt;= "&amp;F25)-COUNTIF(Vertices[In-Degree],"&gt;="&amp;F26)</f>
        <v>0</v>
      </c>
      <c r="H25" s="41">
        <f t="shared" si="3"/>
        <v>3.345454545454546</v>
      </c>
      <c r="I25" s="42">
        <f>COUNTIF(Vertices[Out-Degree],"&gt;= "&amp;H25)-COUNTIF(Vertices[Out-Degree],"&gt;="&amp;H26)</f>
        <v>0</v>
      </c>
      <c r="J25" s="41">
        <f t="shared" si="4"/>
        <v>29.27272727272728</v>
      </c>
      <c r="K25" s="42">
        <f>COUNTIF(Vertices[Betweenness Centrality],"&gt;= "&amp;J25)-COUNTIF(Vertices[Betweenness Centrality],"&gt;="&amp;J26)</f>
        <v>0</v>
      </c>
      <c r="L25" s="41">
        <f t="shared" si="5"/>
        <v>0.4424244363636365</v>
      </c>
      <c r="M25" s="42">
        <f>COUNTIF(Vertices[Closeness Centrality],"&gt;= "&amp;L25)-COUNTIF(Vertices[Closeness Centrality],"&gt;="&amp;L26)</f>
        <v>0</v>
      </c>
      <c r="N25" s="41">
        <f t="shared" si="6"/>
        <v>0.09401647272727275</v>
      </c>
      <c r="O25" s="42">
        <f>COUNTIF(Vertices[Eigenvector Centrality],"&gt;= "&amp;N25)-COUNTIF(Vertices[Eigenvector Centrality],"&gt;="&amp;N26)</f>
        <v>0</v>
      </c>
      <c r="P25" s="41">
        <f t="shared" si="7"/>
        <v>1.9792433090909103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3.4909090909090916</v>
      </c>
      <c r="I26" s="40">
        <f>COUNTIF(Vertices[Out-Degree],"&gt;= "&amp;H26)-COUNTIF(Vertices[Out-Degree],"&gt;="&amp;H28)</f>
        <v>0</v>
      </c>
      <c r="J26" s="39">
        <f t="shared" si="4"/>
        <v>30.545454545454554</v>
      </c>
      <c r="K26" s="40">
        <f>COUNTIF(Vertices[Betweenness Centrality],"&gt;= "&amp;J26)-COUNTIF(Vertices[Betweenness Centrality],"&gt;="&amp;J28)</f>
        <v>0</v>
      </c>
      <c r="L26" s="39">
        <f t="shared" si="5"/>
        <v>0.45984867272727287</v>
      </c>
      <c r="M26" s="40">
        <f>COUNTIF(Vertices[Closeness Centrality],"&gt;= "&amp;L26)-COUNTIF(Vertices[Closeness Centrality],"&gt;="&amp;L28)</f>
        <v>0</v>
      </c>
      <c r="N26" s="39">
        <f t="shared" si="6"/>
        <v>0.09810414545454547</v>
      </c>
      <c r="O26" s="40">
        <f>COUNTIF(Vertices[Eigenvector Centrality],"&gt;= "&amp;N26)-COUNTIF(Vertices[Eigenvector Centrality],"&gt;="&amp;N28)</f>
        <v>0</v>
      </c>
      <c r="P26" s="39">
        <f t="shared" si="7"/>
        <v>2.0413170181818194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1.54023</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3.636363636363637</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0.47727290909090925</v>
      </c>
      <c r="M28" s="42">
        <f>COUNTIF(Vertices[Closeness Centrality],"&gt;= "&amp;L28)-COUNTIF(Vertices[Closeness Centrality],"&gt;="&amp;L40)</f>
        <v>0</v>
      </c>
      <c r="N28" s="41">
        <f>N26+($N$57-$N$2)/BinDivisor</f>
        <v>0.1021918181818182</v>
      </c>
      <c r="O28" s="42">
        <f>COUNTIF(Vertices[Eigenvector Centrality],"&gt;= "&amp;N28)-COUNTIF(Vertices[Eigenvector Centrality],"&gt;="&amp;N40)</f>
        <v>0</v>
      </c>
      <c r="P28" s="41">
        <f>P26+($P$57-$P$2)/BinDivisor</f>
        <v>2.1033907272727284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0.03538461538461538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986</v>
      </c>
      <c r="B30" s="36">
        <v>0.485969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987</v>
      </c>
      <c r="B32" s="36" t="s">
        <v>997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988</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989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990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991</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1:21" ht="15">
      <c r="A39" s="36" t="s">
        <v>984</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1:21" ht="15">
      <c r="A40" s="36" t="s">
        <v>992</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3.7818181818181826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0.49469714545454563</v>
      </c>
      <c r="M40" s="40">
        <f>COUNTIF(Vertices[Closeness Centrality],"&gt;= "&amp;L40)-COUNTIF(Vertices[Closeness Centrality],"&gt;="&amp;L41)</f>
        <v>1</v>
      </c>
      <c r="N40" s="39">
        <f>N28+($N$57-$N$2)/BinDivisor</f>
        <v>0.10627949090909093</v>
      </c>
      <c r="O40" s="40">
        <f>COUNTIF(Vertices[Eigenvector Centrality],"&gt;= "&amp;N40)-COUNTIF(Vertices[Eigenvector Centrality],"&gt;="&amp;N41)</f>
        <v>0</v>
      </c>
      <c r="P40" s="39">
        <f>P28+($P$57-$P$2)/BinDivisor</f>
        <v>2.1654644363636373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993</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0.512121381818182</v>
      </c>
      <c r="M41" s="42">
        <f>COUNTIF(Vertices[Closeness Centrality],"&gt;= "&amp;L41)-COUNTIF(Vertices[Closeness Centrality],"&gt;="&amp;L42)</f>
        <v>0</v>
      </c>
      <c r="N41" s="41">
        <f aca="true" t="shared" si="15" ref="N41:N56">N40+($N$57-$N$2)/BinDivisor</f>
        <v>0.11036716363636366</v>
      </c>
      <c r="O41" s="42">
        <f>COUNTIF(Vertices[Eigenvector Centrality],"&gt;= "&amp;N41)-COUNTIF(Vertices[Eigenvector Centrality],"&gt;="&amp;N42)</f>
        <v>0</v>
      </c>
      <c r="P41" s="41">
        <f aca="true" t="shared" si="16" ref="P41:P56">P40+($P$57-$P$2)/BinDivisor</f>
        <v>2.227538145454546</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994</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4.072727272727273</v>
      </c>
      <c r="I42" s="40">
        <f>COUNTIF(Vertices[Out-Degree],"&gt;= "&amp;H42)-COUNTIF(Vertices[Out-Degree],"&gt;="&amp;H43)</f>
        <v>0</v>
      </c>
      <c r="J42" s="39">
        <f t="shared" si="13"/>
        <v>35.63636363636365</v>
      </c>
      <c r="K42" s="40">
        <f>COUNTIF(Vertices[Betweenness Centrality],"&gt;= "&amp;J42)-COUNTIF(Vertices[Betweenness Centrality],"&gt;="&amp;J43)</f>
        <v>0</v>
      </c>
      <c r="L42" s="39">
        <f t="shared" si="14"/>
        <v>0.5295456181818183</v>
      </c>
      <c r="M42" s="40">
        <f>COUNTIF(Vertices[Closeness Centrality],"&gt;= "&amp;L42)-COUNTIF(Vertices[Closeness Centrality],"&gt;="&amp;L43)</f>
        <v>0</v>
      </c>
      <c r="N42" s="39">
        <f t="shared" si="15"/>
        <v>0.11445483636363639</v>
      </c>
      <c r="O42" s="40">
        <f>COUNTIF(Vertices[Eigenvector Centrality],"&gt;= "&amp;N42)-COUNTIF(Vertices[Eigenvector Centrality],"&gt;="&amp;N43)</f>
        <v>0</v>
      </c>
      <c r="P42" s="39">
        <f t="shared" si="16"/>
        <v>2.289611854545455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995</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4.218181818181819</v>
      </c>
      <c r="I43" s="42">
        <f>COUNTIF(Vertices[Out-Degree],"&gt;= "&amp;H43)-COUNTIF(Vertices[Out-Degree],"&gt;="&amp;H44)</f>
        <v>0</v>
      </c>
      <c r="J43" s="41">
        <f t="shared" si="13"/>
        <v>36.90909090909092</v>
      </c>
      <c r="K43" s="42">
        <f>COUNTIF(Vertices[Betweenness Centrality],"&gt;= "&amp;J43)-COUNTIF(Vertices[Betweenness Centrality],"&gt;="&amp;J44)</f>
        <v>0</v>
      </c>
      <c r="L43" s="41">
        <f t="shared" si="14"/>
        <v>0.5469698545454547</v>
      </c>
      <c r="M43" s="42">
        <f>COUNTIF(Vertices[Closeness Centrality],"&gt;= "&amp;L43)-COUNTIF(Vertices[Closeness Centrality],"&gt;="&amp;L44)</f>
        <v>0</v>
      </c>
      <c r="N43" s="41">
        <f t="shared" si="15"/>
        <v>0.11854250909090912</v>
      </c>
      <c r="O43" s="42">
        <f>COUNTIF(Vertices[Eigenvector Centrality],"&gt;= "&amp;N43)-COUNTIF(Vertices[Eigenvector Centrality],"&gt;="&amp;N44)</f>
        <v>0</v>
      </c>
      <c r="P43" s="41">
        <f t="shared" si="16"/>
        <v>2.351685563636364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996</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4.363636363636364</v>
      </c>
      <c r="I44" s="40">
        <f>COUNTIF(Vertices[Out-Degree],"&gt;= "&amp;H44)-COUNTIF(Vertices[Out-Degree],"&gt;="&amp;H45)</f>
        <v>0</v>
      </c>
      <c r="J44" s="39">
        <f t="shared" si="13"/>
        <v>38.181818181818194</v>
      </c>
      <c r="K44" s="40">
        <f>COUNTIF(Vertices[Betweenness Centrality],"&gt;= "&amp;J44)-COUNTIF(Vertices[Betweenness Centrality],"&gt;="&amp;J45)</f>
        <v>0</v>
      </c>
      <c r="L44" s="39">
        <f t="shared" si="14"/>
        <v>0.564394090909091</v>
      </c>
      <c r="M44" s="40">
        <f>COUNTIF(Vertices[Closeness Centrality],"&gt;= "&amp;L44)-COUNTIF(Vertices[Closeness Centrality],"&gt;="&amp;L45)</f>
        <v>0</v>
      </c>
      <c r="N44" s="39">
        <f t="shared" si="15"/>
        <v>0.12263018181818185</v>
      </c>
      <c r="O44" s="40">
        <f>COUNTIF(Vertices[Eigenvector Centrality],"&gt;= "&amp;N44)-COUNTIF(Vertices[Eigenvector Centrality],"&gt;="&amp;N45)</f>
        <v>0</v>
      </c>
      <c r="P44" s="39">
        <f t="shared" si="16"/>
        <v>2.413759272727273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3.38181818181818</v>
      </c>
      <c r="G45" s="42">
        <f>COUNTIF(Vertices[In-Degree],"&gt;= "&amp;F45)-COUNTIF(Vertices[In-Degree],"&gt;="&amp;F46)</f>
        <v>0</v>
      </c>
      <c r="H45" s="41">
        <f t="shared" si="12"/>
        <v>4.50909090909091</v>
      </c>
      <c r="I45" s="42">
        <f>COUNTIF(Vertices[Out-Degree],"&gt;= "&amp;H45)-COUNTIF(Vertices[Out-Degree],"&gt;="&amp;H46)</f>
        <v>0</v>
      </c>
      <c r="J45" s="41">
        <f t="shared" si="13"/>
        <v>39.45454545454547</v>
      </c>
      <c r="K45" s="42">
        <f>COUNTIF(Vertices[Betweenness Centrality],"&gt;= "&amp;J45)-COUNTIF(Vertices[Betweenness Centrality],"&gt;="&amp;J46)</f>
        <v>0</v>
      </c>
      <c r="L45" s="41">
        <f t="shared" si="14"/>
        <v>0.5818183272727273</v>
      </c>
      <c r="M45" s="42">
        <f>COUNTIF(Vertices[Closeness Centrality],"&gt;= "&amp;L45)-COUNTIF(Vertices[Closeness Centrality],"&gt;="&amp;L46)</f>
        <v>0</v>
      </c>
      <c r="N45" s="41">
        <f t="shared" si="15"/>
        <v>0.12671785454545456</v>
      </c>
      <c r="O45" s="42">
        <f>COUNTIF(Vertices[Eigenvector Centrality],"&gt;= "&amp;N45)-COUNTIF(Vertices[Eigenvector Centrality],"&gt;="&amp;N46)</f>
        <v>0</v>
      </c>
      <c r="P45" s="41">
        <f t="shared" si="16"/>
        <v>2.475832981818182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3.490909090909089</v>
      </c>
      <c r="G46" s="40">
        <f>COUNTIF(Vertices[In-Degree],"&gt;= "&amp;F46)-COUNTIF(Vertices[In-Degree],"&gt;="&amp;F47)</f>
        <v>0</v>
      </c>
      <c r="H46" s="39">
        <f t="shared" si="12"/>
        <v>4.654545454545455</v>
      </c>
      <c r="I46" s="40">
        <f>COUNTIF(Vertices[Out-Degree],"&gt;= "&amp;H46)-COUNTIF(Vertices[Out-Degree],"&gt;="&amp;H47)</f>
        <v>0</v>
      </c>
      <c r="J46" s="39">
        <f t="shared" si="13"/>
        <v>40.72727272727274</v>
      </c>
      <c r="K46" s="40">
        <f>COUNTIF(Vertices[Betweenness Centrality],"&gt;= "&amp;J46)-COUNTIF(Vertices[Betweenness Centrality],"&gt;="&amp;J47)</f>
        <v>0</v>
      </c>
      <c r="L46" s="39">
        <f t="shared" si="14"/>
        <v>0.5992425636363636</v>
      </c>
      <c r="M46" s="40">
        <f>COUNTIF(Vertices[Closeness Centrality],"&gt;= "&amp;L46)-COUNTIF(Vertices[Closeness Centrality],"&gt;="&amp;L47)</f>
        <v>0</v>
      </c>
      <c r="N46" s="39">
        <f t="shared" si="15"/>
        <v>0.1308055272727273</v>
      </c>
      <c r="O46" s="40">
        <f>COUNTIF(Vertices[Eigenvector Centrality],"&gt;= "&amp;N46)-COUNTIF(Vertices[Eigenvector Centrality],"&gt;="&amp;N47)</f>
        <v>0</v>
      </c>
      <c r="P46" s="39">
        <f t="shared" si="16"/>
        <v>2.537906690909091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3.599999999999998</v>
      </c>
      <c r="G47" s="42">
        <f>COUNTIF(Vertices[In-Degree],"&gt;= "&amp;F47)-COUNTIF(Vertices[In-Degree],"&gt;="&amp;F48)</f>
        <v>0</v>
      </c>
      <c r="H47" s="41">
        <f t="shared" si="12"/>
        <v>4.800000000000001</v>
      </c>
      <c r="I47" s="42">
        <f>COUNTIF(Vertices[Out-Degree],"&gt;= "&amp;H47)-COUNTIF(Vertices[Out-Degree],"&gt;="&amp;H48)</f>
        <v>0</v>
      </c>
      <c r="J47" s="41">
        <f t="shared" si="13"/>
        <v>42.000000000000014</v>
      </c>
      <c r="K47" s="42">
        <f>COUNTIF(Vertices[Betweenness Centrality],"&gt;= "&amp;J47)-COUNTIF(Vertices[Betweenness Centrality],"&gt;="&amp;J48)</f>
        <v>0</v>
      </c>
      <c r="L47" s="41">
        <f t="shared" si="14"/>
        <v>0.6166668</v>
      </c>
      <c r="M47" s="42">
        <f>COUNTIF(Vertices[Closeness Centrality],"&gt;= "&amp;L47)-COUNTIF(Vertices[Closeness Centrality],"&gt;="&amp;L48)</f>
        <v>0</v>
      </c>
      <c r="N47" s="41">
        <f t="shared" si="15"/>
        <v>0.13489320000000002</v>
      </c>
      <c r="O47" s="42">
        <f>COUNTIF(Vertices[Eigenvector Centrality],"&gt;= "&amp;N47)-COUNTIF(Vertices[Eigenvector Centrality],"&gt;="&amp;N48)</f>
        <v>1</v>
      </c>
      <c r="P47" s="41">
        <f t="shared" si="16"/>
        <v>2.5999803999999997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3.7090909090909068</v>
      </c>
      <c r="G48" s="40">
        <f>COUNTIF(Vertices[In-Degree],"&gt;= "&amp;F48)-COUNTIF(Vertices[In-Degree],"&gt;="&amp;F49)</f>
        <v>0</v>
      </c>
      <c r="H48" s="39">
        <f t="shared" si="12"/>
        <v>4.945454545454546</v>
      </c>
      <c r="I48" s="40">
        <f>COUNTIF(Vertices[Out-Degree],"&gt;= "&amp;H48)-COUNTIF(Vertices[Out-Degree],"&gt;="&amp;H49)</f>
        <v>0</v>
      </c>
      <c r="J48" s="39">
        <f t="shared" si="13"/>
        <v>43.27272727272729</v>
      </c>
      <c r="K48" s="40">
        <f>COUNTIF(Vertices[Betweenness Centrality],"&gt;= "&amp;J48)-COUNTIF(Vertices[Betweenness Centrality],"&gt;="&amp;J49)</f>
        <v>0</v>
      </c>
      <c r="L48" s="39">
        <f t="shared" si="14"/>
        <v>0.6340910363636363</v>
      </c>
      <c r="M48" s="40">
        <f>COUNTIF(Vertices[Closeness Centrality],"&gt;= "&amp;L48)-COUNTIF(Vertices[Closeness Centrality],"&gt;="&amp;L49)</f>
        <v>0</v>
      </c>
      <c r="N48" s="39">
        <f t="shared" si="15"/>
        <v>0.13898087272727275</v>
      </c>
      <c r="O48" s="40">
        <f>COUNTIF(Vertices[Eigenvector Centrality],"&gt;= "&amp;N48)-COUNTIF(Vertices[Eigenvector Centrality],"&gt;="&amp;N49)</f>
        <v>0</v>
      </c>
      <c r="P48" s="39">
        <f t="shared" si="16"/>
        <v>2.6620541090909087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5.090909090909092</v>
      </c>
      <c r="I49" s="42">
        <f>COUNTIF(Vertices[Out-Degree],"&gt;= "&amp;H49)-COUNTIF(Vertices[Out-Degree],"&gt;="&amp;H50)</f>
        <v>0</v>
      </c>
      <c r="J49" s="41">
        <f t="shared" si="13"/>
        <v>44.54545454545456</v>
      </c>
      <c r="K49" s="42">
        <f>COUNTIF(Vertices[Betweenness Centrality],"&gt;= "&amp;J49)-COUNTIF(Vertices[Betweenness Centrality],"&gt;="&amp;J50)</f>
        <v>0</v>
      </c>
      <c r="L49" s="41">
        <f t="shared" si="14"/>
        <v>0.6515152727272726</v>
      </c>
      <c r="M49" s="42">
        <f>COUNTIF(Vertices[Closeness Centrality],"&gt;= "&amp;L49)-COUNTIF(Vertices[Closeness Centrality],"&gt;="&amp;L50)</f>
        <v>0</v>
      </c>
      <c r="N49" s="41">
        <f t="shared" si="15"/>
        <v>0.14306854545454548</v>
      </c>
      <c r="O49" s="42">
        <f>COUNTIF(Vertices[Eigenvector Centrality],"&gt;= "&amp;N49)-COUNTIF(Vertices[Eigenvector Centrality],"&gt;="&amp;N50)</f>
        <v>0</v>
      </c>
      <c r="P49" s="41">
        <f t="shared" si="16"/>
        <v>2.7241278181818176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5.236363636363637</v>
      </c>
      <c r="I50" s="40">
        <f>COUNTIF(Vertices[Out-Degree],"&gt;= "&amp;H50)-COUNTIF(Vertices[Out-Degree],"&gt;="&amp;H51)</f>
        <v>0</v>
      </c>
      <c r="J50" s="39">
        <f t="shared" si="13"/>
        <v>45.818181818181834</v>
      </c>
      <c r="K50" s="40">
        <f>COUNTIF(Vertices[Betweenness Centrality],"&gt;= "&amp;J50)-COUNTIF(Vertices[Betweenness Centrality],"&gt;="&amp;J51)</f>
        <v>0</v>
      </c>
      <c r="L50" s="39">
        <f t="shared" si="14"/>
        <v>0.6689395090909089</v>
      </c>
      <c r="M50" s="40">
        <f>COUNTIF(Vertices[Closeness Centrality],"&gt;= "&amp;L50)-COUNTIF(Vertices[Closeness Centrality],"&gt;="&amp;L51)</f>
        <v>0</v>
      </c>
      <c r="N50" s="39">
        <f t="shared" si="15"/>
        <v>0.1471562181818182</v>
      </c>
      <c r="O50" s="40">
        <f>COUNTIF(Vertices[Eigenvector Centrality],"&gt;= "&amp;N50)-COUNTIF(Vertices[Eigenvector Centrality],"&gt;="&amp;N51)</f>
        <v>0</v>
      </c>
      <c r="P50" s="39">
        <f t="shared" si="16"/>
        <v>2.7862015272727265</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5.381818181818183</v>
      </c>
      <c r="I51" s="42">
        <f>COUNTIF(Vertices[Out-Degree],"&gt;= "&amp;H51)-COUNTIF(Vertices[Out-Degree],"&gt;="&amp;H52)</f>
        <v>0</v>
      </c>
      <c r="J51" s="41">
        <f t="shared" si="13"/>
        <v>47.09090909090911</v>
      </c>
      <c r="K51" s="42">
        <f>COUNTIF(Vertices[Betweenness Centrality],"&gt;= "&amp;J51)-COUNTIF(Vertices[Betweenness Centrality],"&gt;="&amp;J52)</f>
        <v>0</v>
      </c>
      <c r="L51" s="41">
        <f t="shared" si="14"/>
        <v>0.6863637454545453</v>
      </c>
      <c r="M51" s="42">
        <f>COUNTIF(Vertices[Closeness Centrality],"&gt;= "&amp;L51)-COUNTIF(Vertices[Closeness Centrality],"&gt;="&amp;L52)</f>
        <v>0</v>
      </c>
      <c r="N51" s="41">
        <f t="shared" si="15"/>
        <v>0.15124389090909093</v>
      </c>
      <c r="O51" s="42">
        <f>COUNTIF(Vertices[Eigenvector Centrality],"&gt;= "&amp;N51)-COUNTIF(Vertices[Eigenvector Centrality],"&gt;="&amp;N52)</f>
        <v>0</v>
      </c>
      <c r="P51" s="41">
        <f t="shared" si="16"/>
        <v>2.8482752363636354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5.527272727272728</v>
      </c>
      <c r="I52" s="40">
        <f>COUNTIF(Vertices[Out-Degree],"&gt;= "&amp;H52)-COUNTIF(Vertices[Out-Degree],"&gt;="&amp;H53)</f>
        <v>0</v>
      </c>
      <c r="J52" s="39">
        <f t="shared" si="13"/>
        <v>48.36363636363638</v>
      </c>
      <c r="K52" s="40">
        <f>COUNTIF(Vertices[Betweenness Centrality],"&gt;= "&amp;J52)-COUNTIF(Vertices[Betweenness Centrality],"&gt;="&amp;J53)</f>
        <v>0</v>
      </c>
      <c r="L52" s="39">
        <f t="shared" si="14"/>
        <v>0.7037879818181816</v>
      </c>
      <c r="M52" s="40">
        <f>COUNTIF(Vertices[Closeness Centrality],"&gt;= "&amp;L52)-COUNTIF(Vertices[Closeness Centrality],"&gt;="&amp;L53)</f>
        <v>0</v>
      </c>
      <c r="N52" s="39">
        <f t="shared" si="15"/>
        <v>0.15533156363636366</v>
      </c>
      <c r="O52" s="40">
        <f>COUNTIF(Vertices[Eigenvector Centrality],"&gt;= "&amp;N52)-COUNTIF(Vertices[Eigenvector Centrality],"&gt;="&amp;N53)</f>
        <v>0</v>
      </c>
      <c r="P52" s="39">
        <f t="shared" si="16"/>
        <v>2.9103489454545444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5.672727272727274</v>
      </c>
      <c r="I53" s="42">
        <f>COUNTIF(Vertices[Out-Degree],"&gt;= "&amp;H53)-COUNTIF(Vertices[Out-Degree],"&gt;="&amp;H54)</f>
        <v>0</v>
      </c>
      <c r="J53" s="41">
        <f t="shared" si="13"/>
        <v>49.636363636363654</v>
      </c>
      <c r="K53" s="42">
        <f>COUNTIF(Vertices[Betweenness Centrality],"&gt;= "&amp;J53)-COUNTIF(Vertices[Betweenness Centrality],"&gt;="&amp;J54)</f>
        <v>0</v>
      </c>
      <c r="L53" s="41">
        <f t="shared" si="14"/>
        <v>0.7212122181818179</v>
      </c>
      <c r="M53" s="42">
        <f>COUNTIF(Vertices[Closeness Centrality],"&gt;= "&amp;L53)-COUNTIF(Vertices[Closeness Centrality],"&gt;="&amp;L54)</f>
        <v>0</v>
      </c>
      <c r="N53" s="41">
        <f t="shared" si="15"/>
        <v>0.1594192363636364</v>
      </c>
      <c r="O53" s="42">
        <f>COUNTIF(Vertices[Eigenvector Centrality],"&gt;= "&amp;N53)-COUNTIF(Vertices[Eigenvector Centrality],"&gt;="&amp;N54)</f>
        <v>0</v>
      </c>
      <c r="P53" s="41">
        <f t="shared" si="16"/>
        <v>2.9724226545454533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5.818181818181819</v>
      </c>
      <c r="I54" s="40">
        <f>COUNTIF(Vertices[Out-Degree],"&gt;= "&amp;H54)-COUNTIF(Vertices[Out-Degree],"&gt;="&amp;H55)</f>
        <v>0</v>
      </c>
      <c r="J54" s="39">
        <f t="shared" si="13"/>
        <v>50.90909090909093</v>
      </c>
      <c r="K54" s="40">
        <f>COUNTIF(Vertices[Betweenness Centrality],"&gt;= "&amp;J54)-COUNTIF(Vertices[Betweenness Centrality],"&gt;="&amp;J55)</f>
        <v>0</v>
      </c>
      <c r="L54" s="39">
        <f t="shared" si="14"/>
        <v>0.7386364545454542</v>
      </c>
      <c r="M54" s="40">
        <f>COUNTIF(Vertices[Closeness Centrality],"&gt;= "&amp;L54)-COUNTIF(Vertices[Closeness Centrality],"&gt;="&amp;L55)</f>
        <v>0</v>
      </c>
      <c r="N54" s="39">
        <f t="shared" si="15"/>
        <v>0.16350690909090912</v>
      </c>
      <c r="O54" s="40">
        <f>COUNTIF(Vertices[Eigenvector Centrality],"&gt;= "&amp;N54)-COUNTIF(Vertices[Eigenvector Centrality],"&gt;="&amp;N55)</f>
        <v>0</v>
      </c>
      <c r="P54" s="39">
        <f t="shared" si="16"/>
        <v>3.034496363636362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5.963636363636365</v>
      </c>
      <c r="I55" s="42">
        <f>COUNTIF(Vertices[Out-Degree],"&gt;= "&amp;H55)-COUNTIF(Vertices[Out-Degree],"&gt;="&amp;H56)</f>
        <v>0</v>
      </c>
      <c r="J55" s="41">
        <f t="shared" si="13"/>
        <v>52.1818181818182</v>
      </c>
      <c r="K55" s="42">
        <f>COUNTIF(Vertices[Betweenness Centrality],"&gt;= "&amp;J55)-COUNTIF(Vertices[Betweenness Centrality],"&gt;="&amp;J56)</f>
        <v>0</v>
      </c>
      <c r="L55" s="41">
        <f t="shared" si="14"/>
        <v>0.7560606909090906</v>
      </c>
      <c r="M55" s="42">
        <f>COUNTIF(Vertices[Closeness Centrality],"&gt;= "&amp;L55)-COUNTIF(Vertices[Closeness Centrality],"&gt;="&amp;L56)</f>
        <v>0</v>
      </c>
      <c r="N55" s="41">
        <f t="shared" si="15"/>
        <v>0.16759458181818185</v>
      </c>
      <c r="O55" s="42">
        <f>COUNTIF(Vertices[Eigenvector Centrality],"&gt;= "&amp;N55)-COUNTIF(Vertices[Eigenvector Centrality],"&gt;="&amp;N56)</f>
        <v>0</v>
      </c>
      <c r="P55" s="41">
        <f t="shared" si="16"/>
        <v>3.096570072727271</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6.10909090909091</v>
      </c>
      <c r="I56" s="40">
        <f>COUNTIF(Vertices[Out-Degree],"&gt;= "&amp;H56)-COUNTIF(Vertices[Out-Degree],"&gt;="&amp;H57)</f>
        <v>0</v>
      </c>
      <c r="J56" s="39">
        <f t="shared" si="13"/>
        <v>53.454545454545475</v>
      </c>
      <c r="K56" s="40">
        <f>COUNTIF(Vertices[Betweenness Centrality],"&gt;= "&amp;J56)-COUNTIF(Vertices[Betweenness Centrality],"&gt;="&amp;J57)</f>
        <v>0</v>
      </c>
      <c r="L56" s="39">
        <f t="shared" si="14"/>
        <v>0.7734849272727269</v>
      </c>
      <c r="M56" s="40">
        <f>COUNTIF(Vertices[Closeness Centrality],"&gt;= "&amp;L56)-COUNTIF(Vertices[Closeness Centrality],"&gt;="&amp;L57)</f>
        <v>0</v>
      </c>
      <c r="N56" s="39">
        <f t="shared" si="15"/>
        <v>0.17168225454545458</v>
      </c>
      <c r="O56" s="40">
        <f>COUNTIF(Vertices[Eigenvector Centrality],"&gt;= "&amp;N56)-COUNTIF(Vertices[Eigenvector Centrality],"&gt;="&amp;N57)</f>
        <v>0</v>
      </c>
      <c r="P56" s="39">
        <f t="shared" si="16"/>
        <v>3.15864378181818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8</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0.224822</v>
      </c>
      <c r="O57" s="44">
        <f>COUNTIF(Vertices[Eigenvector Centrality],"&gt;= "&amp;N57)-COUNTIF(Vertices[Eigenvector Centrality],"&gt;="&amp;N58)</f>
        <v>1</v>
      </c>
      <c r="P57" s="43">
        <f>MAX(Vertices[PageRank])</f>
        <v>3.965602</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6</v>
      </c>
    </row>
    <row r="75" spans="1:2" ht="15">
      <c r="A75" s="35" t="s">
        <v>90</v>
      </c>
      <c r="B75" s="49">
        <f>_xlfn.IFERROR(AVERAGE(Vertices[In-Degree]),NoMetricMessage)</f>
        <v>1.0769230769230769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8</v>
      </c>
    </row>
    <row r="89" spans="1:2" ht="15">
      <c r="A89" s="35" t="s">
        <v>96</v>
      </c>
      <c r="B89" s="49">
        <f>_xlfn.IFERROR(AVERAGE(Vertices[Out-Degree]),NoMetricMessage)</f>
        <v>1.0769230769230769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70</v>
      </c>
    </row>
    <row r="103" spans="1:2" ht="15">
      <c r="A103" s="35" t="s">
        <v>102</v>
      </c>
      <c r="B103" s="49">
        <f>_xlfn.IFERROR(AVERAGE(Vertices[Betweenness Centrality]),NoMetricMessage)</f>
        <v>4.615384615384615</v>
      </c>
    </row>
    <row r="104" spans="1:2" ht="15">
      <c r="A104" s="35" t="s">
        <v>103</v>
      </c>
      <c r="B104" s="49">
        <f>_xlfn.IFERROR(MEDIAN(Vertices[Betweenness Centrality]),NoMetricMessage)</f>
        <v>0</v>
      </c>
    </row>
    <row r="115" spans="1:2" ht="15">
      <c r="A115" s="35" t="s">
        <v>106</v>
      </c>
      <c r="B115" s="49">
        <f>IF(COUNT(Vertices[Closeness Centrality])&gt;0,L2,NoMetricMessage)</f>
        <v>0.041667</v>
      </c>
    </row>
    <row r="116" spans="1:2" ht="15">
      <c r="A116" s="35" t="s">
        <v>107</v>
      </c>
      <c r="B116" s="49">
        <f>IF(COUNT(Vertices[Closeness Centrality])&gt;0,L57,NoMetricMessage)</f>
        <v>1</v>
      </c>
    </row>
    <row r="117" spans="1:2" ht="15">
      <c r="A117" s="35" t="s">
        <v>108</v>
      </c>
      <c r="B117" s="49">
        <f>_xlfn.IFERROR(AVERAGE(Vertices[Closeness Centrality]),NoMetricMessage)</f>
        <v>0.2050748846153847</v>
      </c>
    </row>
    <row r="118" spans="1:2" ht="15">
      <c r="A118" s="35" t="s">
        <v>109</v>
      </c>
      <c r="B118" s="49">
        <f>_xlfn.IFERROR(MEDIAN(Vertices[Closeness Centrality]),NoMetricMessage)</f>
        <v>0.111111</v>
      </c>
    </row>
    <row r="129" spans="1:2" ht="15">
      <c r="A129" s="35" t="s">
        <v>112</v>
      </c>
      <c r="B129" s="49">
        <f>IF(COUNT(Vertices[Eigenvector Centrality])&gt;0,N2,NoMetricMessage)</f>
        <v>0</v>
      </c>
    </row>
    <row r="130" spans="1:2" ht="15">
      <c r="A130" s="35" t="s">
        <v>113</v>
      </c>
      <c r="B130" s="49">
        <f>IF(COUNT(Vertices[Eigenvector Centrality])&gt;0,N57,NoMetricMessage)</f>
        <v>0.224822</v>
      </c>
    </row>
    <row r="131" spans="1:2" ht="15">
      <c r="A131" s="35" t="s">
        <v>114</v>
      </c>
      <c r="B131" s="49">
        <f>_xlfn.IFERROR(AVERAGE(Vertices[Eigenvector Centrality]),NoMetricMessage)</f>
        <v>0.038461692307692294</v>
      </c>
    </row>
    <row r="132" spans="1:2" ht="15">
      <c r="A132" s="35" t="s">
        <v>115</v>
      </c>
      <c r="B132" s="49">
        <f>_xlfn.IFERROR(MEDIAN(Vertices[Eigenvector Centrality]),NoMetricMessage)</f>
        <v>0.007093</v>
      </c>
    </row>
    <row r="143" spans="1:2" ht="15">
      <c r="A143" s="35" t="s">
        <v>140</v>
      </c>
      <c r="B143" s="49">
        <f>IF(COUNT(Vertices[PageRank])&gt;0,P2,NoMetricMessage)</f>
        <v>0.551548</v>
      </c>
    </row>
    <row r="144" spans="1:2" ht="15">
      <c r="A144" s="35" t="s">
        <v>141</v>
      </c>
      <c r="B144" s="49">
        <f>IF(COUNT(Vertices[PageRank])&gt;0,P57,NoMetricMessage)</f>
        <v>3.965602</v>
      </c>
    </row>
    <row r="145" spans="1:2" ht="15">
      <c r="A145" s="35" t="s">
        <v>142</v>
      </c>
      <c r="B145" s="49">
        <f>_xlfn.IFERROR(AVERAGE(Vertices[PageRank]),NoMetricMessage)</f>
        <v>0.999978692307692</v>
      </c>
    </row>
    <row r="146" spans="1:2" ht="15">
      <c r="A146" s="35" t="s">
        <v>143</v>
      </c>
      <c r="B146" s="49">
        <f>_xlfn.IFERROR(MEDIAN(Vertices[PageRank]),NoMetricMessage)</f>
        <v>0.571343</v>
      </c>
    </row>
    <row r="157" spans="1:2" ht="15">
      <c r="A157" s="35" t="s">
        <v>118</v>
      </c>
      <c r="B157" s="49">
        <f>IF(COUNT(Vertices[Clustering Coefficient])&gt;0,R2,NoMetricMessage)</f>
        <v>0</v>
      </c>
    </row>
    <row r="158" spans="1:2" ht="15">
      <c r="A158" s="35" t="s">
        <v>119</v>
      </c>
      <c r="B158" s="49">
        <f>IF(COUNT(Vertices[Clustering Coefficient])&gt;0,R57,NoMetricMessage)</f>
        <v>1</v>
      </c>
    </row>
    <row r="159" spans="1:2" ht="15">
      <c r="A159" s="35" t="s">
        <v>120</v>
      </c>
      <c r="B159" s="49">
        <f>_xlfn.IFERROR(AVERAGE(Vertices[Clustering Coefficient]),NoMetricMessage)</f>
        <v>0.05128205128205129</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604</v>
      </c>
      <c r="K7" s="13" t="s">
        <v>605</v>
      </c>
    </row>
    <row r="8" spans="1:11" ht="409.5">
      <c r="A8"/>
      <c r="B8">
        <v>2</v>
      </c>
      <c r="C8">
        <v>2</v>
      </c>
      <c r="D8" t="s">
        <v>61</v>
      </c>
      <c r="E8" t="s">
        <v>61</v>
      </c>
      <c r="H8" t="s">
        <v>73</v>
      </c>
      <c r="J8" t="s">
        <v>606</v>
      </c>
      <c r="K8" s="13" t="s">
        <v>607</v>
      </c>
    </row>
    <row r="9" spans="1:11" ht="409.5">
      <c r="A9"/>
      <c r="B9">
        <v>3</v>
      </c>
      <c r="C9">
        <v>4</v>
      </c>
      <c r="D9" t="s">
        <v>62</v>
      </c>
      <c r="E9" t="s">
        <v>62</v>
      </c>
      <c r="H9" t="s">
        <v>74</v>
      </c>
      <c r="J9" t="s">
        <v>608</v>
      </c>
      <c r="K9" s="13" t="s">
        <v>609</v>
      </c>
    </row>
    <row r="10" spans="1:11" ht="409.5">
      <c r="A10"/>
      <c r="B10">
        <v>4</v>
      </c>
      <c r="D10" t="s">
        <v>63</v>
      </c>
      <c r="E10" t="s">
        <v>63</v>
      </c>
      <c r="H10" t="s">
        <v>75</v>
      </c>
      <c r="J10" t="s">
        <v>610</v>
      </c>
      <c r="K10" s="13" t="s">
        <v>611</v>
      </c>
    </row>
    <row r="11" spans="1:11" ht="15">
      <c r="A11"/>
      <c r="B11">
        <v>5</v>
      </c>
      <c r="D11" t="s">
        <v>46</v>
      </c>
      <c r="E11">
        <v>1</v>
      </c>
      <c r="H11" t="s">
        <v>76</v>
      </c>
      <c r="J11" t="s">
        <v>612</v>
      </c>
      <c r="K11" t="s">
        <v>613</v>
      </c>
    </row>
    <row r="12" spans="1:11" ht="15">
      <c r="A12"/>
      <c r="B12"/>
      <c r="D12" t="s">
        <v>64</v>
      </c>
      <c r="E12">
        <v>2</v>
      </c>
      <c r="H12">
        <v>0</v>
      </c>
      <c r="J12" t="s">
        <v>614</v>
      </c>
      <c r="K12" t="s">
        <v>615</v>
      </c>
    </row>
    <row r="13" spans="1:11" ht="15">
      <c r="A13"/>
      <c r="B13"/>
      <c r="D13">
        <v>1</v>
      </c>
      <c r="E13">
        <v>3</v>
      </c>
      <c r="H13">
        <v>1</v>
      </c>
      <c r="J13" t="s">
        <v>616</v>
      </c>
      <c r="K13" t="s">
        <v>617</v>
      </c>
    </row>
    <row r="14" spans="4:11" ht="15">
      <c r="D14">
        <v>2</v>
      </c>
      <c r="E14">
        <v>4</v>
      </c>
      <c r="H14">
        <v>2</v>
      </c>
      <c r="J14" t="s">
        <v>618</v>
      </c>
      <c r="K14" t="s">
        <v>619</v>
      </c>
    </row>
    <row r="15" spans="4:11" ht="15">
      <c r="D15">
        <v>3</v>
      </c>
      <c r="E15">
        <v>5</v>
      </c>
      <c r="H15">
        <v>3</v>
      </c>
      <c r="J15" t="s">
        <v>620</v>
      </c>
      <c r="K15" t="s">
        <v>621</v>
      </c>
    </row>
    <row r="16" spans="4:11" ht="15">
      <c r="D16">
        <v>4</v>
      </c>
      <c r="E16">
        <v>6</v>
      </c>
      <c r="H16">
        <v>4</v>
      </c>
      <c r="J16" t="s">
        <v>622</v>
      </c>
      <c r="K16" t="s">
        <v>623</v>
      </c>
    </row>
    <row r="17" spans="4:11" ht="15">
      <c r="D17">
        <v>5</v>
      </c>
      <c r="E17">
        <v>7</v>
      </c>
      <c r="H17">
        <v>5</v>
      </c>
      <c r="J17" t="s">
        <v>624</v>
      </c>
      <c r="K17" t="s">
        <v>625</v>
      </c>
    </row>
    <row r="18" spans="4:11" ht="15">
      <c r="D18">
        <v>6</v>
      </c>
      <c r="E18">
        <v>8</v>
      </c>
      <c r="H18">
        <v>6</v>
      </c>
      <c r="J18" t="s">
        <v>626</v>
      </c>
      <c r="K18" t="s">
        <v>627</v>
      </c>
    </row>
    <row r="19" spans="4:11" ht="15">
      <c r="D19">
        <v>7</v>
      </c>
      <c r="E19">
        <v>9</v>
      </c>
      <c r="H19">
        <v>7</v>
      </c>
      <c r="J19" t="s">
        <v>628</v>
      </c>
      <c r="K19" t="s">
        <v>629</v>
      </c>
    </row>
    <row r="20" spans="4:11" ht="15">
      <c r="D20">
        <v>8</v>
      </c>
      <c r="H20">
        <v>8</v>
      </c>
      <c r="J20" t="s">
        <v>630</v>
      </c>
      <c r="K20" t="s">
        <v>631</v>
      </c>
    </row>
    <row r="21" spans="4:11" ht="409.5">
      <c r="D21">
        <v>9</v>
      </c>
      <c r="H21">
        <v>9</v>
      </c>
      <c r="J21" t="s">
        <v>632</v>
      </c>
      <c r="K21" s="13" t="s">
        <v>633</v>
      </c>
    </row>
    <row r="22" spans="4:11" ht="409.5">
      <c r="D22">
        <v>10</v>
      </c>
      <c r="J22" t="s">
        <v>634</v>
      </c>
      <c r="K22" s="13" t="s">
        <v>635</v>
      </c>
    </row>
    <row r="23" spans="4:11" ht="409.5">
      <c r="D23">
        <v>11</v>
      </c>
      <c r="J23" t="s">
        <v>636</v>
      </c>
      <c r="K23" s="13" t="s">
        <v>637</v>
      </c>
    </row>
    <row r="24" spans="10:11" ht="409.5">
      <c r="J24" t="s">
        <v>638</v>
      </c>
      <c r="K24" s="13" t="s">
        <v>1064</v>
      </c>
    </row>
    <row r="25" spans="10:11" ht="15">
      <c r="J25" t="s">
        <v>639</v>
      </c>
      <c r="K25" t="b">
        <v>0</v>
      </c>
    </row>
    <row r="26" spans="10:11" ht="15">
      <c r="J26" t="s">
        <v>1062</v>
      </c>
      <c r="K26" t="s">
        <v>1063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656</v>
      </c>
      <c r="B1" s="13" t="s">
        <v>657</v>
      </c>
      <c r="C1" s="13" t="s">
        <v>658</v>
      </c>
      <c r="D1" s="13" t="s">
        <v>660</v>
      </c>
      <c r="E1" s="13" t="s">
        <v>659</v>
      </c>
      <c r="F1" s="13" t="s">
        <v>662</v>
      </c>
      <c r="G1" s="13" t="s">
        <v>661</v>
      </c>
      <c r="H1" s="13" t="s">
        <v>664</v>
      </c>
      <c r="I1" s="85" t="s">
        <v>663</v>
      </c>
      <c r="J1" s="85" t="s">
        <v>666</v>
      </c>
      <c r="K1" s="85" t="s">
        <v>665</v>
      </c>
      <c r="L1" s="85" t="s">
        <v>668</v>
      </c>
      <c r="M1" s="13" t="s">
        <v>667</v>
      </c>
      <c r="N1" s="13" t="s">
        <v>669</v>
      </c>
    </row>
    <row r="2" spans="1:14" ht="15">
      <c r="A2" s="89" t="s">
        <v>269</v>
      </c>
      <c r="B2" s="85">
        <v>1</v>
      </c>
      <c r="C2" s="89" t="s">
        <v>265</v>
      </c>
      <c r="D2" s="85">
        <v>1</v>
      </c>
      <c r="E2" s="89" t="s">
        <v>268</v>
      </c>
      <c r="F2" s="85">
        <v>1</v>
      </c>
      <c r="G2" s="89" t="s">
        <v>269</v>
      </c>
      <c r="H2" s="85">
        <v>1</v>
      </c>
      <c r="I2" s="85"/>
      <c r="J2" s="85"/>
      <c r="K2" s="85"/>
      <c r="L2" s="85"/>
      <c r="M2" s="89" t="s">
        <v>264</v>
      </c>
      <c r="N2" s="85">
        <v>1</v>
      </c>
    </row>
    <row r="3" spans="1:14" ht="15">
      <c r="A3" s="89" t="s">
        <v>268</v>
      </c>
      <c r="B3" s="85">
        <v>1</v>
      </c>
      <c r="C3" s="85"/>
      <c r="D3" s="85"/>
      <c r="E3" s="89" t="s">
        <v>266</v>
      </c>
      <c r="F3" s="85">
        <v>1</v>
      </c>
      <c r="G3" s="85"/>
      <c r="H3" s="85"/>
      <c r="I3" s="85"/>
      <c r="J3" s="85"/>
      <c r="K3" s="85"/>
      <c r="L3" s="85"/>
      <c r="M3" s="85"/>
      <c r="N3" s="85"/>
    </row>
    <row r="4" spans="1:14" ht="15">
      <c r="A4" s="89" t="s">
        <v>265</v>
      </c>
      <c r="B4" s="85">
        <v>1</v>
      </c>
      <c r="C4" s="85"/>
      <c r="D4" s="85"/>
      <c r="E4" s="89" t="s">
        <v>267</v>
      </c>
      <c r="F4" s="85">
        <v>1</v>
      </c>
      <c r="G4" s="85"/>
      <c r="H4" s="85"/>
      <c r="I4" s="85"/>
      <c r="J4" s="85"/>
      <c r="K4" s="85"/>
      <c r="L4" s="85"/>
      <c r="M4" s="85"/>
      <c r="N4" s="85"/>
    </row>
    <row r="5" spans="1:14" ht="15">
      <c r="A5" s="89" t="s">
        <v>267</v>
      </c>
      <c r="B5" s="85">
        <v>1</v>
      </c>
      <c r="C5" s="85"/>
      <c r="D5" s="85"/>
      <c r="E5" s="85"/>
      <c r="F5" s="85"/>
      <c r="G5" s="85"/>
      <c r="H5" s="85"/>
      <c r="I5" s="85"/>
      <c r="J5" s="85"/>
      <c r="K5" s="85"/>
      <c r="L5" s="85"/>
      <c r="M5" s="85"/>
      <c r="N5" s="85"/>
    </row>
    <row r="6" spans="1:14" ht="15">
      <c r="A6" s="89" t="s">
        <v>266</v>
      </c>
      <c r="B6" s="85">
        <v>1</v>
      </c>
      <c r="C6" s="85"/>
      <c r="D6" s="85"/>
      <c r="E6" s="85"/>
      <c r="F6" s="85"/>
      <c r="G6" s="85"/>
      <c r="H6" s="85"/>
      <c r="I6" s="85"/>
      <c r="J6" s="85"/>
      <c r="K6" s="85"/>
      <c r="L6" s="85"/>
      <c r="M6" s="85"/>
      <c r="N6" s="85"/>
    </row>
    <row r="7" spans="1:14" ht="15">
      <c r="A7" s="89" t="s">
        <v>264</v>
      </c>
      <c r="B7" s="85">
        <v>1</v>
      </c>
      <c r="C7" s="85"/>
      <c r="D7" s="85"/>
      <c r="E7" s="85"/>
      <c r="F7" s="85"/>
      <c r="G7" s="85"/>
      <c r="H7" s="85"/>
      <c r="I7" s="85"/>
      <c r="J7" s="85"/>
      <c r="K7" s="85"/>
      <c r="L7" s="85"/>
      <c r="M7" s="85"/>
      <c r="N7" s="85"/>
    </row>
    <row r="10" spans="1:14" ht="15" customHeight="1">
      <c r="A10" s="13" t="s">
        <v>672</v>
      </c>
      <c r="B10" s="13" t="s">
        <v>657</v>
      </c>
      <c r="C10" s="13" t="s">
        <v>673</v>
      </c>
      <c r="D10" s="13" t="s">
        <v>660</v>
      </c>
      <c r="E10" s="13" t="s">
        <v>674</v>
      </c>
      <c r="F10" s="13" t="s">
        <v>662</v>
      </c>
      <c r="G10" s="13" t="s">
        <v>675</v>
      </c>
      <c r="H10" s="13" t="s">
        <v>664</v>
      </c>
      <c r="I10" s="85" t="s">
        <v>676</v>
      </c>
      <c r="J10" s="85" t="s">
        <v>666</v>
      </c>
      <c r="K10" s="85" t="s">
        <v>677</v>
      </c>
      <c r="L10" s="85" t="s">
        <v>668</v>
      </c>
      <c r="M10" s="13" t="s">
        <v>678</v>
      </c>
      <c r="N10" s="13" t="s">
        <v>669</v>
      </c>
    </row>
    <row r="11" spans="1:14" ht="15">
      <c r="A11" s="85" t="s">
        <v>270</v>
      </c>
      <c r="B11" s="85">
        <v>5</v>
      </c>
      <c r="C11" s="85" t="s">
        <v>270</v>
      </c>
      <c r="D11" s="85">
        <v>1</v>
      </c>
      <c r="E11" s="85" t="s">
        <v>270</v>
      </c>
      <c r="F11" s="85">
        <v>3</v>
      </c>
      <c r="G11" s="85" t="s">
        <v>271</v>
      </c>
      <c r="H11" s="85">
        <v>1</v>
      </c>
      <c r="I11" s="85"/>
      <c r="J11" s="85"/>
      <c r="K11" s="85"/>
      <c r="L11" s="85"/>
      <c r="M11" s="85" t="s">
        <v>270</v>
      </c>
      <c r="N11" s="85">
        <v>1</v>
      </c>
    </row>
    <row r="12" spans="1:14" ht="15">
      <c r="A12" s="85" t="s">
        <v>271</v>
      </c>
      <c r="B12" s="85">
        <v>1</v>
      </c>
      <c r="C12" s="85"/>
      <c r="D12" s="85"/>
      <c r="E12" s="85"/>
      <c r="F12" s="85"/>
      <c r="G12" s="85"/>
      <c r="H12" s="85"/>
      <c r="I12" s="85"/>
      <c r="J12" s="85"/>
      <c r="K12" s="85"/>
      <c r="L12" s="85"/>
      <c r="M12" s="85"/>
      <c r="N12" s="85"/>
    </row>
    <row r="15" spans="1:14" ht="15" customHeight="1">
      <c r="A15" s="13" t="s">
        <v>680</v>
      </c>
      <c r="B15" s="13" t="s">
        <v>657</v>
      </c>
      <c r="C15" s="85" t="s">
        <v>690</v>
      </c>
      <c r="D15" s="85" t="s">
        <v>660</v>
      </c>
      <c r="E15" s="13" t="s">
        <v>691</v>
      </c>
      <c r="F15" s="13" t="s">
        <v>662</v>
      </c>
      <c r="G15" s="13" t="s">
        <v>692</v>
      </c>
      <c r="H15" s="13" t="s">
        <v>664</v>
      </c>
      <c r="I15" s="13" t="s">
        <v>696</v>
      </c>
      <c r="J15" s="13" t="s">
        <v>666</v>
      </c>
      <c r="K15" s="13" t="s">
        <v>705</v>
      </c>
      <c r="L15" s="13" t="s">
        <v>668</v>
      </c>
      <c r="M15" s="13" t="s">
        <v>716</v>
      </c>
      <c r="N15" s="13" t="s">
        <v>669</v>
      </c>
    </row>
    <row r="16" spans="1:14" ht="15">
      <c r="A16" s="85" t="s">
        <v>272</v>
      </c>
      <c r="B16" s="85">
        <v>16</v>
      </c>
      <c r="C16" s="85"/>
      <c r="D16" s="85"/>
      <c r="E16" s="85" t="s">
        <v>681</v>
      </c>
      <c r="F16" s="85">
        <v>15</v>
      </c>
      <c r="G16" s="85" t="s">
        <v>272</v>
      </c>
      <c r="H16" s="85">
        <v>4</v>
      </c>
      <c r="I16" s="85" t="s">
        <v>697</v>
      </c>
      <c r="J16" s="85">
        <v>3</v>
      </c>
      <c r="K16" s="85" t="s">
        <v>706</v>
      </c>
      <c r="L16" s="85">
        <v>3</v>
      </c>
      <c r="M16" s="85" t="s">
        <v>272</v>
      </c>
      <c r="N16" s="85">
        <v>1</v>
      </c>
    </row>
    <row r="17" spans="1:14" ht="15">
      <c r="A17" s="85" t="s">
        <v>681</v>
      </c>
      <c r="B17" s="85">
        <v>15</v>
      </c>
      <c r="C17" s="85"/>
      <c r="D17" s="85"/>
      <c r="E17" s="85" t="s">
        <v>682</v>
      </c>
      <c r="F17" s="85">
        <v>15</v>
      </c>
      <c r="G17" s="85" t="s">
        <v>693</v>
      </c>
      <c r="H17" s="85">
        <v>1</v>
      </c>
      <c r="I17" s="85" t="s">
        <v>698</v>
      </c>
      <c r="J17" s="85">
        <v>3</v>
      </c>
      <c r="K17" s="85" t="s">
        <v>707</v>
      </c>
      <c r="L17" s="85">
        <v>2</v>
      </c>
      <c r="M17" s="85"/>
      <c r="N17" s="85"/>
    </row>
    <row r="18" spans="1:14" ht="15">
      <c r="A18" s="85" t="s">
        <v>682</v>
      </c>
      <c r="B18" s="85">
        <v>15</v>
      </c>
      <c r="C18" s="85"/>
      <c r="D18" s="85"/>
      <c r="E18" s="85" t="s">
        <v>683</v>
      </c>
      <c r="F18" s="85">
        <v>15</v>
      </c>
      <c r="G18" s="85" t="s">
        <v>694</v>
      </c>
      <c r="H18" s="85">
        <v>1</v>
      </c>
      <c r="I18" s="85" t="s">
        <v>699</v>
      </c>
      <c r="J18" s="85">
        <v>3</v>
      </c>
      <c r="K18" s="85" t="s">
        <v>708</v>
      </c>
      <c r="L18" s="85">
        <v>2</v>
      </c>
      <c r="M18" s="85"/>
      <c r="N18" s="85"/>
    </row>
    <row r="19" spans="1:14" ht="15">
      <c r="A19" s="85" t="s">
        <v>683</v>
      </c>
      <c r="B19" s="85">
        <v>15</v>
      </c>
      <c r="C19" s="85"/>
      <c r="D19" s="85"/>
      <c r="E19" s="85" t="s">
        <v>684</v>
      </c>
      <c r="F19" s="85">
        <v>15</v>
      </c>
      <c r="G19" s="85" t="s">
        <v>695</v>
      </c>
      <c r="H19" s="85">
        <v>1</v>
      </c>
      <c r="I19" s="85" t="s">
        <v>686</v>
      </c>
      <c r="J19" s="85">
        <v>3</v>
      </c>
      <c r="K19" s="85" t="s">
        <v>709</v>
      </c>
      <c r="L19" s="85">
        <v>2</v>
      </c>
      <c r="M19" s="85"/>
      <c r="N19" s="85"/>
    </row>
    <row r="20" spans="1:14" ht="15">
      <c r="A20" s="85" t="s">
        <v>684</v>
      </c>
      <c r="B20" s="85">
        <v>15</v>
      </c>
      <c r="C20" s="85"/>
      <c r="D20" s="85"/>
      <c r="E20" s="85" t="s">
        <v>685</v>
      </c>
      <c r="F20" s="85">
        <v>14</v>
      </c>
      <c r="G20" s="85"/>
      <c r="H20" s="85"/>
      <c r="I20" s="85" t="s">
        <v>700</v>
      </c>
      <c r="J20" s="85">
        <v>3</v>
      </c>
      <c r="K20" s="85" t="s">
        <v>710</v>
      </c>
      <c r="L20" s="85">
        <v>2</v>
      </c>
      <c r="M20" s="85"/>
      <c r="N20" s="85"/>
    </row>
    <row r="21" spans="1:14" ht="15">
      <c r="A21" s="85" t="s">
        <v>685</v>
      </c>
      <c r="B21" s="85">
        <v>14</v>
      </c>
      <c r="C21" s="85"/>
      <c r="D21" s="85"/>
      <c r="E21" s="85" t="s">
        <v>687</v>
      </c>
      <c r="F21" s="85">
        <v>8</v>
      </c>
      <c r="G21" s="85"/>
      <c r="H21" s="85"/>
      <c r="I21" s="85" t="s">
        <v>701</v>
      </c>
      <c r="J21" s="85">
        <v>3</v>
      </c>
      <c r="K21" s="85" t="s">
        <v>711</v>
      </c>
      <c r="L21" s="85">
        <v>2</v>
      </c>
      <c r="M21" s="85"/>
      <c r="N21" s="85"/>
    </row>
    <row r="22" spans="1:14" ht="15">
      <c r="A22" s="85" t="s">
        <v>686</v>
      </c>
      <c r="B22" s="85">
        <v>9</v>
      </c>
      <c r="C22" s="85"/>
      <c r="D22" s="85"/>
      <c r="E22" s="85" t="s">
        <v>272</v>
      </c>
      <c r="F22" s="85">
        <v>7</v>
      </c>
      <c r="G22" s="85"/>
      <c r="H22" s="85"/>
      <c r="I22" s="85" t="s">
        <v>702</v>
      </c>
      <c r="J22" s="85">
        <v>3</v>
      </c>
      <c r="K22" s="85" t="s">
        <v>712</v>
      </c>
      <c r="L22" s="85">
        <v>2</v>
      </c>
      <c r="M22" s="85"/>
      <c r="N22" s="85"/>
    </row>
    <row r="23" spans="1:14" ht="15">
      <c r="A23" s="85" t="s">
        <v>687</v>
      </c>
      <c r="B23" s="85">
        <v>8</v>
      </c>
      <c r="C23" s="85"/>
      <c r="D23" s="85"/>
      <c r="E23" s="85" t="s">
        <v>688</v>
      </c>
      <c r="F23" s="85">
        <v>7</v>
      </c>
      <c r="G23" s="85"/>
      <c r="H23" s="85"/>
      <c r="I23" s="85" t="s">
        <v>272</v>
      </c>
      <c r="J23" s="85">
        <v>3</v>
      </c>
      <c r="K23" s="85" t="s">
        <v>713</v>
      </c>
      <c r="L23" s="85">
        <v>2</v>
      </c>
      <c r="M23" s="85"/>
      <c r="N23" s="85"/>
    </row>
    <row r="24" spans="1:14" ht="15">
      <c r="A24" s="85" t="s">
        <v>688</v>
      </c>
      <c r="B24" s="85">
        <v>7</v>
      </c>
      <c r="C24" s="85"/>
      <c r="D24" s="85"/>
      <c r="E24" s="85" t="s">
        <v>686</v>
      </c>
      <c r="F24" s="85">
        <v>6</v>
      </c>
      <c r="G24" s="85"/>
      <c r="H24" s="85"/>
      <c r="I24" s="85" t="s">
        <v>703</v>
      </c>
      <c r="J24" s="85">
        <v>1</v>
      </c>
      <c r="K24" s="85" t="s">
        <v>714</v>
      </c>
      <c r="L24" s="85">
        <v>2</v>
      </c>
      <c r="M24" s="85"/>
      <c r="N24" s="85"/>
    </row>
    <row r="25" spans="1:14" ht="15">
      <c r="A25" s="85" t="s">
        <v>689</v>
      </c>
      <c r="B25" s="85">
        <v>6</v>
      </c>
      <c r="C25" s="85"/>
      <c r="D25" s="85"/>
      <c r="E25" s="85" t="s">
        <v>689</v>
      </c>
      <c r="F25" s="85">
        <v>6</v>
      </c>
      <c r="G25" s="85"/>
      <c r="H25" s="85"/>
      <c r="I25" s="85" t="s">
        <v>704</v>
      </c>
      <c r="J25" s="85">
        <v>1</v>
      </c>
      <c r="K25" s="85" t="s">
        <v>715</v>
      </c>
      <c r="L25" s="85">
        <v>1</v>
      </c>
      <c r="M25" s="85"/>
      <c r="N25" s="85"/>
    </row>
    <row r="28" spans="1:14" ht="15" customHeight="1">
      <c r="A28" s="13" t="s">
        <v>722</v>
      </c>
      <c r="B28" s="13" t="s">
        <v>657</v>
      </c>
      <c r="C28" s="85" t="s">
        <v>733</v>
      </c>
      <c r="D28" s="85" t="s">
        <v>660</v>
      </c>
      <c r="E28" s="13" t="s">
        <v>734</v>
      </c>
      <c r="F28" s="13" t="s">
        <v>662</v>
      </c>
      <c r="G28" s="13" t="s">
        <v>741</v>
      </c>
      <c r="H28" s="13" t="s">
        <v>664</v>
      </c>
      <c r="I28" s="13" t="s">
        <v>750</v>
      </c>
      <c r="J28" s="13" t="s">
        <v>666</v>
      </c>
      <c r="K28" s="13" t="s">
        <v>761</v>
      </c>
      <c r="L28" s="13" t="s">
        <v>668</v>
      </c>
      <c r="M28" s="13" t="s">
        <v>772</v>
      </c>
      <c r="N28" s="13" t="s">
        <v>669</v>
      </c>
    </row>
    <row r="29" spans="1:14" ht="15">
      <c r="A29" s="91" t="s">
        <v>723</v>
      </c>
      <c r="B29" s="91">
        <v>13</v>
      </c>
      <c r="C29" s="91"/>
      <c r="D29" s="91"/>
      <c r="E29" s="91" t="s">
        <v>728</v>
      </c>
      <c r="F29" s="91">
        <v>60</v>
      </c>
      <c r="G29" s="91" t="s">
        <v>227</v>
      </c>
      <c r="H29" s="91">
        <v>6</v>
      </c>
      <c r="I29" s="91" t="s">
        <v>751</v>
      </c>
      <c r="J29" s="91">
        <v>4</v>
      </c>
      <c r="K29" s="91" t="s">
        <v>762</v>
      </c>
      <c r="L29" s="91">
        <v>3</v>
      </c>
      <c r="M29" s="91" t="s">
        <v>773</v>
      </c>
      <c r="N29" s="91">
        <v>2</v>
      </c>
    </row>
    <row r="30" spans="1:14" ht="15">
      <c r="A30" s="91" t="s">
        <v>724</v>
      </c>
      <c r="B30" s="91">
        <v>3</v>
      </c>
      <c r="C30" s="91"/>
      <c r="D30" s="91"/>
      <c r="E30" s="91" t="s">
        <v>729</v>
      </c>
      <c r="F30" s="91">
        <v>30</v>
      </c>
      <c r="G30" s="91" t="s">
        <v>742</v>
      </c>
      <c r="H30" s="91">
        <v>6</v>
      </c>
      <c r="I30" s="91" t="s">
        <v>752</v>
      </c>
      <c r="J30" s="91">
        <v>4</v>
      </c>
      <c r="K30" s="91" t="s">
        <v>763</v>
      </c>
      <c r="L30" s="91">
        <v>2</v>
      </c>
      <c r="M30" s="91" t="s">
        <v>774</v>
      </c>
      <c r="N30" s="91">
        <v>2</v>
      </c>
    </row>
    <row r="31" spans="1:14" ht="15">
      <c r="A31" s="91" t="s">
        <v>725</v>
      </c>
      <c r="B31" s="91">
        <v>0</v>
      </c>
      <c r="C31" s="91"/>
      <c r="D31" s="91"/>
      <c r="E31" s="91" t="s">
        <v>730</v>
      </c>
      <c r="F31" s="91">
        <v>19</v>
      </c>
      <c r="G31" s="91" t="s">
        <v>743</v>
      </c>
      <c r="H31" s="91">
        <v>6</v>
      </c>
      <c r="I31" s="91" t="s">
        <v>753</v>
      </c>
      <c r="J31" s="91">
        <v>3</v>
      </c>
      <c r="K31" s="91" t="s">
        <v>764</v>
      </c>
      <c r="L31" s="91">
        <v>2</v>
      </c>
      <c r="M31" s="91" t="s">
        <v>775</v>
      </c>
      <c r="N31" s="91">
        <v>2</v>
      </c>
    </row>
    <row r="32" spans="1:14" ht="15">
      <c r="A32" s="91" t="s">
        <v>726</v>
      </c>
      <c r="B32" s="91">
        <v>673</v>
      </c>
      <c r="C32" s="91"/>
      <c r="D32" s="91"/>
      <c r="E32" s="91" t="s">
        <v>731</v>
      </c>
      <c r="F32" s="91">
        <v>17</v>
      </c>
      <c r="G32" s="91" t="s">
        <v>744</v>
      </c>
      <c r="H32" s="91">
        <v>6</v>
      </c>
      <c r="I32" s="91" t="s">
        <v>754</v>
      </c>
      <c r="J32" s="91">
        <v>3</v>
      </c>
      <c r="K32" s="91" t="s">
        <v>765</v>
      </c>
      <c r="L32" s="91">
        <v>2</v>
      </c>
      <c r="M32" s="91" t="s">
        <v>776</v>
      </c>
      <c r="N32" s="91">
        <v>2</v>
      </c>
    </row>
    <row r="33" spans="1:14" ht="15">
      <c r="A33" s="91" t="s">
        <v>727</v>
      </c>
      <c r="B33" s="91">
        <v>689</v>
      </c>
      <c r="C33" s="91"/>
      <c r="D33" s="91"/>
      <c r="E33" s="91" t="s">
        <v>735</v>
      </c>
      <c r="F33" s="91">
        <v>15</v>
      </c>
      <c r="G33" s="91" t="s">
        <v>745</v>
      </c>
      <c r="H33" s="91">
        <v>6</v>
      </c>
      <c r="I33" s="91" t="s">
        <v>755</v>
      </c>
      <c r="J33" s="91">
        <v>3</v>
      </c>
      <c r="K33" s="91" t="s">
        <v>766</v>
      </c>
      <c r="L33" s="91">
        <v>2</v>
      </c>
      <c r="M33" s="91" t="s">
        <v>777</v>
      </c>
      <c r="N33" s="91">
        <v>2</v>
      </c>
    </row>
    <row r="34" spans="1:14" ht="15">
      <c r="A34" s="91" t="s">
        <v>728</v>
      </c>
      <c r="B34" s="91">
        <v>60</v>
      </c>
      <c r="C34" s="91"/>
      <c r="D34" s="91"/>
      <c r="E34" s="91" t="s">
        <v>736</v>
      </c>
      <c r="F34" s="91">
        <v>15</v>
      </c>
      <c r="G34" s="91" t="s">
        <v>746</v>
      </c>
      <c r="H34" s="91">
        <v>6</v>
      </c>
      <c r="I34" s="91" t="s">
        <v>756</v>
      </c>
      <c r="J34" s="91">
        <v>3</v>
      </c>
      <c r="K34" s="91" t="s">
        <v>767</v>
      </c>
      <c r="L34" s="91">
        <v>2</v>
      </c>
      <c r="M34" s="91" t="s">
        <v>778</v>
      </c>
      <c r="N34" s="91">
        <v>2</v>
      </c>
    </row>
    <row r="35" spans="1:14" ht="15">
      <c r="A35" s="91" t="s">
        <v>729</v>
      </c>
      <c r="B35" s="91">
        <v>30</v>
      </c>
      <c r="C35" s="91"/>
      <c r="D35" s="91"/>
      <c r="E35" s="91" t="s">
        <v>737</v>
      </c>
      <c r="F35" s="91">
        <v>15</v>
      </c>
      <c r="G35" s="91" t="s">
        <v>747</v>
      </c>
      <c r="H35" s="91">
        <v>6</v>
      </c>
      <c r="I35" s="91" t="s">
        <v>757</v>
      </c>
      <c r="J35" s="91">
        <v>3</v>
      </c>
      <c r="K35" s="91" t="s">
        <v>768</v>
      </c>
      <c r="L35" s="91">
        <v>2</v>
      </c>
      <c r="M35" s="91" t="s">
        <v>779</v>
      </c>
      <c r="N35" s="91">
        <v>2</v>
      </c>
    </row>
    <row r="36" spans="1:14" ht="15">
      <c r="A36" s="91" t="s">
        <v>730</v>
      </c>
      <c r="B36" s="91">
        <v>19</v>
      </c>
      <c r="C36" s="91"/>
      <c r="D36" s="91"/>
      <c r="E36" s="91" t="s">
        <v>738</v>
      </c>
      <c r="F36" s="91">
        <v>15</v>
      </c>
      <c r="G36" s="91" t="s">
        <v>237</v>
      </c>
      <c r="H36" s="91">
        <v>6</v>
      </c>
      <c r="I36" s="91" t="s">
        <v>758</v>
      </c>
      <c r="J36" s="91">
        <v>3</v>
      </c>
      <c r="K36" s="91" t="s">
        <v>769</v>
      </c>
      <c r="L36" s="91">
        <v>2</v>
      </c>
      <c r="M36" s="91" t="s">
        <v>780</v>
      </c>
      <c r="N36" s="91">
        <v>2</v>
      </c>
    </row>
    <row r="37" spans="1:14" ht="15">
      <c r="A37" s="91" t="s">
        <v>731</v>
      </c>
      <c r="B37" s="91">
        <v>17</v>
      </c>
      <c r="C37" s="91"/>
      <c r="D37" s="91"/>
      <c r="E37" s="91" t="s">
        <v>739</v>
      </c>
      <c r="F37" s="91">
        <v>15</v>
      </c>
      <c r="G37" s="91" t="s">
        <v>748</v>
      </c>
      <c r="H37" s="91">
        <v>6</v>
      </c>
      <c r="I37" s="91" t="s">
        <v>759</v>
      </c>
      <c r="J37" s="91">
        <v>3</v>
      </c>
      <c r="K37" s="91" t="s">
        <v>770</v>
      </c>
      <c r="L37" s="91">
        <v>2</v>
      </c>
      <c r="M37" s="91" t="s">
        <v>781</v>
      </c>
      <c r="N37" s="91">
        <v>2</v>
      </c>
    </row>
    <row r="38" spans="1:14" ht="15">
      <c r="A38" s="91" t="s">
        <v>732</v>
      </c>
      <c r="B38" s="91">
        <v>16</v>
      </c>
      <c r="C38" s="91"/>
      <c r="D38" s="91"/>
      <c r="E38" s="91" t="s">
        <v>740</v>
      </c>
      <c r="F38" s="91">
        <v>15</v>
      </c>
      <c r="G38" s="91" t="s">
        <v>749</v>
      </c>
      <c r="H38" s="91">
        <v>6</v>
      </c>
      <c r="I38" s="91" t="s">
        <v>760</v>
      </c>
      <c r="J38" s="91">
        <v>3</v>
      </c>
      <c r="K38" s="91" t="s">
        <v>771</v>
      </c>
      <c r="L38" s="91">
        <v>2</v>
      </c>
      <c r="M38" s="91" t="s">
        <v>782</v>
      </c>
      <c r="N38" s="91">
        <v>2</v>
      </c>
    </row>
    <row r="41" spans="1:14" ht="15" customHeight="1">
      <c r="A41" s="13" t="s">
        <v>789</v>
      </c>
      <c r="B41" s="13" t="s">
        <v>657</v>
      </c>
      <c r="C41" s="85" t="s">
        <v>800</v>
      </c>
      <c r="D41" s="85" t="s">
        <v>660</v>
      </c>
      <c r="E41" s="13" t="s">
        <v>801</v>
      </c>
      <c r="F41" s="13" t="s">
        <v>662</v>
      </c>
      <c r="G41" s="13" t="s">
        <v>802</v>
      </c>
      <c r="H41" s="13" t="s">
        <v>664</v>
      </c>
      <c r="I41" s="13" t="s">
        <v>813</v>
      </c>
      <c r="J41" s="13" t="s">
        <v>666</v>
      </c>
      <c r="K41" s="13" t="s">
        <v>824</v>
      </c>
      <c r="L41" s="13" t="s">
        <v>668</v>
      </c>
      <c r="M41" s="13" t="s">
        <v>835</v>
      </c>
      <c r="N41" s="13" t="s">
        <v>669</v>
      </c>
    </row>
    <row r="42" spans="1:14" ht="15">
      <c r="A42" s="91" t="s">
        <v>790</v>
      </c>
      <c r="B42" s="91">
        <v>17</v>
      </c>
      <c r="C42" s="91"/>
      <c r="D42" s="91"/>
      <c r="E42" s="91" t="s">
        <v>790</v>
      </c>
      <c r="F42" s="91">
        <v>17</v>
      </c>
      <c r="G42" s="91" t="s">
        <v>803</v>
      </c>
      <c r="H42" s="91">
        <v>6</v>
      </c>
      <c r="I42" s="91" t="s">
        <v>814</v>
      </c>
      <c r="J42" s="91">
        <v>4</v>
      </c>
      <c r="K42" s="91" t="s">
        <v>825</v>
      </c>
      <c r="L42" s="91">
        <v>2</v>
      </c>
      <c r="M42" s="91" t="s">
        <v>836</v>
      </c>
      <c r="N42" s="91">
        <v>2</v>
      </c>
    </row>
    <row r="43" spans="1:14" ht="15">
      <c r="A43" s="91" t="s">
        <v>791</v>
      </c>
      <c r="B43" s="91">
        <v>15</v>
      </c>
      <c r="C43" s="91"/>
      <c r="D43" s="91"/>
      <c r="E43" s="91" t="s">
        <v>791</v>
      </c>
      <c r="F43" s="91">
        <v>15</v>
      </c>
      <c r="G43" s="91" t="s">
        <v>804</v>
      </c>
      <c r="H43" s="91">
        <v>6</v>
      </c>
      <c r="I43" s="91" t="s">
        <v>815</v>
      </c>
      <c r="J43" s="91">
        <v>3</v>
      </c>
      <c r="K43" s="91" t="s">
        <v>826</v>
      </c>
      <c r="L43" s="91">
        <v>2</v>
      </c>
      <c r="M43" s="91" t="s">
        <v>837</v>
      </c>
      <c r="N43" s="91">
        <v>2</v>
      </c>
    </row>
    <row r="44" spans="1:14" ht="15">
      <c r="A44" s="91" t="s">
        <v>792</v>
      </c>
      <c r="B44" s="91">
        <v>15</v>
      </c>
      <c r="C44" s="91"/>
      <c r="D44" s="91"/>
      <c r="E44" s="91" t="s">
        <v>792</v>
      </c>
      <c r="F44" s="91">
        <v>15</v>
      </c>
      <c r="G44" s="91" t="s">
        <v>805</v>
      </c>
      <c r="H44" s="91">
        <v>6</v>
      </c>
      <c r="I44" s="91" t="s">
        <v>816</v>
      </c>
      <c r="J44" s="91">
        <v>3</v>
      </c>
      <c r="K44" s="91" t="s">
        <v>827</v>
      </c>
      <c r="L44" s="91">
        <v>2</v>
      </c>
      <c r="M44" s="91" t="s">
        <v>838</v>
      </c>
      <c r="N44" s="91">
        <v>2</v>
      </c>
    </row>
    <row r="45" spans="1:14" ht="15">
      <c r="A45" s="91" t="s">
        <v>793</v>
      </c>
      <c r="B45" s="91">
        <v>15</v>
      </c>
      <c r="C45" s="91"/>
      <c r="D45" s="91"/>
      <c r="E45" s="91" t="s">
        <v>793</v>
      </c>
      <c r="F45" s="91">
        <v>15</v>
      </c>
      <c r="G45" s="91" t="s">
        <v>806</v>
      </c>
      <c r="H45" s="91">
        <v>6</v>
      </c>
      <c r="I45" s="91" t="s">
        <v>817</v>
      </c>
      <c r="J45" s="91">
        <v>3</v>
      </c>
      <c r="K45" s="91" t="s">
        <v>828</v>
      </c>
      <c r="L45" s="91">
        <v>2</v>
      </c>
      <c r="M45" s="91" t="s">
        <v>839</v>
      </c>
      <c r="N45" s="91">
        <v>2</v>
      </c>
    </row>
    <row r="46" spans="1:14" ht="15">
      <c r="A46" s="91" t="s">
        <v>794</v>
      </c>
      <c r="B46" s="91">
        <v>15</v>
      </c>
      <c r="C46" s="91"/>
      <c r="D46" s="91"/>
      <c r="E46" s="91" t="s">
        <v>794</v>
      </c>
      <c r="F46" s="91">
        <v>15</v>
      </c>
      <c r="G46" s="91" t="s">
        <v>807</v>
      </c>
      <c r="H46" s="91">
        <v>6</v>
      </c>
      <c r="I46" s="91" t="s">
        <v>818</v>
      </c>
      <c r="J46" s="91">
        <v>3</v>
      </c>
      <c r="K46" s="91" t="s">
        <v>829</v>
      </c>
      <c r="L46" s="91">
        <v>2</v>
      </c>
      <c r="M46" s="91" t="s">
        <v>840</v>
      </c>
      <c r="N46" s="91">
        <v>2</v>
      </c>
    </row>
    <row r="47" spans="1:14" ht="15">
      <c r="A47" s="91" t="s">
        <v>795</v>
      </c>
      <c r="B47" s="91">
        <v>15</v>
      </c>
      <c r="C47" s="91"/>
      <c r="D47" s="91"/>
      <c r="E47" s="91" t="s">
        <v>795</v>
      </c>
      <c r="F47" s="91">
        <v>15</v>
      </c>
      <c r="G47" s="91" t="s">
        <v>808</v>
      </c>
      <c r="H47" s="91">
        <v>6</v>
      </c>
      <c r="I47" s="91" t="s">
        <v>819</v>
      </c>
      <c r="J47" s="91">
        <v>3</v>
      </c>
      <c r="K47" s="91" t="s">
        <v>830</v>
      </c>
      <c r="L47" s="91">
        <v>2</v>
      </c>
      <c r="M47" s="91" t="s">
        <v>841</v>
      </c>
      <c r="N47" s="91">
        <v>2</v>
      </c>
    </row>
    <row r="48" spans="1:14" ht="15">
      <c r="A48" s="91" t="s">
        <v>796</v>
      </c>
      <c r="B48" s="91">
        <v>14</v>
      </c>
      <c r="C48" s="91"/>
      <c r="D48" s="91"/>
      <c r="E48" s="91" t="s">
        <v>796</v>
      </c>
      <c r="F48" s="91">
        <v>14</v>
      </c>
      <c r="G48" s="91" t="s">
        <v>809</v>
      </c>
      <c r="H48" s="91">
        <v>6</v>
      </c>
      <c r="I48" s="91" t="s">
        <v>820</v>
      </c>
      <c r="J48" s="91">
        <v>3</v>
      </c>
      <c r="K48" s="91" t="s">
        <v>831</v>
      </c>
      <c r="L48" s="91">
        <v>2</v>
      </c>
      <c r="M48" s="91" t="s">
        <v>842</v>
      </c>
      <c r="N48" s="91">
        <v>2</v>
      </c>
    </row>
    <row r="49" spans="1:14" ht="15">
      <c r="A49" s="91" t="s">
        <v>797</v>
      </c>
      <c r="B49" s="91">
        <v>13</v>
      </c>
      <c r="C49" s="91"/>
      <c r="D49" s="91"/>
      <c r="E49" s="91" t="s">
        <v>797</v>
      </c>
      <c r="F49" s="91">
        <v>13</v>
      </c>
      <c r="G49" s="91" t="s">
        <v>810</v>
      </c>
      <c r="H49" s="91">
        <v>6</v>
      </c>
      <c r="I49" s="91" t="s">
        <v>821</v>
      </c>
      <c r="J49" s="91">
        <v>3</v>
      </c>
      <c r="K49" s="91" t="s">
        <v>832</v>
      </c>
      <c r="L49" s="91">
        <v>2</v>
      </c>
      <c r="M49" s="91" t="s">
        <v>843</v>
      </c>
      <c r="N49" s="91">
        <v>2</v>
      </c>
    </row>
    <row r="50" spans="1:14" ht="15">
      <c r="A50" s="91" t="s">
        <v>798</v>
      </c>
      <c r="B50" s="91">
        <v>13</v>
      </c>
      <c r="C50" s="91"/>
      <c r="D50" s="91"/>
      <c r="E50" s="91" t="s">
        <v>798</v>
      </c>
      <c r="F50" s="91">
        <v>13</v>
      </c>
      <c r="G50" s="91" t="s">
        <v>811</v>
      </c>
      <c r="H50" s="91">
        <v>6</v>
      </c>
      <c r="I50" s="91" t="s">
        <v>822</v>
      </c>
      <c r="J50" s="91">
        <v>3</v>
      </c>
      <c r="K50" s="91" t="s">
        <v>833</v>
      </c>
      <c r="L50" s="91">
        <v>2</v>
      </c>
      <c r="M50" s="91" t="s">
        <v>844</v>
      </c>
      <c r="N50" s="91">
        <v>2</v>
      </c>
    </row>
    <row r="51" spans="1:14" ht="15">
      <c r="A51" s="91" t="s">
        <v>799</v>
      </c>
      <c r="B51" s="91">
        <v>13</v>
      </c>
      <c r="C51" s="91"/>
      <c r="D51" s="91"/>
      <c r="E51" s="91" t="s">
        <v>799</v>
      </c>
      <c r="F51" s="91">
        <v>13</v>
      </c>
      <c r="G51" s="91" t="s">
        <v>812</v>
      </c>
      <c r="H51" s="91">
        <v>6</v>
      </c>
      <c r="I51" s="91" t="s">
        <v>823</v>
      </c>
      <c r="J51" s="91">
        <v>3</v>
      </c>
      <c r="K51" s="91" t="s">
        <v>834</v>
      </c>
      <c r="L51" s="91">
        <v>2</v>
      </c>
      <c r="M51" s="91" t="s">
        <v>845</v>
      </c>
      <c r="N51" s="91">
        <v>2</v>
      </c>
    </row>
    <row r="54" spans="1:14" ht="15" customHeight="1">
      <c r="A54" s="13" t="s">
        <v>852</v>
      </c>
      <c r="B54" s="13" t="s">
        <v>657</v>
      </c>
      <c r="C54" s="13" t="s">
        <v>854</v>
      </c>
      <c r="D54" s="13" t="s">
        <v>660</v>
      </c>
      <c r="E54" s="85" t="s">
        <v>855</v>
      </c>
      <c r="F54" s="85" t="s">
        <v>662</v>
      </c>
      <c r="G54" s="13" t="s">
        <v>858</v>
      </c>
      <c r="H54" s="13" t="s">
        <v>664</v>
      </c>
      <c r="I54" s="85" t="s">
        <v>860</v>
      </c>
      <c r="J54" s="85" t="s">
        <v>666</v>
      </c>
      <c r="K54" s="85" t="s">
        <v>862</v>
      </c>
      <c r="L54" s="85" t="s">
        <v>668</v>
      </c>
      <c r="M54" s="85" t="s">
        <v>864</v>
      </c>
      <c r="N54" s="85" t="s">
        <v>669</v>
      </c>
    </row>
    <row r="55" spans="1:14" ht="15">
      <c r="A55" s="85" t="s">
        <v>216</v>
      </c>
      <c r="B55" s="85">
        <v>1</v>
      </c>
      <c r="C55" s="85" t="s">
        <v>235</v>
      </c>
      <c r="D55" s="85">
        <v>1</v>
      </c>
      <c r="E55" s="85"/>
      <c r="F55" s="85"/>
      <c r="G55" s="85" t="s">
        <v>216</v>
      </c>
      <c r="H55" s="85">
        <v>1</v>
      </c>
      <c r="I55" s="85"/>
      <c r="J55" s="85"/>
      <c r="K55" s="85"/>
      <c r="L55" s="85"/>
      <c r="M55" s="85"/>
      <c r="N55" s="85"/>
    </row>
    <row r="56" spans="1:14" ht="15">
      <c r="A56" s="85" t="s">
        <v>227</v>
      </c>
      <c r="B56" s="85">
        <v>1</v>
      </c>
      <c r="C56" s="85"/>
      <c r="D56" s="85"/>
      <c r="E56" s="85"/>
      <c r="F56" s="85"/>
      <c r="G56" s="85" t="s">
        <v>227</v>
      </c>
      <c r="H56" s="85">
        <v>1</v>
      </c>
      <c r="I56" s="85"/>
      <c r="J56" s="85"/>
      <c r="K56" s="85"/>
      <c r="L56" s="85"/>
      <c r="M56" s="85"/>
      <c r="N56" s="85"/>
    </row>
    <row r="57" spans="1:14" ht="15">
      <c r="A57" s="85" t="s">
        <v>235</v>
      </c>
      <c r="B57" s="85">
        <v>1</v>
      </c>
      <c r="C57" s="85"/>
      <c r="D57" s="85"/>
      <c r="E57" s="85"/>
      <c r="F57" s="85"/>
      <c r="G57" s="85" t="s">
        <v>228</v>
      </c>
      <c r="H57" s="85">
        <v>1</v>
      </c>
      <c r="I57" s="85"/>
      <c r="J57" s="85"/>
      <c r="K57" s="85"/>
      <c r="L57" s="85"/>
      <c r="M57" s="85"/>
      <c r="N57" s="85"/>
    </row>
    <row r="58" spans="1:14" ht="15">
      <c r="A58" s="85" t="s">
        <v>228</v>
      </c>
      <c r="B58" s="85">
        <v>1</v>
      </c>
      <c r="C58" s="85"/>
      <c r="D58" s="85"/>
      <c r="E58" s="85"/>
      <c r="F58" s="85"/>
      <c r="G58" s="85"/>
      <c r="H58" s="85"/>
      <c r="I58" s="85"/>
      <c r="J58" s="85"/>
      <c r="K58" s="85"/>
      <c r="L58" s="85"/>
      <c r="M58" s="85"/>
      <c r="N58" s="85"/>
    </row>
    <row r="61" spans="1:14" ht="15" customHeight="1">
      <c r="A61" s="13" t="s">
        <v>853</v>
      </c>
      <c r="B61" s="13" t="s">
        <v>657</v>
      </c>
      <c r="C61" s="13" t="s">
        <v>856</v>
      </c>
      <c r="D61" s="13" t="s">
        <v>660</v>
      </c>
      <c r="E61" s="13" t="s">
        <v>857</v>
      </c>
      <c r="F61" s="13" t="s">
        <v>662</v>
      </c>
      <c r="G61" s="13" t="s">
        <v>859</v>
      </c>
      <c r="H61" s="13" t="s">
        <v>664</v>
      </c>
      <c r="I61" s="13" t="s">
        <v>861</v>
      </c>
      <c r="J61" s="13" t="s">
        <v>666</v>
      </c>
      <c r="K61" s="13" t="s">
        <v>863</v>
      </c>
      <c r="L61" s="13" t="s">
        <v>668</v>
      </c>
      <c r="M61" s="13" t="s">
        <v>865</v>
      </c>
      <c r="N61" s="13" t="s">
        <v>669</v>
      </c>
    </row>
    <row r="62" spans="1:14" ht="15">
      <c r="A62" s="85" t="s">
        <v>225</v>
      </c>
      <c r="B62" s="85">
        <v>7</v>
      </c>
      <c r="C62" s="85" t="s">
        <v>223</v>
      </c>
      <c r="D62" s="85">
        <v>1</v>
      </c>
      <c r="E62" s="85" t="s">
        <v>225</v>
      </c>
      <c r="F62" s="85">
        <v>7</v>
      </c>
      <c r="G62" s="85" t="s">
        <v>237</v>
      </c>
      <c r="H62" s="85">
        <v>6</v>
      </c>
      <c r="I62" s="85" t="s">
        <v>218</v>
      </c>
      <c r="J62" s="85">
        <v>2</v>
      </c>
      <c r="K62" s="85" t="s">
        <v>223</v>
      </c>
      <c r="L62" s="85">
        <v>1</v>
      </c>
      <c r="M62" s="85" t="s">
        <v>212</v>
      </c>
      <c r="N62" s="85">
        <v>1</v>
      </c>
    </row>
    <row r="63" spans="1:14" ht="15">
      <c r="A63" s="85" t="s">
        <v>237</v>
      </c>
      <c r="B63" s="85">
        <v>6</v>
      </c>
      <c r="C63" s="85" t="s">
        <v>234</v>
      </c>
      <c r="D63" s="85">
        <v>1</v>
      </c>
      <c r="E63" s="85"/>
      <c r="F63" s="85"/>
      <c r="G63" s="85" t="s">
        <v>227</v>
      </c>
      <c r="H63" s="85">
        <v>5</v>
      </c>
      <c r="I63" s="85"/>
      <c r="J63" s="85"/>
      <c r="K63" s="85"/>
      <c r="L63" s="85"/>
      <c r="M63" s="85"/>
      <c r="N63" s="85"/>
    </row>
    <row r="64" spans="1:14" ht="15">
      <c r="A64" s="85" t="s">
        <v>227</v>
      </c>
      <c r="B64" s="85">
        <v>5</v>
      </c>
      <c r="C64" s="85" t="s">
        <v>233</v>
      </c>
      <c r="D64" s="85">
        <v>1</v>
      </c>
      <c r="E64" s="85"/>
      <c r="F64" s="85"/>
      <c r="G64" s="85" t="s">
        <v>236</v>
      </c>
      <c r="H64" s="85">
        <v>2</v>
      </c>
      <c r="I64" s="85"/>
      <c r="J64" s="85"/>
      <c r="K64" s="85"/>
      <c r="L64" s="85"/>
      <c r="M64" s="85"/>
      <c r="N64" s="85"/>
    </row>
    <row r="65" spans="1:14" ht="15">
      <c r="A65" s="85" t="s">
        <v>236</v>
      </c>
      <c r="B65" s="85">
        <v>2</v>
      </c>
      <c r="C65" s="85" t="s">
        <v>232</v>
      </c>
      <c r="D65" s="85">
        <v>1</v>
      </c>
      <c r="E65" s="85"/>
      <c r="F65" s="85"/>
      <c r="G65" s="85"/>
      <c r="H65" s="85"/>
      <c r="I65" s="85"/>
      <c r="J65" s="85"/>
      <c r="K65" s="85"/>
      <c r="L65" s="85"/>
      <c r="M65" s="85"/>
      <c r="N65" s="85"/>
    </row>
    <row r="66" spans="1:14" ht="15">
      <c r="A66" s="85" t="s">
        <v>223</v>
      </c>
      <c r="B66" s="85">
        <v>2</v>
      </c>
      <c r="C66" s="85" t="s">
        <v>231</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68" spans="1:14" ht="15">
      <c r="A68" s="85" t="s">
        <v>234</v>
      </c>
      <c r="B68" s="85">
        <v>1</v>
      </c>
      <c r="C68" s="85" t="s">
        <v>229</v>
      </c>
      <c r="D68" s="85">
        <v>1</v>
      </c>
      <c r="E68" s="85"/>
      <c r="F68" s="85"/>
      <c r="G68" s="85"/>
      <c r="H68" s="85"/>
      <c r="I68" s="85"/>
      <c r="J68" s="85"/>
      <c r="K68" s="85"/>
      <c r="L68" s="85"/>
      <c r="M68" s="85"/>
      <c r="N68" s="85"/>
    </row>
    <row r="69" spans="1:14" ht="15">
      <c r="A69" s="85" t="s">
        <v>233</v>
      </c>
      <c r="B69" s="85">
        <v>1</v>
      </c>
      <c r="C69" s="85"/>
      <c r="D69" s="85"/>
      <c r="E69" s="85"/>
      <c r="F69" s="85"/>
      <c r="G69" s="85"/>
      <c r="H69" s="85"/>
      <c r="I69" s="85"/>
      <c r="J69" s="85"/>
      <c r="K69" s="85"/>
      <c r="L69" s="85"/>
      <c r="M69" s="85"/>
      <c r="N69" s="85"/>
    </row>
    <row r="70" spans="1:14" ht="15">
      <c r="A70" s="85" t="s">
        <v>232</v>
      </c>
      <c r="B70" s="85">
        <v>1</v>
      </c>
      <c r="C70" s="85"/>
      <c r="D70" s="85"/>
      <c r="E70" s="85"/>
      <c r="F70" s="85"/>
      <c r="G70" s="85"/>
      <c r="H70" s="85"/>
      <c r="I70" s="85"/>
      <c r="J70" s="85"/>
      <c r="K70" s="85"/>
      <c r="L70" s="85"/>
      <c r="M70" s="85"/>
      <c r="N70" s="85"/>
    </row>
    <row r="71" spans="1:14" ht="15">
      <c r="A71" s="85" t="s">
        <v>231</v>
      </c>
      <c r="B71" s="85">
        <v>1</v>
      </c>
      <c r="C71" s="85"/>
      <c r="D71" s="85"/>
      <c r="E71" s="85"/>
      <c r="F71" s="85"/>
      <c r="G71" s="85"/>
      <c r="H71" s="85"/>
      <c r="I71" s="85"/>
      <c r="J71" s="85"/>
      <c r="K71" s="85"/>
      <c r="L71" s="85"/>
      <c r="M71" s="85"/>
      <c r="N71" s="85"/>
    </row>
    <row r="74" spans="1:14" ht="15" customHeight="1">
      <c r="A74" s="13" t="s">
        <v>871</v>
      </c>
      <c r="B74" s="13" t="s">
        <v>657</v>
      </c>
      <c r="C74" s="13" t="s">
        <v>872</v>
      </c>
      <c r="D74" s="13" t="s">
        <v>660</v>
      </c>
      <c r="E74" s="13" t="s">
        <v>873</v>
      </c>
      <c r="F74" s="13" t="s">
        <v>662</v>
      </c>
      <c r="G74" s="13" t="s">
        <v>874</v>
      </c>
      <c r="H74" s="13" t="s">
        <v>664</v>
      </c>
      <c r="I74" s="13" t="s">
        <v>875</v>
      </c>
      <c r="J74" s="13" t="s">
        <v>666</v>
      </c>
      <c r="K74" s="13" t="s">
        <v>876</v>
      </c>
      <c r="L74" s="13" t="s">
        <v>668</v>
      </c>
      <c r="M74" s="13" t="s">
        <v>877</v>
      </c>
      <c r="N74" s="13" t="s">
        <v>669</v>
      </c>
    </row>
    <row r="75" spans="1:14" ht="15">
      <c r="A75" s="124" t="s">
        <v>215</v>
      </c>
      <c r="B75" s="85">
        <v>348417</v>
      </c>
      <c r="C75" s="124" t="s">
        <v>230</v>
      </c>
      <c r="D75" s="85">
        <v>14842</v>
      </c>
      <c r="E75" s="124" t="s">
        <v>215</v>
      </c>
      <c r="F75" s="85">
        <v>348417</v>
      </c>
      <c r="G75" s="124" t="s">
        <v>236</v>
      </c>
      <c r="H75" s="85">
        <v>208162</v>
      </c>
      <c r="I75" s="124" t="s">
        <v>219</v>
      </c>
      <c r="J75" s="85">
        <v>22141</v>
      </c>
      <c r="K75" s="124" t="s">
        <v>214</v>
      </c>
      <c r="L75" s="85">
        <v>40249</v>
      </c>
      <c r="M75" s="124" t="s">
        <v>213</v>
      </c>
      <c r="N75" s="85">
        <v>1359</v>
      </c>
    </row>
    <row r="76" spans="1:14" ht="15">
      <c r="A76" s="124" t="s">
        <v>224</v>
      </c>
      <c r="B76" s="85">
        <v>251437</v>
      </c>
      <c r="C76" s="124" t="s">
        <v>232</v>
      </c>
      <c r="D76" s="85">
        <v>4748</v>
      </c>
      <c r="E76" s="124" t="s">
        <v>224</v>
      </c>
      <c r="F76" s="85">
        <v>251437</v>
      </c>
      <c r="G76" s="124" t="s">
        <v>227</v>
      </c>
      <c r="H76" s="85">
        <v>88772</v>
      </c>
      <c r="I76" s="124" t="s">
        <v>218</v>
      </c>
      <c r="J76" s="85">
        <v>6778</v>
      </c>
      <c r="K76" s="124" t="s">
        <v>223</v>
      </c>
      <c r="L76" s="85">
        <v>32346</v>
      </c>
      <c r="M76" s="124" t="s">
        <v>212</v>
      </c>
      <c r="N76" s="85">
        <v>436</v>
      </c>
    </row>
    <row r="77" spans="1:14" ht="15">
      <c r="A77" s="124" t="s">
        <v>236</v>
      </c>
      <c r="B77" s="85">
        <v>208162</v>
      </c>
      <c r="C77" s="124" t="s">
        <v>222</v>
      </c>
      <c r="D77" s="85">
        <v>2177</v>
      </c>
      <c r="E77" s="124" t="s">
        <v>226</v>
      </c>
      <c r="F77" s="85">
        <v>56614</v>
      </c>
      <c r="G77" s="124" t="s">
        <v>228</v>
      </c>
      <c r="H77" s="85">
        <v>32636</v>
      </c>
      <c r="I77" s="124" t="s">
        <v>217</v>
      </c>
      <c r="J77" s="85">
        <v>296</v>
      </c>
      <c r="K77" s="124"/>
      <c r="L77" s="85"/>
      <c r="M77" s="124"/>
      <c r="N77" s="85"/>
    </row>
    <row r="78" spans="1:14" ht="15">
      <c r="A78" s="124" t="s">
        <v>227</v>
      </c>
      <c r="B78" s="85">
        <v>88772</v>
      </c>
      <c r="C78" s="124" t="s">
        <v>235</v>
      </c>
      <c r="D78" s="85">
        <v>236</v>
      </c>
      <c r="E78" s="124" t="s">
        <v>221</v>
      </c>
      <c r="F78" s="85">
        <v>18142</v>
      </c>
      <c r="G78" s="124" t="s">
        <v>216</v>
      </c>
      <c r="H78" s="85">
        <v>21375</v>
      </c>
      <c r="I78" s="124"/>
      <c r="J78" s="85"/>
      <c r="K78" s="124"/>
      <c r="L78" s="85"/>
      <c r="M78" s="124"/>
      <c r="N78" s="85"/>
    </row>
    <row r="79" spans="1:14" ht="15">
      <c r="A79" s="124" t="s">
        <v>226</v>
      </c>
      <c r="B79" s="85">
        <v>56614</v>
      </c>
      <c r="C79" s="124" t="s">
        <v>231</v>
      </c>
      <c r="D79" s="85">
        <v>196</v>
      </c>
      <c r="E79" s="124" t="s">
        <v>220</v>
      </c>
      <c r="F79" s="85">
        <v>16744</v>
      </c>
      <c r="G79" s="124" t="s">
        <v>237</v>
      </c>
      <c r="H79" s="85">
        <v>5138</v>
      </c>
      <c r="I79" s="124"/>
      <c r="J79" s="85"/>
      <c r="K79" s="124"/>
      <c r="L79" s="85"/>
      <c r="M79" s="124"/>
      <c r="N79" s="85"/>
    </row>
    <row r="80" spans="1:14" ht="15">
      <c r="A80" s="124" t="s">
        <v>214</v>
      </c>
      <c r="B80" s="85">
        <v>40249</v>
      </c>
      <c r="C80" s="124" t="s">
        <v>229</v>
      </c>
      <c r="D80" s="85">
        <v>28</v>
      </c>
      <c r="E80" s="124" t="s">
        <v>225</v>
      </c>
      <c r="F80" s="85">
        <v>13297</v>
      </c>
      <c r="G80" s="124"/>
      <c r="H80" s="85"/>
      <c r="I80" s="124"/>
      <c r="J80" s="85"/>
      <c r="K80" s="124"/>
      <c r="L80" s="85"/>
      <c r="M80" s="124"/>
      <c r="N80" s="85"/>
    </row>
    <row r="81" spans="1:14" ht="15">
      <c r="A81" s="124" t="s">
        <v>228</v>
      </c>
      <c r="B81" s="85">
        <v>32636</v>
      </c>
      <c r="C81" s="124" t="s">
        <v>234</v>
      </c>
      <c r="D81" s="85">
        <v>25</v>
      </c>
      <c r="E81" s="124"/>
      <c r="F81" s="85"/>
      <c r="G81" s="124"/>
      <c r="H81" s="85"/>
      <c r="I81" s="124"/>
      <c r="J81" s="85"/>
      <c r="K81" s="124"/>
      <c r="L81" s="85"/>
      <c r="M81" s="124"/>
      <c r="N81" s="85"/>
    </row>
    <row r="82" spans="1:14" ht="15">
      <c r="A82" s="124" t="s">
        <v>223</v>
      </c>
      <c r="B82" s="85">
        <v>32346</v>
      </c>
      <c r="C82" s="124" t="s">
        <v>233</v>
      </c>
      <c r="D82" s="85">
        <v>17</v>
      </c>
      <c r="E82" s="124"/>
      <c r="F82" s="85"/>
      <c r="G82" s="124"/>
      <c r="H82" s="85"/>
      <c r="I82" s="124"/>
      <c r="J82" s="85"/>
      <c r="K82" s="124"/>
      <c r="L82" s="85"/>
      <c r="M82" s="124"/>
      <c r="N82" s="85"/>
    </row>
    <row r="83" spans="1:14" ht="15">
      <c r="A83" s="124" t="s">
        <v>219</v>
      </c>
      <c r="B83" s="85">
        <v>22141</v>
      </c>
      <c r="C83" s="124"/>
      <c r="D83" s="85"/>
      <c r="E83" s="124"/>
      <c r="F83" s="85"/>
      <c r="G83" s="124"/>
      <c r="H83" s="85"/>
      <c r="I83" s="124"/>
      <c r="J83" s="85"/>
      <c r="K83" s="124"/>
      <c r="L83" s="85"/>
      <c r="M83" s="124"/>
      <c r="N83" s="85"/>
    </row>
    <row r="84" spans="1:14" ht="15">
      <c r="A84" s="124" t="s">
        <v>216</v>
      </c>
      <c r="B84" s="85">
        <v>21375</v>
      </c>
      <c r="C84" s="124"/>
      <c r="D84" s="85"/>
      <c r="E84" s="124"/>
      <c r="F84" s="85"/>
      <c r="G84" s="124"/>
      <c r="H84" s="85"/>
      <c r="I84" s="124"/>
      <c r="J84" s="85"/>
      <c r="K84" s="124"/>
      <c r="L84" s="85"/>
      <c r="M84" s="124"/>
      <c r="N84" s="85"/>
    </row>
  </sheetData>
  <hyperlinks>
    <hyperlink ref="A2" r:id="rId1" display="https://www.socialmagnets.net/thriving-in-the-moment-of-commerce/?utm_sq=g2mqjg2mlk&amp;utm_source=Twitter&amp;utm_medium=social&amp;utm_campaign=Ross-Quintana&amp;utm_content=RossContent"/>
    <hyperlink ref="A3" r:id="rId2" display="https://twitter.com/search?q=%23AdobeChat&amp;src=typed_query"/>
    <hyperlink ref="A4" r:id="rId3" display="https://twitter.com/i/web/status/1166219018736304128"/>
    <hyperlink ref="A5" r:id="rId4" display="https://twitter.com/i/web/status/1171814173145214977"/>
    <hyperlink ref="A6" r:id="rId5" display="https://twitter.com/i/web/status/1166772854131740674"/>
    <hyperlink ref="A7" r:id="rId6" display="https://twitter.com/AdobeExpCloud/status/1133822505028935681"/>
    <hyperlink ref="C2" r:id="rId7" display="https://twitter.com/i/web/status/1166219018736304128"/>
    <hyperlink ref="E2" r:id="rId8" display="https://twitter.com/search?q=%23AdobeChat&amp;src=typed_query"/>
    <hyperlink ref="E3" r:id="rId9" display="https://twitter.com/i/web/status/1166772854131740674"/>
    <hyperlink ref="E4" r:id="rId10" display="https://twitter.com/i/web/status/1171814173145214977"/>
    <hyperlink ref="G2" r:id="rId11" display="https://www.socialmagnets.net/thriving-in-the-moment-of-commerce/?utm_sq=g2mqjg2mlk&amp;utm_source=Twitter&amp;utm_medium=social&amp;utm_campaign=Ross-Quintana&amp;utm_content=RossContent"/>
    <hyperlink ref="M2" r:id="rId12" display="https://twitter.com/AdobeExpCloud/status/1133822505028935681"/>
  </hyperlinks>
  <printOptions/>
  <pageMargins left="0.7" right="0.7" top="0.75" bottom="0.75" header="0.3" footer="0.3"/>
  <pageSetup orientation="portrait" paperSize="9"/>
  <tableParts>
    <tablePart r:id="rId17"/>
    <tablePart r:id="rId19"/>
    <tablePart r:id="rId14"/>
    <tablePart r:id="rId16"/>
    <tablePart r:id="rId13"/>
    <tablePart r:id="rId15"/>
    <tablePart r:id="rId20"/>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929</v>
      </c>
      <c r="B1" s="13" t="s">
        <v>955</v>
      </c>
      <c r="C1" s="13" t="s">
        <v>956</v>
      </c>
      <c r="D1" s="13" t="s">
        <v>144</v>
      </c>
      <c r="E1" s="13" t="s">
        <v>958</v>
      </c>
      <c r="F1" s="13" t="s">
        <v>959</v>
      </c>
      <c r="G1" s="13" t="s">
        <v>960</v>
      </c>
    </row>
    <row r="2" spans="1:7" ht="15">
      <c r="A2" s="85" t="s">
        <v>723</v>
      </c>
      <c r="B2" s="85">
        <v>13</v>
      </c>
      <c r="C2" s="129">
        <v>0.018867924528301886</v>
      </c>
      <c r="D2" s="85" t="s">
        <v>957</v>
      </c>
      <c r="E2" s="85"/>
      <c r="F2" s="85"/>
      <c r="G2" s="85"/>
    </row>
    <row r="3" spans="1:7" ht="15">
      <c r="A3" s="85" t="s">
        <v>724</v>
      </c>
      <c r="B3" s="85">
        <v>3</v>
      </c>
      <c r="C3" s="129">
        <v>0.0043541364296081275</v>
      </c>
      <c r="D3" s="85" t="s">
        <v>957</v>
      </c>
      <c r="E3" s="85"/>
      <c r="F3" s="85"/>
      <c r="G3" s="85"/>
    </row>
    <row r="4" spans="1:7" ht="15">
      <c r="A4" s="85" t="s">
        <v>725</v>
      </c>
      <c r="B4" s="85">
        <v>0</v>
      </c>
      <c r="C4" s="129">
        <v>0</v>
      </c>
      <c r="D4" s="85" t="s">
        <v>957</v>
      </c>
      <c r="E4" s="85"/>
      <c r="F4" s="85"/>
      <c r="G4" s="85"/>
    </row>
    <row r="5" spans="1:7" ht="15">
      <c r="A5" s="85" t="s">
        <v>726</v>
      </c>
      <c r="B5" s="85">
        <v>673</v>
      </c>
      <c r="C5" s="129">
        <v>0.97677793904209</v>
      </c>
      <c r="D5" s="85" t="s">
        <v>957</v>
      </c>
      <c r="E5" s="85"/>
      <c r="F5" s="85"/>
      <c r="G5" s="85"/>
    </row>
    <row r="6" spans="1:7" ht="15">
      <c r="A6" s="85" t="s">
        <v>727</v>
      </c>
      <c r="B6" s="85">
        <v>689</v>
      </c>
      <c r="C6" s="129">
        <v>1</v>
      </c>
      <c r="D6" s="85" t="s">
        <v>957</v>
      </c>
      <c r="E6" s="85"/>
      <c r="F6" s="85"/>
      <c r="G6" s="85"/>
    </row>
    <row r="7" spans="1:7" ht="15">
      <c r="A7" s="91" t="s">
        <v>728</v>
      </c>
      <c r="B7" s="91">
        <v>60</v>
      </c>
      <c r="C7" s="130">
        <v>0.034530018234172066</v>
      </c>
      <c r="D7" s="91" t="s">
        <v>957</v>
      </c>
      <c r="E7" s="91" t="b">
        <v>0</v>
      </c>
      <c r="F7" s="91" t="b">
        <v>0</v>
      </c>
      <c r="G7" s="91" t="b">
        <v>0</v>
      </c>
    </row>
    <row r="8" spans="1:7" ht="15">
      <c r="A8" s="91" t="s">
        <v>729</v>
      </c>
      <c r="B8" s="91">
        <v>30</v>
      </c>
      <c r="C8" s="130">
        <v>0.03732921123500389</v>
      </c>
      <c r="D8" s="91" t="s">
        <v>957</v>
      </c>
      <c r="E8" s="91" t="b">
        <v>0</v>
      </c>
      <c r="F8" s="91" t="b">
        <v>0</v>
      </c>
      <c r="G8" s="91" t="b">
        <v>0</v>
      </c>
    </row>
    <row r="9" spans="1:7" ht="15">
      <c r="A9" s="91" t="s">
        <v>730</v>
      </c>
      <c r="B9" s="91">
        <v>19</v>
      </c>
      <c r="C9" s="130">
        <v>0.038877638554729775</v>
      </c>
      <c r="D9" s="91" t="s">
        <v>957</v>
      </c>
      <c r="E9" s="91" t="b">
        <v>0</v>
      </c>
      <c r="F9" s="91" t="b">
        <v>0</v>
      </c>
      <c r="G9" s="91" t="b">
        <v>0</v>
      </c>
    </row>
    <row r="10" spans="1:7" ht="15">
      <c r="A10" s="91" t="s">
        <v>731</v>
      </c>
      <c r="B10" s="91">
        <v>17</v>
      </c>
      <c r="C10" s="130">
        <v>0.034785255548968746</v>
      </c>
      <c r="D10" s="91" t="s">
        <v>957</v>
      </c>
      <c r="E10" s="91" t="b">
        <v>0</v>
      </c>
      <c r="F10" s="91" t="b">
        <v>0</v>
      </c>
      <c r="G10" s="91" t="b">
        <v>0</v>
      </c>
    </row>
    <row r="11" spans="1:7" ht="15">
      <c r="A11" s="91" t="s">
        <v>732</v>
      </c>
      <c r="B11" s="91">
        <v>16</v>
      </c>
      <c r="C11" s="130">
        <v>0.008454291286641014</v>
      </c>
      <c r="D11" s="91" t="s">
        <v>957</v>
      </c>
      <c r="E11" s="91" t="b">
        <v>0</v>
      </c>
      <c r="F11" s="91" t="b">
        <v>0</v>
      </c>
      <c r="G11" s="91" t="b">
        <v>0</v>
      </c>
    </row>
    <row r="12" spans="1:7" ht="15">
      <c r="A12" s="91" t="s">
        <v>735</v>
      </c>
      <c r="B12" s="91">
        <v>15</v>
      </c>
      <c r="C12" s="130">
        <v>0.008632504558543017</v>
      </c>
      <c r="D12" s="91" t="s">
        <v>957</v>
      </c>
      <c r="E12" s="91" t="b">
        <v>0</v>
      </c>
      <c r="F12" s="91" t="b">
        <v>0</v>
      </c>
      <c r="G12" s="91" t="b">
        <v>0</v>
      </c>
    </row>
    <row r="13" spans="1:7" ht="15">
      <c r="A13" s="91" t="s">
        <v>736</v>
      </c>
      <c r="B13" s="91">
        <v>15</v>
      </c>
      <c r="C13" s="130">
        <v>0.008632504558543017</v>
      </c>
      <c r="D13" s="91" t="s">
        <v>957</v>
      </c>
      <c r="E13" s="91" t="b">
        <v>0</v>
      </c>
      <c r="F13" s="91" t="b">
        <v>0</v>
      </c>
      <c r="G13" s="91" t="b">
        <v>0</v>
      </c>
    </row>
    <row r="14" spans="1:7" ht="15">
      <c r="A14" s="91" t="s">
        <v>737</v>
      </c>
      <c r="B14" s="91">
        <v>15</v>
      </c>
      <c r="C14" s="130">
        <v>0.008632504558543017</v>
      </c>
      <c r="D14" s="91" t="s">
        <v>957</v>
      </c>
      <c r="E14" s="91" t="b">
        <v>0</v>
      </c>
      <c r="F14" s="91" t="b">
        <v>0</v>
      </c>
      <c r="G14" s="91" t="b">
        <v>0</v>
      </c>
    </row>
    <row r="15" spans="1:7" ht="15">
      <c r="A15" s="91" t="s">
        <v>738</v>
      </c>
      <c r="B15" s="91">
        <v>15</v>
      </c>
      <c r="C15" s="130">
        <v>0.008632504558543017</v>
      </c>
      <c r="D15" s="91" t="s">
        <v>957</v>
      </c>
      <c r="E15" s="91" t="b">
        <v>0</v>
      </c>
      <c r="F15" s="91" t="b">
        <v>0</v>
      </c>
      <c r="G15" s="91" t="b">
        <v>0</v>
      </c>
    </row>
    <row r="16" spans="1:7" ht="15">
      <c r="A16" s="91" t="s">
        <v>739</v>
      </c>
      <c r="B16" s="91">
        <v>15</v>
      </c>
      <c r="C16" s="130">
        <v>0.008632504558543017</v>
      </c>
      <c r="D16" s="91" t="s">
        <v>957</v>
      </c>
      <c r="E16" s="91" t="b">
        <v>0</v>
      </c>
      <c r="F16" s="91" t="b">
        <v>0</v>
      </c>
      <c r="G16" s="91" t="b">
        <v>0</v>
      </c>
    </row>
    <row r="17" spans="1:7" ht="15">
      <c r="A17" s="91" t="s">
        <v>740</v>
      </c>
      <c r="B17" s="91">
        <v>15</v>
      </c>
      <c r="C17" s="130">
        <v>0.008632504558543017</v>
      </c>
      <c r="D17" s="91" t="s">
        <v>957</v>
      </c>
      <c r="E17" s="91" t="b">
        <v>0</v>
      </c>
      <c r="F17" s="91" t="b">
        <v>0</v>
      </c>
      <c r="G17" s="91" t="b">
        <v>0</v>
      </c>
    </row>
    <row r="18" spans="1:7" ht="15">
      <c r="A18" s="91" t="s">
        <v>930</v>
      </c>
      <c r="B18" s="91">
        <v>15</v>
      </c>
      <c r="C18" s="130">
        <v>0.008632504558543017</v>
      </c>
      <c r="D18" s="91" t="s">
        <v>957</v>
      </c>
      <c r="E18" s="91" t="b">
        <v>0</v>
      </c>
      <c r="F18" s="91" t="b">
        <v>0</v>
      </c>
      <c r="G18" s="91" t="b">
        <v>0</v>
      </c>
    </row>
    <row r="19" spans="1:7" ht="15">
      <c r="A19" s="91" t="s">
        <v>931</v>
      </c>
      <c r="B19" s="91">
        <v>14</v>
      </c>
      <c r="C19" s="130">
        <v>0.008762021275285869</v>
      </c>
      <c r="D19" s="91" t="s">
        <v>957</v>
      </c>
      <c r="E19" s="91" t="b">
        <v>0</v>
      </c>
      <c r="F19" s="91" t="b">
        <v>0</v>
      </c>
      <c r="G19" s="91" t="b">
        <v>0</v>
      </c>
    </row>
    <row r="20" spans="1:7" ht="15">
      <c r="A20" s="91" t="s">
        <v>758</v>
      </c>
      <c r="B20" s="91">
        <v>9</v>
      </c>
      <c r="C20" s="130">
        <v>0.008535198107474055</v>
      </c>
      <c r="D20" s="91" t="s">
        <v>957</v>
      </c>
      <c r="E20" s="91" t="b">
        <v>0</v>
      </c>
      <c r="F20" s="91" t="b">
        <v>0</v>
      </c>
      <c r="G20" s="91" t="b">
        <v>0</v>
      </c>
    </row>
    <row r="21" spans="1:7" ht="15">
      <c r="A21" s="91" t="s">
        <v>744</v>
      </c>
      <c r="B21" s="91">
        <v>8</v>
      </c>
      <c r="C21" s="130">
        <v>0.008274607769895043</v>
      </c>
      <c r="D21" s="91" t="s">
        <v>957</v>
      </c>
      <c r="E21" s="91" t="b">
        <v>0</v>
      </c>
      <c r="F21" s="91" t="b">
        <v>0</v>
      </c>
      <c r="G21" s="91" t="b">
        <v>0</v>
      </c>
    </row>
    <row r="22" spans="1:7" ht="15">
      <c r="A22" s="91" t="s">
        <v>932</v>
      </c>
      <c r="B22" s="91">
        <v>8</v>
      </c>
      <c r="C22" s="130">
        <v>0.008274607769895043</v>
      </c>
      <c r="D22" s="91" t="s">
        <v>957</v>
      </c>
      <c r="E22" s="91" t="b">
        <v>0</v>
      </c>
      <c r="F22" s="91" t="b">
        <v>0</v>
      </c>
      <c r="G22" s="91" t="b">
        <v>0</v>
      </c>
    </row>
    <row r="23" spans="1:7" ht="15">
      <c r="A23" s="91" t="s">
        <v>933</v>
      </c>
      <c r="B23" s="91">
        <v>8</v>
      </c>
      <c r="C23" s="130">
        <v>0.008274607769895043</v>
      </c>
      <c r="D23" s="91" t="s">
        <v>957</v>
      </c>
      <c r="E23" s="91" t="b">
        <v>0</v>
      </c>
      <c r="F23" s="91" t="b">
        <v>0</v>
      </c>
      <c r="G23" s="91" t="b">
        <v>0</v>
      </c>
    </row>
    <row r="24" spans="1:7" ht="15">
      <c r="A24" s="91" t="s">
        <v>934</v>
      </c>
      <c r="B24" s="91">
        <v>8</v>
      </c>
      <c r="C24" s="130">
        <v>0.008274607769895043</v>
      </c>
      <c r="D24" s="91" t="s">
        <v>957</v>
      </c>
      <c r="E24" s="91" t="b">
        <v>0</v>
      </c>
      <c r="F24" s="91" t="b">
        <v>0</v>
      </c>
      <c r="G24" s="91" t="b">
        <v>0</v>
      </c>
    </row>
    <row r="25" spans="1:7" ht="15">
      <c r="A25" s="91" t="s">
        <v>225</v>
      </c>
      <c r="B25" s="91">
        <v>7</v>
      </c>
      <c r="C25" s="130">
        <v>0.007922539998395655</v>
      </c>
      <c r="D25" s="91" t="s">
        <v>957</v>
      </c>
      <c r="E25" s="91" t="b">
        <v>0</v>
      </c>
      <c r="F25" s="91" t="b">
        <v>0</v>
      </c>
      <c r="G25" s="91" t="b">
        <v>0</v>
      </c>
    </row>
    <row r="26" spans="1:7" ht="15">
      <c r="A26" s="91" t="s">
        <v>935</v>
      </c>
      <c r="B26" s="91">
        <v>7</v>
      </c>
      <c r="C26" s="130">
        <v>0.007922539998395655</v>
      </c>
      <c r="D26" s="91" t="s">
        <v>957</v>
      </c>
      <c r="E26" s="91" t="b">
        <v>0</v>
      </c>
      <c r="F26" s="91" t="b">
        <v>0</v>
      </c>
      <c r="G26" s="91" t="b">
        <v>0</v>
      </c>
    </row>
    <row r="27" spans="1:7" ht="15">
      <c r="A27" s="91" t="s">
        <v>227</v>
      </c>
      <c r="B27" s="91">
        <v>6</v>
      </c>
      <c r="C27" s="130">
        <v>0.0074658422470007795</v>
      </c>
      <c r="D27" s="91" t="s">
        <v>957</v>
      </c>
      <c r="E27" s="91" t="b">
        <v>0</v>
      </c>
      <c r="F27" s="91" t="b">
        <v>0</v>
      </c>
      <c r="G27" s="91" t="b">
        <v>0</v>
      </c>
    </row>
    <row r="28" spans="1:7" ht="15">
      <c r="A28" s="91" t="s">
        <v>742</v>
      </c>
      <c r="B28" s="91">
        <v>6</v>
      </c>
      <c r="C28" s="130">
        <v>0.0074658422470007795</v>
      </c>
      <c r="D28" s="91" t="s">
        <v>957</v>
      </c>
      <c r="E28" s="91" t="b">
        <v>0</v>
      </c>
      <c r="F28" s="91" t="b">
        <v>0</v>
      </c>
      <c r="G28" s="91" t="b">
        <v>0</v>
      </c>
    </row>
    <row r="29" spans="1:7" ht="15">
      <c r="A29" s="91" t="s">
        <v>743</v>
      </c>
      <c r="B29" s="91">
        <v>6</v>
      </c>
      <c r="C29" s="130">
        <v>0.0074658422470007795</v>
      </c>
      <c r="D29" s="91" t="s">
        <v>957</v>
      </c>
      <c r="E29" s="91" t="b">
        <v>0</v>
      </c>
      <c r="F29" s="91" t="b">
        <v>0</v>
      </c>
      <c r="G29" s="91" t="b">
        <v>0</v>
      </c>
    </row>
    <row r="30" spans="1:7" ht="15">
      <c r="A30" s="91" t="s">
        <v>745</v>
      </c>
      <c r="B30" s="91">
        <v>6</v>
      </c>
      <c r="C30" s="130">
        <v>0.0074658422470007795</v>
      </c>
      <c r="D30" s="91" t="s">
        <v>957</v>
      </c>
      <c r="E30" s="91" t="b">
        <v>0</v>
      </c>
      <c r="F30" s="91" t="b">
        <v>0</v>
      </c>
      <c r="G30" s="91" t="b">
        <v>0</v>
      </c>
    </row>
    <row r="31" spans="1:7" ht="15">
      <c r="A31" s="91" t="s">
        <v>746</v>
      </c>
      <c r="B31" s="91">
        <v>6</v>
      </c>
      <c r="C31" s="130">
        <v>0.0074658422470007795</v>
      </c>
      <c r="D31" s="91" t="s">
        <v>957</v>
      </c>
      <c r="E31" s="91" t="b">
        <v>0</v>
      </c>
      <c r="F31" s="91" t="b">
        <v>0</v>
      </c>
      <c r="G31" s="91" t="b">
        <v>0</v>
      </c>
    </row>
    <row r="32" spans="1:7" ht="15">
      <c r="A32" s="91" t="s">
        <v>747</v>
      </c>
      <c r="B32" s="91">
        <v>6</v>
      </c>
      <c r="C32" s="130">
        <v>0.0074658422470007795</v>
      </c>
      <c r="D32" s="91" t="s">
        <v>957</v>
      </c>
      <c r="E32" s="91" t="b">
        <v>0</v>
      </c>
      <c r="F32" s="91" t="b">
        <v>0</v>
      </c>
      <c r="G32" s="91" t="b">
        <v>0</v>
      </c>
    </row>
    <row r="33" spans="1:7" ht="15">
      <c r="A33" s="91" t="s">
        <v>237</v>
      </c>
      <c r="B33" s="91">
        <v>6</v>
      </c>
      <c r="C33" s="130">
        <v>0.0074658422470007795</v>
      </c>
      <c r="D33" s="91" t="s">
        <v>957</v>
      </c>
      <c r="E33" s="91" t="b">
        <v>0</v>
      </c>
      <c r="F33" s="91" t="b">
        <v>0</v>
      </c>
      <c r="G33" s="91" t="b">
        <v>0</v>
      </c>
    </row>
    <row r="34" spans="1:7" ht="15">
      <c r="A34" s="91" t="s">
        <v>748</v>
      </c>
      <c r="B34" s="91">
        <v>6</v>
      </c>
      <c r="C34" s="130">
        <v>0.0074658422470007795</v>
      </c>
      <c r="D34" s="91" t="s">
        <v>957</v>
      </c>
      <c r="E34" s="91" t="b">
        <v>1</v>
      </c>
      <c r="F34" s="91" t="b">
        <v>0</v>
      </c>
      <c r="G34" s="91" t="b">
        <v>0</v>
      </c>
    </row>
    <row r="35" spans="1:7" ht="15">
      <c r="A35" s="91" t="s">
        <v>749</v>
      </c>
      <c r="B35" s="91">
        <v>6</v>
      </c>
      <c r="C35" s="130">
        <v>0.0074658422470007795</v>
      </c>
      <c r="D35" s="91" t="s">
        <v>957</v>
      </c>
      <c r="E35" s="91" t="b">
        <v>0</v>
      </c>
      <c r="F35" s="91" t="b">
        <v>0</v>
      </c>
      <c r="G35" s="91" t="b">
        <v>0</v>
      </c>
    </row>
    <row r="36" spans="1:7" ht="15">
      <c r="A36" s="91" t="s">
        <v>693</v>
      </c>
      <c r="B36" s="91">
        <v>6</v>
      </c>
      <c r="C36" s="130">
        <v>0.0074658422470007795</v>
      </c>
      <c r="D36" s="91" t="s">
        <v>957</v>
      </c>
      <c r="E36" s="91" t="b">
        <v>0</v>
      </c>
      <c r="F36" s="91" t="b">
        <v>0</v>
      </c>
      <c r="G36" s="91" t="b">
        <v>0</v>
      </c>
    </row>
    <row r="37" spans="1:7" ht="15">
      <c r="A37" s="91" t="s">
        <v>936</v>
      </c>
      <c r="B37" s="91">
        <v>6</v>
      </c>
      <c r="C37" s="130">
        <v>0.0074658422470007795</v>
      </c>
      <c r="D37" s="91" t="s">
        <v>957</v>
      </c>
      <c r="E37" s="91" t="b">
        <v>0</v>
      </c>
      <c r="F37" s="91" t="b">
        <v>0</v>
      </c>
      <c r="G37" s="91" t="b">
        <v>0</v>
      </c>
    </row>
    <row r="38" spans="1:7" ht="15">
      <c r="A38" s="91" t="s">
        <v>937</v>
      </c>
      <c r="B38" s="91">
        <v>6</v>
      </c>
      <c r="C38" s="130">
        <v>0.0074658422470007795</v>
      </c>
      <c r="D38" s="91" t="s">
        <v>957</v>
      </c>
      <c r="E38" s="91" t="b">
        <v>0</v>
      </c>
      <c r="F38" s="91" t="b">
        <v>0</v>
      </c>
      <c r="G38" s="91" t="b">
        <v>0</v>
      </c>
    </row>
    <row r="39" spans="1:7" ht="15">
      <c r="A39" s="91" t="s">
        <v>751</v>
      </c>
      <c r="B39" s="91">
        <v>6</v>
      </c>
      <c r="C39" s="130">
        <v>0.009241552422352186</v>
      </c>
      <c r="D39" s="91" t="s">
        <v>957</v>
      </c>
      <c r="E39" s="91" t="b">
        <v>0</v>
      </c>
      <c r="F39" s="91" t="b">
        <v>0</v>
      </c>
      <c r="G39" s="91" t="b">
        <v>0</v>
      </c>
    </row>
    <row r="40" spans="1:7" ht="15">
      <c r="A40" s="91" t="s">
        <v>938</v>
      </c>
      <c r="B40" s="91">
        <v>6</v>
      </c>
      <c r="C40" s="130">
        <v>0.0074658422470007795</v>
      </c>
      <c r="D40" s="91" t="s">
        <v>957</v>
      </c>
      <c r="E40" s="91" t="b">
        <v>0</v>
      </c>
      <c r="F40" s="91" t="b">
        <v>0</v>
      </c>
      <c r="G40" s="91" t="b">
        <v>0</v>
      </c>
    </row>
    <row r="41" spans="1:7" ht="15">
      <c r="A41" s="91" t="s">
        <v>939</v>
      </c>
      <c r="B41" s="91">
        <v>6</v>
      </c>
      <c r="C41" s="130">
        <v>0.0074658422470007795</v>
      </c>
      <c r="D41" s="91" t="s">
        <v>957</v>
      </c>
      <c r="E41" s="91" t="b">
        <v>0</v>
      </c>
      <c r="F41" s="91" t="b">
        <v>0</v>
      </c>
      <c r="G41" s="91" t="b">
        <v>0</v>
      </c>
    </row>
    <row r="42" spans="1:7" ht="15">
      <c r="A42" s="91" t="s">
        <v>940</v>
      </c>
      <c r="B42" s="91">
        <v>6</v>
      </c>
      <c r="C42" s="130">
        <v>0.0074658422470007795</v>
      </c>
      <c r="D42" s="91" t="s">
        <v>957</v>
      </c>
      <c r="E42" s="91" t="b">
        <v>0</v>
      </c>
      <c r="F42" s="91" t="b">
        <v>0</v>
      </c>
      <c r="G42" s="91" t="b">
        <v>0</v>
      </c>
    </row>
    <row r="43" spans="1:7" ht="15">
      <c r="A43" s="91" t="s">
        <v>941</v>
      </c>
      <c r="B43" s="91">
        <v>6</v>
      </c>
      <c r="C43" s="130">
        <v>0.0074658422470007795</v>
      </c>
      <c r="D43" s="91" t="s">
        <v>957</v>
      </c>
      <c r="E43" s="91" t="b">
        <v>0</v>
      </c>
      <c r="F43" s="91" t="b">
        <v>0</v>
      </c>
      <c r="G43" s="91" t="b">
        <v>0</v>
      </c>
    </row>
    <row r="44" spans="1:7" ht="15">
      <c r="A44" s="91" t="s">
        <v>942</v>
      </c>
      <c r="B44" s="91">
        <v>6</v>
      </c>
      <c r="C44" s="130">
        <v>0.0074658422470007795</v>
      </c>
      <c r="D44" s="91" t="s">
        <v>957</v>
      </c>
      <c r="E44" s="91" t="b">
        <v>0</v>
      </c>
      <c r="F44" s="91" t="b">
        <v>0</v>
      </c>
      <c r="G44" s="91" t="b">
        <v>0</v>
      </c>
    </row>
    <row r="45" spans="1:7" ht="15">
      <c r="A45" s="91" t="s">
        <v>752</v>
      </c>
      <c r="B45" s="91">
        <v>4</v>
      </c>
      <c r="C45" s="130">
        <v>0.007000959227954455</v>
      </c>
      <c r="D45" s="91" t="s">
        <v>957</v>
      </c>
      <c r="E45" s="91" t="b">
        <v>0</v>
      </c>
      <c r="F45" s="91" t="b">
        <v>0</v>
      </c>
      <c r="G45" s="91" t="b">
        <v>0</v>
      </c>
    </row>
    <row r="46" spans="1:7" ht="15">
      <c r="A46" s="91" t="s">
        <v>943</v>
      </c>
      <c r="B46" s="91">
        <v>4</v>
      </c>
      <c r="C46" s="130">
        <v>0.007000959227954455</v>
      </c>
      <c r="D46" s="91" t="s">
        <v>957</v>
      </c>
      <c r="E46" s="91" t="b">
        <v>0</v>
      </c>
      <c r="F46" s="91" t="b">
        <v>0</v>
      </c>
      <c r="G46" s="91" t="b">
        <v>0</v>
      </c>
    </row>
    <row r="47" spans="1:7" ht="15">
      <c r="A47" s="91" t="s">
        <v>944</v>
      </c>
      <c r="B47" s="91">
        <v>3</v>
      </c>
      <c r="C47" s="130">
        <v>0.005250719420965841</v>
      </c>
      <c r="D47" s="91" t="s">
        <v>957</v>
      </c>
      <c r="E47" s="91" t="b">
        <v>0</v>
      </c>
      <c r="F47" s="91" t="b">
        <v>0</v>
      </c>
      <c r="G47" s="91" t="b">
        <v>0</v>
      </c>
    </row>
    <row r="48" spans="1:7" ht="15">
      <c r="A48" s="91" t="s">
        <v>945</v>
      </c>
      <c r="B48" s="91">
        <v>3</v>
      </c>
      <c r="C48" s="130">
        <v>0.005250719420965841</v>
      </c>
      <c r="D48" s="91" t="s">
        <v>957</v>
      </c>
      <c r="E48" s="91" t="b">
        <v>0</v>
      </c>
      <c r="F48" s="91" t="b">
        <v>0</v>
      </c>
      <c r="G48" s="91" t="b">
        <v>0</v>
      </c>
    </row>
    <row r="49" spans="1:7" ht="15">
      <c r="A49" s="91" t="s">
        <v>753</v>
      </c>
      <c r="B49" s="91">
        <v>3</v>
      </c>
      <c r="C49" s="130">
        <v>0.005250719420965841</v>
      </c>
      <c r="D49" s="91" t="s">
        <v>957</v>
      </c>
      <c r="E49" s="91" t="b">
        <v>1</v>
      </c>
      <c r="F49" s="91" t="b">
        <v>0</v>
      </c>
      <c r="G49" s="91" t="b">
        <v>0</v>
      </c>
    </row>
    <row r="50" spans="1:7" ht="15">
      <c r="A50" s="91" t="s">
        <v>754</v>
      </c>
      <c r="B50" s="91">
        <v>3</v>
      </c>
      <c r="C50" s="130">
        <v>0.005250719420965841</v>
      </c>
      <c r="D50" s="91" t="s">
        <v>957</v>
      </c>
      <c r="E50" s="91" t="b">
        <v>0</v>
      </c>
      <c r="F50" s="91" t="b">
        <v>0</v>
      </c>
      <c r="G50" s="91" t="b">
        <v>0</v>
      </c>
    </row>
    <row r="51" spans="1:7" ht="15">
      <c r="A51" s="91" t="s">
        <v>755</v>
      </c>
      <c r="B51" s="91">
        <v>3</v>
      </c>
      <c r="C51" s="130">
        <v>0.005250719420965841</v>
      </c>
      <c r="D51" s="91" t="s">
        <v>957</v>
      </c>
      <c r="E51" s="91" t="b">
        <v>0</v>
      </c>
      <c r="F51" s="91" t="b">
        <v>0</v>
      </c>
      <c r="G51" s="91" t="b">
        <v>0</v>
      </c>
    </row>
    <row r="52" spans="1:7" ht="15">
      <c r="A52" s="91" t="s">
        <v>756</v>
      </c>
      <c r="B52" s="91">
        <v>3</v>
      </c>
      <c r="C52" s="130">
        <v>0.005250719420965841</v>
      </c>
      <c r="D52" s="91" t="s">
        <v>957</v>
      </c>
      <c r="E52" s="91" t="b">
        <v>0</v>
      </c>
      <c r="F52" s="91" t="b">
        <v>0</v>
      </c>
      <c r="G52" s="91" t="b">
        <v>0</v>
      </c>
    </row>
    <row r="53" spans="1:7" ht="15">
      <c r="A53" s="91" t="s">
        <v>757</v>
      </c>
      <c r="B53" s="91">
        <v>3</v>
      </c>
      <c r="C53" s="130">
        <v>0.005250719420965841</v>
      </c>
      <c r="D53" s="91" t="s">
        <v>957</v>
      </c>
      <c r="E53" s="91" t="b">
        <v>0</v>
      </c>
      <c r="F53" s="91" t="b">
        <v>0</v>
      </c>
      <c r="G53" s="91" t="b">
        <v>0</v>
      </c>
    </row>
    <row r="54" spans="1:7" ht="15">
      <c r="A54" s="91" t="s">
        <v>759</v>
      </c>
      <c r="B54" s="91">
        <v>3</v>
      </c>
      <c r="C54" s="130">
        <v>0.005250719420965841</v>
      </c>
      <c r="D54" s="91" t="s">
        <v>957</v>
      </c>
      <c r="E54" s="91" t="b">
        <v>0</v>
      </c>
      <c r="F54" s="91" t="b">
        <v>0</v>
      </c>
      <c r="G54" s="91" t="b">
        <v>0</v>
      </c>
    </row>
    <row r="55" spans="1:7" ht="15">
      <c r="A55" s="91" t="s">
        <v>760</v>
      </c>
      <c r="B55" s="91">
        <v>3</v>
      </c>
      <c r="C55" s="130">
        <v>0.005250719420965841</v>
      </c>
      <c r="D55" s="91" t="s">
        <v>957</v>
      </c>
      <c r="E55" s="91" t="b">
        <v>0</v>
      </c>
      <c r="F55" s="91" t="b">
        <v>0</v>
      </c>
      <c r="G55" s="91" t="b">
        <v>0</v>
      </c>
    </row>
    <row r="56" spans="1:7" ht="15">
      <c r="A56" s="91" t="s">
        <v>946</v>
      </c>
      <c r="B56" s="91">
        <v>3</v>
      </c>
      <c r="C56" s="130">
        <v>0.005250719420965841</v>
      </c>
      <c r="D56" s="91" t="s">
        <v>957</v>
      </c>
      <c r="E56" s="91" t="b">
        <v>0</v>
      </c>
      <c r="F56" s="91" t="b">
        <v>0</v>
      </c>
      <c r="G56" s="91" t="b">
        <v>0</v>
      </c>
    </row>
    <row r="57" spans="1:7" ht="15">
      <c r="A57" s="91" t="s">
        <v>947</v>
      </c>
      <c r="B57" s="91">
        <v>3</v>
      </c>
      <c r="C57" s="130">
        <v>0.005250719420965841</v>
      </c>
      <c r="D57" s="91" t="s">
        <v>957</v>
      </c>
      <c r="E57" s="91" t="b">
        <v>0</v>
      </c>
      <c r="F57" s="91" t="b">
        <v>0</v>
      </c>
      <c r="G57" s="91" t="b">
        <v>0</v>
      </c>
    </row>
    <row r="58" spans="1:7" ht="15">
      <c r="A58" s="91" t="s">
        <v>762</v>
      </c>
      <c r="B58" s="91">
        <v>3</v>
      </c>
      <c r="C58" s="130">
        <v>0.006138574508641545</v>
      </c>
      <c r="D58" s="91" t="s">
        <v>957</v>
      </c>
      <c r="E58" s="91" t="b">
        <v>0</v>
      </c>
      <c r="F58" s="91" t="b">
        <v>0</v>
      </c>
      <c r="G58" s="91" t="b">
        <v>0</v>
      </c>
    </row>
    <row r="59" spans="1:7" ht="15">
      <c r="A59" s="91" t="s">
        <v>236</v>
      </c>
      <c r="B59" s="91">
        <v>2</v>
      </c>
      <c r="C59" s="130">
        <v>0.0040923830057610295</v>
      </c>
      <c r="D59" s="91" t="s">
        <v>957</v>
      </c>
      <c r="E59" s="91" t="b">
        <v>0</v>
      </c>
      <c r="F59" s="91" t="b">
        <v>0</v>
      </c>
      <c r="G59" s="91" t="b">
        <v>0</v>
      </c>
    </row>
    <row r="60" spans="1:7" ht="15">
      <c r="A60" s="91" t="s">
        <v>223</v>
      </c>
      <c r="B60" s="91">
        <v>2</v>
      </c>
      <c r="C60" s="130">
        <v>0.0040923830057610295</v>
      </c>
      <c r="D60" s="91" t="s">
        <v>957</v>
      </c>
      <c r="E60" s="91" t="b">
        <v>0</v>
      </c>
      <c r="F60" s="91" t="b">
        <v>0</v>
      </c>
      <c r="G60" s="91" t="b">
        <v>0</v>
      </c>
    </row>
    <row r="61" spans="1:7" ht="15">
      <c r="A61" s="91" t="s">
        <v>218</v>
      </c>
      <c r="B61" s="91">
        <v>2</v>
      </c>
      <c r="C61" s="130">
        <v>0.0040923830057610295</v>
      </c>
      <c r="D61" s="91" t="s">
        <v>957</v>
      </c>
      <c r="E61" s="91" t="b">
        <v>0</v>
      </c>
      <c r="F61" s="91" t="b">
        <v>0</v>
      </c>
      <c r="G61" s="91" t="b">
        <v>0</v>
      </c>
    </row>
    <row r="62" spans="1:7" ht="15">
      <c r="A62" s="91" t="s">
        <v>948</v>
      </c>
      <c r="B62" s="91">
        <v>2</v>
      </c>
      <c r="C62" s="130">
        <v>0.0040923830057610295</v>
      </c>
      <c r="D62" s="91" t="s">
        <v>957</v>
      </c>
      <c r="E62" s="91" t="b">
        <v>0</v>
      </c>
      <c r="F62" s="91" t="b">
        <v>0</v>
      </c>
      <c r="G62" s="91" t="b">
        <v>0</v>
      </c>
    </row>
    <row r="63" spans="1:7" ht="15">
      <c r="A63" s="91" t="s">
        <v>949</v>
      </c>
      <c r="B63" s="91">
        <v>2</v>
      </c>
      <c r="C63" s="130">
        <v>0.0040923830057610295</v>
      </c>
      <c r="D63" s="91" t="s">
        <v>957</v>
      </c>
      <c r="E63" s="91" t="b">
        <v>0</v>
      </c>
      <c r="F63" s="91" t="b">
        <v>0</v>
      </c>
      <c r="G63" s="91" t="b">
        <v>0</v>
      </c>
    </row>
    <row r="64" spans="1:7" ht="15">
      <c r="A64" s="91" t="s">
        <v>763</v>
      </c>
      <c r="B64" s="91">
        <v>2</v>
      </c>
      <c r="C64" s="130">
        <v>0.0040923830057610295</v>
      </c>
      <c r="D64" s="91" t="s">
        <v>957</v>
      </c>
      <c r="E64" s="91" t="b">
        <v>1</v>
      </c>
      <c r="F64" s="91" t="b">
        <v>0</v>
      </c>
      <c r="G64" s="91" t="b">
        <v>0</v>
      </c>
    </row>
    <row r="65" spans="1:7" ht="15">
      <c r="A65" s="91" t="s">
        <v>764</v>
      </c>
      <c r="B65" s="91">
        <v>2</v>
      </c>
      <c r="C65" s="130">
        <v>0.0040923830057610295</v>
      </c>
      <c r="D65" s="91" t="s">
        <v>957</v>
      </c>
      <c r="E65" s="91" t="b">
        <v>0</v>
      </c>
      <c r="F65" s="91" t="b">
        <v>0</v>
      </c>
      <c r="G65" s="91" t="b">
        <v>0</v>
      </c>
    </row>
    <row r="66" spans="1:7" ht="15">
      <c r="A66" s="91" t="s">
        <v>765</v>
      </c>
      <c r="B66" s="91">
        <v>2</v>
      </c>
      <c r="C66" s="130">
        <v>0.0040923830057610295</v>
      </c>
      <c r="D66" s="91" t="s">
        <v>957</v>
      </c>
      <c r="E66" s="91" t="b">
        <v>0</v>
      </c>
      <c r="F66" s="91" t="b">
        <v>0</v>
      </c>
      <c r="G66" s="91" t="b">
        <v>0</v>
      </c>
    </row>
    <row r="67" spans="1:7" ht="15">
      <c r="A67" s="91" t="s">
        <v>766</v>
      </c>
      <c r="B67" s="91">
        <v>2</v>
      </c>
      <c r="C67" s="130">
        <v>0.0040923830057610295</v>
      </c>
      <c r="D67" s="91" t="s">
        <v>957</v>
      </c>
      <c r="E67" s="91" t="b">
        <v>0</v>
      </c>
      <c r="F67" s="91" t="b">
        <v>0</v>
      </c>
      <c r="G67" s="91" t="b">
        <v>0</v>
      </c>
    </row>
    <row r="68" spans="1:7" ht="15">
      <c r="A68" s="91" t="s">
        <v>767</v>
      </c>
      <c r="B68" s="91">
        <v>2</v>
      </c>
      <c r="C68" s="130">
        <v>0.0040923830057610295</v>
      </c>
      <c r="D68" s="91" t="s">
        <v>957</v>
      </c>
      <c r="E68" s="91" t="b">
        <v>0</v>
      </c>
      <c r="F68" s="91" t="b">
        <v>0</v>
      </c>
      <c r="G68" s="91" t="b">
        <v>0</v>
      </c>
    </row>
    <row r="69" spans="1:7" ht="15">
      <c r="A69" s="91" t="s">
        <v>768</v>
      </c>
      <c r="B69" s="91">
        <v>2</v>
      </c>
      <c r="C69" s="130">
        <v>0.0040923830057610295</v>
      </c>
      <c r="D69" s="91" t="s">
        <v>957</v>
      </c>
      <c r="E69" s="91" t="b">
        <v>0</v>
      </c>
      <c r="F69" s="91" t="b">
        <v>0</v>
      </c>
      <c r="G69" s="91" t="b">
        <v>0</v>
      </c>
    </row>
    <row r="70" spans="1:7" ht="15">
      <c r="A70" s="91" t="s">
        <v>769</v>
      </c>
      <c r="B70" s="91">
        <v>2</v>
      </c>
      <c r="C70" s="130">
        <v>0.0040923830057610295</v>
      </c>
      <c r="D70" s="91" t="s">
        <v>957</v>
      </c>
      <c r="E70" s="91" t="b">
        <v>0</v>
      </c>
      <c r="F70" s="91" t="b">
        <v>0</v>
      </c>
      <c r="G70" s="91" t="b">
        <v>0</v>
      </c>
    </row>
    <row r="71" spans="1:7" ht="15">
      <c r="A71" s="91" t="s">
        <v>770</v>
      </c>
      <c r="B71" s="91">
        <v>2</v>
      </c>
      <c r="C71" s="130">
        <v>0.0040923830057610295</v>
      </c>
      <c r="D71" s="91" t="s">
        <v>957</v>
      </c>
      <c r="E71" s="91" t="b">
        <v>0</v>
      </c>
      <c r="F71" s="91" t="b">
        <v>0</v>
      </c>
      <c r="G71" s="91" t="b">
        <v>0</v>
      </c>
    </row>
    <row r="72" spans="1:7" ht="15">
      <c r="A72" s="91" t="s">
        <v>771</v>
      </c>
      <c r="B72" s="91">
        <v>2</v>
      </c>
      <c r="C72" s="130">
        <v>0.0040923830057610295</v>
      </c>
      <c r="D72" s="91" t="s">
        <v>957</v>
      </c>
      <c r="E72" s="91" t="b">
        <v>0</v>
      </c>
      <c r="F72" s="91" t="b">
        <v>0</v>
      </c>
      <c r="G72" s="91" t="b">
        <v>0</v>
      </c>
    </row>
    <row r="73" spans="1:7" ht="15">
      <c r="A73" s="91" t="s">
        <v>950</v>
      </c>
      <c r="B73" s="91">
        <v>2</v>
      </c>
      <c r="C73" s="130">
        <v>0.0040923830057610295</v>
      </c>
      <c r="D73" s="91" t="s">
        <v>957</v>
      </c>
      <c r="E73" s="91" t="b">
        <v>0</v>
      </c>
      <c r="F73" s="91" t="b">
        <v>0</v>
      </c>
      <c r="G73" s="91" t="b">
        <v>0</v>
      </c>
    </row>
    <row r="74" spans="1:7" ht="15">
      <c r="A74" s="91" t="s">
        <v>951</v>
      </c>
      <c r="B74" s="91">
        <v>2</v>
      </c>
      <c r="C74" s="130">
        <v>0.0040923830057610295</v>
      </c>
      <c r="D74" s="91" t="s">
        <v>957</v>
      </c>
      <c r="E74" s="91" t="b">
        <v>0</v>
      </c>
      <c r="F74" s="91" t="b">
        <v>0</v>
      </c>
      <c r="G74" s="91" t="b">
        <v>0</v>
      </c>
    </row>
    <row r="75" spans="1:7" ht="15">
      <c r="A75" s="91" t="s">
        <v>952</v>
      </c>
      <c r="B75" s="91">
        <v>2</v>
      </c>
      <c r="C75" s="130">
        <v>0.005104248537404665</v>
      </c>
      <c r="D75" s="91" t="s">
        <v>957</v>
      </c>
      <c r="E75" s="91" t="b">
        <v>0</v>
      </c>
      <c r="F75" s="91" t="b">
        <v>0</v>
      </c>
      <c r="G75" s="91" t="b">
        <v>0</v>
      </c>
    </row>
    <row r="76" spans="1:7" ht="15">
      <c r="A76" s="91" t="s">
        <v>773</v>
      </c>
      <c r="B76" s="91">
        <v>2</v>
      </c>
      <c r="C76" s="130">
        <v>0.0040923830057610295</v>
      </c>
      <c r="D76" s="91" t="s">
        <v>957</v>
      </c>
      <c r="E76" s="91" t="b">
        <v>0</v>
      </c>
      <c r="F76" s="91" t="b">
        <v>0</v>
      </c>
      <c r="G76" s="91" t="b">
        <v>0</v>
      </c>
    </row>
    <row r="77" spans="1:7" ht="15">
      <c r="A77" s="91" t="s">
        <v>774</v>
      </c>
      <c r="B77" s="91">
        <v>2</v>
      </c>
      <c r="C77" s="130">
        <v>0.0040923830057610295</v>
      </c>
      <c r="D77" s="91" t="s">
        <v>957</v>
      </c>
      <c r="E77" s="91" t="b">
        <v>0</v>
      </c>
      <c r="F77" s="91" t="b">
        <v>0</v>
      </c>
      <c r="G77" s="91" t="b">
        <v>0</v>
      </c>
    </row>
    <row r="78" spans="1:7" ht="15">
      <c r="A78" s="91" t="s">
        <v>775</v>
      </c>
      <c r="B78" s="91">
        <v>2</v>
      </c>
      <c r="C78" s="130">
        <v>0.0040923830057610295</v>
      </c>
      <c r="D78" s="91" t="s">
        <v>957</v>
      </c>
      <c r="E78" s="91" t="b">
        <v>0</v>
      </c>
      <c r="F78" s="91" t="b">
        <v>0</v>
      </c>
      <c r="G78" s="91" t="b">
        <v>0</v>
      </c>
    </row>
    <row r="79" spans="1:7" ht="15">
      <c r="A79" s="91" t="s">
        <v>776</v>
      </c>
      <c r="B79" s="91">
        <v>2</v>
      </c>
      <c r="C79" s="130">
        <v>0.0040923830057610295</v>
      </c>
      <c r="D79" s="91" t="s">
        <v>957</v>
      </c>
      <c r="E79" s="91" t="b">
        <v>0</v>
      </c>
      <c r="F79" s="91" t="b">
        <v>0</v>
      </c>
      <c r="G79" s="91" t="b">
        <v>0</v>
      </c>
    </row>
    <row r="80" spans="1:7" ht="15">
      <c r="A80" s="91" t="s">
        <v>777</v>
      </c>
      <c r="B80" s="91">
        <v>2</v>
      </c>
      <c r="C80" s="130">
        <v>0.0040923830057610295</v>
      </c>
      <c r="D80" s="91" t="s">
        <v>957</v>
      </c>
      <c r="E80" s="91" t="b">
        <v>0</v>
      </c>
      <c r="F80" s="91" t="b">
        <v>0</v>
      </c>
      <c r="G80" s="91" t="b">
        <v>0</v>
      </c>
    </row>
    <row r="81" spans="1:7" ht="15">
      <c r="A81" s="91" t="s">
        <v>778</v>
      </c>
      <c r="B81" s="91">
        <v>2</v>
      </c>
      <c r="C81" s="130">
        <v>0.0040923830057610295</v>
      </c>
      <c r="D81" s="91" t="s">
        <v>957</v>
      </c>
      <c r="E81" s="91" t="b">
        <v>0</v>
      </c>
      <c r="F81" s="91" t="b">
        <v>0</v>
      </c>
      <c r="G81" s="91" t="b">
        <v>0</v>
      </c>
    </row>
    <row r="82" spans="1:7" ht="15">
      <c r="A82" s="91" t="s">
        <v>779</v>
      </c>
      <c r="B82" s="91">
        <v>2</v>
      </c>
      <c r="C82" s="130">
        <v>0.0040923830057610295</v>
      </c>
      <c r="D82" s="91" t="s">
        <v>957</v>
      </c>
      <c r="E82" s="91" t="b">
        <v>0</v>
      </c>
      <c r="F82" s="91" t="b">
        <v>0</v>
      </c>
      <c r="G82" s="91" t="b">
        <v>0</v>
      </c>
    </row>
    <row r="83" spans="1:7" ht="15">
      <c r="A83" s="91" t="s">
        <v>780</v>
      </c>
      <c r="B83" s="91">
        <v>2</v>
      </c>
      <c r="C83" s="130">
        <v>0.0040923830057610295</v>
      </c>
      <c r="D83" s="91" t="s">
        <v>957</v>
      </c>
      <c r="E83" s="91" t="b">
        <v>0</v>
      </c>
      <c r="F83" s="91" t="b">
        <v>0</v>
      </c>
      <c r="G83" s="91" t="b">
        <v>0</v>
      </c>
    </row>
    <row r="84" spans="1:7" ht="15">
      <c r="A84" s="91" t="s">
        <v>781</v>
      </c>
      <c r="B84" s="91">
        <v>2</v>
      </c>
      <c r="C84" s="130">
        <v>0.0040923830057610295</v>
      </c>
      <c r="D84" s="91" t="s">
        <v>957</v>
      </c>
      <c r="E84" s="91" t="b">
        <v>0</v>
      </c>
      <c r="F84" s="91" t="b">
        <v>0</v>
      </c>
      <c r="G84" s="91" t="b">
        <v>0</v>
      </c>
    </row>
    <row r="85" spans="1:7" ht="15">
      <c r="A85" s="91" t="s">
        <v>782</v>
      </c>
      <c r="B85" s="91">
        <v>2</v>
      </c>
      <c r="C85" s="130">
        <v>0.0040923830057610295</v>
      </c>
      <c r="D85" s="91" t="s">
        <v>957</v>
      </c>
      <c r="E85" s="91" t="b">
        <v>0</v>
      </c>
      <c r="F85" s="91" t="b">
        <v>0</v>
      </c>
      <c r="G85" s="91" t="b">
        <v>0</v>
      </c>
    </row>
    <row r="86" spans="1:7" ht="15">
      <c r="A86" s="91" t="s">
        <v>953</v>
      </c>
      <c r="B86" s="91">
        <v>2</v>
      </c>
      <c r="C86" s="130">
        <v>0.0040923830057610295</v>
      </c>
      <c r="D86" s="91" t="s">
        <v>957</v>
      </c>
      <c r="E86" s="91" t="b">
        <v>0</v>
      </c>
      <c r="F86" s="91" t="b">
        <v>0</v>
      </c>
      <c r="G86" s="91" t="b">
        <v>0</v>
      </c>
    </row>
    <row r="87" spans="1:7" ht="15">
      <c r="A87" s="91" t="s">
        <v>954</v>
      </c>
      <c r="B87" s="91">
        <v>2</v>
      </c>
      <c r="C87" s="130">
        <v>0.0040923830057610295</v>
      </c>
      <c r="D87" s="91" t="s">
        <v>957</v>
      </c>
      <c r="E87" s="91" t="b">
        <v>1</v>
      </c>
      <c r="F87" s="91" t="b">
        <v>0</v>
      </c>
      <c r="G87" s="91" t="b">
        <v>0</v>
      </c>
    </row>
    <row r="88" spans="1:7" ht="15">
      <c r="A88" s="91" t="s">
        <v>728</v>
      </c>
      <c r="B88" s="91">
        <v>60</v>
      </c>
      <c r="C88" s="130">
        <v>0.00487456062612931</v>
      </c>
      <c r="D88" s="91" t="s">
        <v>642</v>
      </c>
      <c r="E88" s="91" t="b">
        <v>0</v>
      </c>
      <c r="F88" s="91" t="b">
        <v>0</v>
      </c>
      <c r="G88" s="91" t="b">
        <v>0</v>
      </c>
    </row>
    <row r="89" spans="1:7" ht="15">
      <c r="A89" s="91" t="s">
        <v>729</v>
      </c>
      <c r="B89" s="91">
        <v>30</v>
      </c>
      <c r="C89" s="130">
        <v>0.03704075932802444</v>
      </c>
      <c r="D89" s="91" t="s">
        <v>642</v>
      </c>
      <c r="E89" s="91" t="b">
        <v>0</v>
      </c>
      <c r="F89" s="91" t="b">
        <v>0</v>
      </c>
      <c r="G89" s="91" t="b">
        <v>0</v>
      </c>
    </row>
    <row r="90" spans="1:7" ht="15">
      <c r="A90" s="91" t="s">
        <v>730</v>
      </c>
      <c r="B90" s="91">
        <v>19</v>
      </c>
      <c r="C90" s="130">
        <v>0.04973539058796211</v>
      </c>
      <c r="D90" s="91" t="s">
        <v>642</v>
      </c>
      <c r="E90" s="91" t="b">
        <v>0</v>
      </c>
      <c r="F90" s="91" t="b">
        <v>0</v>
      </c>
      <c r="G90" s="91" t="b">
        <v>0</v>
      </c>
    </row>
    <row r="91" spans="1:7" ht="15">
      <c r="A91" s="91" t="s">
        <v>731</v>
      </c>
      <c r="B91" s="91">
        <v>17</v>
      </c>
      <c r="C91" s="130">
        <v>0.04450008631554504</v>
      </c>
      <c r="D91" s="91" t="s">
        <v>642</v>
      </c>
      <c r="E91" s="91" t="b">
        <v>0</v>
      </c>
      <c r="F91" s="91" t="b">
        <v>0</v>
      </c>
      <c r="G91" s="91" t="b">
        <v>0</v>
      </c>
    </row>
    <row r="92" spans="1:7" ht="15">
      <c r="A92" s="91" t="s">
        <v>735</v>
      </c>
      <c r="B92" s="91">
        <v>15</v>
      </c>
      <c r="C92" s="130">
        <v>0.0012186401565323275</v>
      </c>
      <c r="D92" s="91" t="s">
        <v>642</v>
      </c>
      <c r="E92" s="91" t="b">
        <v>0</v>
      </c>
      <c r="F92" s="91" t="b">
        <v>0</v>
      </c>
      <c r="G92" s="91" t="b">
        <v>0</v>
      </c>
    </row>
    <row r="93" spans="1:7" ht="15">
      <c r="A93" s="91" t="s">
        <v>736</v>
      </c>
      <c r="B93" s="91">
        <v>15</v>
      </c>
      <c r="C93" s="130">
        <v>0.0012186401565323275</v>
      </c>
      <c r="D93" s="91" t="s">
        <v>642</v>
      </c>
      <c r="E93" s="91" t="b">
        <v>0</v>
      </c>
      <c r="F93" s="91" t="b">
        <v>0</v>
      </c>
      <c r="G93" s="91" t="b">
        <v>0</v>
      </c>
    </row>
    <row r="94" spans="1:7" ht="15">
      <c r="A94" s="91" t="s">
        <v>737</v>
      </c>
      <c r="B94" s="91">
        <v>15</v>
      </c>
      <c r="C94" s="130">
        <v>0.0012186401565323275</v>
      </c>
      <c r="D94" s="91" t="s">
        <v>642</v>
      </c>
      <c r="E94" s="91" t="b">
        <v>0</v>
      </c>
      <c r="F94" s="91" t="b">
        <v>0</v>
      </c>
      <c r="G94" s="91" t="b">
        <v>0</v>
      </c>
    </row>
    <row r="95" spans="1:7" ht="15">
      <c r="A95" s="91" t="s">
        <v>738</v>
      </c>
      <c r="B95" s="91">
        <v>15</v>
      </c>
      <c r="C95" s="130">
        <v>0.0012186401565323275</v>
      </c>
      <c r="D95" s="91" t="s">
        <v>642</v>
      </c>
      <c r="E95" s="91" t="b">
        <v>0</v>
      </c>
      <c r="F95" s="91" t="b">
        <v>0</v>
      </c>
      <c r="G95" s="91" t="b">
        <v>0</v>
      </c>
    </row>
    <row r="96" spans="1:7" ht="15">
      <c r="A96" s="91" t="s">
        <v>739</v>
      </c>
      <c r="B96" s="91">
        <v>15</v>
      </c>
      <c r="C96" s="130">
        <v>0.0012186401565323275</v>
      </c>
      <c r="D96" s="91" t="s">
        <v>642</v>
      </c>
      <c r="E96" s="91" t="b">
        <v>0</v>
      </c>
      <c r="F96" s="91" t="b">
        <v>0</v>
      </c>
      <c r="G96" s="91" t="b">
        <v>0</v>
      </c>
    </row>
    <row r="97" spans="1:7" ht="15">
      <c r="A97" s="91" t="s">
        <v>740</v>
      </c>
      <c r="B97" s="91">
        <v>15</v>
      </c>
      <c r="C97" s="130">
        <v>0.0012186401565323275</v>
      </c>
      <c r="D97" s="91" t="s">
        <v>642</v>
      </c>
      <c r="E97" s="91" t="b">
        <v>0</v>
      </c>
      <c r="F97" s="91" t="b">
        <v>0</v>
      </c>
      <c r="G97" s="91" t="b">
        <v>0</v>
      </c>
    </row>
    <row r="98" spans="1:7" ht="15">
      <c r="A98" s="91" t="s">
        <v>930</v>
      </c>
      <c r="B98" s="91">
        <v>15</v>
      </c>
      <c r="C98" s="130">
        <v>0.0012186401565323275</v>
      </c>
      <c r="D98" s="91" t="s">
        <v>642</v>
      </c>
      <c r="E98" s="91" t="b">
        <v>0</v>
      </c>
      <c r="F98" s="91" t="b">
        <v>0</v>
      </c>
      <c r="G98" s="91" t="b">
        <v>0</v>
      </c>
    </row>
    <row r="99" spans="1:7" ht="15">
      <c r="A99" s="91" t="s">
        <v>931</v>
      </c>
      <c r="B99" s="91">
        <v>14</v>
      </c>
      <c r="C99" s="130">
        <v>0.002353296399094534</v>
      </c>
      <c r="D99" s="91" t="s">
        <v>642</v>
      </c>
      <c r="E99" s="91" t="b">
        <v>0</v>
      </c>
      <c r="F99" s="91" t="b">
        <v>0</v>
      </c>
      <c r="G99" s="91" t="b">
        <v>0</v>
      </c>
    </row>
    <row r="100" spans="1:7" ht="15">
      <c r="A100" s="91" t="s">
        <v>932</v>
      </c>
      <c r="B100" s="91">
        <v>8</v>
      </c>
      <c r="C100" s="130">
        <v>0.006980405696556086</v>
      </c>
      <c r="D100" s="91" t="s">
        <v>642</v>
      </c>
      <c r="E100" s="91" t="b">
        <v>0</v>
      </c>
      <c r="F100" s="91" t="b">
        <v>0</v>
      </c>
      <c r="G100" s="91" t="b">
        <v>0</v>
      </c>
    </row>
    <row r="101" spans="1:7" ht="15">
      <c r="A101" s="91" t="s">
        <v>933</v>
      </c>
      <c r="B101" s="91">
        <v>8</v>
      </c>
      <c r="C101" s="130">
        <v>0.006980405696556086</v>
      </c>
      <c r="D101" s="91" t="s">
        <v>642</v>
      </c>
      <c r="E101" s="91" t="b">
        <v>0</v>
      </c>
      <c r="F101" s="91" t="b">
        <v>0</v>
      </c>
      <c r="G101" s="91" t="b">
        <v>0</v>
      </c>
    </row>
    <row r="102" spans="1:7" ht="15">
      <c r="A102" s="91" t="s">
        <v>934</v>
      </c>
      <c r="B102" s="91">
        <v>8</v>
      </c>
      <c r="C102" s="130">
        <v>0.006980405696556086</v>
      </c>
      <c r="D102" s="91" t="s">
        <v>642</v>
      </c>
      <c r="E102" s="91" t="b">
        <v>0</v>
      </c>
      <c r="F102" s="91" t="b">
        <v>0</v>
      </c>
      <c r="G102" s="91" t="b">
        <v>0</v>
      </c>
    </row>
    <row r="103" spans="1:7" ht="15">
      <c r="A103" s="91" t="s">
        <v>732</v>
      </c>
      <c r="B103" s="91">
        <v>7</v>
      </c>
      <c r="C103" s="130">
        <v>0.0072845031840338414</v>
      </c>
      <c r="D103" s="91" t="s">
        <v>642</v>
      </c>
      <c r="E103" s="91" t="b">
        <v>0</v>
      </c>
      <c r="F103" s="91" t="b">
        <v>0</v>
      </c>
      <c r="G103" s="91" t="b">
        <v>0</v>
      </c>
    </row>
    <row r="104" spans="1:7" ht="15">
      <c r="A104" s="91" t="s">
        <v>225</v>
      </c>
      <c r="B104" s="91">
        <v>7</v>
      </c>
      <c r="C104" s="130">
        <v>0.0072845031840338414</v>
      </c>
      <c r="D104" s="91" t="s">
        <v>642</v>
      </c>
      <c r="E104" s="91" t="b">
        <v>0</v>
      </c>
      <c r="F104" s="91" t="b">
        <v>0</v>
      </c>
      <c r="G104" s="91" t="b">
        <v>0</v>
      </c>
    </row>
    <row r="105" spans="1:7" ht="15">
      <c r="A105" s="91" t="s">
        <v>935</v>
      </c>
      <c r="B105" s="91">
        <v>7</v>
      </c>
      <c r="C105" s="130">
        <v>0.0072845031840338414</v>
      </c>
      <c r="D105" s="91" t="s">
        <v>642</v>
      </c>
      <c r="E105" s="91" t="b">
        <v>0</v>
      </c>
      <c r="F105" s="91" t="b">
        <v>0</v>
      </c>
      <c r="G105" s="91" t="b">
        <v>0</v>
      </c>
    </row>
    <row r="106" spans="1:7" ht="15">
      <c r="A106" s="91" t="s">
        <v>758</v>
      </c>
      <c r="B106" s="91">
        <v>6</v>
      </c>
      <c r="C106" s="130">
        <v>0.007408151865604889</v>
      </c>
      <c r="D106" s="91" t="s">
        <v>642</v>
      </c>
      <c r="E106" s="91" t="b">
        <v>0</v>
      </c>
      <c r="F106" s="91" t="b">
        <v>0</v>
      </c>
      <c r="G106" s="91" t="b">
        <v>0</v>
      </c>
    </row>
    <row r="107" spans="1:7" ht="15">
      <c r="A107" s="91" t="s">
        <v>938</v>
      </c>
      <c r="B107" s="91">
        <v>6</v>
      </c>
      <c r="C107" s="130">
        <v>0.007408151865604889</v>
      </c>
      <c r="D107" s="91" t="s">
        <v>642</v>
      </c>
      <c r="E107" s="91" t="b">
        <v>0</v>
      </c>
      <c r="F107" s="91" t="b">
        <v>0</v>
      </c>
      <c r="G107" s="91" t="b">
        <v>0</v>
      </c>
    </row>
    <row r="108" spans="1:7" ht="15">
      <c r="A108" s="91" t="s">
        <v>939</v>
      </c>
      <c r="B108" s="91">
        <v>6</v>
      </c>
      <c r="C108" s="130">
        <v>0.007408151865604889</v>
      </c>
      <c r="D108" s="91" t="s">
        <v>642</v>
      </c>
      <c r="E108" s="91" t="b">
        <v>0</v>
      </c>
      <c r="F108" s="91" t="b">
        <v>0</v>
      </c>
      <c r="G108" s="91" t="b">
        <v>0</v>
      </c>
    </row>
    <row r="109" spans="1:7" ht="15">
      <c r="A109" s="91" t="s">
        <v>940</v>
      </c>
      <c r="B109" s="91">
        <v>6</v>
      </c>
      <c r="C109" s="130">
        <v>0.007408151865604889</v>
      </c>
      <c r="D109" s="91" t="s">
        <v>642</v>
      </c>
      <c r="E109" s="91" t="b">
        <v>0</v>
      </c>
      <c r="F109" s="91" t="b">
        <v>0</v>
      </c>
      <c r="G109" s="91" t="b">
        <v>0</v>
      </c>
    </row>
    <row r="110" spans="1:7" ht="15">
      <c r="A110" s="91" t="s">
        <v>941</v>
      </c>
      <c r="B110" s="91">
        <v>6</v>
      </c>
      <c r="C110" s="130">
        <v>0.007408151865604889</v>
      </c>
      <c r="D110" s="91" t="s">
        <v>642</v>
      </c>
      <c r="E110" s="91" t="b">
        <v>0</v>
      </c>
      <c r="F110" s="91" t="b">
        <v>0</v>
      </c>
      <c r="G110" s="91" t="b">
        <v>0</v>
      </c>
    </row>
    <row r="111" spans="1:7" ht="15">
      <c r="A111" s="91" t="s">
        <v>942</v>
      </c>
      <c r="B111" s="91">
        <v>6</v>
      </c>
      <c r="C111" s="130">
        <v>0.007408151865604889</v>
      </c>
      <c r="D111" s="91" t="s">
        <v>642</v>
      </c>
      <c r="E111" s="91" t="b">
        <v>0</v>
      </c>
      <c r="F111" s="91" t="b">
        <v>0</v>
      </c>
      <c r="G111" s="91" t="b">
        <v>0</v>
      </c>
    </row>
    <row r="112" spans="1:7" ht="15">
      <c r="A112" s="91" t="s">
        <v>943</v>
      </c>
      <c r="B112" s="91">
        <v>4</v>
      </c>
      <c r="C112" s="130">
        <v>0.008428970758681303</v>
      </c>
      <c r="D112" s="91" t="s">
        <v>642</v>
      </c>
      <c r="E112" s="91" t="b">
        <v>0</v>
      </c>
      <c r="F112" s="91" t="b">
        <v>0</v>
      </c>
      <c r="G112" s="91" t="b">
        <v>0</v>
      </c>
    </row>
    <row r="113" spans="1:7" ht="15">
      <c r="A113" s="91" t="s">
        <v>944</v>
      </c>
      <c r="B113" s="91">
        <v>3</v>
      </c>
      <c r="C113" s="130">
        <v>0.006321728069010977</v>
      </c>
      <c r="D113" s="91" t="s">
        <v>642</v>
      </c>
      <c r="E113" s="91" t="b">
        <v>0</v>
      </c>
      <c r="F113" s="91" t="b">
        <v>0</v>
      </c>
      <c r="G113" s="91" t="b">
        <v>0</v>
      </c>
    </row>
    <row r="114" spans="1:7" ht="15">
      <c r="A114" s="91" t="s">
        <v>945</v>
      </c>
      <c r="B114" s="91">
        <v>3</v>
      </c>
      <c r="C114" s="130">
        <v>0.006321728069010977</v>
      </c>
      <c r="D114" s="91" t="s">
        <v>642</v>
      </c>
      <c r="E114" s="91" t="b">
        <v>0</v>
      </c>
      <c r="F114" s="91" t="b">
        <v>0</v>
      </c>
      <c r="G114" s="91" t="b">
        <v>0</v>
      </c>
    </row>
    <row r="115" spans="1:7" ht="15">
      <c r="A115" s="91" t="s">
        <v>947</v>
      </c>
      <c r="B115" s="91">
        <v>3</v>
      </c>
      <c r="C115" s="130">
        <v>0.006321728069010977</v>
      </c>
      <c r="D115" s="91" t="s">
        <v>642</v>
      </c>
      <c r="E115" s="91" t="b">
        <v>0</v>
      </c>
      <c r="F115" s="91" t="b">
        <v>0</v>
      </c>
      <c r="G115" s="91" t="b">
        <v>0</v>
      </c>
    </row>
    <row r="116" spans="1:7" ht="15">
      <c r="A116" s="91" t="s">
        <v>751</v>
      </c>
      <c r="B116" s="91">
        <v>2</v>
      </c>
      <c r="C116" s="130">
        <v>0.006980405696556086</v>
      </c>
      <c r="D116" s="91" t="s">
        <v>642</v>
      </c>
      <c r="E116" s="91" t="b">
        <v>0</v>
      </c>
      <c r="F116" s="91" t="b">
        <v>0</v>
      </c>
      <c r="G116" s="91" t="b">
        <v>0</v>
      </c>
    </row>
    <row r="117" spans="1:7" ht="15">
      <c r="A117" s="91" t="s">
        <v>227</v>
      </c>
      <c r="B117" s="91">
        <v>6</v>
      </c>
      <c r="C117" s="130">
        <v>0.00996742975786875</v>
      </c>
      <c r="D117" s="91" t="s">
        <v>643</v>
      </c>
      <c r="E117" s="91" t="b">
        <v>0</v>
      </c>
      <c r="F117" s="91" t="b">
        <v>0</v>
      </c>
      <c r="G117" s="91" t="b">
        <v>0</v>
      </c>
    </row>
    <row r="118" spans="1:7" ht="15">
      <c r="A118" s="91" t="s">
        <v>742</v>
      </c>
      <c r="B118" s="91">
        <v>6</v>
      </c>
      <c r="C118" s="130">
        <v>0.00996742975786875</v>
      </c>
      <c r="D118" s="91" t="s">
        <v>643</v>
      </c>
      <c r="E118" s="91" t="b">
        <v>0</v>
      </c>
      <c r="F118" s="91" t="b">
        <v>0</v>
      </c>
      <c r="G118" s="91" t="b">
        <v>0</v>
      </c>
    </row>
    <row r="119" spans="1:7" ht="15">
      <c r="A119" s="91" t="s">
        <v>743</v>
      </c>
      <c r="B119" s="91">
        <v>6</v>
      </c>
      <c r="C119" s="130">
        <v>0.00996742975786875</v>
      </c>
      <c r="D119" s="91" t="s">
        <v>643</v>
      </c>
      <c r="E119" s="91" t="b">
        <v>0</v>
      </c>
      <c r="F119" s="91" t="b">
        <v>0</v>
      </c>
      <c r="G119" s="91" t="b">
        <v>0</v>
      </c>
    </row>
    <row r="120" spans="1:7" ht="15">
      <c r="A120" s="91" t="s">
        <v>744</v>
      </c>
      <c r="B120" s="91">
        <v>6</v>
      </c>
      <c r="C120" s="130">
        <v>0.00996742975786875</v>
      </c>
      <c r="D120" s="91" t="s">
        <v>643</v>
      </c>
      <c r="E120" s="91" t="b">
        <v>0</v>
      </c>
      <c r="F120" s="91" t="b">
        <v>0</v>
      </c>
      <c r="G120" s="91" t="b">
        <v>0</v>
      </c>
    </row>
    <row r="121" spans="1:7" ht="15">
      <c r="A121" s="91" t="s">
        <v>745</v>
      </c>
      <c r="B121" s="91">
        <v>6</v>
      </c>
      <c r="C121" s="130">
        <v>0.00996742975786875</v>
      </c>
      <c r="D121" s="91" t="s">
        <v>643</v>
      </c>
      <c r="E121" s="91" t="b">
        <v>0</v>
      </c>
      <c r="F121" s="91" t="b">
        <v>0</v>
      </c>
      <c r="G121" s="91" t="b">
        <v>0</v>
      </c>
    </row>
    <row r="122" spans="1:7" ht="15">
      <c r="A122" s="91" t="s">
        <v>746</v>
      </c>
      <c r="B122" s="91">
        <v>6</v>
      </c>
      <c r="C122" s="130">
        <v>0.00996742975786875</v>
      </c>
      <c r="D122" s="91" t="s">
        <v>643</v>
      </c>
      <c r="E122" s="91" t="b">
        <v>0</v>
      </c>
      <c r="F122" s="91" t="b">
        <v>0</v>
      </c>
      <c r="G122" s="91" t="b">
        <v>0</v>
      </c>
    </row>
    <row r="123" spans="1:7" ht="15">
      <c r="A123" s="91" t="s">
        <v>747</v>
      </c>
      <c r="B123" s="91">
        <v>6</v>
      </c>
      <c r="C123" s="130">
        <v>0.00996742975786875</v>
      </c>
      <c r="D123" s="91" t="s">
        <v>643</v>
      </c>
      <c r="E123" s="91" t="b">
        <v>0</v>
      </c>
      <c r="F123" s="91" t="b">
        <v>0</v>
      </c>
      <c r="G123" s="91" t="b">
        <v>0</v>
      </c>
    </row>
    <row r="124" spans="1:7" ht="15">
      <c r="A124" s="91" t="s">
        <v>237</v>
      </c>
      <c r="B124" s="91">
        <v>6</v>
      </c>
      <c r="C124" s="130">
        <v>0.00996742975786875</v>
      </c>
      <c r="D124" s="91" t="s">
        <v>643</v>
      </c>
      <c r="E124" s="91" t="b">
        <v>0</v>
      </c>
      <c r="F124" s="91" t="b">
        <v>0</v>
      </c>
      <c r="G124" s="91" t="b">
        <v>0</v>
      </c>
    </row>
    <row r="125" spans="1:7" ht="15">
      <c r="A125" s="91" t="s">
        <v>748</v>
      </c>
      <c r="B125" s="91">
        <v>6</v>
      </c>
      <c r="C125" s="130">
        <v>0.00996742975786875</v>
      </c>
      <c r="D125" s="91" t="s">
        <v>643</v>
      </c>
      <c r="E125" s="91" t="b">
        <v>1</v>
      </c>
      <c r="F125" s="91" t="b">
        <v>0</v>
      </c>
      <c r="G125" s="91" t="b">
        <v>0</v>
      </c>
    </row>
    <row r="126" spans="1:7" ht="15">
      <c r="A126" s="91" t="s">
        <v>749</v>
      </c>
      <c r="B126" s="91">
        <v>6</v>
      </c>
      <c r="C126" s="130">
        <v>0.00996742975786875</v>
      </c>
      <c r="D126" s="91" t="s">
        <v>643</v>
      </c>
      <c r="E126" s="91" t="b">
        <v>0</v>
      </c>
      <c r="F126" s="91" t="b">
        <v>0</v>
      </c>
      <c r="G126" s="91" t="b">
        <v>0</v>
      </c>
    </row>
    <row r="127" spans="1:7" ht="15">
      <c r="A127" s="91" t="s">
        <v>693</v>
      </c>
      <c r="B127" s="91">
        <v>6</v>
      </c>
      <c r="C127" s="130">
        <v>0.00996742975786875</v>
      </c>
      <c r="D127" s="91" t="s">
        <v>643</v>
      </c>
      <c r="E127" s="91" t="b">
        <v>0</v>
      </c>
      <c r="F127" s="91" t="b">
        <v>0</v>
      </c>
      <c r="G127" s="91" t="b">
        <v>0</v>
      </c>
    </row>
    <row r="128" spans="1:7" ht="15">
      <c r="A128" s="91" t="s">
        <v>936</v>
      </c>
      <c r="B128" s="91">
        <v>6</v>
      </c>
      <c r="C128" s="130">
        <v>0.00996742975786875</v>
      </c>
      <c r="D128" s="91" t="s">
        <v>643</v>
      </c>
      <c r="E128" s="91" t="b">
        <v>0</v>
      </c>
      <c r="F128" s="91" t="b">
        <v>0</v>
      </c>
      <c r="G128" s="91" t="b">
        <v>0</v>
      </c>
    </row>
    <row r="129" spans="1:7" ht="15">
      <c r="A129" s="91" t="s">
        <v>937</v>
      </c>
      <c r="B129" s="91">
        <v>6</v>
      </c>
      <c r="C129" s="130">
        <v>0.00996742975786875</v>
      </c>
      <c r="D129" s="91" t="s">
        <v>643</v>
      </c>
      <c r="E129" s="91" t="b">
        <v>0</v>
      </c>
      <c r="F129" s="91" t="b">
        <v>0</v>
      </c>
      <c r="G129" s="91" t="b">
        <v>0</v>
      </c>
    </row>
    <row r="130" spans="1:7" ht="15">
      <c r="A130" s="91" t="s">
        <v>732</v>
      </c>
      <c r="B130" s="91">
        <v>4</v>
      </c>
      <c r="C130" s="130">
        <v>0.013289906343824999</v>
      </c>
      <c r="D130" s="91" t="s">
        <v>643</v>
      </c>
      <c r="E130" s="91" t="b">
        <v>0</v>
      </c>
      <c r="F130" s="91" t="b">
        <v>0</v>
      </c>
      <c r="G130" s="91" t="b">
        <v>0</v>
      </c>
    </row>
    <row r="131" spans="1:7" ht="15">
      <c r="A131" s="91" t="s">
        <v>236</v>
      </c>
      <c r="B131" s="91">
        <v>2</v>
      </c>
      <c r="C131" s="130">
        <v>0.01232476441085554</v>
      </c>
      <c r="D131" s="91" t="s">
        <v>643</v>
      </c>
      <c r="E131" s="91" t="b">
        <v>0</v>
      </c>
      <c r="F131" s="91" t="b">
        <v>0</v>
      </c>
      <c r="G131" s="91" t="b">
        <v>0</v>
      </c>
    </row>
    <row r="132" spans="1:7" ht="15">
      <c r="A132" s="91" t="s">
        <v>751</v>
      </c>
      <c r="B132" s="91">
        <v>4</v>
      </c>
      <c r="C132" s="130">
        <v>0</v>
      </c>
      <c r="D132" s="91" t="s">
        <v>644</v>
      </c>
      <c r="E132" s="91" t="b">
        <v>0</v>
      </c>
      <c r="F132" s="91" t="b">
        <v>0</v>
      </c>
      <c r="G132" s="91" t="b">
        <v>0</v>
      </c>
    </row>
    <row r="133" spans="1:7" ht="15">
      <c r="A133" s="91" t="s">
        <v>752</v>
      </c>
      <c r="B133" s="91">
        <v>4</v>
      </c>
      <c r="C133" s="130">
        <v>0</v>
      </c>
      <c r="D133" s="91" t="s">
        <v>644</v>
      </c>
      <c r="E133" s="91" t="b">
        <v>0</v>
      </c>
      <c r="F133" s="91" t="b">
        <v>0</v>
      </c>
      <c r="G133" s="91" t="b">
        <v>0</v>
      </c>
    </row>
    <row r="134" spans="1:7" ht="15">
      <c r="A134" s="91" t="s">
        <v>753</v>
      </c>
      <c r="B134" s="91">
        <v>3</v>
      </c>
      <c r="C134" s="130">
        <v>0</v>
      </c>
      <c r="D134" s="91" t="s">
        <v>644</v>
      </c>
      <c r="E134" s="91" t="b">
        <v>1</v>
      </c>
      <c r="F134" s="91" t="b">
        <v>0</v>
      </c>
      <c r="G134" s="91" t="b">
        <v>0</v>
      </c>
    </row>
    <row r="135" spans="1:7" ht="15">
      <c r="A135" s="91" t="s">
        <v>754</v>
      </c>
      <c r="B135" s="91">
        <v>3</v>
      </c>
      <c r="C135" s="130">
        <v>0</v>
      </c>
      <c r="D135" s="91" t="s">
        <v>644</v>
      </c>
      <c r="E135" s="91" t="b">
        <v>0</v>
      </c>
      <c r="F135" s="91" t="b">
        <v>0</v>
      </c>
      <c r="G135" s="91" t="b">
        <v>0</v>
      </c>
    </row>
    <row r="136" spans="1:7" ht="15">
      <c r="A136" s="91" t="s">
        <v>755</v>
      </c>
      <c r="B136" s="91">
        <v>3</v>
      </c>
      <c r="C136" s="130">
        <v>0</v>
      </c>
      <c r="D136" s="91" t="s">
        <v>644</v>
      </c>
      <c r="E136" s="91" t="b">
        <v>0</v>
      </c>
      <c r="F136" s="91" t="b">
        <v>0</v>
      </c>
      <c r="G136" s="91" t="b">
        <v>0</v>
      </c>
    </row>
    <row r="137" spans="1:7" ht="15">
      <c r="A137" s="91" t="s">
        <v>756</v>
      </c>
      <c r="B137" s="91">
        <v>3</v>
      </c>
      <c r="C137" s="130">
        <v>0</v>
      </c>
      <c r="D137" s="91" t="s">
        <v>644</v>
      </c>
      <c r="E137" s="91" t="b">
        <v>0</v>
      </c>
      <c r="F137" s="91" t="b">
        <v>0</v>
      </c>
      <c r="G137" s="91" t="b">
        <v>0</v>
      </c>
    </row>
    <row r="138" spans="1:7" ht="15">
      <c r="A138" s="91" t="s">
        <v>757</v>
      </c>
      <c r="B138" s="91">
        <v>3</v>
      </c>
      <c r="C138" s="130">
        <v>0</v>
      </c>
      <c r="D138" s="91" t="s">
        <v>644</v>
      </c>
      <c r="E138" s="91" t="b">
        <v>0</v>
      </c>
      <c r="F138" s="91" t="b">
        <v>0</v>
      </c>
      <c r="G138" s="91" t="b">
        <v>0</v>
      </c>
    </row>
    <row r="139" spans="1:7" ht="15">
      <c r="A139" s="91" t="s">
        <v>758</v>
      </c>
      <c r="B139" s="91">
        <v>3</v>
      </c>
      <c r="C139" s="130">
        <v>0</v>
      </c>
      <c r="D139" s="91" t="s">
        <v>644</v>
      </c>
      <c r="E139" s="91" t="b">
        <v>0</v>
      </c>
      <c r="F139" s="91" t="b">
        <v>0</v>
      </c>
      <c r="G139" s="91" t="b">
        <v>0</v>
      </c>
    </row>
    <row r="140" spans="1:7" ht="15">
      <c r="A140" s="91" t="s">
        <v>759</v>
      </c>
      <c r="B140" s="91">
        <v>3</v>
      </c>
      <c r="C140" s="130">
        <v>0</v>
      </c>
      <c r="D140" s="91" t="s">
        <v>644</v>
      </c>
      <c r="E140" s="91" t="b">
        <v>0</v>
      </c>
      <c r="F140" s="91" t="b">
        <v>0</v>
      </c>
      <c r="G140" s="91" t="b">
        <v>0</v>
      </c>
    </row>
    <row r="141" spans="1:7" ht="15">
      <c r="A141" s="91" t="s">
        <v>760</v>
      </c>
      <c r="B141" s="91">
        <v>3</v>
      </c>
      <c r="C141" s="130">
        <v>0</v>
      </c>
      <c r="D141" s="91" t="s">
        <v>644</v>
      </c>
      <c r="E141" s="91" t="b">
        <v>0</v>
      </c>
      <c r="F141" s="91" t="b">
        <v>0</v>
      </c>
      <c r="G141" s="91" t="b">
        <v>0</v>
      </c>
    </row>
    <row r="142" spans="1:7" ht="15">
      <c r="A142" s="91" t="s">
        <v>946</v>
      </c>
      <c r="B142" s="91">
        <v>3</v>
      </c>
      <c r="C142" s="130">
        <v>0</v>
      </c>
      <c r="D142" s="91" t="s">
        <v>644</v>
      </c>
      <c r="E142" s="91" t="b">
        <v>0</v>
      </c>
      <c r="F142" s="91" t="b">
        <v>0</v>
      </c>
      <c r="G142" s="91" t="b">
        <v>0</v>
      </c>
    </row>
    <row r="143" spans="1:7" ht="15">
      <c r="A143" s="91" t="s">
        <v>732</v>
      </c>
      <c r="B143" s="91">
        <v>3</v>
      </c>
      <c r="C143" s="130">
        <v>0</v>
      </c>
      <c r="D143" s="91" t="s">
        <v>644</v>
      </c>
      <c r="E143" s="91" t="b">
        <v>0</v>
      </c>
      <c r="F143" s="91" t="b">
        <v>0</v>
      </c>
      <c r="G143" s="91" t="b">
        <v>0</v>
      </c>
    </row>
    <row r="144" spans="1:7" ht="15">
      <c r="A144" s="91" t="s">
        <v>218</v>
      </c>
      <c r="B144" s="91">
        <v>2</v>
      </c>
      <c r="C144" s="130">
        <v>0.006644953171912499</v>
      </c>
      <c r="D144" s="91" t="s">
        <v>644</v>
      </c>
      <c r="E144" s="91" t="b">
        <v>0</v>
      </c>
      <c r="F144" s="91" t="b">
        <v>0</v>
      </c>
      <c r="G144" s="91" t="b">
        <v>0</v>
      </c>
    </row>
    <row r="145" spans="1:7" ht="15">
      <c r="A145" s="91" t="s">
        <v>948</v>
      </c>
      <c r="B145" s="91">
        <v>2</v>
      </c>
      <c r="C145" s="130">
        <v>0.006644953171912499</v>
      </c>
      <c r="D145" s="91" t="s">
        <v>644</v>
      </c>
      <c r="E145" s="91" t="b">
        <v>0</v>
      </c>
      <c r="F145" s="91" t="b">
        <v>0</v>
      </c>
      <c r="G145" s="91" t="b">
        <v>0</v>
      </c>
    </row>
    <row r="146" spans="1:7" ht="15">
      <c r="A146" s="91" t="s">
        <v>762</v>
      </c>
      <c r="B146" s="91">
        <v>3</v>
      </c>
      <c r="C146" s="130">
        <v>0</v>
      </c>
      <c r="D146" s="91" t="s">
        <v>645</v>
      </c>
      <c r="E146" s="91" t="b">
        <v>0</v>
      </c>
      <c r="F146" s="91" t="b">
        <v>0</v>
      </c>
      <c r="G146" s="91" t="b">
        <v>0</v>
      </c>
    </row>
    <row r="147" spans="1:7" ht="15">
      <c r="A147" s="91" t="s">
        <v>763</v>
      </c>
      <c r="B147" s="91">
        <v>2</v>
      </c>
      <c r="C147" s="130">
        <v>0</v>
      </c>
      <c r="D147" s="91" t="s">
        <v>645</v>
      </c>
      <c r="E147" s="91" t="b">
        <v>1</v>
      </c>
      <c r="F147" s="91" t="b">
        <v>0</v>
      </c>
      <c r="G147" s="91" t="b">
        <v>0</v>
      </c>
    </row>
    <row r="148" spans="1:7" ht="15">
      <c r="A148" s="91" t="s">
        <v>764</v>
      </c>
      <c r="B148" s="91">
        <v>2</v>
      </c>
      <c r="C148" s="130">
        <v>0</v>
      </c>
      <c r="D148" s="91" t="s">
        <v>645</v>
      </c>
      <c r="E148" s="91" t="b">
        <v>0</v>
      </c>
      <c r="F148" s="91" t="b">
        <v>0</v>
      </c>
      <c r="G148" s="91" t="b">
        <v>0</v>
      </c>
    </row>
    <row r="149" spans="1:7" ht="15">
      <c r="A149" s="91" t="s">
        <v>765</v>
      </c>
      <c r="B149" s="91">
        <v>2</v>
      </c>
      <c r="C149" s="130">
        <v>0</v>
      </c>
      <c r="D149" s="91" t="s">
        <v>645</v>
      </c>
      <c r="E149" s="91" t="b">
        <v>0</v>
      </c>
      <c r="F149" s="91" t="b">
        <v>0</v>
      </c>
      <c r="G149" s="91" t="b">
        <v>0</v>
      </c>
    </row>
    <row r="150" spans="1:7" ht="15">
      <c r="A150" s="91" t="s">
        <v>766</v>
      </c>
      <c r="B150" s="91">
        <v>2</v>
      </c>
      <c r="C150" s="130">
        <v>0</v>
      </c>
      <c r="D150" s="91" t="s">
        <v>645</v>
      </c>
      <c r="E150" s="91" t="b">
        <v>0</v>
      </c>
      <c r="F150" s="91" t="b">
        <v>0</v>
      </c>
      <c r="G150" s="91" t="b">
        <v>0</v>
      </c>
    </row>
    <row r="151" spans="1:7" ht="15">
      <c r="A151" s="91" t="s">
        <v>767</v>
      </c>
      <c r="B151" s="91">
        <v>2</v>
      </c>
      <c r="C151" s="130">
        <v>0</v>
      </c>
      <c r="D151" s="91" t="s">
        <v>645</v>
      </c>
      <c r="E151" s="91" t="b">
        <v>0</v>
      </c>
      <c r="F151" s="91" t="b">
        <v>0</v>
      </c>
      <c r="G151" s="91" t="b">
        <v>0</v>
      </c>
    </row>
    <row r="152" spans="1:7" ht="15">
      <c r="A152" s="91" t="s">
        <v>768</v>
      </c>
      <c r="B152" s="91">
        <v>2</v>
      </c>
      <c r="C152" s="130">
        <v>0</v>
      </c>
      <c r="D152" s="91" t="s">
        <v>645</v>
      </c>
      <c r="E152" s="91" t="b">
        <v>0</v>
      </c>
      <c r="F152" s="91" t="b">
        <v>0</v>
      </c>
      <c r="G152" s="91" t="b">
        <v>0</v>
      </c>
    </row>
    <row r="153" spans="1:7" ht="15">
      <c r="A153" s="91" t="s">
        <v>769</v>
      </c>
      <c r="B153" s="91">
        <v>2</v>
      </c>
      <c r="C153" s="130">
        <v>0</v>
      </c>
      <c r="D153" s="91" t="s">
        <v>645</v>
      </c>
      <c r="E153" s="91" t="b">
        <v>0</v>
      </c>
      <c r="F153" s="91" t="b">
        <v>0</v>
      </c>
      <c r="G153" s="91" t="b">
        <v>0</v>
      </c>
    </row>
    <row r="154" spans="1:7" ht="15">
      <c r="A154" s="91" t="s">
        <v>770</v>
      </c>
      <c r="B154" s="91">
        <v>2</v>
      </c>
      <c r="C154" s="130">
        <v>0</v>
      </c>
      <c r="D154" s="91" t="s">
        <v>645</v>
      </c>
      <c r="E154" s="91" t="b">
        <v>0</v>
      </c>
      <c r="F154" s="91" t="b">
        <v>0</v>
      </c>
      <c r="G154" s="91" t="b">
        <v>0</v>
      </c>
    </row>
    <row r="155" spans="1:7" ht="15">
      <c r="A155" s="91" t="s">
        <v>771</v>
      </c>
      <c r="B155" s="91">
        <v>2</v>
      </c>
      <c r="C155" s="130">
        <v>0</v>
      </c>
      <c r="D155" s="91" t="s">
        <v>645</v>
      </c>
      <c r="E155" s="91" t="b">
        <v>0</v>
      </c>
      <c r="F155" s="91" t="b">
        <v>0</v>
      </c>
      <c r="G155" s="91" t="b">
        <v>0</v>
      </c>
    </row>
    <row r="156" spans="1:7" ht="15">
      <c r="A156" s="91" t="s">
        <v>950</v>
      </c>
      <c r="B156" s="91">
        <v>2</v>
      </c>
      <c r="C156" s="130">
        <v>0</v>
      </c>
      <c r="D156" s="91" t="s">
        <v>645</v>
      </c>
      <c r="E156" s="91" t="b">
        <v>0</v>
      </c>
      <c r="F156" s="91" t="b">
        <v>0</v>
      </c>
      <c r="G156" s="91" t="b">
        <v>0</v>
      </c>
    </row>
    <row r="157" spans="1:7" ht="15">
      <c r="A157" s="91" t="s">
        <v>951</v>
      </c>
      <c r="B157" s="91">
        <v>2</v>
      </c>
      <c r="C157" s="130">
        <v>0</v>
      </c>
      <c r="D157" s="91" t="s">
        <v>645</v>
      </c>
      <c r="E157" s="91" t="b">
        <v>0</v>
      </c>
      <c r="F157" s="91" t="b">
        <v>0</v>
      </c>
      <c r="G157" s="91" t="b">
        <v>0</v>
      </c>
    </row>
    <row r="158" spans="1:7" ht="15">
      <c r="A158" s="91" t="s">
        <v>952</v>
      </c>
      <c r="B158" s="91">
        <v>2</v>
      </c>
      <c r="C158" s="130">
        <v>0.0158436839823148</v>
      </c>
      <c r="D158" s="91" t="s">
        <v>645</v>
      </c>
      <c r="E158" s="91" t="b">
        <v>0</v>
      </c>
      <c r="F158" s="91" t="b">
        <v>0</v>
      </c>
      <c r="G158" s="91" t="b">
        <v>0</v>
      </c>
    </row>
    <row r="159" spans="1:7" ht="15">
      <c r="A159" s="91" t="s">
        <v>773</v>
      </c>
      <c r="B159" s="91">
        <v>2</v>
      </c>
      <c r="C159" s="130">
        <v>0</v>
      </c>
      <c r="D159" s="91" t="s">
        <v>646</v>
      </c>
      <c r="E159" s="91" t="b">
        <v>0</v>
      </c>
      <c r="F159" s="91" t="b">
        <v>0</v>
      </c>
      <c r="G159" s="91" t="b">
        <v>0</v>
      </c>
    </row>
    <row r="160" spans="1:7" ht="15">
      <c r="A160" s="91" t="s">
        <v>774</v>
      </c>
      <c r="B160" s="91">
        <v>2</v>
      </c>
      <c r="C160" s="130">
        <v>0</v>
      </c>
      <c r="D160" s="91" t="s">
        <v>646</v>
      </c>
      <c r="E160" s="91" t="b">
        <v>0</v>
      </c>
      <c r="F160" s="91" t="b">
        <v>0</v>
      </c>
      <c r="G160" s="91" t="b">
        <v>0</v>
      </c>
    </row>
    <row r="161" spans="1:7" ht="15">
      <c r="A161" s="91" t="s">
        <v>775</v>
      </c>
      <c r="B161" s="91">
        <v>2</v>
      </c>
      <c r="C161" s="130">
        <v>0</v>
      </c>
      <c r="D161" s="91" t="s">
        <v>646</v>
      </c>
      <c r="E161" s="91" t="b">
        <v>0</v>
      </c>
      <c r="F161" s="91" t="b">
        <v>0</v>
      </c>
      <c r="G161" s="91" t="b">
        <v>0</v>
      </c>
    </row>
    <row r="162" spans="1:7" ht="15">
      <c r="A162" s="91" t="s">
        <v>776</v>
      </c>
      <c r="B162" s="91">
        <v>2</v>
      </c>
      <c r="C162" s="130">
        <v>0</v>
      </c>
      <c r="D162" s="91" t="s">
        <v>646</v>
      </c>
      <c r="E162" s="91" t="b">
        <v>0</v>
      </c>
      <c r="F162" s="91" t="b">
        <v>0</v>
      </c>
      <c r="G162" s="91" t="b">
        <v>0</v>
      </c>
    </row>
    <row r="163" spans="1:7" ht="15">
      <c r="A163" s="91" t="s">
        <v>777</v>
      </c>
      <c r="B163" s="91">
        <v>2</v>
      </c>
      <c r="C163" s="130">
        <v>0</v>
      </c>
      <c r="D163" s="91" t="s">
        <v>646</v>
      </c>
      <c r="E163" s="91" t="b">
        <v>0</v>
      </c>
      <c r="F163" s="91" t="b">
        <v>0</v>
      </c>
      <c r="G163" s="91" t="b">
        <v>0</v>
      </c>
    </row>
    <row r="164" spans="1:7" ht="15">
      <c r="A164" s="91" t="s">
        <v>778</v>
      </c>
      <c r="B164" s="91">
        <v>2</v>
      </c>
      <c r="C164" s="130">
        <v>0</v>
      </c>
      <c r="D164" s="91" t="s">
        <v>646</v>
      </c>
      <c r="E164" s="91" t="b">
        <v>0</v>
      </c>
      <c r="F164" s="91" t="b">
        <v>0</v>
      </c>
      <c r="G164" s="91" t="b">
        <v>0</v>
      </c>
    </row>
    <row r="165" spans="1:7" ht="15">
      <c r="A165" s="91" t="s">
        <v>779</v>
      </c>
      <c r="B165" s="91">
        <v>2</v>
      </c>
      <c r="C165" s="130">
        <v>0</v>
      </c>
      <c r="D165" s="91" t="s">
        <v>646</v>
      </c>
      <c r="E165" s="91" t="b">
        <v>0</v>
      </c>
      <c r="F165" s="91" t="b">
        <v>0</v>
      </c>
      <c r="G165" s="91" t="b">
        <v>0</v>
      </c>
    </row>
    <row r="166" spans="1:7" ht="15">
      <c r="A166" s="91" t="s">
        <v>780</v>
      </c>
      <c r="B166" s="91">
        <v>2</v>
      </c>
      <c r="C166" s="130">
        <v>0</v>
      </c>
      <c r="D166" s="91" t="s">
        <v>646</v>
      </c>
      <c r="E166" s="91" t="b">
        <v>0</v>
      </c>
      <c r="F166" s="91" t="b">
        <v>0</v>
      </c>
      <c r="G166" s="91" t="b">
        <v>0</v>
      </c>
    </row>
    <row r="167" spans="1:7" ht="15">
      <c r="A167" s="91" t="s">
        <v>781</v>
      </c>
      <c r="B167" s="91">
        <v>2</v>
      </c>
      <c r="C167" s="130">
        <v>0</v>
      </c>
      <c r="D167" s="91" t="s">
        <v>646</v>
      </c>
      <c r="E167" s="91" t="b">
        <v>0</v>
      </c>
      <c r="F167" s="91" t="b">
        <v>0</v>
      </c>
      <c r="G167" s="91" t="b">
        <v>0</v>
      </c>
    </row>
    <row r="168" spans="1:7" ht="15">
      <c r="A168" s="91" t="s">
        <v>782</v>
      </c>
      <c r="B168" s="91">
        <v>2</v>
      </c>
      <c r="C168" s="130">
        <v>0</v>
      </c>
      <c r="D168" s="91" t="s">
        <v>646</v>
      </c>
      <c r="E168" s="91" t="b">
        <v>0</v>
      </c>
      <c r="F168" s="91" t="b">
        <v>0</v>
      </c>
      <c r="G168" s="91" t="b">
        <v>0</v>
      </c>
    </row>
    <row r="169" spans="1:7" ht="15">
      <c r="A169" s="91" t="s">
        <v>953</v>
      </c>
      <c r="B169" s="91">
        <v>2</v>
      </c>
      <c r="C169" s="130">
        <v>0</v>
      </c>
      <c r="D169" s="91" t="s">
        <v>646</v>
      </c>
      <c r="E169" s="91" t="b">
        <v>0</v>
      </c>
      <c r="F169" s="91" t="b">
        <v>0</v>
      </c>
      <c r="G169" s="91" t="b">
        <v>0</v>
      </c>
    </row>
    <row r="170" spans="1:7" ht="15">
      <c r="A170" s="91" t="s">
        <v>954</v>
      </c>
      <c r="B170" s="91">
        <v>2</v>
      </c>
      <c r="C170" s="130">
        <v>0</v>
      </c>
      <c r="D170" s="91" t="s">
        <v>646</v>
      </c>
      <c r="E170" s="91" t="b">
        <v>1</v>
      </c>
      <c r="F170" s="91" t="b">
        <v>0</v>
      </c>
      <c r="G170" s="91" t="b">
        <v>0</v>
      </c>
    </row>
    <row r="171" spans="1:7" ht="15">
      <c r="A171" s="91" t="s">
        <v>744</v>
      </c>
      <c r="B171" s="91">
        <v>2</v>
      </c>
      <c r="C171" s="130">
        <v>0</v>
      </c>
      <c r="D171" s="91" t="s">
        <v>646</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2019-10-10T06:46:18Z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