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<sst xmlns="http://schemas.openxmlformats.org/spreadsheetml/2006/main" count="10232" uniqueCount="1839">
  <si>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</si>
  <si>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</si>
  <si>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</si>
  <si>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</si>
  <si>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</si>
  <si>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</si>
  <si>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</si>
  <si>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</si>
  <si>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</si>
  <si>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</si>
  <si>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</si>
  <si>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</si>
  <si>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</si>
  <si>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</si>
  <si>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</si>
  <si>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</si>
  <si>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</si>
  <si>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</si>
  <si>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</si>
  <si>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</si>
  <si>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</si>
  <si>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</si>
  <si>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</si>
  <si>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</si>
  <si>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</si>
  <si>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</si>
  <si>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</si>
  <si>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</si>
  <si>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</si>
  <si>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</si>
  <si>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</si>
  <si>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</si>
  <si>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</si>
  <si>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</si>
  <si>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</si>
  <si>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</si>
  <si>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</si>
  <si>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</si>
  <si>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</si>
  <si>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</si>
  <si>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</si>
  <si>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</si>
  <si>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</si>
  <si>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</si>
  <si>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</si>
  <si>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</si>
  <si>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</si>
  <si>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</si>
  <si>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</si>
  <si>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</si>
  <si>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</si>
  <si>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</si>
  <si>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</si>
  <si>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</si>
  <si>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</si>
  <si>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</si>
  <si>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</si>
  <si>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</si>
  <si>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</si>
  <si>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</si>
  <si>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</si>
  <si>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</si>
  <si>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</si>
  <si>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</si>
  <si>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</si>
  <si>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</si>
  <si>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</si>
  <si>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</si>
  <si>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</si>
  <si>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</si>
  <si>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</si>
  <si>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</si>
  <si>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</si>
  <si>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</si>
  <si>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</si>
  <si>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</si>
  <si>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</si>
  <si>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</si>
  <si>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</si>
  <si>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</si>
  <si>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</si>
  <si>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</si>
  <si>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</si>
  <si>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</si>
  <si>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</si>
  <si>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</si>
  <si>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</si>
  <si>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</si>
  <si>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</si>
  <si>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</si>
  <si>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</si>
  <si>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</si>
  <si>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</si>
  <si>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</si>
  <si>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</si>
  <si>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</si>
  <si>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</si>
  <si>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</si>
  <si>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</si>
  <si>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</si>
  <si>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</si>
  <si>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</si>
  <si>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</si>
  <si>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</si>
  <si>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</si>
  <si>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</si>
  <si>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</si>
  <si>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</si>
  <si>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</si>
  <si>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</si>
  <si>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</si>
  <si>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</si>
  <si>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</si>
  <si>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</si>
  <si>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</si>
  <si>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</si>
  <si>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</si>
  <si>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</si>
  <si>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</si>
  <si>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</si>
  <si>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</si>
  <si>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</si>
  <si>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</si>
  <si>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</si>
  <si>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</si>
  <si>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</si>
  <si>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</si>
  <si>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</si>
  <si>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</si>
  <si>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</si>
  <si>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</si>
  <si>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</si>
  <si>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</si>
  <si>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</si>
  <si>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</si>
  <si>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</si>
  <si>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</si>
  <si>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</si>
  <si>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</si>
  <si>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</si>
  <si>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</si>
  <si>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</si>
  <si>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</si>
  <si>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</si>
  <si>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</si>
  <si>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</si>
  <si>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</si>
  <si>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</si>
  <si>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</si>
  <si>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</si>
  <si>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</si>
  <si>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</si>
  <si>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</si>
  <si>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</si>
  <si>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</si>
  <si>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</si>
  <si>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</si>
  <si>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</si>
  <si>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</si>
  <si>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</si>
  <si>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</si>
  <si>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</si>
  <si>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</si>
  <si>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</si>
  <si>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</si>
  <si>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</si>
  <si>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</si>
  <si>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</si>
  <si>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</si>
  <si>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</si>
  <si>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</si>
  <si>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</si>
  <si>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</si>
  <si>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</si>
  <si>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</si>
  <si>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</si>
  <si>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</si>
  <si>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</si>
  <si>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</si>
  <si>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</si>
  <si>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</si>
  <si>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</si>
  <si>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</si>
  <si>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</si>
  <si>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</si>
  <si>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</si>
  <si>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</si>
  <si>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</si>
  <si>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</si>
  <si>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</si>
  <si>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</si>
  <si>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</si>
  <si>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</si>
  <si>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</si>
  <si>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</si>
  <si>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</si>
  <si>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</si>
  <si>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</si>
  <si>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</si>
  <si>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</si>
  <si>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</si>
  <si>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</si>
  <si>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</si>
  <si>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</si>
  <si>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</si>
  <si>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</si>
  <si>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</si>
  <si>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</si>
  <si>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</si>
  <si>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</si>
  <si>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</si>
  <si>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</si>
  <si>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</si>
  <si>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</si>
  <si>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</si>
  <si>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</si>
  <si>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</si>
  <si>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</si>
  <si>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</si>
  <si>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</si>
  <si>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</si>
  <si>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0, 12, 96</t>
  </si>
  <si>
    <t>Graph Type</t>
  </si>
  <si>
    <t>Modularity</t>
  </si>
  <si>
    <t>NodeXL Version</t>
  </si>
  <si>
    <t>Group 1</t>
  </si>
  <si>
    <t>Group 2</t>
  </si>
  <si>
    <t>Edges</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</si>
  <si>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</si>
  <si>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</si>
  <si>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</si>
  <si>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</si>
  <si>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</si>
  <si>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</si>
  <si>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</si>
  <si>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</si>
  <si>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</si>
  <si>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</si>
  <si>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</si>
  <si>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</si>
  <si>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</si>
  <si>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</si>
  <si>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</si>
  <si>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</si>
  <si>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</si>
  <si>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</si>
  <si>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</si>
  <si>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</si>
  <si>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</si>
  <si>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</si>
  <si>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</si>
  <si>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</si>
  <si>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</si>
  <si>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</si>
  <si>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</si>
  <si>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</si>
  <si>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</si>
  <si>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</si>
  <si>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</si>
  <si>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</si>
  <si>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</si>
  <si>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</si>
  <si>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</si>
  <si>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</si>
  <si>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</si>
  <si>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</si>
  <si>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</si>
  <si>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</si>
  <si>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</si>
  <si>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</si>
  <si>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</si>
  <si>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</si>
  <si>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</si>
  <si>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</si>
  <si>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</si>
  <si>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</si>
  <si>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</si>
  <si>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</si>
  <si>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</si>
  <si>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</si>
  <si>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</si>
  <si>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</si>
  <si>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</si>
  <si>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</si>
  <si>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</si>
  <si>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</si>
  <si>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</si>
  <si>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</si>
  <si>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</si>
  <si>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</si>
  <si>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</si>
  <si>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</si>
  <si>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</si>
  <si>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</si>
  <si>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</si>
  <si>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</si>
  <si>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</si>
  <si>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</si>
  <si>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</si>
  <si>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</si>
  <si>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</si>
  <si>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</si>
  <si>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</si>
  <si>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</si>
  <si>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</si>
  <si>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</si>
  <si>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</si>
  <si>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</si>
  <si>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</si>
  <si>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</si>
  <si>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</si>
  <si>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</si>
  <si>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</si>
  <si>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</si>
  <si>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</si>
  <si>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</si>
  <si>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</si>
  <si>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</si>
  <si>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</si>
  <si>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</si>
  <si>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</si>
  <si>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</si>
  <si>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</si>
  <si>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</si>
  <si>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</si>
  <si>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</si>
  <si>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</si>
  <si>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</si>
  <si>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</si>
  <si>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</si>
  <si>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</si>
  <si>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</si>
  <si>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</si>
  <si>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</si>
  <si>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</si>
  <si>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</si>
  <si>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</si>
  <si>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Retweet</t>
  </si>
  <si>
    <t>Date</t>
  </si>
  <si>
    <t>Time</t>
  </si>
  <si>
    <t>Twitter Web App</t>
  </si>
  <si>
    <t>law</t>
  </si>
  <si>
    <t>it</t>
  </si>
  <si>
    <t>new</t>
  </si>
  <si>
    <t>years</t>
  </si>
  <si>
    <t>see</t>
  </si>
  <si>
    <t>apply</t>
  </si>
  <si>
    <t>join</t>
  </si>
  <si>
    <t>used</t>
  </si>
  <si>
    <t>free</t>
  </si>
  <si>
    <t>many</t>
  </si>
  <si>
    <t>west</t>
  </si>
  <si>
    <t>during</t>
  </si>
  <si>
    <t>coming</t>
  </si>
  <si>
    <t>again</t>
  </si>
  <si>
    <t>thanks</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</si>
  <si>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</si>
  <si>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</si>
  <si>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</si>
  <si>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</si>
  <si>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</si>
  <si>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</si>
  <si>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</si>
  <si>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</si>
  <si>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</si>
  <si>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</si>
  <si>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</si>
  <si>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</si>
  <si>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</si>
  <si>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</si>
  <si>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</si>
  <si>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</si>
  <si>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</si>
  <si>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</si>
  <si>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</si>
  <si>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</si>
  <si>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</si>
  <si>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</si>
  <si>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</si>
  <si>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</si>
  <si>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</si>
  <si>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</si>
  <si>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</si>
  <si>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</si>
  <si>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</si>
  <si>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</si>
  <si>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</si>
  <si>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</si>
  <si>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</si>
  <si>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</si>
  <si>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</si>
  <si>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</si>
  <si>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</si>
  <si>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Professor Jeremy _xD83C__xDF0E_</t>
  </si>
  <si>
    <t>https://t.co/ol1K3QeP3F</t>
  </si>
  <si>
    <t>https://pbs.twimg.com/profile_banners/12006842/1559145689</t>
  </si>
  <si>
    <t>http://pbs.twimg.com/profile_images/912667889395798022/pMoB2qc8_normal.jpg</t>
  </si>
  <si>
    <t>https://twitter.com/jeremyhl</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</si>
  <si>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</si>
  <si>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</si>
  <si>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</si>
  <si>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</si>
  <si>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</si>
  <si>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</si>
  <si>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</si>
  <si>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</si>
  <si>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</si>
  <si>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</si>
  <si>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</si>
  <si>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</si>
  <si>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</si>
  <si>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</si>
  <si>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</si>
  <si>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</si>
  <si>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</si>
  <si>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</si>
  <si>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</si>
  <si>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</si>
  <si>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</si>
  <si>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</si>
  <si>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</si>
  <si>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</si>
  <si>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</si>
  <si>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</si>
  <si>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</si>
  <si>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</si>
  <si>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</si>
  <si>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</si>
  <si>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</si>
  <si>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</si>
  <si>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</si>
  <si>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</si>
  <si>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</si>
  <si>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</si>
  <si>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</si>
  <si>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</si>
  <si>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</si>
  <si>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</si>
  <si>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</si>
  <si>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</si>
  <si>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</si>
  <si>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</si>
  <si>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</si>
  <si>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</si>
  <si>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</si>
  <si>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</si>
  <si>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</si>
  <si>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</si>
  <si>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</si>
  <si>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</si>
  <si>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</si>
  <si>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</si>
  <si>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</si>
  <si>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</si>
  <si>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</si>
  <si>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</si>
  <si>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</si>
  <si>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</si>
  <si>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</si>
  <si>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</si>
  <si>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</si>
  <si>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</si>
  <si>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</si>
  <si>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</si>
  <si>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</si>
  <si>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</si>
  <si>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</si>
  <si>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</si>
  <si>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</si>
  <si>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</si>
  <si>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</si>
  <si>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</si>
  <si>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</si>
  <si>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</si>
  <si>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</si>
  <si>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</si>
  <si>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</si>
  <si>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</si>
  <si>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</si>
  <si>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</si>
  <si>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</si>
  <si>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</si>
  <si>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</si>
  <si>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</si>
  <si>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</si>
  <si>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</si>
  <si>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</si>
  <si>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</si>
  <si>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</si>
  <si>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</si>
  <si>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</si>
  <si>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</si>
  <si>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</si>
  <si>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</si>
  <si>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</si>
  <si>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</si>
  <si>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</si>
  <si>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</si>
  <si>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</si>
  <si>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</si>
  <si>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</si>
  <si>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</si>
  <si>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</si>
  <si>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</si>
  <si>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</si>
  <si>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</si>
  <si>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</si>
  <si>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</si>
  <si>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</si>
  <si>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</si>
  <si>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</si>
  <si>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</si>
  <si>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</si>
  <si>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</si>
  <si>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</si>
  <si>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</si>
  <si>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</si>
  <si>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</si>
  <si>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</si>
  <si>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</si>
  <si>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</si>
  <si>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</si>
  <si>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</si>
  <si>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</si>
  <si>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</si>
  <si>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</si>
  <si>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</si>
  <si>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</si>
  <si>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</si>
  <si>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</si>
  <si>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</si>
  <si>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</si>
  <si>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</si>
  <si>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</si>
  <si>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</si>
  <si>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</si>
  <si>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</si>
  <si>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</si>
  <si>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</si>
  <si>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</si>
  <si>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</si>
  <si>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</si>
  <si>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</si>
  <si>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</si>
  <si>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</si>
  <si>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</si>
  <si>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</si>
  <si>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</si>
  <si>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</si>
  <si>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</si>
  <si>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</si>
  <si>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</si>
  <si>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</si>
  <si>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</si>
  <si>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</si>
  <si>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</si>
  <si>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</si>
  <si>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</si>
  <si>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</si>
  <si>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</si>
  <si>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</si>
  <si>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</si>
  <si>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</si>
  <si>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</si>
  <si>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</si>
  <si>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</si>
  <si>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</si>
  <si>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</si>
  <si>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</si>
  <si>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</si>
  <si>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</si>
  <si>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</si>
  <si>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</si>
  <si>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</si>
  <si>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</si>
  <si>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</si>
  <si>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</si>
  <si>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</si>
  <si>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</si>
  <si>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</si>
  <si>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</si>
  <si>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</si>
  <si>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</si>
  <si>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</si>
  <si>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</si>
  <si>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</si>
  <si>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</si>
  <si>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</si>
  <si>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</si>
  <si>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</si>
  <si>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</si>
  <si>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</si>
  <si>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</si>
  <si>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</si>
  <si>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</si>
  <si>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</si>
  <si>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</si>
  <si>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</si>
  <si>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</si>
  <si>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</si>
  <si>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</si>
  <si>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</si>
  <si>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</si>
  <si>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</si>
  <si>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</si>
  <si>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</si>
  <si>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</si>
  <si>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</si>
  <si>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</si>
  <si>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</si>
  <si>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</si>
  <si>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</si>
  <si>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</si>
  <si>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</si>
  <si>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</si>
  <si>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</si>
  <si>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</si>
  <si>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</si>
  <si>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</si>
  <si>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</si>
  <si>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</si>
  <si>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</si>
  <si>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</si>
  <si>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</si>
  <si>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</si>
  <si>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</si>
  <si>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</si>
  <si>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</si>
  <si>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</si>
  <si>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</si>
  <si>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</si>
  <si>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</si>
  <si>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</si>
  <si>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</si>
  <si>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</si>
  <si>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</si>
  <si>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</si>
  <si>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</si>
  <si>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</si>
  <si>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</si>
  <si>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</si>
  <si>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</si>
  <si>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</si>
  <si>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</si>
  <si>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</si>
  <si>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</si>
  <si>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</si>
  <si>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</si>
  <si>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</si>
  <si>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</si>
  <si>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</si>
  <si>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</si>
  <si>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</si>
  <si>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</si>
  <si>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</si>
  <si>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</si>
  <si>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</si>
  <si>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</si>
  <si>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</si>
  <si>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</si>
  <si>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</si>
  <si>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</si>
  <si>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</si>
  <si>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</si>
  <si>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</si>
  <si>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</si>
  <si>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</si>
  <si>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</si>
  <si>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</si>
  <si>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</si>
  <si>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</si>
  <si>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</si>
  <si>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</si>
  <si>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</si>
  <si>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</si>
  <si>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</si>
  <si>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</si>
  <si>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</si>
  <si>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</si>
  <si>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</si>
  <si>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</si>
  <si>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</si>
  <si>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</si>
  <si>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</si>
  <si>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</si>
  <si>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</si>
  <si>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</si>
  <si>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</si>
  <si>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</si>
  <si>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</si>
  <si>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</si>
  <si>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</si>
  <si>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</si>
  <si>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unosml</t>
  </si>
  <si>
    <t>http://pbs.twimg.com/profile_images/1061744570344517633/fKDfFqhQ_normal.jpg</t>
  </si>
  <si>
    <t>UNO Social Media Lab</t>
  </si>
  <si>
    <t>Omaha, Nebraska USA _xD83C__xDDFA__xD83C__xDDF8_</t>
  </si>
  <si>
    <t>Omaha, NE</t>
  </si>
  <si>
    <t>Nebraska, USA</t>
  </si>
  <si>
    <t>https://pbs.twimg.com/profile_banners/2377200630/1525824099</t>
  </si>
  <si>
    <t>http://abs.twimg.com/images/themes/theme10/bg.gif</t>
  </si>
  <si>
    <t>http://abs.twimg.com/images/themes/theme9/bg.gif</t>
  </si>
  <si>
    <t>https://twitter.com/unosml</t>
  </si>
  <si>
    <t>1.0.1.419</t>
  </si>
  <si>
    <t>@UNOmaha Social Media Lab. Using social network analysis and other methods to help the community and our campus. Page manager: @JeremyHL</t>
  </si>
  <si>
    <t>Jeremy Harris Lipschultz, PhD, Peter Kiewit Distinguished Professor @communo @unosml #SocialMedia  #smmm2020 https://t.co/2eATXC9s8k</t>
  </si>
  <si>
    <t>https://t.co/CfxAVeXDad</t>
  </si>
  <si>
    <t>chrismachian</t>
  </si>
  <si>
    <t>rahulsavane</t>
  </si>
  <si>
    <t>gchandramohan11</t>
  </si>
  <si>
    <t>makkaltv</t>
  </si>
  <si>
    <t>balachander1962</t>
  </si>
  <si>
    <t>aitchkira</t>
  </si>
  <si>
    <t>thekamrinbaker</t>
  </si>
  <si>
    <t>coliver405</t>
  </si>
  <si>
    <t>elirigatuso</t>
  </si>
  <si>
    <t>jacmac102</t>
  </si>
  <si>
    <t>newsengagement</t>
  </si>
  <si>
    <t>larissagrace</t>
  </si>
  <si>
    <t>crishm</t>
  </si>
  <si>
    <t>thartman2u</t>
  </si>
  <si>
    <t>adamwtyma</t>
  </si>
  <si>
    <t>kylie_squiers</t>
  </si>
  <si>
    <t>ethan_wolbach</t>
  </si>
  <si>
    <t>marsnevada</t>
  </si>
  <si>
    <t>communo</t>
  </si>
  <si>
    <t>kassidybrown_</t>
  </si>
  <si>
    <t>okinatran</t>
  </si>
  <si>
    <t>unothegateway</t>
  </si>
  <si>
    <t>flirtythesh</t>
  </si>
  <si>
    <t>mavradiouno</t>
  </si>
  <si>
    <t>jodeanebrownlee</t>
  </si>
  <si>
    <t>unomaha</t>
  </si>
  <si>
    <t>twitter</t>
  </si>
  <si>
    <t>omahagirl45</t>
  </si>
  <si>
    <t>ketv</t>
  </si>
  <si>
    <t>nodexl</t>
  </si>
  <si>
    <t>derekesullivan</t>
  </si>
  <si>
    <t>nebraskasower</t>
  </si>
  <si>
    <t>hubspot</t>
  </si>
  <si>
    <t>mavpro</t>
  </si>
  <si>
    <t>unomavmaniacs</t>
  </si>
  <si>
    <t>maryperkinsondm</t>
  </si>
  <si>
    <t>carrieholerich</t>
  </si>
  <si>
    <t>stantonofomaha</t>
  </si>
  <si>
    <t>unospa</t>
  </si>
  <si>
    <t>sachakopp</t>
  </si>
  <si>
    <t>potus</t>
  </si>
  <si>
    <t>Replies to</t>
  </si>
  <si>
    <t>Another Tuesday, another @unothegateway issue on stands! Enjoy some independent student journalism at the palm of your hands _xD83D__xDCF0_ #UNO1ForAll https://t.co/JxHVnQDEer</t>
  </si>
  <si>
    <t>घोटाळे करणारांना पकडू नका आमचा पैसा त्यांच्या कडून वसूल करून आम्हाला द्या| #BlackMoney #IndianArmy #vba #sujatambedkar #prakashambedkar #RBI #NirmalaSitaraman #UNO1ForAll #worldbank #vbaforindia</t>
  </si>
  <si>
    <t>ஐ,நாவில் தமிழுக்கு பெருமை சேர்த்தார் மோடி என அமைச்சர் செல்லூர் ராஜு பெருமிதம்
#UNO1ForAll #ModiInUSA #SellurRaju #MakkalSeithigal
https://t.co/E67cNk9euG</t>
  </si>
  <si>
    <t>Do you know LGBTQ+ students are protected from sexual discrimination under Title IX? Title IX offices are in all schools that receive federal funding (private or public.) #UNO1ForAll https://t.co/R6rcuh8ufL</t>
  </si>
  <si>
    <t>How lucky am I to get to write about such interesting and informative topics that affect Mavs all over town! #UNO1ForAll @FlirtyTheSH https://t.co/UexBZY09zC</t>
  </si>
  <si>
    <t>Press access is not included in the First Amendment however, the press is the protector of the people. Press has the ability to hold government accountable by coverage that citizens may not have access to obtain. #UNO1ForAll https://t.co/VAPZ82Uxt8</t>
  </si>
  <si>
    <t>College Gameday signs are a fun example of freedom of speech and expression utilized by today’s young adults! #UNO1ForAll https://t.co/2iWg86BYsG https://t.co/5pmUvlqyXN</t>
  </si>
  <si>
    <t>Did you know that thanks to Tinker v. Des Moines (1969), students retain their right to free speech during school hours?! UNO students, you have these rights, take advantage and use them! #UNO1ForAll https://t.co/dqTgVucOQx</t>
  </si>
  <si>
    <t>As a future reporter/broadcaster something @JodeaneBrownlee said in our @MavRadioUNO meeting stuck with me, if we don’t fight and utilize our rights to free speech now then who will tell the stories for future generations? #UNO1ForAll https://t.co/OiMb7Es3Uk</t>
  </si>
  <si>
    <t>What would you do for freedom? This is a history of free speech on campus at @unomaha: #UNO1ForAll #unomaha #journalism #freespeech #FirstAmendment Photos courtesy of @unothegateway archives. https://t.co/pi0Qv9XgK7</t>
  </si>
  <si>
    <t>Our #UNO1ForAll _xD83C__xDDFA__xD83C__xDDF8_ First Amendment @unosml @unomaha contestants need strategy for @Twitter &amp;amp; Instagram posts — TheSocialMediaHat _xD83D__xDC4F__xD83C__xDFFD_  https://t.co/IMshangUZ1</t>
  </si>
  <si>
    <t>#journalism panel w/ @KETV legendary ND @OmahaGirl45  @JodeaneBrownlee @AdamWTyma  @CommUNO @unomaha #NewsEngagementDay #UNOjmc1500 #UNO1ForAll _xD83C__xDDFA__xD83C__xDDF8_ https://t.co/FFmQH82A68</t>
  </si>
  <si>
    <t>This week: #NationalVoterRegistrationDay — #UNO1ForAll _xD83C__xDDFA__xD83C__xDDF8_ ⁦@UNOSML⁩ #UNOjmc404  https://t.co/LxFMp1r1Qm</t>
  </si>
  <si>
    <t>Cool, #UNO1ForAll _xD83C__xDDFA__xD83C__xDDF8_ was the top @unomaha hashtag last week! @unosml @nodexl #UNOjmc404 #UNOcmst419 @unothegateway https://t.co/WTQBQzM1YT</t>
  </si>
  <si>
    <t>Constitution Week summary:  @unothegateway — #UNO1ForAll _xD83C__xDDFA__xD83C__xDDF8_ #UNOjmc404 _xD83D__xDC4F__xD83C__xDFFD_ 
https://t.co/QIU6oncLt4</t>
  </si>
  <si>
    <t>#UNO1ForAll tweets via @unosml https://t.co/vIY2GeFah3
@unomaha
@jeremyhl
@unosml
@crishm
@nebraskasower
@ethan_wolbach
@derekesullivan
@larissagrace
@unothegateway
@mavradiouno
Top hashtags:
#uno1forall
#unojmc441
#unojmc404
#vote
#socialmedia
#firstamendment
#constitutionweek</t>
  </si>
  <si>
    <t>@JeremyHL Nice! I must have missed the #unocmst419 hashtag previously or I would have used it more. _xD83D__xDE43_ #uno1forall</t>
  </si>
  <si>
    <t>Tip: Our #UNO1ForAll _xD83C__xDDFA__xD83C__xDDF8_ contestants @unomaha @unosml could link First Amendment awareness to some of the October social media holidays. @HubSpot has a calendar. https://t.co/APNmuOTQ6c — #UNOjmc404 _xD83D__xDC4F__xD83C__xDFFD_</t>
  </si>
  <si>
    <t>New @unomaha tweets via @unosml https://t.co/eb53LTAVBg
@sachakopp
@unospa
@stantonofomaha
@carrieholerich
@maryperkinsondm
@unomavmaniacs
@thartman2u
@mavpro
@jodeanebrownlee
Top hashtags:
#uno1forall
#knowtheo
#unomaha
#everyoneforomaha
#firstdayoffall
#mavspirit
#unocba</t>
  </si>
  <si>
    <t>Did you know the @POTUS is prohibited to block you on social media because it limits our free speech rights? #UNO1ForAll</t>
  </si>
  <si>
    <t>I have officially entered the #UNO1ForAll Social Media Influencer Contest! What does the First Amendment mean to you? https://t.co/uOPx00UEyL</t>
  </si>
  <si>
    <t>Vote on the poll!✨I’m curious to see if you knew this fun fact. I didn’t until last week’s First Amendment panel. #UNO1ForAll https://t.co/DdbPfkoinI</t>
  </si>
  <si>
    <t>For those at UNO, we have a Title IX area on campus located in the Office of Equity, Access and Diversity. _xD83D__xDE4C__xD83C__xDFFD_To become more familiar with this, they also offer Title IX training courses to students, faculty and staff! #UNO1ForAll 
Learn more here➡️ https://t.co/bPuK6C2H4j</t>
  </si>
  <si>
    <t>What a coincidence! UNO students just received an email about enrolling in Title IX Training. The deadline is Oct. 18. Check it out! ⬇️ #UNO1ForAll https://t.co/WqetDwwlxx</t>
  </si>
  <si>
    <t>True or False: The First Amendment prohibits public school teachers from teaching about religion in school? #UNO1ForAll</t>
  </si>
  <si>
    <t>Early #UNO1ForAll _xD83C__xDDFA__xD83C__xDDF8_tweet leaders @NodeXL  https://t.co/42lA1DCPk8
@unosml
@unothegateway
@jeremyhl
@jodeanebrownlee
@marsnevada
@thekamrinbaker
@thartman2u
@ethan_wolbach
@mavradiouno
Top hashtags:
#uno1forall
#unojmc404
#firstamendment
#socialmedia
#unocmst419
#unomaha</t>
  </si>
  <si>
    <t>Read all about last week's slew of events for Constitution Week! #UNO1ForAll https://t.co/XiQWiU8iuM</t>
  </si>
  <si>
    <t>Having the freedom to access information-- important, necessary information-- is so valuable. Learn what's going on in your campus community: #UNO1ForAll https://t.co/p3ldLXNtnm</t>
  </si>
  <si>
    <t>Now, he's technically *allowed* to lie to all of us (thanks, first amendment) but I really, really don't think he should. 
#UNO1ForAll https://t.co/hrAQlu2V3C</t>
  </si>
  <si>
    <t>@unothegateway has some fascinating archives that truly detail the history of the UNO community, which, in itself, is an awesome active use of the first amendment!
Check out this video from my friend @MarsNevada (who also happens to be on the Gateway staff) _xD83E__xDD29_
#UNO1ForAll https://t.co/KOmO0Cwfkc</t>
  </si>
  <si>
    <t>Amazing @MarsNevada @unothegateway @CommUNO @unomaha launch to the #UNO1ForAll _xD83C__xDDFA__xD83C__xDDF8_ #FirstAmendment @UNOSML contest. Game on! _xD83D__xDC4F__xD83C__xDFFD_ https://t.co/ZtbC4wz8ZU</t>
  </si>
  <si>
    <t>Thanks to @JeremyHL for teaching me about the #FirstAmendment.
#UNO1ForAll https://t.co/xOOAgHdvF0</t>
  </si>
  <si>
    <t>Songs for raising hell and speaking up:
https://t.co/k6C1ejM75j
#UNO1ForAll #FirstAmendment https://t.co/TwNnWjf0cL</t>
  </si>
  <si>
    <t>@MavRadioUNO Want to add any of these #FreeSpeech jams to the lineup? 
#UNO1ForAll https://t.co/UpRaeKfqMB</t>
  </si>
  <si>
    <t>Be careful what you post online. We all have freedom of speech according to the First Amendment. However, saying whatever you want on social media can come back to hurt you in the future. #UNO1ForAll https://t.co/rBgzMYuLQz</t>
  </si>
  <si>
    <t>What percentage of Americans agree that people should have the right to free speech, even if their words are highly offensive? #UNO1ForAll</t>
  </si>
  <si>
    <t>Another #UNO1ForAll _xD83C__xDDFA__xD83C__xDDF8_ contest tip: develop a #SocialMedia calendar of October posts featuring photos or video that raise #FirstAmendment awareness &amp;amp; spark hashtag engagement on Twitter &amp;amp; Instagram #UNOjmc404 @UNOSML @CommUNO @UNOmaha ✔️ https://t.co/Fk56GnuLZ2</t>
  </si>
  <si>
    <t>@JeremyHL @UNOSML @CommUNO @UNOmaha Already on it! I’m pumped to start sharing the content I created for October! _xD83D__xDC4C__xD83C__xDFFD_ #UNO1ForAll</t>
  </si>
  <si>
    <t>Thank you for the #UNO1ForAll _xD83C__xDDFA__xD83C__xDDF8_ story!  
https://t.co/QIU6oncLt4 https://t.co/5C7XkeJJBq</t>
  </si>
  <si>
    <t>Early #UNO1ForAll _xD83C__xDDFA__xD83C__xDDF8_ Twitter Leaderboard! #data — #UNOjmc404 #UNOcmst419 https://t.co/jjTZJMtlmt</t>
  </si>
  <si>
    <t>Hey #UNO1ForAll _xD83C__xDDFA__xD83C__xDDF8_ contestants: How about posting a great #NewsEngagementDay tweet about the First Amendment? _xD83D__xDCA1_ https://t.co/3ZYxdMk6yR</t>
  </si>
  <si>
    <t>Did you guys know that a large amount of college students believe that offensive speech is unprotected by the first amendment? However, that is not the case! Learn more about college students views about the first amendment down below. #UNO1ForAll
https://t.co/rCnHL6K5ll</t>
  </si>
  <si>
    <t>It’s time for a round of true or false! _xD83D__xDE2E_Students at private colleges have fewer expressive rights compared to state university and college students? #UNO1ForAll</t>
  </si>
  <si>
    <t>The answer is true! Since state universities and college are run by the government, the first amendment applies to them. #UNO1ForAll</t>
  </si>
  <si>
    <t>Whoa, check out what NYC is doing! I’m interested to hear thoughts on this since it plays into the first amendment. #UNO1ForAll https://t.co/yhwQq54Qpf</t>
  </si>
  <si>
    <t>Check out this UNO Gateway story covering last week's celebration of First Amendment panel! https://t.co/L5aOk6qvi5 #UNO1ForAll</t>
  </si>
  <si>
    <t>https://www.youtube.com/watch?v=EKq63Q7C3oc&amp;feature=youtu.be</t>
  </si>
  <si>
    <t>https://twitter.com/unothegateway/status/1177266664548773888</t>
  </si>
  <si>
    <t>https://www.thesocialmediahat.com/blog/8-social-media-success-secrets-you-need-to-know/</t>
  </si>
  <si>
    <t>https://nationalvoterregistrationday.org/partner-tools/</t>
  </si>
  <si>
    <t>http://unothegateway.com/uno-celebrates-constitution-week-including-first-amendment-panel/</t>
  </si>
  <si>
    <t>https://nodexlgraphgallery.org/Pages/Graph.aspx?graphID=210963</t>
  </si>
  <si>
    <t>https://blog.hubspot.com/marketing/social-media-holiday-calendar-2017</t>
  </si>
  <si>
    <t>https://nodexlgraphgallery.org/Pages/Graph.aspx?graphID=210965</t>
  </si>
  <si>
    <t>https://twitter.com/kylie_squiers/status/1177711359078875143</t>
  </si>
  <si>
    <t>https://www.unomaha.edu/office-of-equity-access-and-diversity/index.php</t>
  </si>
  <si>
    <t>https://nodexlgraphgallery.org/Pages/Graph.aspx?graphID=211526</t>
  </si>
  <si>
    <t>https://twitter.com/unothegateway/status/1176862236507287553</t>
  </si>
  <si>
    <t>https://twitter.com/unothegateway/status/1177606923291697153</t>
  </si>
  <si>
    <t>https://twitter.com/realDonaldTrump/status/1176819645699043328</t>
  </si>
  <si>
    <t>https://twitter.com/MarsNevada/status/1178824234946023424</t>
  </si>
  <si>
    <t>https://twitter.com/marsnevada/status/1178826362468986880</t>
  </si>
  <si>
    <t>https://open.spotify.com/playlist/6nQ1HebZ3y5Q6yTtFSoct4</t>
  </si>
  <si>
    <t>https://twitter.com/MarsNevada/status/1179148347736645633</t>
  </si>
  <si>
    <t>https://twitter.com/unosml/status/1176886608844345344</t>
  </si>
  <si>
    <t>https://twitter.com/barstoolhusker/status/1176932576495362049</t>
  </si>
  <si>
    <t>http://unothegateway.com/uno-celebrates-constitution-week-including-first-amendment-panel/ https://twitter.com/thekamrinbaker/status/1176648420976668677</t>
  </si>
  <si>
    <t>https://twitter.com/unosml/status/1176884019683713024</t>
  </si>
  <si>
    <t>https://twitter.com/aejmc_prd/status/1176946418227056641</t>
  </si>
  <si>
    <t>https://www.brookings.edu/blog/fixgov/2017/09/18/views-among-college-students-regarding-the-first-amendment-results-from-a-new-survey/</t>
  </si>
  <si>
    <t>https://twitter.com/ajplus/status/1179089226966736896</t>
  </si>
  <si>
    <t>youtube.com</t>
  </si>
  <si>
    <t>twitter.com</t>
  </si>
  <si>
    <t>thesocialmediahat.com</t>
  </si>
  <si>
    <t>nationalvoterregistrationday.org</t>
  </si>
  <si>
    <t>unothegateway.com</t>
  </si>
  <si>
    <t>nodexlgraphgallery.org</t>
  </si>
  <si>
    <t>hubspot.com</t>
  </si>
  <si>
    <t>spotify.com</t>
  </si>
  <si>
    <t>unothegateway.com twitter.com</t>
  </si>
  <si>
    <t>brookings.edu</t>
  </si>
  <si>
    <t>blackmoney indianarmy vba sujatambedkar prakashambedkar rbi nirmalasitaraman uno1forall worldbank vbaforindia</t>
  </si>
  <si>
    <t>uno1forall modiinusa sellurraju</t>
  </si>
  <si>
    <t>uno1forall modiinusa sellurraju makkalseithigal</t>
  </si>
  <si>
    <t>uno1forall</t>
  </si>
  <si>
    <t>uno1forall unomaha journalism</t>
  </si>
  <si>
    <t>journalism newsengagementday</t>
  </si>
  <si>
    <t>nationalvoterregistrationday uno1forall unojmc404</t>
  </si>
  <si>
    <t>uno1forall unojmc404 unocmst419</t>
  </si>
  <si>
    <t>uno1forall unojmc404</t>
  </si>
  <si>
    <t>uno1forall uno1forall unojmc441 unojmc404 vote socialmedia firstamendment constitutionweek</t>
  </si>
  <si>
    <t>unocmst419 uno1forall</t>
  </si>
  <si>
    <t>uno1forall knowtheo unomaha everyoneforomaha firstdayoffall mavspirit unocba</t>
  </si>
  <si>
    <t>journalism newsengagementday unojmc1500 uno1forall</t>
  </si>
  <si>
    <t>uno1forall uno1forall unojmc404 firstamendment socialmedia unocmst419 unomaha</t>
  </si>
  <si>
    <t>uno1forall firstamendment</t>
  </si>
  <si>
    <t>uno1forall unomaha journalism freespeech firstamendment</t>
  </si>
  <si>
    <t>firstamendment uno1forall</t>
  </si>
  <si>
    <t>freespeech uno1forall</t>
  </si>
  <si>
    <t>uno1forall socialmedia</t>
  </si>
  <si>
    <t>uno1forall socialmedia firstamendment unojmc404</t>
  </si>
  <si>
    <t>uno1forall data unojmc404 unocmst419</t>
  </si>
  <si>
    <t>uno1forall newsengagementday</t>
  </si>
  <si>
    <t>https://pbs.twimg.com/media/EFznricU4AEy8LY.jpg</t>
  </si>
  <si>
    <t>https://pbs.twimg.com/tweet_video_thumb/EFeXM77W4AAhyNB.jpg</t>
  </si>
  <si>
    <t>https://pbs.twimg.com/media/EFp5cbhX0AA_kJk.jpg</t>
  </si>
  <si>
    <t>https://pbs.twimg.com/media/EF0b0ZnUYAAvkIJ.jpg</t>
  </si>
  <si>
    <t>https://pbs.twimg.com/media/EFRLdYgWwAAIM8k.jpg</t>
  </si>
  <si>
    <t>https://pbs.twimg.com/ext_tw_video_thumb/1178824179597991936/pu/img/kJkLG2YVtb-h4GfN.jpg</t>
  </si>
  <si>
    <t>https://pbs.twimg.com/media/EF0tK7yU4AAcWo2.jpg</t>
  </si>
  <si>
    <t>https://pbs.twimg.com/tweet_video_thumb/EFwBFSZWoAEfk4x.jpg</t>
  </si>
  <si>
    <t>https://pbs.twimg.com/tweet_video_thumb/EFP8daWUUAAgUT3.jpg</t>
  </si>
  <si>
    <t>https://pbs.twimg.com/tweet_video_thumb/EFWOmXlXYAERIPH.jpg</t>
  </si>
  <si>
    <t>https://pbs.twimg.com/tweet_video_thumb/EFkccVKXoAAOAX9.jpg</t>
  </si>
  <si>
    <t>https://pbs.twimg.com/tweet_video_thumb/EFrT3nBX0AAp6gA.jpg</t>
  </si>
  <si>
    <t>https://pbs.twimg.com/tweet_video_thumb/EFerNGfW4AUD91A.jpg</t>
  </si>
  <si>
    <t>http://pbs.twimg.com/profile_images/567439567360245760/t7pyr8Ah_normal.jpeg</t>
  </si>
  <si>
    <t>http://pbs.twimg.com/profile_images/3243737137/f6fb1556bd20677e91a2bd4e4f676d20_normal.jpeg</t>
  </si>
  <si>
    <t>http://pbs.twimg.com/profile_images/1020168026899939328/jDnCQqxk_normal.jpg</t>
  </si>
  <si>
    <t>http://pbs.twimg.com/profile_images/1213459310/Makkaltv_web_normal.png</t>
  </si>
  <si>
    <t>http://pbs.twimg.com/profile_images/1101096604390420481/1A0gbHVa_normal.jpg</t>
  </si>
  <si>
    <t>http://pbs.twimg.com/profile_images/1151716300839931904/Y72pA1N8_normal.jpg</t>
  </si>
  <si>
    <t>http://pbs.twimg.com/profile_images/1124176275722125312/lyn4nKwU_normal.jpg</t>
  </si>
  <si>
    <t>http://pbs.twimg.com/profile_images/691486428253958144/rRbwW0C1_normal.jpg</t>
  </si>
  <si>
    <t>http://pbs.twimg.com/profile_images/841180358687232000/WPPfQFZe_normal.jpg</t>
  </si>
  <si>
    <t>http://pbs.twimg.com/profile_images/1174724847156547589/QnFLbAWF_normal.jpg</t>
  </si>
  <si>
    <t>http://pbs.twimg.com/profile_images/638699325959180288/5d-g_8F3_normal.jpg</t>
  </si>
  <si>
    <t>http://pbs.twimg.com/profile_images/2761713408/6329c1d5a241ca23457c0db374bee56b_normal.jpeg</t>
  </si>
  <si>
    <t>http://pbs.twimg.com/profile_images/677951382775709696/azMKWnDc_normal.jpg</t>
  </si>
  <si>
    <t>http://pbs.twimg.com/profile_images/875946540715659264/FDOf-UKL_normal.jpg</t>
  </si>
  <si>
    <t>http://pbs.twimg.com/profile_images/501498048363503617/3GKMEzwN_normal.jpeg</t>
  </si>
  <si>
    <t>http://pbs.twimg.com/profile_images/1173256262777282561/7ZSOgUL3_normal.jpg</t>
  </si>
  <si>
    <t>http://pbs.twimg.com/profile_images/1150860543730868227/QCJmB2x5_normal.jpg</t>
  </si>
  <si>
    <t>http://pbs.twimg.com/profile_images/1174767693976616960/Sk9xAS_U_normal.jpg</t>
  </si>
  <si>
    <t>http://pbs.twimg.com/profile_images/923243414425976832/GWZwBnhE_normal.jpg</t>
  </si>
  <si>
    <t>http://pbs.twimg.com/profile_images/1173076646527688704/VMno7d8h_normal.jpg</t>
  </si>
  <si>
    <t>http://pbs.twimg.com/profile_images/1140048787844534272/GCgv7tNe_normal.jpg</t>
  </si>
  <si>
    <t>13:22:26</t>
  </si>
  <si>
    <t>19:23:38</t>
  </si>
  <si>
    <t>09:46:13</t>
  </si>
  <si>
    <t>09:45:36</t>
  </si>
  <si>
    <t>07:30:37</t>
  </si>
  <si>
    <t>23:29:55</t>
  </si>
  <si>
    <t>04:12:44</t>
  </si>
  <si>
    <t>19:16:55</t>
  </si>
  <si>
    <t>17:58:31</t>
  </si>
  <si>
    <t>02:20:55</t>
  </si>
  <si>
    <t>02:40:56</t>
  </si>
  <si>
    <t>03:00:06</t>
  </si>
  <si>
    <t>05:18:36</t>
  </si>
  <si>
    <t>18:00:50</t>
  </si>
  <si>
    <t>16:38:54</t>
  </si>
  <si>
    <t>22:45:54</t>
  </si>
  <si>
    <t>04:40:45</t>
  </si>
  <si>
    <t>15:19:47</t>
  </si>
  <si>
    <t>15:39:50</t>
  </si>
  <si>
    <t>00:06:16</t>
  </si>
  <si>
    <t>21:34:21</t>
  </si>
  <si>
    <t>21:35:03</t>
  </si>
  <si>
    <t>15:50:07</t>
  </si>
  <si>
    <t>18:48:44</t>
  </si>
  <si>
    <t>16:35:32</t>
  </si>
  <si>
    <t>18:39:35</t>
  </si>
  <si>
    <t>23:04:21</t>
  </si>
  <si>
    <t>22:27:23</t>
  </si>
  <si>
    <t>19:43:44</t>
  </si>
  <si>
    <t>13:29:51</t>
  </si>
  <si>
    <t>13:38:10</t>
  </si>
  <si>
    <t>19:15:16</t>
  </si>
  <si>
    <t>01:06:27</t>
  </si>
  <si>
    <t>20:21:39</t>
  </si>
  <si>
    <t>01:52:37</t>
  </si>
  <si>
    <t>14:05:39</t>
  </si>
  <si>
    <t>15:43:56</t>
  </si>
  <si>
    <t>15:44:26</t>
  </si>
  <si>
    <t>18:53:30</t>
  </si>
  <si>
    <t>15:45:31</t>
  </si>
  <si>
    <t>00:03:39</t>
  </si>
  <si>
    <t>15:59:18</t>
  </si>
  <si>
    <t>16:10:53</t>
  </si>
  <si>
    <t>22:55:17</t>
  </si>
  <si>
    <t>00:55:01</t>
  </si>
  <si>
    <t>01:12:41</t>
  </si>
  <si>
    <t>01:13:40</t>
  </si>
  <si>
    <t>00:09:33</t>
  </si>
  <si>
    <t>00:18:01</t>
  </si>
  <si>
    <t>21:37:28</t>
  </si>
  <si>
    <t>00:08:24</t>
  </si>
  <si>
    <t>13:06:35</t>
  </si>
  <si>
    <t>13:04:48</t>
  </si>
  <si>
    <t>15:53:51</t>
  </si>
  <si>
    <t>13:07:12</t>
  </si>
  <si>
    <t>23:46:22</t>
  </si>
  <si>
    <t>23:46:53</t>
  </si>
  <si>
    <t>18:18:20</t>
  </si>
  <si>
    <t>23:35:23</t>
  </si>
  <si>
    <t>17:50:29</t>
  </si>
  <si>
    <t>01:50:23</t>
  </si>
  <si>
    <t>17:17:39</t>
  </si>
  <si>
    <t>18:23:35</t>
  </si>
  <si>
    <t>01:50:43</t>
  </si>
  <si>
    <t>17:22:45</t>
  </si>
  <si>
    <t>14:58:17</t>
  </si>
  <si>
    <t>14:57:14</t>
  </si>
  <si>
    <t>14:57:43</t>
  </si>
  <si>
    <t>17:33:23</t>
  </si>
  <si>
    <t>14:11:19</t>
  </si>
  <si>
    <t>13:21:49</t>
  </si>
  <si>
    <t>15:43:00</t>
  </si>
  <si>
    <t>01:18:50</t>
  </si>
  <si>
    <t>14:52:53</t>
  </si>
  <si>
    <t>16:14:26</t>
  </si>
  <si>
    <t>16:55:44</t>
  </si>
  <si>
    <t>18:12:32</t>
  </si>
  <si>
    <t>19:01:47</t>
  </si>
  <si>
    <t>https://twitter.com/chrismachian/status/1176849441250271232</t>
  </si>
  <si>
    <t>https://twitter.com/rahulsavane/status/1176940342009974784</t>
  </si>
  <si>
    <t>https://twitter.com/gchandramohan11/status/1177882193168699392</t>
  </si>
  <si>
    <t>https://twitter.com/makkaltv/status/1177882037677518854</t>
  </si>
  <si>
    <t>https://twitter.com/balachander1962/status/1178210456021766150</t>
  </si>
  <si>
    <t>https://twitter.com/aitchkira/status/1178451871553462272</t>
  </si>
  <si>
    <t>https://twitter.com/thekamrinbaker/status/1177435882103758848</t>
  </si>
  <si>
    <t>https://twitter.com/coliver405/status/1176576261637824512</t>
  </si>
  <si>
    <t>https://twitter.com/coliver405/status/1178006083681447936</t>
  </si>
  <si>
    <t>https://twitter.com/coliver405/status/1178494906408538112</t>
  </si>
  <si>
    <t>https://twitter.com/coliver405/status/1178862331532591105</t>
  </si>
  <si>
    <t>https://twitter.com/elirigatuso/status/1178867155091230720</t>
  </si>
  <si>
    <t>https://twitter.com/jacmac102/status/1178902010105479168</t>
  </si>
  <si>
    <t>https://twitter.com/jeremyhl/status/1177644279159775232</t>
  </si>
  <si>
    <t>https://twitter.com/newsengagement/status/1179073210740084736</t>
  </si>
  <si>
    <t>https://twitter.com/larissagrace/status/1176266468276744192</t>
  </si>
  <si>
    <t>https://twitter.com/larissagrace/status/1177080543609049088</t>
  </si>
  <si>
    <t>https://twitter.com/larissagrace/status/1177241361789181954</t>
  </si>
  <si>
    <t>https://twitter.com/crishm/status/1177011469872971776</t>
  </si>
  <si>
    <t>https://twitter.com/jeremyhl/status/1177335624283504640</t>
  </si>
  <si>
    <t>https://twitter.com/unosml/status/1177335799559274496</t>
  </si>
  <si>
    <t>https://twitter.com/thartman2u/status/1176931557346439173</t>
  </si>
  <si>
    <t>https://twitter.com/jeremyhl/status/1179072364291743746</t>
  </si>
  <si>
    <t>https://twitter.com/unosml/status/1179103583943327744</t>
  </si>
  <si>
    <t>https://twitter.com/adamwtyma/status/1179170214413340674</t>
  </si>
  <si>
    <t>https://twitter.com/kylie_squiers/status/1178032561194491907</t>
  </si>
  <si>
    <t>https://twitter.com/kylie_squiers/status/1177576083320954881</t>
  </si>
  <si>
    <t>https://twitter.com/kylie_squiers/status/1177940564244910080</t>
  </si>
  <si>
    <t>https://twitter.com/kylie_squiers/status/1178387786535190536</t>
  </si>
  <si>
    <t>https://twitter.com/kylie_squiers/status/1178476163280379904</t>
  </si>
  <si>
    <t>https://twitter.com/kylie_squiers/status/1179129269949042688</t>
  </si>
  <si>
    <t>https://twitter.com/kylie_squiers/status/1179212558361751553</t>
  </si>
  <si>
    <t>https://twitter.com/kylie_squiers/status/1179397031724498946</t>
  </si>
  <si>
    <t>https://twitter.com/jeremyhl/status/1179059378265055232</t>
  </si>
  <si>
    <t>https://twitter.com/unosml/status/1179059503800545280</t>
  </si>
  <si>
    <t>https://twitter.com/thartman2u/status/1179107087089065985</t>
  </si>
  <si>
    <t>https://twitter.com/ethan_wolbach/status/1179059775520198656</t>
  </si>
  <si>
    <t>https://twitter.com/thekamrinbaker/status/1176648420976668677</t>
  </si>
  <si>
    <t>https://twitter.com/thekamrinbaker/status/1176888920191246336</t>
  </si>
  <si>
    <t>https://twitter.com/thekamrinbaker/status/1177616608824565760</t>
  </si>
  <si>
    <t>https://twitter.com/thekamrinbaker/status/1177718380389904385</t>
  </si>
  <si>
    <t>https://twitter.com/thekamrinbaker/status/1178835674084134912</t>
  </si>
  <si>
    <t>https://twitter.com/jeremyhl/status/1178840120058896384</t>
  </si>
  <si>
    <t>https://twitter.com/unosml/status/1178840368944685056</t>
  </si>
  <si>
    <t>https://twitter.com/marsnevada/status/1178824234946023424</t>
  </si>
  <si>
    <t>https://twitter.com/marsnevada/status/1179148347736645633</t>
  </si>
  <si>
    <t>https://twitter.com/marsnevada/status/1179186331865366528</t>
  </si>
  <si>
    <t>https://twitter.com/communo/status/1176845455529037826</t>
  </si>
  <si>
    <t>https://twitter.com/jeremyhl/status/1176845005115318272</t>
  </si>
  <si>
    <t>https://twitter.com/jeremyhl/status/1176887547290505216</t>
  </si>
  <si>
    <t>https://twitter.com/unosml/status/1176845610651201536</t>
  </si>
  <si>
    <t>https://twitter.com/ethan_wolbach/status/1178818398463172609</t>
  </si>
  <si>
    <t>https://twitter.com/kassidybrown_/status/1178818529027596288</t>
  </si>
  <si>
    <t>https://twitter.com/ethan_wolbach/status/1176561521536593922</t>
  </si>
  <si>
    <t>https://twitter.com/ethan_wolbach/status/1177003696187740161</t>
  </si>
  <si>
    <t>https://twitter.com/ethan_wolbach/status/1178004060882063361</t>
  </si>
  <si>
    <t>https://twitter.com/ethan_wolbach/status/1178487219688001536</t>
  </si>
  <si>
    <t>https://twitter.com/ethan_wolbach/status/1179445349758439425</t>
  </si>
  <si>
    <t>https://twitter.com/kassidybrown_/status/1178012391105351682</t>
  </si>
  <si>
    <t>https://twitter.com/kassidybrown_/status/1178487306614951936</t>
  </si>
  <si>
    <t>https://twitter.com/kassidybrown_/status/1179446633416790017</t>
  </si>
  <si>
    <t>https://twitter.com/communo/status/1177598337903726592</t>
  </si>
  <si>
    <t>https://twitter.com/jeremyhl/status/1177598075189256192</t>
  </si>
  <si>
    <t>https://twitter.com/unosml/status/1177598195045752834</t>
  </si>
  <si>
    <t>https://twitter.com/okinatran/status/1177637373334687745</t>
  </si>
  <si>
    <t>https://twitter.com/jeremyhl/status/1176136968847208448</t>
  </si>
  <si>
    <t>https://twitter.com/jeremyhl/status/1176849288451768321</t>
  </si>
  <si>
    <t>https://twitter.com/jeremyhl/status/1176884819122241536</t>
  </si>
  <si>
    <t>https://twitter.com/jeremyhl/status/1177029728315805702</t>
  </si>
  <si>
    <t>https://twitter.com/okinatran/status/1178321756601438210</t>
  </si>
  <si>
    <t>https://twitter.com/okinatran/status/1178704665879486466</t>
  </si>
  <si>
    <t>https://twitter.com/okinatran/status/1179077449432190976</t>
  </si>
  <si>
    <t>https://twitter.com/okinatran/status/1179096773626863616</t>
  </si>
  <si>
    <t>https://twitter.com/okinatran/status/1179471557464342530</t>
  </si>
  <si>
    <t>1176849441250271232</t>
  </si>
  <si>
    <t>1176940342009974784</t>
  </si>
  <si>
    <t>1177882193168699392</t>
  </si>
  <si>
    <t>1177882037677518854</t>
  </si>
  <si>
    <t>1178210456021766150</t>
  </si>
  <si>
    <t>1178451871553462272</t>
  </si>
  <si>
    <t>1177435882103758848</t>
  </si>
  <si>
    <t>1176576261637824512</t>
  </si>
  <si>
    <t>1178006083681447936</t>
  </si>
  <si>
    <t>1178494906408538112</t>
  </si>
  <si>
    <t>1178862331532591105</t>
  </si>
  <si>
    <t>1178867155091230720</t>
  </si>
  <si>
    <t>1178902010105479168</t>
  </si>
  <si>
    <t>1177644279159775232</t>
  </si>
  <si>
    <t>1179073210740084736</t>
  </si>
  <si>
    <t>1176266468276744192</t>
  </si>
  <si>
    <t>1177080543609049088</t>
  </si>
  <si>
    <t>1177241361789181954</t>
  </si>
  <si>
    <t>1176884019683713024</t>
  </si>
  <si>
    <t>1177011469872971776</t>
  </si>
  <si>
    <t>1177335624283504640</t>
  </si>
  <si>
    <t>1177335799559274496</t>
  </si>
  <si>
    <t>1176886608844345344</t>
  </si>
  <si>
    <t>1176931557346439173</t>
  </si>
  <si>
    <t>1179072364291743746</t>
  </si>
  <si>
    <t>1179103583943327744</t>
  </si>
  <si>
    <t>1179170214413340674</t>
  </si>
  <si>
    <t>1177711359078875143</t>
  </si>
  <si>
    <t>1178032561194491907</t>
  </si>
  <si>
    <t>1177576083320954881</t>
  </si>
  <si>
    <t>1177940564244910080</t>
  </si>
  <si>
    <t>1178387786535190536</t>
  </si>
  <si>
    <t>1178476163280379904</t>
  </si>
  <si>
    <t>1179129269949042688</t>
  </si>
  <si>
    <t>1179212558361751553</t>
  </si>
  <si>
    <t>1179397031724498946</t>
  </si>
  <si>
    <t>1179059378265055232</t>
  </si>
  <si>
    <t>1179059503800545280</t>
  </si>
  <si>
    <t>1179107087089065985</t>
  </si>
  <si>
    <t>1179059775520198656</t>
  </si>
  <si>
    <t>1176648420976668677</t>
  </si>
  <si>
    <t>1176888920191246336</t>
  </si>
  <si>
    <t>1177616608824565760</t>
  </si>
  <si>
    <t>1177718380389904385</t>
  </si>
  <si>
    <t>1178835674084134912</t>
  </si>
  <si>
    <t>1178840120058896384</t>
  </si>
  <si>
    <t>1178840368944685056</t>
  </si>
  <si>
    <t>1178824234946023424</t>
  </si>
  <si>
    <t>1178826362468986880</t>
  </si>
  <si>
    <t>1179148347736645633</t>
  </si>
  <si>
    <t>1179186331865366528</t>
  </si>
  <si>
    <t>1176845455529037826</t>
  </si>
  <si>
    <t>1176845005115318272</t>
  </si>
  <si>
    <t>1176887547290505216</t>
  </si>
  <si>
    <t>1176845610651201536</t>
  </si>
  <si>
    <t>1178818398463172609</t>
  </si>
  <si>
    <t>1178818529027596288</t>
  </si>
  <si>
    <t>1176561521536593922</t>
  </si>
  <si>
    <t>1177003696187740161</t>
  </si>
  <si>
    <t>1178004060882063361</t>
  </si>
  <si>
    <t>1178487219688001536</t>
  </si>
  <si>
    <t>1179445349758439425</t>
  </si>
  <si>
    <t>1178012391105351682</t>
  </si>
  <si>
    <t>1178487306614951936</t>
  </si>
  <si>
    <t>1179446633416790017</t>
  </si>
  <si>
    <t>1177598337903726592</t>
  </si>
  <si>
    <t>1177598075189256192</t>
  </si>
  <si>
    <t>1177598195045752834</t>
  </si>
  <si>
    <t>1177637373334687745</t>
  </si>
  <si>
    <t>1176136968847208448</t>
  </si>
  <si>
    <t>1176849288451768321</t>
  </si>
  <si>
    <t>1176884819122241536</t>
  </si>
  <si>
    <t>1177029728315805702</t>
  </si>
  <si>
    <t>1178321756601438210</t>
  </si>
  <si>
    <t>1178704665879486466</t>
  </si>
  <si>
    <t>1179077449432190976</t>
  </si>
  <si>
    <t>1179096773626863616</t>
  </si>
  <si>
    <t>1179471557464342530</t>
  </si>
  <si>
    <t>12006842</t>
  </si>
  <si>
    <t>2366475956</t>
  </si>
  <si>
    <t>820129550</t>
  </si>
  <si>
    <t>815485908</t>
  </si>
  <si>
    <t>611064890</t>
  </si>
  <si>
    <t>82257804</t>
  </si>
  <si>
    <t>en</t>
  </si>
  <si>
    <t>mr</t>
  </si>
  <si>
    <t>ta</t>
  </si>
  <si>
    <t>pl</t>
  </si>
  <si>
    <t>1177266664548773888</t>
  </si>
  <si>
    <t>1176932576495362049</t>
  </si>
  <si>
    <t>1176862236507287553</t>
  </si>
  <si>
    <t>1177606923291697153</t>
  </si>
  <si>
    <t>1176819645699043328</t>
  </si>
  <si>
    <t>1176946418227056641</t>
  </si>
  <si>
    <t>1179089226966736896</t>
  </si>
  <si>
    <t>TweetDeck</t>
  </si>
  <si>
    <t>Twitter for Android</t>
  </si>
  <si>
    <t>Twitter for iPhone</t>
  </si>
  <si>
    <t>Twitter Web Client</t>
  </si>
  <si>
    <t>chris machian</t>
  </si>
  <si>
    <t>Kamrin Baker</t>
  </si>
  <si>
    <t>The Gateway</t>
  </si>
  <si>
    <t>Rahul Savane</t>
  </si>
  <si>
    <t>ஆனந்ததாண்டவபுரம்</t>
  </si>
  <si>
    <t>Makkal TV</t>
  </si>
  <si>
    <t>B balachander_xD83C__xDDEE__xD83C__xDDF3_</t>
  </si>
  <si>
    <t>Kira Aitch</t>
  </si>
  <si>
    <t>kylie.</t>
  </si>
  <si>
    <t>Flirty The Mini Service Horse</t>
  </si>
  <si>
    <t>Chance the Oliver</t>
  </si>
  <si>
    <t>wølbach</t>
  </si>
  <si>
    <t>MavRadio</t>
  </si>
  <si>
    <t>JodeaneBrownlee</t>
  </si>
  <si>
    <t>Eli Rigatuso</t>
  </si>
  <si>
    <t>Mars Nevada</t>
  </si>
  <si>
    <t>University of Nebraska at Omaha</t>
  </si>
  <si>
    <t>jacmac</t>
  </si>
  <si>
    <t>Twitter</t>
  </si>
  <si>
    <t>News Engagement Day</t>
  </si>
  <si>
    <t>UNO School of Comm</t>
  </si>
  <si>
    <t>Adam W. Tyma</t>
  </si>
  <si>
    <t>NewsTweet</t>
  </si>
  <si>
    <t>KETV NewsWatch 7</t>
  </si>
  <si>
    <t>Larissa Churchill Meyers</t>
  </si>
  <si>
    <t>NodeXL Project</t>
  </si>
  <si>
    <t>Derek E Sullivan</t>
  </si>
  <si>
    <t>Robert Smith</t>
  </si>
  <si>
    <t>Cris Hay-Merchant, APR</t>
  </si>
  <si>
    <t>HubSpot</t>
  </si>
  <si>
    <t>Maverick Productions</t>
  </si>
  <si>
    <t>Teresa Hartman</t>
  </si>
  <si>
    <t>UNO Maverick Maniacs</t>
  </si>
  <si>
    <t>Mary Perkinson</t>
  </si>
  <si>
    <t>Carrie H Olerich_xD83C__xDF03__xD83C__xDFB6_</t>
  </si>
  <si>
    <t>StantonOfOmaha</t>
  </si>
  <si>
    <t>UNO School of PubAd</t>
  </si>
  <si>
    <t>SachaKopp</t>
  </si>
  <si>
    <t>President Trump</t>
  </si>
  <si>
    <t>kass</t>
  </si>
  <si>
    <t>Okina Tran</t>
  </si>
  <si>
    <t>Instagram @chrismachian Photographer for Omaha World-Herald. @OWHpictures @OWHnews PHOTOS COPYRIGHTED  Teaches once a week for @CUJMC</t>
  </si>
  <si>
    <t>Yellow haired female who likes waffles + news. @unothegateway, @operformingarts || she/her || opinions my own</t>
  </si>
  <si>
    <t>The Gateway // University of Nebraska at Omaha's independent student publication since 1913 - Celebrating over 100 years of news</t>
  </si>
  <si>
    <t>a Sathya sai devotee ... vipassana meditator ...speaking tree blog follower... an ardent MGR fan _xD83C__xDDEE__xD83C__xDDF3_ Jaihind _xD83D__xDE4F_</t>
  </si>
  <si>
    <t>Pansexual, library science major, and future author. I love turtles, sparkling grape juice, and people of every gender.</t>
  </si>
  <si>
    <t>prosperity begins with a state of mind • _xD83D__xDCA1_</t>
  </si>
  <si>
    <t>#AmericanMiniatureHorse living the high life as a #ServiceHorse, providing medical alert, mobility assistance, and more! Handler pronouns: she/her</t>
  </si>
  <si>
    <t>Radio broadcaster in training 
Probably yelling at a football game. #GBR #OnePride</t>
  </si>
  <si>
    <t>Sports Broadcaster @MavRadioUNO | Garden Gnome, Traffic Cone &amp; Koozie Enthusiast _xD83D__xDC3A_ #RaisedRoyal</t>
  </si>
  <si>
    <t>Official Twitter of MavRadio. Award-winning college radio station at the University of Nebraska Omaha. #PowerWith</t>
  </si>
  <si>
    <t>Lecturer. Lover of literature, laughing, life &amp; alliteration. ❤️’s: JC, journalism, music, wrestling, football, politics, sarcasm &amp; shoes. Really cute shoes.</t>
  </si>
  <si>
    <t>https://t.co/OS52jTOWhd 
https://t.co/7ZNZAexXLK https://t.co/Y9BcHxBWYA</t>
  </si>
  <si>
    <t>Make cool shit, take no shit. Filipino. Designer. Photographer. Newspaper illustrator. Creative Director. Genderqueer. Maverick. Kappa Tau Alpha. they/them</t>
  </si>
  <si>
    <t>Welcome to the official Twitter page of the University of Nebraska at Omaha (UNO) -- Nebraska's Metropolitan University.  #KnowTheO #MavSpirit</t>
  </si>
  <si>
    <t>uno ‘23 ΣΦΕ</t>
  </si>
  <si>
    <t>What’s happening?!</t>
  </si>
  <si>
    <t>On Tuesday, October 1, 2019, everyone is encouraged to read, watch, like, tweet, post, text, email, listen to, or comment on news. #newsengagementday</t>
  </si>
  <si>
    <t>The School of Communication provides a student-centered, dynamic environment designed to elevate, empower and engage students.</t>
  </si>
  <si>
    <t>Pragmatic Progressive.  Teacher, Homebrewer, Author, starting Powerlifter, Union Member, social-cultural critic/activist, Child of MN</t>
  </si>
  <si>
    <t>Omaha’s favorite source for local news, weather and sports: https://t.co/oqO2MTVonE.</t>
  </si>
  <si>
    <t>Graduate Research Assistant in Communications @UNOmaha
"The cure for boredom is curiosity. Curiosity has no cure."
-Dorothy Parker</t>
  </si>
  <si>
    <t>#Socialmedia network analysis and visualization #influencer analysis #marketing Get #NodeXL https://t.co/CAYK8AJLMv</t>
  </si>
  <si>
    <t>Author of YA novel BIGGIE (Albert Whitman Teen). Research/Communications at @UNMC. Repped by @saramegibow. I tweet about Sports/Stuff. Opinions are my own</t>
  </si>
  <si>
    <t>The Salvation of the State is Watchfulness in the Citizen. ~ Hartley Burr Alexander's words chiseled on the Nebraska State Capitol. Register/Vote on Nov 3, 2020</t>
  </si>
  <si>
    <t>#Multichannel #Marketing #PublicRelations #Content #Education #HigherLearning #HigherEd #EdTech #Online #APR @BellevueU Tweets are my own</t>
  </si>
  <si>
    <t>It's not enough for businesses to grow. They need to #GrowBetter. 
Use @HubSpotSupport for Twitter support.</t>
  </si>
  <si>
    <t>We bring AWESOME entertainment to the University of Nebraska Omaha! VOTE ON CONCERT GENRE⇩⇩</t>
  </si>
  <si>
    <t>Medical librarian, sharing info. (#publichealth, #edtech, #IPE, #leadership) of possible interest to you. Tweets are my own. Follow, likes, &amp; RT ≠ endorsement.</t>
  </si>
  <si>
    <t>Official Student Section Programming Board of University of Nebraska at Omaha. @NCSSA_Official 2017 Student Section of the Year</t>
  </si>
  <si>
    <t>Asst Prof of violin and string education @UNO_SOM; modern and baroque violin, @NebraskaMedOrch, Musician Health &amp; Wellness, founder @SoundHealthUNO</t>
  </si>
  <si>
    <t>Driven, passionate #Communications graduate._xD83C__xDF93__xD83D__xDCDA__xD83D__xDCDD_ #News_xD83D__xDDDE_junkie. ❤ good #design._xD83D__xDDA5__xD83D__xDDB1_ Always evolving_xD83D__xDC9E_ #Travel_xD83D__xDEEB_, #music _xD83C__xDFB6_ &amp; _xD83D__xDE0D_ a sense of #humor!_xD83D__xDE0A_Welcome!_xD83C__xDF3B_</t>
  </si>
  <si>
    <t>The School of Public Administration at the University of Nebraska at Omaha (UNO) offers award-winning, nationally ranked programs on campus and online.</t>
  </si>
  <si>
    <t>Senior Vice Chancellor for Academic Affairs, University of Nebraska at Omaha. physicist, professor, dad, husband, music lover, bad cook, and avid reader.</t>
  </si>
  <si>
    <t>45th President of the United States of America, @realDonaldTrump. Tweets archived: https://t.co/eVVzoBb3Zr</t>
  </si>
  <si>
    <t>UNO 21’ II alpha xi delta II #SupportBlue</t>
  </si>
  <si>
    <t>21 | infj | pr+ad. proud asian-american. student by day, superhero by night. she/her/hers.</t>
  </si>
  <si>
    <t>Omaha, Nebraska</t>
  </si>
  <si>
    <t>UNO</t>
  </si>
  <si>
    <t>Pune India</t>
  </si>
  <si>
    <t xml:space="preserve">ஆனந்ததாண்டவபுரம் </t>
  </si>
  <si>
    <t>Chennai</t>
  </si>
  <si>
    <t>chennai/Dindigul</t>
  </si>
  <si>
    <t>Nebraska</t>
  </si>
  <si>
    <t xml:space="preserve">Fort Calhoun, Nebraska </t>
  </si>
  <si>
    <t>CPACS 104</t>
  </si>
  <si>
    <t>Omaha, Nebraska, U.S.A.</t>
  </si>
  <si>
    <t>Everywhere</t>
  </si>
  <si>
    <t>Iowa</t>
  </si>
  <si>
    <t>Redwood City, CA</t>
  </si>
  <si>
    <t>Lincoln, Nebraska, USA</t>
  </si>
  <si>
    <t>Omaha, NE, USA</t>
  </si>
  <si>
    <t>Cambridge, MA</t>
  </si>
  <si>
    <t>Washington, D.C.</t>
  </si>
  <si>
    <t>La Vista, NE</t>
  </si>
  <si>
    <t>Earth-199999</t>
  </si>
  <si>
    <t>https://t.co/2NVd54MxXw</t>
  </si>
  <si>
    <t>https://t.co/j11sj6g5Ye</t>
  </si>
  <si>
    <t>https://t.co/NV0do0qLBY</t>
  </si>
  <si>
    <t>http://t.co/SuQu3M1IeZ</t>
  </si>
  <si>
    <t>https://t.co/RlGxilE3Q6</t>
  </si>
  <si>
    <t>https://t.co/5Qt1XEB5LS</t>
  </si>
  <si>
    <t>https://t.co/Ij1QpGF80R</t>
  </si>
  <si>
    <t>https://t.co/IM2UnbJaYF</t>
  </si>
  <si>
    <t>https://t.co/XPlEybcHtk</t>
  </si>
  <si>
    <t>https://t.co/C0t8R0Wawg</t>
  </si>
  <si>
    <t>https://t.co/TAXQpsHa5X</t>
  </si>
  <si>
    <t>http://t.co/FXuesoSq5u</t>
  </si>
  <si>
    <t>https://t.co/k87tYgdm2x</t>
  </si>
  <si>
    <t>http://t.co/R11YJxOGHN</t>
  </si>
  <si>
    <t>https://t.co/eUJLtrtePs</t>
  </si>
  <si>
    <t>https://t.co/HxxKx1erAb</t>
  </si>
  <si>
    <t>https://t.co/MtmXUxu29p</t>
  </si>
  <si>
    <t>https://t.co/96xlVBgIIs</t>
  </si>
  <si>
    <t>https://t.co/ooj8P17tsd</t>
  </si>
  <si>
    <t>https://t.co/yy2R57O59V</t>
  </si>
  <si>
    <t>http://t.co/r6Ohft33Q3</t>
  </si>
  <si>
    <t>https://t.co/9AatcV6X6L</t>
  </si>
  <si>
    <t>https://t.co/IxLjEB2zlE</t>
  </si>
  <si>
    <t>https://t.co/Q4m4gDuTyE</t>
  </si>
  <si>
    <t>https://pbs.twimg.com/profile_banners/14388746/1367329447</t>
  </si>
  <si>
    <t>https://pbs.twimg.com/profile_banners/387885930/1569085568</t>
  </si>
  <si>
    <t>https://pbs.twimg.com/profile_banners/820129550/1557110174</t>
  </si>
  <si>
    <t>https://pbs.twimg.com/profile_banners/790828451481591808/1477492766</t>
  </si>
  <si>
    <t>https://pbs.twimg.com/profile_banners/235459126/1567495665</t>
  </si>
  <si>
    <t>https://pbs.twimg.com/profile_banners/120509076/1520932858</t>
  </si>
  <si>
    <t>https://pbs.twimg.com/profile_banners/1045490102523318277/1538141915</t>
  </si>
  <si>
    <t>https://pbs.twimg.com/profile_banners/2366475956/1531814075</t>
  </si>
  <si>
    <t>https://pbs.twimg.com/profile_banners/1115820939529396224/1554873058</t>
  </si>
  <si>
    <t>https://pbs.twimg.com/profile_banners/1270829815/1518398602</t>
  </si>
  <si>
    <t>https://pbs.twimg.com/profile_banners/611064890/1541974030</t>
  </si>
  <si>
    <t>https://pbs.twimg.com/profile_banners/815485908/1569508684</t>
  </si>
  <si>
    <t>https://pbs.twimg.com/profile_banners/927691430/1569076515</t>
  </si>
  <si>
    <t>https://pbs.twimg.com/profile_banners/57536203/1454440308</t>
  </si>
  <si>
    <t>https://pbs.twimg.com/profile_banners/16809032/1566422096</t>
  </si>
  <si>
    <t>https://pbs.twimg.com/profile_banners/1021489083460341760/1567551461</t>
  </si>
  <si>
    <t>https://pbs.twimg.com/profile_banners/783214/1556918042</t>
  </si>
  <si>
    <t>https://pbs.twimg.com/profile_banners/2838351548/1569516570</t>
  </si>
  <si>
    <t>https://pbs.twimg.com/profile_banners/107470796/1511241499</t>
  </si>
  <si>
    <t>https://pbs.twimg.com/profile_banners/104247913/1408401186</t>
  </si>
  <si>
    <t>https://pbs.twimg.com/profile_banners/19098792/1497472685</t>
  </si>
  <si>
    <t>https://pbs.twimg.com/profile_banners/30418793/1567135567</t>
  </si>
  <si>
    <t>https://pbs.twimg.com/profile_banners/87606674/1405285356</t>
  </si>
  <si>
    <t>https://pbs.twimg.com/profile_banners/818140476/1569928513</t>
  </si>
  <si>
    <t>https://pbs.twimg.com/profile_banners/69136365/1401391661</t>
  </si>
  <si>
    <t>https://pbs.twimg.com/profile_banners/31305344/1550669488</t>
  </si>
  <si>
    <t>https://pbs.twimg.com/profile_banners/14458280/1567512110</t>
  </si>
  <si>
    <t>https://pbs.twimg.com/profile_banners/55621655/1535130672</t>
  </si>
  <si>
    <t>https://pbs.twimg.com/profile_banners/1299673800/1474472530</t>
  </si>
  <si>
    <t>https://pbs.twimg.com/profile_banners/3392789213/1568485464</t>
  </si>
  <si>
    <t>https://pbs.twimg.com/profile_banners/1129758540636336129/1560618144</t>
  </si>
  <si>
    <t>https://pbs.twimg.com/profile_banners/483173029/1557000105</t>
  </si>
  <si>
    <t>https://pbs.twimg.com/profile_banners/58022478/1458154481</t>
  </si>
  <si>
    <t>https://pbs.twimg.com/profile_banners/1017479572865069056/1560017154</t>
  </si>
  <si>
    <t>https://pbs.twimg.com/profile_banners/822215679726100480/1549425227</t>
  </si>
  <si>
    <t>https://pbs.twimg.com/profile_banners/334928093/1566668165</t>
  </si>
  <si>
    <t>https://pbs.twimg.com/profile_banners/82257804/1563088097</t>
  </si>
  <si>
    <t>http://abs.twimg.com/images/themes/theme18/bg.gif</t>
  </si>
  <si>
    <t>http://abs.twimg.com/images/themes/theme7/bg.gif</t>
  </si>
  <si>
    <t>http://abs.twimg.com/images/themes/theme15/bg.png</t>
  </si>
  <si>
    <t>http://abs.twimg.com/images/themes/theme11/bg.gif</t>
  </si>
  <si>
    <t>http://abs.twimg.com/images/themes/theme19/bg.gif</t>
  </si>
  <si>
    <t>http://abs.twimg.com/images/themes/theme13/bg.gif</t>
  </si>
  <si>
    <t>http://pbs.twimg.com/profile_images/1125227694403280898/eAwq83rQ_normal.png</t>
  </si>
  <si>
    <t>http://pbs.twimg.com/profile_images/1115821199836184578/ys9yvdGf_normal.jpg</t>
  </si>
  <si>
    <t>http://pbs.twimg.com/profile_images/1129944670988132352/LYEHUdAX_normal.jpg</t>
  </si>
  <si>
    <t>http://pbs.twimg.com/profile_images/1174806119509893126/D4p4GAn-_normal.jpg</t>
  </si>
  <si>
    <t>http://pbs.twimg.com/profile_images/1087719846605979648/HRHFp3Nq_normal.jpg</t>
  </si>
  <si>
    <t>http://pbs.twimg.com/profile_images/1111729635610382336/_65QFl7B_normal.png</t>
  </si>
  <si>
    <t>http://pbs.twimg.com/profile_images/1178037715562041344/s27aUQ4i_normal.jpg</t>
  </si>
  <si>
    <t>http://pbs.twimg.com/profile_images/875442270924832770/ZNJxEiEh_normal.jpg</t>
  </si>
  <si>
    <t>http://pbs.twimg.com/profile_images/849132774661308416/pa2Uplq1_normal.jpg</t>
  </si>
  <si>
    <t>http://pbs.twimg.com/profile_images/559972208538161152/ZBaP6rVl_normal.jpeg</t>
  </si>
  <si>
    <t>http://pbs.twimg.com/profile_images/943167209479819264/NzUPkf7w_normal.jpg</t>
  </si>
  <si>
    <t>http://pbs.twimg.com/profile_images/1013776579955130368/9Q0oQwl2_normal.jpg</t>
  </si>
  <si>
    <t>http://pbs.twimg.com/profile_images/1151576362647470080/0lgfKghP_normal.jpg</t>
  </si>
  <si>
    <t>http://pbs.twimg.com/profile_images/1164998679779893248/7DIfB0k1_normal.jpg</t>
  </si>
  <si>
    <t>http://pbs.twimg.com/profile_images/1139939627853320193/Bx27ZtdX_normal.jpg</t>
  </si>
  <si>
    <t>http://pbs.twimg.com/profile_images/1099443204666130432/OmC9fmkI_normal.jpg</t>
  </si>
  <si>
    <t>http://abs.twimg.com/sticky/default_profile_images/default_profile_normal.png</t>
  </si>
  <si>
    <t>http://pbs.twimg.com/profile_images/710176952347271169/haP2cOVu_normal.jpg</t>
  </si>
  <si>
    <t>http://pbs.twimg.com/profile_images/1137419165889945600/v8wO-NTt_normal.png</t>
  </si>
  <si>
    <t>http://pbs.twimg.com/profile_images/859982100904148992/hv5soju7_normal.jpg</t>
  </si>
  <si>
    <t>https://twitter.com/chrismachian</t>
  </si>
  <si>
    <t>https://twitter.com/thekamrinbaker</t>
  </si>
  <si>
    <t>https://twitter.com/unothegateway</t>
  </si>
  <si>
    <t>https://twitter.com/rahulsavane</t>
  </si>
  <si>
    <t>https://twitter.com/gchandramohan11</t>
  </si>
  <si>
    <t>https://twitter.com/makkaltv</t>
  </si>
  <si>
    <t>https://twitter.com/balachander1962</t>
  </si>
  <si>
    <t>https://twitter.com/aitchkira</t>
  </si>
  <si>
    <t>https://twitter.com/kylie_squiers</t>
  </si>
  <si>
    <t>https://twitter.com/flirtythesh</t>
  </si>
  <si>
    <t>https://twitter.com/coliver405</t>
  </si>
  <si>
    <t>https://twitter.com/ethan_wolbach</t>
  </si>
  <si>
    <t>https://twitter.com/mavradiouno</t>
  </si>
  <si>
    <t>https://twitter.com/jodeanebrownlee</t>
  </si>
  <si>
    <t>https://twitter.com/elirigatuso</t>
  </si>
  <si>
    <t>https://twitter.com/marsnevada</t>
  </si>
  <si>
    <t>https://twitter.com/unomaha</t>
  </si>
  <si>
    <t>https://twitter.com/jacmac102</t>
  </si>
  <si>
    <t>https://twitter.com/twitter</t>
  </si>
  <si>
    <t>https://twitter.com/newsengagement</t>
  </si>
  <si>
    <t>https://twitter.com/communo</t>
  </si>
  <si>
    <t>https://twitter.com/adamwtyma</t>
  </si>
  <si>
    <t>https://twitter.com/omahagirl45</t>
  </si>
  <si>
    <t>https://twitter.com/ketv</t>
  </si>
  <si>
    <t>https://twitter.com/larissagrace</t>
  </si>
  <si>
    <t>https://twitter.com/nodexl</t>
  </si>
  <si>
    <t>https://twitter.com/derekesullivan</t>
  </si>
  <si>
    <t>https://twitter.com/nebraskasower</t>
  </si>
  <si>
    <t>https://twitter.com/crishm</t>
  </si>
  <si>
    <t>https://twitter.com/hubspot</t>
  </si>
  <si>
    <t>https://twitter.com/mavpro</t>
  </si>
  <si>
    <t>https://twitter.com/thartman2u</t>
  </si>
  <si>
    <t>https://twitter.com/unomavmaniacs</t>
  </si>
  <si>
    <t>https://twitter.com/maryperkinsondm</t>
  </si>
  <si>
    <t>https://twitter.com/carrieholerich</t>
  </si>
  <si>
    <t>https://twitter.com/stantonofomaha</t>
  </si>
  <si>
    <t>https://twitter.com/unospa</t>
  </si>
  <si>
    <t>https://twitter.com/sachakopp</t>
  </si>
  <si>
    <t>https://twitter.com/potus</t>
  </si>
  <si>
    <t>https://twitter.com/kassidybrown_</t>
  </si>
  <si>
    <t>https://twitter.com/okinatran</t>
  </si>
  <si>
    <t>chrismachian
Another Tuesday, another @unothegateway
issue on stands! Enjoy some independent
student journalism at the palm
of your hands _xD83D__xDCF0_ #UNO1ForAll https://t.co/JxHVnQDEer</t>
  </si>
  <si>
    <t>thekamrinbaker
@unothegateway has some fascinating
archives that truly detail the
history of the UNO community, which,
in itself, is an awesome active
use of the first amendment! Check
out this video from my friend @MarsNevada
(who also happens to be on the
Gateway staff) _xD83E__xDD29_ #UNO1ForAll https://t.co/KOmO0Cwfkc</t>
  </si>
  <si>
    <t xml:space="preserve">unothegateway
</t>
  </si>
  <si>
    <t>rahulsavane
घोटाळे करणारांना पकडू नका आमचा
पैसा त्यांच्या कडून वसूल करून आम्हाला
द्या| #BlackMoney #IndianArmy #vba
#sujatambedkar #prakashambedkar
#RBI #NirmalaSitaraman #UNO1ForAll
#worldbank #vbaforindia</t>
  </si>
  <si>
    <t>gchandramohan11
ஐ,நாவில் தமிழுக்கு பெருமை சேர்த்தார்
மோடி என அமைச்சர் செல்லூர் ராஜு
பெருமிதம் #UNO1ForAll #ModiInUSA
#SellurRaju #MakkalSeithigal https://t.co/E67cNk9euG</t>
  </si>
  <si>
    <t>makkaltv
ஐ,நாவில் தமிழுக்கு பெருமை சேர்த்தார்
மோடி என அமைச்சர் செல்லூர் ராஜு
பெருமிதம் #UNO1ForAll #ModiInUSA
#SellurRaju #MakkalSeithigal https://t.co/E67cNk9euG</t>
  </si>
  <si>
    <t>balachander1962
ஐ,நாவில் தமிழுக்கு பெருமை சேர்த்தார்
மோடி என அமைச்சர் செல்லூர் ராஜு
பெருமிதம் #UNO1ForAll #ModiInUSA
#SellurRaju #MakkalSeithigal https://t.co/E67cNk9euG</t>
  </si>
  <si>
    <t>aitchkira
Do you know LGBTQ+ students are
protected from sexual discrimination
under Title IX? Title IX offices
are in all schools that receive
federal funding (private or public.)
#UNO1ForAll https://t.co/R6rcuh8ufL</t>
  </si>
  <si>
    <t>kylie_squiers
True or False: The First Amendment
prohibits public school teachers
from teaching about religion in
school? #UNO1ForAll</t>
  </si>
  <si>
    <t xml:space="preserve">flirtythesh
</t>
  </si>
  <si>
    <t>coliver405
As a future reporter/broadcaster
something @JodeaneBrownlee said
in our @MavRadioUNO meeting stuck
with me, if we don’t fight and
utilize our rights to free speech
now then who will tell the stories
for future generations? #UNO1ForAll
https://t.co/OiMb7Es3Uk</t>
  </si>
  <si>
    <t>ethan_wolbach
What percentage of Americans agree
that people should have the right
to free speech, even if their words
are highly offensive? #UNO1ForAll</t>
  </si>
  <si>
    <t xml:space="preserve">mavradiouno
</t>
  </si>
  <si>
    <t xml:space="preserve">jodeanebrownlee
</t>
  </si>
  <si>
    <t>elirigatuso
What would you do for freedom?
This is a history of free speech
on campus at @unomaha: #UNO1ForAll
#unomaha #journalism #freespeech
#FirstAmendment Photos courtesy
of @unothegateway archives. https://t.co/pi0Qv9XgK7</t>
  </si>
  <si>
    <t>marsnevada
@MavRadioUNO Want to add any of
these #FreeSpeech jams to the lineup?
#UNO1ForAll https://t.co/UpRaeKfqMB</t>
  </si>
  <si>
    <t xml:space="preserve">unomaha
</t>
  </si>
  <si>
    <t>jacmac102
As a future reporter/broadcaster
something @JodeaneBrownlee said
in our @MavRadioUNO meeting stuck
with me, if we don’t fight and
utilize our rights to free speech
now then who will tell the stories
for future generations? #UNO1ForAll
https://t.co/OiMb7Es3Uk</t>
  </si>
  <si>
    <t>jeremyhl
#journalism panel w/ @KETV legendary
ND @OmahaGirl45 @JodeaneBrownlee
@AdamWTyma @CommUNO @unomaha #NewsEngagementDay
#UNOjmc1500 #UNO1ForAll _xD83C__xDDFA__xD83C__xDDF8_ https://t.co/FFmQH82A68</t>
  </si>
  <si>
    <t xml:space="preserve">twitter
</t>
  </si>
  <si>
    <t>newsengagement
#journalism panel w/ @KETV legendary
ND @OmahaGirl45 @JodeaneBrownlee
@AdamWTyma @CommUNO @unomaha #NewsEngagementDay
#UNOjmc1500 #UNO1ForAll _xD83C__xDDFA__xD83C__xDDF8_ https://t.co/FFmQH82A68</t>
  </si>
  <si>
    <t>communo
Another #UNO1ForAll _xD83C__xDDFA__xD83C__xDDF8_ contest
tip: develop a #SocialMedia calendar
of October posts featuring photos
or video that raise #FirstAmendment
awareness &amp;amp; spark hashtag engagement
on Twitter &amp;amp; Instagram #UNOjmc404
@UNOSML @CommUNO @UNOmaha ✔️ https://t.co/Fk56GnuLZ2</t>
  </si>
  <si>
    <t>adamwtyma
#journalism panel w/ @KETV legendary
ND @OmahaGirl45 @JodeaneBrownlee
@AdamWTyma @CommUNO @unomaha #NewsEngagementDay
#UNOjmc1500 #UNO1ForAll _xD83C__xDDFA__xD83C__xDDF8_ https://t.co/FFmQH82A68</t>
  </si>
  <si>
    <t xml:space="preserve">omahagirl45
</t>
  </si>
  <si>
    <t xml:space="preserve">ketv
</t>
  </si>
  <si>
    <t>larissagrace
Constitution Week summary: @unothegateway
— #UNO1ForAll _xD83C__xDDFA__xD83C__xDDF8_ #UNOjmc404 _xD83D__xDC4F__xD83C__xDFFD_
https://t.co/QIU6oncLt4</t>
  </si>
  <si>
    <t>unosml
#journalism panel w/ @KETV legendary
ND @OmahaGirl45 @JodeaneBrownlee
@AdamWTyma @CommUNO @unomaha #NewsEngagementDay
#UNOjmc1500 #UNO1ForAll _xD83C__xDDFA__xD83C__xDDF8_ https://t.co/FFmQH82A68</t>
  </si>
  <si>
    <t xml:space="preserve">nodexl
</t>
  </si>
  <si>
    <t xml:space="preserve">derekesullivan
</t>
  </si>
  <si>
    <t xml:space="preserve">nebraskasower
</t>
  </si>
  <si>
    <t>crishm
@JeremyHL Nice! I must have missed
the #unocmst419 hashtag previously
or I would have used it more. _xD83D__xDE43_
#uno1forall</t>
  </si>
  <si>
    <t xml:space="preserve">hubspot
</t>
  </si>
  <si>
    <t xml:space="preserve">mavpro
</t>
  </si>
  <si>
    <t>thartman2u
Early #UNO1ForAll _xD83C__xDDFA__xD83C__xDDF8_tweet leaders
@NodeXL https://t.co/42lA1DCPk8
@unosml @unothegateway @jeremyhl
@jodeanebrownlee @marsnevada @thekamrinbaker
@thartman2u @ethan_wolbach @mavradiouno
Top hashtags: #uno1forall #unojmc404
#firstamendment #socialmedia #unocmst419
#unomaha</t>
  </si>
  <si>
    <t xml:space="preserve">unomavmaniacs
</t>
  </si>
  <si>
    <t xml:space="preserve">maryperkinsondm
</t>
  </si>
  <si>
    <t xml:space="preserve">carrieholerich
</t>
  </si>
  <si>
    <t xml:space="preserve">stantonofomaha
</t>
  </si>
  <si>
    <t xml:space="preserve">unospa
</t>
  </si>
  <si>
    <t xml:space="preserve">sachakopp
</t>
  </si>
  <si>
    <t xml:space="preserve">potus
</t>
  </si>
  <si>
    <t>kassidybrown_
What percentage of Americans agree
that people should have the right
to free speech, even if their words
are highly offensive? #UNO1ForAll</t>
  </si>
  <si>
    <t>okinatran
Check out this UNO Gateway story
covering last week's celebration
of First Amendment panel! https://t.co/L5aOk6qvi5
#UNO1ForAll</t>
  </si>
  <si>
    <t>G2</t>
  </si>
  <si>
    <t>G3</t>
  </si>
  <si>
    <t>G4</t>
  </si>
  <si>
    <t>G5</t>
  </si>
  <si>
    <t>G6</t>
  </si>
  <si>
    <t>0, 136, 227</t>
  </si>
  <si>
    <t>0, 100, 50</t>
  </si>
  <si>
    <t>0, 176, 22</t>
  </si>
  <si>
    <t>191, 0, 0</t>
  </si>
  <si>
    <t>230, 120, 0</t>
  </si>
  <si>
    <t>Not Applicable</t>
  </si>
  <si>
    <t>Top URLs in Tweet in G2</t>
  </si>
  <si>
    <t>Top URLs in Tweet in G3</t>
  </si>
  <si>
    <t>G2 Count</t>
  </si>
  <si>
    <t>Top URLs in Tweet in G4</t>
  </si>
  <si>
    <t>G3 Count</t>
  </si>
  <si>
    <t>Top URLs in Tweet in G5</t>
  </si>
  <si>
    <t>G4 Count</t>
  </si>
  <si>
    <t>Top URLs in Tweet in G6</t>
  </si>
  <si>
    <t>G5 Count</t>
  </si>
  <si>
    <t>G6 Count</t>
  </si>
  <si>
    <t>https://nodexlgraphgallery.org/Pages/Graph.aspx?graphID=210965 https://nodexlgraphgallery.org/Pages/Graph.aspx?graphID=211526 http://unothegateway.com/uno-celebrates-constitution-week-including-first-amendment-panel/ https://nodexlgraphgallery.org/Pages/Graph.aspx?graphID=210963</t>
  </si>
  <si>
    <t>https://twitter.com/MarsNevada/status/1178824234946023424 https://nodexlgraphgallery.org/Pages/Graph.aspx?graphID=211526 https://twitter.com/barstoolhusker/status/1176932576495362049 https://open.spotify.com/playlist/6nQ1HebZ3y5Q6yTtFSoct4 https://twitter.com/MarsNevada/status/1179148347736645633 https://twitter.com/unothegateway/status/1176862236507287553 https://twitter.com/unothegateway/status/1177606923291697153 https://twitter.com/realDonaldTrump/status/1176819645699043328 https://twitter.com/unothegateway/status/1177266664548773888</t>
  </si>
  <si>
    <t>http://unothegateway.com/uno-celebrates-constitution-week-including-first-amendment-panel/ https://nationalvoterregistrationday.org/partner-tools/ https://www.brookings.edu/blog/fixgov/2017/09/18/views-among-college-students-regarding-the-first-amendment-results-from-a-new-survey/ https://twitter.com/ajplus/status/1179089226966736896 https://nodexlgraphgallery.org/Pages/Graph.aspx?graphID=211526 https://twitter.com/thekamrinbaker/status/1176648420976668677 https://twitter.com/unosml/status/1176884019683713024 https://twitter.com/aejmc_prd/status/1176946418227056641 https://www.thesocialmediahat.com/blog/8-social-media-success-secrets-you-need-to-know/ https://twitter.com/marsnevada/status/1178826362468986880</t>
  </si>
  <si>
    <t>https://twitter.com/kylie_squiers/status/1177711359078875143 https://www.unomaha.edu/office-of-equity-access-and-diversity/index.php</t>
  </si>
  <si>
    <t>Top Domains in Tweet in G2</t>
  </si>
  <si>
    <t>Top Domains in Tweet in G3</t>
  </si>
  <si>
    <t>Top Domains in Tweet in G4</t>
  </si>
  <si>
    <t>Top Domains in Tweet in G5</t>
  </si>
  <si>
    <t>Top Domains in Tweet in G6</t>
  </si>
  <si>
    <t>nodexlgraphgallery.org unothegateway.com</t>
  </si>
  <si>
    <t>twitter.com nodexlgraphgallery.org spotify.com</t>
  </si>
  <si>
    <t>twitter.com unothegateway.com nationalvoterregistrationday.org brookings.edu nodexlgraphgallery.org thesocialmediahat.com hubspot.com</t>
  </si>
  <si>
    <t>twitter.com unomaha.edu</t>
  </si>
  <si>
    <t>unojmc404</t>
  </si>
  <si>
    <t>firstamendment</t>
  </si>
  <si>
    <t>journalism</t>
  </si>
  <si>
    <t>socialmedia</t>
  </si>
  <si>
    <t>unocmst419</t>
  </si>
  <si>
    <t>newsengagementday</t>
  </si>
  <si>
    <t>modiinusa</t>
  </si>
  <si>
    <t>sellurraju</t>
  </si>
  <si>
    <t>knowtheo</t>
  </si>
  <si>
    <t>everyoneforomaha</t>
  </si>
  <si>
    <t>firstdayoffall</t>
  </si>
  <si>
    <t>mavspirit</t>
  </si>
  <si>
    <t>unocba</t>
  </si>
  <si>
    <t>Top Hashtags in Tweet in G2</t>
  </si>
  <si>
    <t>freespeech</t>
  </si>
  <si>
    <t>Top Hashtags in Tweet in G3</t>
  </si>
  <si>
    <t>nationalvoterregistrationday</t>
  </si>
  <si>
    <t>Top Hashtags in Tweet in G4</t>
  </si>
  <si>
    <t>Top Hashtags in Tweet in G5</t>
  </si>
  <si>
    <t>makkalseithigal</t>
  </si>
  <si>
    <t>Top Hashtags in Tweet in G6</t>
  </si>
  <si>
    <t>blackmoney</t>
  </si>
  <si>
    <t>indianarmy</t>
  </si>
  <si>
    <t>vba</t>
  </si>
  <si>
    <t>sujatambedkar</t>
  </si>
  <si>
    <t>prakashambedkar</t>
  </si>
  <si>
    <t>rbi</t>
  </si>
  <si>
    <t>nirmalasitaraman</t>
  </si>
  <si>
    <t>worldbank</t>
  </si>
  <si>
    <t>vbaforindia</t>
  </si>
  <si>
    <t>uno1forall unojmc404 socialmedia firstamendment knowtheo unomaha everyoneforomaha firstdayoffall mavspirit unocba</t>
  </si>
  <si>
    <t>uno1forall firstamendment freespeech unomaha journalism</t>
  </si>
  <si>
    <t>uno1forall unojmc404 unocmst419 newsengagementday firstamendment socialmedia journalism nationalvoterregistrationday unomaha data</t>
  </si>
  <si>
    <t>#uno1forall</t>
  </si>
  <si>
    <t>#unojmc404</t>
  </si>
  <si>
    <t>first</t>
  </si>
  <si>
    <t>top</t>
  </si>
  <si>
    <t>hashtags</t>
  </si>
  <si>
    <t>#firstamendment</t>
  </si>
  <si>
    <t>Top Words in Tweet in G2</t>
  </si>
  <si>
    <t>speech</t>
  </si>
  <si>
    <t>future</t>
  </si>
  <si>
    <t>freedom</t>
  </si>
  <si>
    <t>rights</t>
  </si>
  <si>
    <t>students</t>
  </si>
  <si>
    <t>press</t>
  </si>
  <si>
    <t>Top Words in Tweet in G3</t>
  </si>
  <si>
    <t>amendment</t>
  </si>
  <si>
    <t>week</t>
  </si>
  <si>
    <t>panel</t>
  </si>
  <si>
    <t>Top Words in Tweet in G4</t>
  </si>
  <si>
    <t>title</t>
  </si>
  <si>
    <t>ix</t>
  </si>
  <si>
    <t>know</t>
  </si>
  <si>
    <t>public</t>
  </si>
  <si>
    <t>school</t>
  </si>
  <si>
    <t>social</t>
  </si>
  <si>
    <t>Top Words in Tweet in G5</t>
  </si>
  <si>
    <t>ர</t>
  </si>
  <si>
    <t>ல</t>
  </si>
  <si>
    <t>ம</t>
  </si>
  <si>
    <t>ச</t>
  </si>
  <si>
    <t>தம</t>
  </si>
  <si>
    <t>க</t>
  </si>
  <si>
    <t>ப</t>
  </si>
  <si>
    <t>த</t>
  </si>
  <si>
    <t>ஐ</t>
  </si>
  <si>
    <t>ந</t>
  </si>
  <si>
    <t>Top Words in Tweet in G6</t>
  </si>
  <si>
    <t>न</t>
  </si>
  <si>
    <t>य</t>
  </si>
  <si>
    <t>ल</t>
  </si>
  <si>
    <t>#uno1forall unosml unomaha #unojmc404 jodeanebrownlee top hashtags unothegateway #firstamendment thartman2u</t>
  </si>
  <si>
    <t>#uno1forall speech free future freedom rights students mavradiouno unothegateway press</t>
  </si>
  <si>
    <t>#uno1forall #unojmc404 unosml unomaha first amendment communo unothegateway week panel</t>
  </si>
  <si>
    <t>#uno1forall title ix know first amendment students public school social</t>
  </si>
  <si>
    <t>ர ல ம ச தம க ப த ஐ ந</t>
  </si>
  <si>
    <t>न य ल</t>
  </si>
  <si>
    <t>first,amendment</t>
  </si>
  <si>
    <t>free,speech</t>
  </si>
  <si>
    <t>communo,unomaha</t>
  </si>
  <si>
    <t>ர,ம</t>
  </si>
  <si>
    <t>#uno1forall,#unojmc404</t>
  </si>
  <si>
    <t>top,hashtags</t>
  </si>
  <si>
    <t>hashtags,#uno1forall</t>
  </si>
  <si>
    <t>title,ix</t>
  </si>
  <si>
    <t>social,media</t>
  </si>
  <si>
    <t>ப,ர</t>
  </si>
  <si>
    <t>tweets,unosml</t>
  </si>
  <si>
    <t>mavradiouno,top</t>
  </si>
  <si>
    <t>new,unomaha</t>
  </si>
  <si>
    <t>unomaha,tweets</t>
  </si>
  <si>
    <t>unosml,sachakopp</t>
  </si>
  <si>
    <t>sachakopp,unospa</t>
  </si>
  <si>
    <t>Top Word Pairs in Tweet in G2</t>
  </si>
  <si>
    <t>right,free</t>
  </si>
  <si>
    <t>freedom,speech</t>
  </si>
  <si>
    <t>future,reporter</t>
  </si>
  <si>
    <t>reporter,broadcaster</t>
  </si>
  <si>
    <t>broadcaster,something</t>
  </si>
  <si>
    <t>something,jodeanebrownlee</t>
  </si>
  <si>
    <t>jodeanebrownlee,mavradiouno</t>
  </si>
  <si>
    <t>mavradiouno,meeting</t>
  </si>
  <si>
    <t>Top Word Pairs in Tweet in G3</t>
  </si>
  <si>
    <t>unosml,communo</t>
  </si>
  <si>
    <t>college,students</t>
  </si>
  <si>
    <t>constitution,week</t>
  </si>
  <si>
    <t>week,summary</t>
  </si>
  <si>
    <t>summary,unothegateway</t>
  </si>
  <si>
    <t>unothegateway,#uno1forall</t>
  </si>
  <si>
    <t>#unojmc404,#unocmst419</t>
  </si>
  <si>
    <t>Top Word Pairs in Tweet in G4</t>
  </si>
  <si>
    <t>know,potus</t>
  </si>
  <si>
    <t>potus,prohibited</t>
  </si>
  <si>
    <t>prohibited,block</t>
  </si>
  <si>
    <t>block,social</t>
  </si>
  <si>
    <t>media,limits</t>
  </si>
  <si>
    <t>limits,free</t>
  </si>
  <si>
    <t>Top Word Pairs in Tweet in G5</t>
  </si>
  <si>
    <t>ஐ,ந</t>
  </si>
  <si>
    <t>ந,வ</t>
  </si>
  <si>
    <t>வ,ல</t>
  </si>
  <si>
    <t>ல,தம</t>
  </si>
  <si>
    <t>தம,ழ</t>
  </si>
  <si>
    <t>ழ,க</t>
  </si>
  <si>
    <t>க,க</t>
  </si>
  <si>
    <t>க,ப</t>
  </si>
  <si>
    <t>Top Word Pairs in Tweet in G6</t>
  </si>
  <si>
    <t>top,hashtags  hashtags,#uno1forall  tweets,unosml  #uno1forall,#unojmc404  communo,unomaha  mavradiouno,top  new,unomaha  unomaha,tweets  unosml,sachakopp  sachakopp,unospa</t>
  </si>
  <si>
    <t>free,speech  right,free  first,amendment  freedom,speech  future,reporter  reporter,broadcaster  broadcaster,something  something,jodeanebrownlee  jodeanebrownlee,mavradiouno  mavradiouno,meeting</t>
  </si>
  <si>
    <t>first,amendment  communo,unomaha  #uno1forall,#unojmc404  unosml,communo  college,students  constitution,week  week,summary  summary,unothegateway  unothegateway,#uno1forall  #unojmc404,#unocmst419</t>
  </si>
  <si>
    <t>title,ix  first,amendment  social,media  know,potus  potus,prohibited  prohibited,block  block,social  media,limits  limits,free  free,speech</t>
  </si>
  <si>
    <t>ர,ம  ப,ர  ஐ,ந  ந,வ  வ,ல  ல,தம  தம,ழ  ழ,க  க,க  க,ப</t>
  </si>
  <si>
    <t>Top Replied-To in G2</t>
  </si>
  <si>
    <t>Top Mentioned in G2</t>
  </si>
  <si>
    <t>Top Replied-To in G3</t>
  </si>
  <si>
    <t>Top Mentioned in G3</t>
  </si>
  <si>
    <t>Top Replied-To in G4</t>
  </si>
  <si>
    <t>Top Mentioned in G4</t>
  </si>
  <si>
    <t>Top Replied-To in G5</t>
  </si>
  <si>
    <t>Top Mentioned in G5</t>
  </si>
  <si>
    <t>Top Replied-To in G6</t>
  </si>
  <si>
    <t>Top Mentioned in G6</t>
  </si>
  <si>
    <t>mavradiouno unothegateway</t>
  </si>
  <si>
    <t>unosml unomaha jodeanebrownlee unothegateway thartman2u communo marsnevada jeremyhl ethan_wolbach mavradiouno</t>
  </si>
  <si>
    <t>jodeanebrownlee mavradiouno unothegateway jeremyhl marsnevada unomaha nodexl unosml thekamrinbaker thartman2u</t>
  </si>
  <si>
    <t>unosml unomaha communo unothegateway jodeanebrownlee nodexl ketv omahagirl45 adamwtyma marsnevada</t>
  </si>
  <si>
    <t>Top Tweeters in G2</t>
  </si>
  <si>
    <t>Top Tweeters in G3</t>
  </si>
  <si>
    <t>Top Tweeters in G4</t>
  </si>
  <si>
    <t>Top Tweeters in G5</t>
  </si>
  <si>
    <t>Top Tweeters in G6</t>
  </si>
  <si>
    <t>hubspot nebraskasower carrieholerich thartman2u crishm unospa unomavmaniacs stantonofomaha derekesullivan mavpro</t>
  </si>
  <si>
    <t>thekamrinbaker elirigatuso mavradiouno ethan_wolbach chrismachian coliver405 kassidybrown_ jodeanebrownlee unothegateway jacmac102</t>
  </si>
  <si>
    <t>ketv jeremyhl okinatran unomaha twitter nodexl adamwtyma newsengagement communo omahagirl45</t>
  </si>
  <si>
    <t>potus kylie_squiers aitchkira</t>
  </si>
  <si>
    <t>gchandramohan11 makkaltv balachander1962</t>
  </si>
  <si>
    <t>https://twitter.com/MarsNevada/status/1178824234946023424 https://twitter.com/unothegateway/status/1177266664548773888 https://twitter.com/realDonaldTrump/status/1176819645699043328 https://twitter.com/unothegateway/status/1177606923291697153 https://twitter.com/unothegateway/status/1176862236507287553</t>
  </si>
  <si>
    <t>https://www.unomaha.edu/office-of-equity-access-and-diversity/index.php https://twitter.com/kylie_squiers/status/1177711359078875143</t>
  </si>
  <si>
    <t>https://nodexlgraphgallery.org/Pages/Graph.aspx?graphID=211526 https://twitter.com/barstoolhusker/status/1176932576495362049</t>
  </si>
  <si>
    <t>https://twitter.com/MarsNevada/status/1178824234946023424 https://twitter.com/MarsNevada/status/1179148347736645633 https://open.spotify.com/playlist/6nQ1HebZ3y5Q6yTtFSoct4</t>
  </si>
  <si>
    <t>http://unothegateway.com/uno-celebrates-constitution-week-including-first-amendment-panel/ https://nodexlgraphgallery.org/Pages/Graph.aspx?graphID=211526 https://blog.hubspot.com/marketing/social-media-holiday-calendar-2017 https://twitter.com/unosml/status/1176886608844345344 https://twitter.com/marsnevada/status/1178826362468986880 https://www.thesocialmediahat.com/blog/8-social-media-success-secrets-you-need-to-know/ https://nationalvoterregistrationday.org/partner-tools/ https://twitter.com/aejmc_prd/status/1176946418227056641 https://twitter.com/unosml/status/1176884019683713024 https://twitter.com/thekamrinbaker/status/1176648420976668677</t>
  </si>
  <si>
    <t>https://nationalvoterregistrationday.org/partner-tools/ http://unothegateway.com/uno-celebrates-constitution-week-including-first-amendment-panel/</t>
  </si>
  <si>
    <t>https://nodexlgraphgallery.org/Pages/Graph.aspx?graphID=210965 https://nodexlgraphgallery.org/Pages/Graph.aspx?graphID=211526 https://nodexlgraphgallery.org/Pages/Graph.aspx?graphID=210963 http://unothegateway.com/uno-celebrates-constitution-week-including-first-amendment-panel/</t>
  </si>
  <si>
    <t>https://nodexlgraphgallery.org/Pages/Graph.aspx?graphID=210965 https://nodexlgraphgallery.org/Pages/Graph.aspx?graphID=211526</t>
  </si>
  <si>
    <t>http://unothegateway.com/uno-celebrates-constitution-week-including-first-amendment-panel/ https://twitter.com/ajplus/status/1179089226966736896 https://www.brookings.edu/blog/fixgov/2017/09/18/views-among-college-students-regarding-the-first-amendment-results-from-a-new-survey/</t>
  </si>
  <si>
    <t>unomaha.edu twitter.com</t>
  </si>
  <si>
    <t>nodexlgraphgallery.org twitter.com</t>
  </si>
  <si>
    <t>twitter.com spotify.com</t>
  </si>
  <si>
    <t>twitter.com unothegateway.com nodexlgraphgallery.org hubspot.com thesocialmediahat.com nationalvoterregistrationday.org</t>
  </si>
  <si>
    <t>nationalvoterregistrationday.org unothegateway.com</t>
  </si>
  <si>
    <t>unothegateway.com twitter.com brookings.edu</t>
  </si>
  <si>
    <t>spotify.com twitter.com</t>
  </si>
  <si>
    <t>unothegateway.com nodexlgraphgallery.org</t>
  </si>
  <si>
    <t>uno1forall unojmc404 firstamendment unocmst419 socialmedia newsengagementday unomaha nationalvoterregistrationday journalism unojmc1500</t>
  </si>
  <si>
    <t>uno1forall socialmedia unojmc404</t>
  </si>
  <si>
    <t>uno1forall unojmc404 unocmst419 nationalvoterregistrationday</t>
  </si>
  <si>
    <t>freespeech unomaha journalism firstamendment uno1forall</t>
  </si>
  <si>
    <t>firstamendment unocmst419 unojmc404 socialmedia newsengagementday unomaha nationalvoterregistrationday journalism unojmc1500 data</t>
  </si>
  <si>
    <t>socialmedia unojmc404 uno1forall</t>
  </si>
  <si>
    <t>unocmst419 nationalvoterregistrationday uno1forall unojmc404</t>
  </si>
  <si>
    <t>unojmc404 socialmedia firstamendment knowtheo unomaha everyoneforomaha firstdayoffall mavspirit unocba unojmc441</t>
  </si>
  <si>
    <t>another tuesday unothegateway issue stands enjoy independent student journalism palm</t>
  </si>
  <si>
    <t>#uno1forall unothegateway community first amendment another really information fascinating archives</t>
  </si>
  <si>
    <t>न य ल घ ट ळ करण र पकड नक</t>
  </si>
  <si>
    <t>title ix know lgbtq students protected sexual discrimination under offices</t>
  </si>
  <si>
    <t>#uno1forall title ix first amendment school know social media public</t>
  </si>
  <si>
    <t>#uno1forall speech press future rights free students access reporter broadcaster</t>
  </si>
  <si>
    <t>#uno1forall speech future free press jodeanebrownlee mavradiouno rights people right</t>
  </si>
  <si>
    <t>freedom history free speech campus unomaha #uno1forall #unomaha #journalism #freespeech</t>
  </si>
  <si>
    <t>#uno1forall #firstamendment #freespeech thanks jeremyhl teaching freedom history free speech</t>
  </si>
  <si>
    <t>future reporter broadcaster something jodeanebrownlee mavradiouno meeting stuck don t</t>
  </si>
  <si>
    <t>#uno1forall unosml #unojmc404 unomaha unothegateway #firstamendment #unocmst419 contestants first amendment</t>
  </si>
  <si>
    <t>#journalism panel w ketv legendary nd omahagirl45 jodeanebrownlee adamwtyma communo</t>
  </si>
  <si>
    <t>#uno1forall #unojmc404 another contest tip develop #socialmedia calendar october posts</t>
  </si>
  <si>
    <t>#uno1forall week #unojmc404 unosml unothegateway cool top unomaha hashtag last</t>
  </si>
  <si>
    <t>#uno1forall unosml unomaha #unojmc404 unothegateway #firstamendment jodeanebrownlee top hashtags #socialmedia</t>
  </si>
  <si>
    <t>jeremyhl nice missed #unocmst419 hashtag previously used more #uno1forall</t>
  </si>
  <si>
    <t>#uno1forall unosml thartman2u jodeanebrownlee top hashtags #unomaha new unomaha tweets</t>
  </si>
  <si>
    <t>speech #uno1forall free right future rights students percentage americans agree</t>
  </si>
  <si>
    <t>#uno1forall first amendment college students check out m true state</t>
  </si>
  <si>
    <t>another really information unothegateway community first amendment fascinating archives truly</t>
  </si>
  <si>
    <t>school title ix more know social media public students first</t>
  </si>
  <si>
    <t>press future students access rights free reporter broadcaster something jodeanebrownlee</t>
  </si>
  <si>
    <t>press students access future free jodeanebrownlee mavradiouno rights people right</t>
  </si>
  <si>
    <t>#freespeech thanks jeremyhl teaching freedom history free speech campus unomaha</t>
  </si>
  <si>
    <t>unothegateway unomaha #firstamendment #unocmst419 contestants first amendment week communo twitter</t>
  </si>
  <si>
    <t>another contest tip develop #socialmedia calendar october posts featuring photos</t>
  </si>
  <si>
    <t>cool top unomaha hashtag last nodexl #unocmst419 #nationalvoterregistrationday constitution summary</t>
  </si>
  <si>
    <t>jodeanebrownlee top hashtags #socialmedia communo unothegateway #firstamendment tweets thartman2u #unomaha</t>
  </si>
  <si>
    <t>new unomaha tweets sachakopp unospa stantonofomaha carrieholerich maryperkinsondm unomavmaniacs mavpro</t>
  </si>
  <si>
    <t>future students right rights percentage americans agree people even words</t>
  </si>
  <si>
    <t>students college check out m true state first amendment uno</t>
  </si>
  <si>
    <t>another,tuesday  tuesday,another  another,unothegateway  unothegateway,issue  issue,stands  stands,enjoy  enjoy,independent  independent,student  student,journalism  journalism,palm</t>
  </si>
  <si>
    <t>first,amendment  unothegateway,fascinating  fascinating,archives  archives,truly  truly,detail  detail,history  history,uno  uno,community  community,itself  itself,awesome</t>
  </si>
  <si>
    <t>घ,ट  ट,ळ  ळ,करण  करण,र  र,न  न,पकड  पकड,नक  नक,आमच  आमच,प  प,स</t>
  </si>
  <si>
    <t>title,ix  know,lgbtq  lgbtq,students  students,protected  protected,sexual  sexual,discrimination  discrimination,under  under,title  ix,title  ix,offices</t>
  </si>
  <si>
    <t>free,speech  future,reporter  reporter,broadcaster  broadcaster,something  something,jodeanebrownlee  jodeanebrownlee,mavradiouno  mavradiouno,meeting  meeting,stuck  stuck,don  don,t</t>
  </si>
  <si>
    <t>free,speech  right,free  freedom,speech  first,amendment  early,#uno1forall  #uno1forall,tweet  tweet,leaders  leaders,nodexl  nodexl,unosml  unosml,unothegateway</t>
  </si>
  <si>
    <t>freedom,history  history,free  free,speech  speech,campus  campus,unomaha  unomaha,#uno1forall  #uno1forall,#unomaha  #unomaha,#journalism  #journalism,#freespeech  #freespeech,#firstamendment</t>
  </si>
  <si>
    <t>thanks,jeremyhl  jeremyhl,teaching  teaching,#firstamendment  #firstamendment,#uno1forall  freedom,history  history,free  free,speech  speech,campus  campus,unomaha  unomaha,#uno1forall</t>
  </si>
  <si>
    <t>future,reporter  reporter,broadcaster  broadcaster,something  something,jodeanebrownlee  jodeanebrownlee,mavradiouno  mavradiouno,meeting  meeting,stuck  stuck,don  don,t  t,fight</t>
  </si>
  <si>
    <t>first,amendment  communo,unomaha  early,#uno1forall  #uno1forall,#unojmc404  #uno1forall,contestants  #unojmc404,#unocmst419  twitter,instagram  #uno1forall,tweet  tweet,leaders  leaders,nodexl</t>
  </si>
  <si>
    <t>#journalism,panel  panel,w  w,ketv  ketv,legendary  legendary,nd  nd,omahagirl45  omahagirl45,jodeanebrownlee  jodeanebrownlee,adamwtyma  adamwtyma,communo  communo,unomaha</t>
  </si>
  <si>
    <t>another,#uno1forall  #uno1forall,contest  contest,tip  tip,develop  develop,#socialmedia  #socialmedia,calendar  calendar,october  october,posts  posts,featuring  featuring,photos</t>
  </si>
  <si>
    <t>cool,#uno1forall  #uno1forall,top  top,unomaha  unomaha,hashtag  hashtag,last  last,week  week,unosml  unosml,nodexl  nodexl,#unojmc404  #unojmc404,#unocmst419</t>
  </si>
  <si>
    <t>top,hashtags  hashtags,#uno1forall  communo,unomaha  tweets,unosml  mavradiouno,top  #uno1forall,#unojmc404  new,unomaha  unomaha,tweets  unosml,sachakopp  sachakopp,unospa</t>
  </si>
  <si>
    <t>jeremyhl,nice  nice,missed  missed,#unocmst419  #unocmst419,hashtag  hashtag,previously  previously,used  used,more  more,#uno1forall</t>
  </si>
  <si>
    <t>top,hashtags  hashtags,#uno1forall  new,unomaha  unomaha,tweets  tweets,unosml  unosml,sachakopp  sachakopp,unospa  unospa,stantonofomaha  stantonofomaha,carrieholerich  carrieholerich,maryperkinsondm</t>
  </si>
  <si>
    <t>free,speech  right,free  percentage,americans  americans,agree  agree,people  people,right  speech,even  even,words  words,highly  highly,offensive</t>
  </si>
  <si>
    <t>first,amendment  college,students  check,out  out,uno  uno,gateway  gateway,story  story,covering  covering,last  last,week's  week's,celebration</t>
  </si>
  <si>
    <t>title,ix  social,media  first,amendment  know,potus  potus,prohibited  prohibited,block  block,social  media,limits  limits,free  free,speech</t>
  </si>
  <si>
    <t>new,unomaha  unomaha,tweets  tweets,unosml  unosml,sachakopp  sachakopp,unospa  unospa,stantonofomaha  stantonofomaha,carrieholerich  carrieholerich,maryperkinsondm  maryperkinsondm,unomavmaniacs  unomavmaniacs,thartman2u</t>
  </si>
  <si>
    <t>right,free  percentage,americans  americans,agree  agree,people  people,right  speech,even  even,words  words,highly  highly,offensive  offensive,#uno1forall</t>
  </si>
  <si>
    <t>college,students  check,out  first,amendment  out,uno  uno,gateway  gateway,story  story,covering  covering,last  last,week's  week's,celebration</t>
  </si>
  <si>
    <t>#unomaha</t>
  </si>
  <si>
    <t>#socialmedia</t>
  </si>
  <si>
    <t>#unocmst419</t>
  </si>
  <si>
    <t>uno</t>
  </si>
  <si>
    <t>college</t>
  </si>
  <si>
    <t>another</t>
  </si>
  <si>
    <t>october</t>
  </si>
  <si>
    <t>media</t>
  </si>
  <si>
    <t>hashtag</t>
  </si>
  <si>
    <t>#journalism</t>
  </si>
  <si>
    <t>contest</t>
  </si>
  <si>
    <t>access</t>
  </si>
  <si>
    <t>last</t>
  </si>
  <si>
    <t>s</t>
  </si>
  <si>
    <t>right</t>
  </si>
  <si>
    <t>t</t>
  </si>
  <si>
    <t>now</t>
  </si>
  <si>
    <t>early</t>
  </si>
  <si>
    <t>tweet</t>
  </si>
  <si>
    <t>tip</t>
  </si>
  <si>
    <t>awareness</t>
  </si>
  <si>
    <t>calendar</t>
  </si>
  <si>
    <t>#newsengagementday</t>
  </si>
  <si>
    <t>photos</t>
  </si>
  <si>
    <t>constitution</t>
  </si>
  <si>
    <t>check</t>
  </si>
  <si>
    <t>out</t>
  </si>
  <si>
    <t>true</t>
  </si>
  <si>
    <t>more</t>
  </si>
  <si>
    <t>people</t>
  </si>
  <si>
    <t>reporter</t>
  </si>
  <si>
    <t>broadcaster</t>
  </si>
  <si>
    <t>something</t>
  </si>
  <si>
    <t>meeting</t>
  </si>
  <si>
    <t>stuck</t>
  </si>
  <si>
    <t>don</t>
  </si>
  <si>
    <t>fight</t>
  </si>
  <si>
    <t>utilize</t>
  </si>
  <si>
    <t>tell</t>
  </si>
  <si>
    <t>stories</t>
  </si>
  <si>
    <t>generations</t>
  </si>
  <si>
    <t>fun</t>
  </si>
  <si>
    <t>leaders</t>
  </si>
  <si>
    <t>contestants</t>
  </si>
  <si>
    <t>w</t>
  </si>
  <si>
    <t>legendary</t>
  </si>
  <si>
    <t>nd</t>
  </si>
  <si>
    <t>#unojmc1500</t>
  </si>
  <si>
    <t>posts</t>
  </si>
  <si>
    <t>video</t>
  </si>
  <si>
    <t>instagram</t>
  </si>
  <si>
    <t>campus</t>
  </si>
  <si>
    <t>m</t>
  </si>
  <si>
    <t>government</t>
  </si>
  <si>
    <t>false</t>
  </si>
  <si>
    <t>private</t>
  </si>
  <si>
    <t>offensive</t>
  </si>
  <si>
    <t>tinker</t>
  </si>
  <si>
    <t>v</t>
  </si>
  <si>
    <t>des</t>
  </si>
  <si>
    <t>moines</t>
  </si>
  <si>
    <t>1969</t>
  </si>
  <si>
    <t>retain</t>
  </si>
  <si>
    <t>hours</t>
  </si>
  <si>
    <t>take</t>
  </si>
  <si>
    <t>advantage</t>
  </si>
  <si>
    <t>gameday</t>
  </si>
  <si>
    <t>signs</t>
  </si>
  <si>
    <t>example</t>
  </si>
  <si>
    <t>expression</t>
  </si>
  <si>
    <t>utilized</t>
  </si>
  <si>
    <t>today</t>
  </si>
  <si>
    <t>young</t>
  </si>
  <si>
    <t>adults</t>
  </si>
  <si>
    <t>develop</t>
  </si>
  <si>
    <t>featuring</t>
  </si>
  <si>
    <t>raise</t>
  </si>
  <si>
    <t>spark</t>
  </si>
  <si>
    <t>engagement</t>
  </si>
  <si>
    <t>teaching</t>
  </si>
  <si>
    <t>history</t>
  </si>
  <si>
    <t>#freespeech</t>
  </si>
  <si>
    <t>archives</t>
  </si>
  <si>
    <t>வ</t>
  </si>
  <si>
    <t>ழ</t>
  </si>
  <si>
    <t>ட</t>
  </si>
  <si>
    <t>என</t>
  </si>
  <si>
    <t>அம</t>
  </si>
  <si>
    <t>சர</t>
  </si>
  <si>
    <t>ஜ</t>
  </si>
  <si>
    <t>#modiinusa</t>
  </si>
  <si>
    <t>#sellurraju</t>
  </si>
  <si>
    <t>#makkalseithigal</t>
  </si>
  <si>
    <t>gateway</t>
  </si>
  <si>
    <t>story</t>
  </si>
  <si>
    <t>week's</t>
  </si>
  <si>
    <t>state</t>
  </si>
  <si>
    <t>percentage</t>
  </si>
  <si>
    <t>americans</t>
  </si>
  <si>
    <t>agree</t>
  </si>
  <si>
    <t>even</t>
  </si>
  <si>
    <t>highly</t>
  </si>
  <si>
    <t>prohibited</t>
  </si>
  <si>
    <t>block</t>
  </si>
  <si>
    <t>limits</t>
  </si>
  <si>
    <t>#knowtheo</t>
  </si>
  <si>
    <t>#everyoneforomaha</t>
  </si>
  <si>
    <t>#firstdayoffall</t>
  </si>
  <si>
    <t>#mavspirit</t>
  </si>
  <si>
    <t>#unocba</t>
  </si>
  <si>
    <t>link</t>
  </si>
  <si>
    <t>holidays</t>
  </si>
  <si>
    <t>cool</t>
  </si>
  <si>
    <t>amazing</t>
  </si>
  <si>
    <t>launch</t>
  </si>
  <si>
    <t>game</t>
  </si>
  <si>
    <t>#nationalvoterregistrationday</t>
  </si>
  <si>
    <t>courtesy</t>
  </si>
  <si>
    <t>want</t>
  </si>
  <si>
    <t>community</t>
  </si>
  <si>
    <t>staff</t>
  </si>
  <si>
    <t>included</t>
  </si>
  <si>
    <t>protector</t>
  </si>
  <si>
    <t>ability</t>
  </si>
  <si>
    <t>hold</t>
  </si>
  <si>
    <t>accountable</t>
  </si>
  <si>
    <t>coverage</t>
  </si>
  <si>
    <t>citizens</t>
  </si>
  <si>
    <t>obtain</t>
  </si>
  <si>
    <t>prohibits</t>
  </si>
  <si>
    <t>teachers</t>
  </si>
  <si>
    <t>religion</t>
  </si>
  <si>
    <t>training</t>
  </si>
  <si>
    <t>lgbtq</t>
  </si>
  <si>
    <t>protected</t>
  </si>
  <si>
    <t>sexual</t>
  </si>
  <si>
    <t>discrimination</t>
  </si>
  <si>
    <t>under</t>
  </si>
  <si>
    <t>offices</t>
  </si>
  <si>
    <t>schools</t>
  </si>
  <si>
    <t>receive</t>
  </si>
  <si>
    <t>federal</t>
  </si>
  <si>
    <t>funding</t>
  </si>
  <si>
    <t>tuesday</t>
  </si>
  <si>
    <t>issue</t>
  </si>
  <si>
    <t>stands</t>
  </si>
  <si>
    <t>enjoy</t>
  </si>
  <si>
    <t>independent</t>
  </si>
  <si>
    <t>student</t>
  </si>
  <si>
    <t>palm</t>
  </si>
  <si>
    <t>hands</t>
  </si>
  <si>
    <t>really</t>
  </si>
  <si>
    <t>information</t>
  </si>
  <si>
    <t>131, 62, 0</t>
  </si>
  <si>
    <t>85, 85, 0</t>
  </si>
  <si>
    <t>39, 108, 0</t>
  </si>
  <si>
    <t>216, 20, 0</t>
  </si>
  <si>
    <t>170, 43, 0</t>
  </si>
  <si>
    <t>G1: #uno1forall unosml unomaha #unojmc404 jodeanebrownlee top hashtags unothegateway #firstamendment thartman2u</t>
  </si>
  <si>
    <t>G2: #uno1forall speech free future freedom rights students mavradiouno unothegateway press</t>
  </si>
  <si>
    <t>G3: #uno1forall #unojmc404 unosml unomaha first amendment communo unothegateway week panel</t>
  </si>
  <si>
    <t>G4: #uno1forall title ix know first amendment students public school social</t>
  </si>
  <si>
    <t>G5: ர ல ம ச தம க ப த ஐ ந</t>
  </si>
  <si>
    <t>G6: न य ल</t>
  </si>
  <si>
    <t>Edge Weight▓1▓7▓0▓True▓Green▓Red▓▓Edge Weight▓1▓4▓0▓5▓10▓False▓Edge Weight▓1▓7▓0▓16▓6▓False▓▓0▓0▓0▓True▓Black▓Black▓▓Followers▓9▓808577▓0▓162▓1000▓False▓Followers▓9▓56687819▓0▓100▓70▓False▓▓0▓0▓0▓0▓0▓False▓▓0▓0▓0▓0▓0▓False</t>
  </si>
  <si>
    <t>GraphSource░TwitterSearch▓GraphTerm░UNO1ForAll▓ImportDescription░The graph represents a network of 43 Twitter users whose recent tweets contained "UNO1ForAll", or who were replied to or mentioned in those tweets, taken from a data set limited to a maximum of 18,000 tweets.  The network was obtained from Twitter on Wednesday, 02 October 2019 at 20:00 UTC.
The tweets in the network were tweeted over the 8-day, 20-hour, 15-minute period from Monday, 23 September 2019 at 22:45 UTC to Wednesday, 02 October 2019 at 19:01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"mentions".▓ImportSuggestedTitle░UNO1ForAll Twitter NodeXL SNA Map and Report for Wednesday, 02 October 2019 at 19:59 UTC▓ImportSuggestedFileNameNoExtension░2019-10-02 19-59-57 NodeXL Twitter Search UNO1ForAll▓GroupingDescription░The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</si>
</sst>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0" fontId="0" fillId="0" borderId="0" xfId="0" applyFill="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164" fontId="0" fillId="6" borderId="12" xfId="26" applyNumberFormat="1" applyFont="1" applyBorder="1" applyAlignment="1">
      <alignment/>
    </xf>
    <xf numFmtId="165" fontId="0" fillId="6" borderId="12" xfId="26" applyNumberFormat="1" applyFont="1" applyBorder="1" applyAlignment="1">
      <alignment/>
    </xf>
    <xf numFmtId="0" fontId="0" fillId="6" borderId="12" xfId="26" applyNumberFormat="1" applyFont="1" applyBorder="1" applyAlignment="1">
      <alignment/>
    </xf>
    <xf numFmtId="166" fontId="0" fillId="6" borderId="12" xfId="26" applyNumberFormat="1" applyFont="1" applyBorder="1" applyAlignment="1">
      <alignment/>
    </xf>
    <xf numFmtId="1" fontId="0" fillId="4" borderId="12" xfId="24" applyNumberFormat="1" applyFon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2" xfId="28" applyNumberFormat="1"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0" fontId="10" fillId="0" borderId="2" xfId="28" applyFill="1" applyBorder="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4"/>
      <tableStyleElement type="headerRow" dxfId="383"/>
    </tableStyle>
    <tableStyle name="NodeXL Table" pivot="0" count="1">
      <tableStyleElement type="headerRow" dxfId="38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45205369"/>
        <c:axId val="4195138"/>
      </c:barChart>
      <c:catAx>
        <c:axId val="452053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95138"/>
        <c:crosses val="autoZero"/>
        <c:auto val="1"/>
        <c:lblOffset val="100"/>
        <c:noMultiLvlLbl val="0"/>
      </c:catAx>
      <c:valAx>
        <c:axId val="4195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05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37756243"/>
        <c:axId val="4261868"/>
      </c:barChart>
      <c:catAx>
        <c:axId val="377562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61868"/>
        <c:crosses val="autoZero"/>
        <c:auto val="1"/>
        <c:lblOffset val="100"/>
        <c:noMultiLvlLbl val="0"/>
      </c:catAx>
      <c:valAx>
        <c:axId val="4261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56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38356813"/>
        <c:axId val="9666998"/>
      </c:barChart>
      <c:catAx>
        <c:axId val="383568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666998"/>
        <c:crosses val="autoZero"/>
        <c:auto val="1"/>
        <c:lblOffset val="100"/>
        <c:noMultiLvlLbl val="0"/>
      </c:catAx>
      <c:valAx>
        <c:axId val="9666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56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19894119"/>
        <c:axId val="44829344"/>
      </c:barChart>
      <c:catAx>
        <c:axId val="198941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829344"/>
        <c:crosses val="autoZero"/>
        <c:auto val="1"/>
        <c:lblOffset val="100"/>
        <c:noMultiLvlLbl val="0"/>
      </c:catAx>
      <c:valAx>
        <c:axId val="44829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94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810913"/>
        <c:axId val="7298218"/>
      </c:barChart>
      <c:catAx>
        <c:axId val="8109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298218"/>
        <c:crosses val="autoZero"/>
        <c:auto val="1"/>
        <c:lblOffset val="100"/>
        <c:noMultiLvlLbl val="0"/>
      </c:catAx>
      <c:valAx>
        <c:axId val="729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0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65683963"/>
        <c:axId val="54284756"/>
      </c:barChart>
      <c:catAx>
        <c:axId val="656839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284756"/>
        <c:crosses val="autoZero"/>
        <c:auto val="1"/>
        <c:lblOffset val="100"/>
        <c:noMultiLvlLbl val="0"/>
      </c:catAx>
      <c:valAx>
        <c:axId val="54284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83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18800757"/>
        <c:axId val="34989086"/>
      </c:barChart>
      <c:catAx>
        <c:axId val="188007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989086"/>
        <c:crosses val="autoZero"/>
        <c:auto val="1"/>
        <c:lblOffset val="100"/>
        <c:noMultiLvlLbl val="0"/>
      </c:catAx>
      <c:valAx>
        <c:axId val="34989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00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46466319"/>
        <c:axId val="15543688"/>
      </c:barChart>
      <c:catAx>
        <c:axId val="464663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543688"/>
        <c:crosses val="autoZero"/>
        <c:auto val="1"/>
        <c:lblOffset val="100"/>
        <c:noMultiLvlLbl val="0"/>
      </c:catAx>
      <c:valAx>
        <c:axId val="15543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66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5675465"/>
        <c:axId val="51079186"/>
      </c:barChart>
      <c:catAx>
        <c:axId val="5675465"/>
        <c:scaling>
          <c:orientation val="minMax"/>
        </c:scaling>
        <c:axPos val="b"/>
        <c:delete val="1"/>
        <c:majorTickMark val="out"/>
        <c:minorTickMark val="none"/>
        <c:tickLblPos val="none"/>
        <c:crossAx val="51079186"/>
        <c:crosses val="autoZero"/>
        <c:auto val="1"/>
        <c:lblOffset val="100"/>
        <c:noMultiLvlLbl val="0"/>
      </c:catAx>
      <c:valAx>
        <c:axId val="51079186"/>
        <c:scaling>
          <c:orientation val="minMax"/>
        </c:scaling>
        <c:axPos val="l"/>
        <c:delete val="1"/>
        <c:majorTickMark val="out"/>
        <c:minorTickMark val="none"/>
        <c:tickLblPos val="none"/>
        <c:crossAx val="56754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hrismachi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hekamrinbak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unothegatew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rahulsava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gchandramohan1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akkaltv"/>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balachander196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itchki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kylie_squier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flirtythes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oliver405"/>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ethan_wolba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mavradioun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jodeanebrownle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elirigatus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arsnevad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unomah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acmac10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jeremyh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twitt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newsengagemen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ommun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adamwtym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omahagirl45"/>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ketv"/>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larissagrac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unosm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nodex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derekesulliva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nebraskasowe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crishm"/>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hubspo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mavpro"/>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thartman2u"/>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unomavmaniac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maryperkinsondm"/>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carrieholerich"/>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stantonofomah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unosp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sachakopp"/>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potu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kassidybrown_"/>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okinatra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11" totalsRowShown="0" headerRowDxfId="381" dataDxfId="331">
  <autoFilter ref="A2:BN211"/>
  <tableColumns count="66">
    <tableColumn id="1" name="Vertex 1" dataDxfId="315"/>
    <tableColumn id="2" name="Vertex 2" dataDxfId="313"/>
    <tableColumn id="3" name="Color" dataDxfId="314"/>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221"/>
    <tableColumn id="7" name="ID" dataDxfId="333"/>
    <tableColumn id="9" name="Dynamic Filter" dataDxfId="332"/>
    <tableColumn id="8" name="Add Your Own Columns Here" dataDxfId="312"/>
    <tableColumn id="15" name="Relationship" dataDxfId="311"/>
    <tableColumn id="16" name="Relationship Date (UTC)" dataDxfId="310"/>
    <tableColumn id="17" name="Tweet" dataDxfId="309"/>
    <tableColumn id="18" name="URLs in Tweet" dataDxfId="308"/>
    <tableColumn id="19" name="Domains in Tweet" dataDxfId="307"/>
    <tableColumn id="20" name="Hashtags in Tweet" dataDxfId="306"/>
    <tableColumn id="21" name="Tweet Date (UTC)" dataDxfId="304"/>
    <tableColumn id="22" name="Twitter Page for Tweet" dataDxfId="303"/>
    <tableColumn id="23" name="Latitude" dataDxfId="302"/>
    <tableColumn id="24" name="Longitude" dataDxfId="301"/>
    <tableColumn id="25" name="Imported ID" dataDxfId="300"/>
    <tableColumn id="26" name="In-Reply-To Tweet ID" dataDxfId="299"/>
    <tableColumn id="27" name="Edge Weight" dataDxfId="51"/>
    <tableColumn id="28" name="Sentiment List #1: Positive Word Count" dataDxfId="50"/>
    <tableColumn id="29" name="Sentiment List #1: Positive Word Percentage (%)" dataDxfId="49"/>
    <tableColumn id="30" name="Sentiment List #2: Negative Word Count" dataDxfId="48"/>
    <tableColumn id="31" name="Sentiment List #2: Negative Word Percentage (%)" dataDxfId="47"/>
    <tableColumn id="32" name="Sentiment List #3: (Add your own word list) Word Count" dataDxfId="46"/>
    <tableColumn id="33" name="Sentiment List #3: (Add your own word list) Word Percentage (%)" dataDxfId="45"/>
    <tableColumn id="34" name="Non-categorized Word Count" dataDxfId="44"/>
    <tableColumn id="35" name="Non-categorized Word Percentage (%)" dataDxfId="43"/>
    <tableColumn id="36" name="Edge Content Word Count" dataDxfId="41"/>
    <tableColumn id="37" name="Media in Tweet" dataDxfId="42"/>
    <tableColumn id="38" name="Tweet Image File" dataDxfId="298"/>
    <tableColumn id="39" name="Favorited" dataDxfId="297"/>
    <tableColumn id="40" name="Favorite Count" dataDxfId="296"/>
    <tableColumn id="41" name="In-Reply-To User ID" dataDxfId="295"/>
    <tableColumn id="42" name="Is Quote Status" dataDxfId="294"/>
    <tableColumn id="43" name="Language" dataDxfId="293"/>
    <tableColumn id="44" name="Possibly Sensitive" dataDxfId="292"/>
    <tableColumn id="45" name="Quoted Status ID" dataDxfId="291"/>
    <tableColumn id="46" name="Retweeted" dataDxfId="290"/>
    <tableColumn id="47" name="Retweet Count" dataDxfId="289"/>
    <tableColumn id="48" name="Retweet ID" dataDxfId="288"/>
    <tableColumn id="49" name="Source" dataDxfId="287"/>
    <tableColumn id="50" name="Truncated" dataDxfId="286"/>
    <tableColumn id="51" name="Unified Twitter ID" dataDxfId="285"/>
    <tableColumn id="52" name="Imported Tweet Type" dataDxfId="284"/>
    <tableColumn id="53" name="Added By Extended Analysis" dataDxfId="283"/>
    <tableColumn id="54" name="Corrected By Extended Analysis" dataDxfId="282"/>
    <tableColumn id="55" name="Place Bounding Box" dataDxfId="281"/>
    <tableColumn id="56" name="Place Country" dataDxfId="280"/>
    <tableColumn id="57" name="Place Country Code" dataDxfId="279"/>
    <tableColumn id="58" name="Place Full Name" dataDxfId="278"/>
    <tableColumn id="59" name="Place ID" dataDxfId="277"/>
    <tableColumn id="60" name="Place Name" dataDxfId="276"/>
    <tableColumn id="61" name="Place Type" dataDxfId="275"/>
    <tableColumn id="62" name="Place URL" dataDxfId="239"/>
    <tableColumn id="63" name="Vertex 1 Group" dataDxfId="238">
      <calculatedColumnFormula>REPLACE(INDEX(GroupVertices[Group], MATCH(Edges[[#This Row],[Vertex 1]],GroupVertices[Vertex],0)),1,1,"")</calculatedColumnFormula>
    </tableColumn>
    <tableColumn id="64" name="Vertex 2 Group" dataDxfId="236">
      <calculatedColumnFormula>REPLACE(INDEX(GroupVertices[Group], MATCH(Edges[[#This Row],[Vertex 2]],GroupVertices[Vertex],0)),1,1,"")</calculatedColumnFormula>
    </tableColumn>
    <tableColumn id="65" name="Date" dataDxfId="237"/>
    <tableColumn id="66" name="Time" dataDxfId="30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4" totalsRowShown="0" headerRowDxfId="354" dataDxfId="353">
  <autoFilter ref="A2:C14"/>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20" dataDxfId="219">
  <autoFilter ref="A1:N11"/>
  <tableColumns count="14">
    <tableColumn id="1" name="Top URLs in Tweet in Entire Graph" dataDxfId="218"/>
    <tableColumn id="2" name="Entire Graph Count" dataDxfId="217"/>
    <tableColumn id="3" name="Top URLs in Tweet in G1" dataDxfId="216"/>
    <tableColumn id="4" name="G1 Count" dataDxfId="215"/>
    <tableColumn id="5" name="Top URLs in Tweet in G2" dataDxfId="214"/>
    <tableColumn id="6" name="G2 Count" dataDxfId="213"/>
    <tableColumn id="7" name="Top URLs in Tweet in G3" dataDxfId="212"/>
    <tableColumn id="8" name="G3 Count" dataDxfId="211"/>
    <tableColumn id="9" name="Top URLs in Tweet in G4" dataDxfId="210"/>
    <tableColumn id="10" name="G4 Count" dataDxfId="209"/>
    <tableColumn id="11" name="Top URLs in Tweet in G5" dataDxfId="208"/>
    <tableColumn id="12" name="G5 Count" dataDxfId="207"/>
    <tableColumn id="13" name="Top URLs in Tweet in G6" dataDxfId="206"/>
    <tableColumn id="14" name="G6 Count" dataDxfId="20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24" totalsRowShown="0" headerRowDxfId="203" dataDxfId="202">
  <autoFilter ref="A14:N24"/>
  <tableColumns count="14">
    <tableColumn id="1" name="Top Domains in Tweet in Entire Graph" dataDxfId="201"/>
    <tableColumn id="2" name="Entire Graph Count" dataDxfId="200"/>
    <tableColumn id="3" name="Top Domains in Tweet in G1" dataDxfId="199"/>
    <tableColumn id="4" name="G1 Count" dataDxfId="198"/>
    <tableColumn id="5" name="Top Domains in Tweet in G2" dataDxfId="197"/>
    <tableColumn id="6" name="G2 Count" dataDxfId="196"/>
    <tableColumn id="7" name="Top Domains in Tweet in G3" dataDxfId="195"/>
    <tableColumn id="8" name="G3 Count" dataDxfId="194"/>
    <tableColumn id="9" name="Top Domains in Tweet in G4" dataDxfId="193"/>
    <tableColumn id="10" name="G4 Count" dataDxfId="192"/>
    <tableColumn id="11" name="Top Domains in Tweet in G5" dataDxfId="191"/>
    <tableColumn id="12" name="G5 Count" dataDxfId="190"/>
    <tableColumn id="13" name="Top Domains in Tweet in G6" dataDxfId="189"/>
    <tableColumn id="14" name="G6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N37" totalsRowShown="0" headerRowDxfId="186" dataDxfId="185">
  <autoFilter ref="A27:N37"/>
  <tableColumns count="14">
    <tableColumn id="1" name="Top Hashtags in Tweet in Entire Graph" dataDxfId="184"/>
    <tableColumn id="2" name="Entire Graph Count" dataDxfId="183"/>
    <tableColumn id="3" name="Top Hashtags in Tweet in G1" dataDxfId="182"/>
    <tableColumn id="4" name="G1 Count" dataDxfId="181"/>
    <tableColumn id="5" name="Top Hashtags in Tweet in G2" dataDxfId="180"/>
    <tableColumn id="6" name="G2 Count" dataDxfId="179"/>
    <tableColumn id="7" name="Top Hashtags in Tweet in G3" dataDxfId="178"/>
    <tableColumn id="8" name="G3 Count" dataDxfId="177"/>
    <tableColumn id="9" name="Top Hashtags in Tweet in G4" dataDxfId="176"/>
    <tableColumn id="10" name="G4 Count" dataDxfId="175"/>
    <tableColumn id="11" name="Top Hashtags in Tweet in G5" dataDxfId="174"/>
    <tableColumn id="12" name="G5 Count" dataDxfId="173"/>
    <tableColumn id="13" name="Top Hashtags in Tweet in G6" dataDxfId="172"/>
    <tableColumn id="14" name="G6 Count" dataDxfId="17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N50" totalsRowShown="0" headerRowDxfId="169" dataDxfId="168">
  <autoFilter ref="A40:N50"/>
  <tableColumns count="14">
    <tableColumn id="1" name="Top Words in Tweet in Entire Graph" dataDxfId="167"/>
    <tableColumn id="2" name="Entire Graph Count" dataDxfId="166"/>
    <tableColumn id="3" name="Top Words in Tweet in G1" dataDxfId="165"/>
    <tableColumn id="4" name="G1 Count" dataDxfId="164"/>
    <tableColumn id="5" name="Top Words in Tweet in G2" dataDxfId="163"/>
    <tableColumn id="6" name="G2 Count" dataDxfId="162"/>
    <tableColumn id="7" name="Top Words in Tweet in G3" dataDxfId="161"/>
    <tableColumn id="8" name="G3 Count" dataDxfId="160"/>
    <tableColumn id="9" name="Top Words in Tweet in G4" dataDxfId="159"/>
    <tableColumn id="10" name="G4 Count" dataDxfId="158"/>
    <tableColumn id="11" name="Top Words in Tweet in G5" dataDxfId="157"/>
    <tableColumn id="12" name="G5 Count" dataDxfId="156"/>
    <tableColumn id="13" name="Top Words in Tweet in G6" dataDxfId="155"/>
    <tableColumn id="14" name="G6 Count" dataDxfId="15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N63" totalsRowShown="0" headerRowDxfId="152" dataDxfId="151">
  <autoFilter ref="A53:N63"/>
  <tableColumns count="14">
    <tableColumn id="1" name="Top Word Pairs in Tweet in Entire Graph" dataDxfId="150"/>
    <tableColumn id="2" name="Entire Graph Count" dataDxfId="149"/>
    <tableColumn id="3" name="Top Word Pairs in Tweet in G1" dataDxfId="148"/>
    <tableColumn id="4" name="G1 Count" dataDxfId="147"/>
    <tableColumn id="5" name="Top Word Pairs in Tweet in G2" dataDxfId="146"/>
    <tableColumn id="6" name="G2 Count" dataDxfId="145"/>
    <tableColumn id="7" name="Top Word Pairs in Tweet in G3" dataDxfId="144"/>
    <tableColumn id="8" name="G3 Count" dataDxfId="143"/>
    <tableColumn id="9" name="Top Word Pairs in Tweet in G4" dataDxfId="142"/>
    <tableColumn id="10" name="G4 Count" dataDxfId="141"/>
    <tableColumn id="11" name="Top Word Pairs in Tweet in G5" dataDxfId="140"/>
    <tableColumn id="12" name="G5 Count" dataDxfId="139"/>
    <tableColumn id="13" name="Top Word Pairs in Tweet in G6" dataDxfId="138"/>
    <tableColumn id="14" name="G6 Count" dataDxfId="13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N69" totalsRowShown="0" headerRowDxfId="135" dataDxfId="134">
  <autoFilter ref="A66:N69"/>
  <tableColumns count="14">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2:N82" totalsRowShown="0" headerRowDxfId="132" dataDxfId="131">
  <autoFilter ref="A72:N82"/>
  <tableColumns count="14">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6"/>
    <tableColumn id="13" name="Top Mentioned in G6" dataDxfId="105"/>
    <tableColumn id="14" name="G6 Count" dataDxfId="10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5:N95" totalsRowShown="0" headerRowDxfId="101" dataDxfId="100">
  <autoFilter ref="A85:N95"/>
  <tableColumns count="14">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80" dataDxfId="316">
  <autoFilter ref="A2:BT45"/>
  <sortState ref="A3:BJ18">
    <sortCondition descending="1" sortBy="value" ref="V3:V18"/>
  </sortState>
  <tableColumns count="72">
    <tableColumn id="1" name="Vertex" dataDxfId="330"/>
    <tableColumn id="62" name="Subgraph" dataDxfId="329"/>
    <tableColumn id="2" name="Color" dataDxfId="328"/>
    <tableColumn id="5" name="Shape" dataDxfId="327"/>
    <tableColumn id="6" name="Size" dataDxfId="326"/>
    <tableColumn id="4" name="Opacity" dataDxfId="255"/>
    <tableColumn id="7" name="Image File" dataDxfId="253"/>
    <tableColumn id="3" name="Visibility" dataDxfId="254"/>
    <tableColumn id="10" name="Label" dataDxfId="325"/>
    <tableColumn id="16" name="Label Fill Color" dataDxfId="324"/>
    <tableColumn id="9" name="Label Position" dataDxfId="249"/>
    <tableColumn id="8" name="Tooltip" dataDxfId="247"/>
    <tableColumn id="18" name="Layout Order" dataDxfId="248"/>
    <tableColumn id="13" name="X" dataDxfId="323"/>
    <tableColumn id="14" name="Y" dataDxfId="322"/>
    <tableColumn id="12" name="Locked?" dataDxfId="321"/>
    <tableColumn id="19" name="Polar R" dataDxfId="320"/>
    <tableColumn id="20" name="Polar Angle" dataDxfId="319"/>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18"/>
    <tableColumn id="28" name="Dynamic Filter" dataDxfId="317"/>
    <tableColumn id="17" name="Add Your Own Columns Here" dataDxfId="274"/>
    <tableColumn id="30" name="Name" dataDxfId="273"/>
    <tableColumn id="31" name="Followed" dataDxfId="272"/>
    <tableColumn id="32" name="Followers" dataDxfId="271"/>
    <tableColumn id="33" name="Tweets" dataDxfId="270"/>
    <tableColumn id="34" name="Favorites" dataDxfId="269"/>
    <tableColumn id="35" name="Time Zone UTC Offset (Seconds)" dataDxfId="268"/>
    <tableColumn id="36" name="Description" dataDxfId="267"/>
    <tableColumn id="37" name="Location" dataDxfId="266"/>
    <tableColumn id="38" name="Web" dataDxfId="265"/>
    <tableColumn id="39" name="Time Zone" dataDxfId="264"/>
    <tableColumn id="40" name="Joined Twitter Date (UTC)" dataDxfId="263"/>
    <tableColumn id="41" name="Profile Banner Url" dataDxfId="262"/>
    <tableColumn id="42" name="Default Profile" dataDxfId="261"/>
    <tableColumn id="43" name="Default Profile Image" dataDxfId="260"/>
    <tableColumn id="44" name="Geo Enabled" dataDxfId="259"/>
    <tableColumn id="45" name="Language" dataDxfId="258"/>
    <tableColumn id="46" name="Listed Count" dataDxfId="257"/>
    <tableColumn id="47" name="Profile Background Image Url" dataDxfId="256"/>
    <tableColumn id="48" name="Verified" dataDxfId="252"/>
    <tableColumn id="49" name="Custom Menu Item Text" dataDxfId="251"/>
    <tableColumn id="50" name="Custom Menu Item Action" dataDxfId="250"/>
    <tableColumn id="51" name="Tweeted Search Term?" dataDxfId="84"/>
    <tableColumn id="52" name="Top URLs in Tweet by Count" dataDxfId="83"/>
    <tableColumn id="53" name="Top URLs in Tweet by Salience" dataDxfId="82"/>
    <tableColumn id="54" name="Top Domains in Tweet by Count" dataDxfId="81"/>
    <tableColumn id="55" name="Top Domains in Tweet by Salience" dataDxfId="80"/>
    <tableColumn id="56" name="Top Hashtags in Tweet by Count" dataDxfId="79"/>
    <tableColumn id="57" name="Top Hashtags in Tweet by Salience" dataDxfId="78"/>
    <tableColumn id="58" name="Top Words in Tweet by Count" dataDxfId="77"/>
    <tableColumn id="59" name="Top Words in Tweet by Salience" dataDxfId="76"/>
    <tableColumn id="60" name="Top Word Pairs in Tweet by Count" dataDxfId="75"/>
    <tableColumn id="61" name="Top Word Pairs in Tweet by Salience" dataDxfId="40"/>
    <tableColumn id="63" name="Sentiment List #1: Positive Word Count" dataDxfId="39"/>
    <tableColumn id="64" name="Sentiment List #1: Positive Word Percentage (%)" dataDxfId="38"/>
    <tableColumn id="65" name="Sentiment List #2: Negative Word Count" dataDxfId="37"/>
    <tableColumn id="66" name="Sentiment List #2: Negative Word Percentage (%)" dataDxfId="36"/>
    <tableColumn id="67" name="Sentiment List #3: (Add your own word list) Word Count" dataDxfId="35"/>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490" totalsRowShown="0" headerRowDxfId="74" dataDxfId="73">
  <autoFilter ref="A1:G490"/>
  <tableColumns count="7">
    <tableColumn id="1" name="Word" dataDxfId="72"/>
    <tableColumn id="2" name="Count" dataDxfId="71"/>
    <tableColumn id="3" name="Salience" dataDxfId="70"/>
    <tableColumn id="4" name="Group" dataDxfId="69"/>
    <tableColumn id="5" name="Word on Sentiment List #1: Positive" dataDxfId="68"/>
    <tableColumn id="6" name="Word on Sentiment List #2: Negative" dataDxfId="67"/>
    <tableColumn id="7" name="Word on Sentiment List #3: (Add your own word list)" dataDxfId="6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75" totalsRowShown="0" headerRowDxfId="65" dataDxfId="64">
  <autoFilter ref="A1:L575"/>
  <tableColumns count="12">
    <tableColumn id="1" name="Word 1" dataDxfId="63"/>
    <tableColumn id="2" name="Word 2" dataDxfId="62"/>
    <tableColumn id="3" name="Count" dataDxfId="61"/>
    <tableColumn id="4" name="Salience" dataDxfId="60"/>
    <tableColumn id="5" name="Mutual Information" dataDxfId="59"/>
    <tableColumn id="6" name="Group" dataDxfId="58"/>
    <tableColumn id="7" name="Word1 on Sentiment List #1: Positive" dataDxfId="57"/>
    <tableColumn id="8" name="Word1 on Sentiment List #2: Negative" dataDxfId="56"/>
    <tableColumn id="9" name="Word1 on Sentiment List #3: (Add your own word list)" dataDxfId="55"/>
    <tableColumn id="10" name="Word2 on Sentiment List #1: Positive" dataDxfId="54"/>
    <tableColumn id="11" name="Word2 on Sentiment List #2: Negative" dataDxfId="53"/>
    <tableColumn id="12" name="Word2 on Sentiment List #3: (Add your own word list)" dataDxfId="52"/>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352" dataDxfId="351">
  <autoFilter ref="A1:D407"/>
  <tableColumns count="4">
    <tableColumn id="1" name="VertexID" dataDxfId="350"/>
    <tableColumn id="2" name="Word" dataDxfId="349"/>
    <tableColumn id="3" name="Imported ID" dataDxfId="348"/>
    <tableColumn id="4" name="Date" dataDxfId="347"/>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346" dataDxfId="345">
  <autoFilter ref="A1:B176"/>
  <tableColumns count="2">
    <tableColumn id="1" name="Word" dataDxfId="344"/>
    <tableColumn id="2" name="List" dataDxfId="343"/>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342" dataDxfId="341">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79">
  <autoFilter ref="A2:AO8"/>
  <tableColumns count="41">
    <tableColumn id="1" name="Group" dataDxfId="246"/>
    <tableColumn id="2" name="Vertex Color" dataDxfId="245"/>
    <tableColumn id="3" name="Vertex Shape" dataDxfId="243"/>
    <tableColumn id="22" name="Visibility" dataDxfId="244"/>
    <tableColumn id="4" name="Collapsed?"/>
    <tableColumn id="18" name="Label" dataDxfId="378"/>
    <tableColumn id="20" name="Collapsed X"/>
    <tableColumn id="21" name="Collapsed Y"/>
    <tableColumn id="6" name="ID" dataDxfId="377"/>
    <tableColumn id="19" name="Collapsed Properties" dataDxfId="235"/>
    <tableColumn id="5" name="Vertices" dataDxfId="234"/>
    <tableColumn id="7" name="Unique Edges" dataDxfId="233"/>
    <tableColumn id="8" name="Edges With Duplicates" dataDxfId="232"/>
    <tableColumn id="9" name="Total Edges" dataDxfId="231"/>
    <tableColumn id="10" name="Self-Loops" dataDxfId="230"/>
    <tableColumn id="24" name="Reciprocated Vertex Pair Ratio" dataDxfId="229"/>
    <tableColumn id="25" name="Reciprocated Edge Ratio" dataDxfId="228"/>
    <tableColumn id="11" name="Connected Components" dataDxfId="227"/>
    <tableColumn id="12" name="Single-Vertex Connected Components" dataDxfId="226"/>
    <tableColumn id="13" name="Maximum Vertices in a Connected Component" dataDxfId="225"/>
    <tableColumn id="14" name="Maximum Edges in a Connected Component" dataDxfId="224"/>
    <tableColumn id="15" name="Maximum Geodesic Distance (Diameter)" dataDxfId="223"/>
    <tableColumn id="16" name="Average Geodesic Distance" dataDxfId="222"/>
    <tableColumn id="17" name="Graph Density" dataDxfId="204"/>
    <tableColumn id="23" name="Top URLs in Tweet" dataDxfId="187"/>
    <tableColumn id="26" name="Top Domains in Tweet" dataDxfId="170"/>
    <tableColumn id="27" name="Top Hashtags in Tweet" dataDxfId="153"/>
    <tableColumn id="28" name="Top Words in Tweet" dataDxfId="136"/>
    <tableColumn id="29" name="Top Word Pairs in Tweet" dataDxfId="103"/>
    <tableColumn id="30" name="Top Replied-To in Tweet" dataDxfId="102"/>
    <tableColumn id="31" name="Top Mentioned in Tweet" dataDxfId="85"/>
    <tableColumn id="32" name="Top Tweeters" dataDxfId="29"/>
    <tableColumn id="33" name="Sentiment List #1: Positive Word Count" dataDxfId="28"/>
    <tableColumn id="34" name="Sentiment List #1: Positive Word Percentage (%)" dataDxfId="27"/>
    <tableColumn id="35" name="Sentiment List #2: Negative Word Count" dataDxfId="26"/>
    <tableColumn id="36" name="Sentiment List #2: Negative Word Percentage (%)" dataDxfId="25"/>
    <tableColumn id="37" name="Sentiment List #3: (Add your own word list) Word Count" dataDxfId="24"/>
    <tableColumn id="38" name="Sentiment List #3: (Add your own word list) Word Percentage (%)" dataDxfId="23"/>
    <tableColumn id="39" name="Non-categorized Word Count" dataDxfId="22"/>
    <tableColumn id="40" name="Non-categorized Word Percentage (%)" dataDxfId="21"/>
    <tableColumn id="41" name="Group Content Word Count"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76" dataDxfId="375">
  <autoFilter ref="A1:C44"/>
  <tableColumns count="3">
    <tableColumn id="1" name="Group" dataDxfId="242"/>
    <tableColumn id="2" name="Vertex" dataDxfId="241"/>
    <tableColumn id="3" name="Vertex ID" dataDxfId="2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56">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EKq63Q7C3oc&amp;feature=youtu.be" TargetMode="External" /><Relationship Id="rId2" Type="http://schemas.openxmlformats.org/officeDocument/2006/relationships/hyperlink" Target="https://twitter.com/unothegateway/status/1177266664548773888" TargetMode="External" /><Relationship Id="rId3" Type="http://schemas.openxmlformats.org/officeDocument/2006/relationships/hyperlink" Target="https://www.thesocialmediahat.com/blog/8-social-media-success-secrets-you-need-to-know/" TargetMode="External" /><Relationship Id="rId4" Type="http://schemas.openxmlformats.org/officeDocument/2006/relationships/hyperlink" Target="https://nationalvoterregistrationday.org/partner-tools/" TargetMode="External" /><Relationship Id="rId5" Type="http://schemas.openxmlformats.org/officeDocument/2006/relationships/hyperlink" Target="https://nationalvoterregistrationday.org/partner-tools/" TargetMode="External" /><Relationship Id="rId6" Type="http://schemas.openxmlformats.org/officeDocument/2006/relationships/hyperlink" Target="http://unothegateway.com/uno-celebrates-constitution-week-including-first-amendment-panel/" TargetMode="External" /><Relationship Id="rId7" Type="http://schemas.openxmlformats.org/officeDocument/2006/relationships/hyperlink" Target="http://unothegateway.com/uno-celebrates-constitution-week-including-first-amendment-panel/" TargetMode="External" /><Relationship Id="rId8" Type="http://schemas.openxmlformats.org/officeDocument/2006/relationships/hyperlink" Target="https://nodexlgraphgallery.org/Pages/Graph.aspx?graphID=210963" TargetMode="External" /><Relationship Id="rId9" Type="http://schemas.openxmlformats.org/officeDocument/2006/relationships/hyperlink" Target="https://nodexlgraphgallery.org/Pages/Graph.aspx?graphID=210963" TargetMode="External" /><Relationship Id="rId10" Type="http://schemas.openxmlformats.org/officeDocument/2006/relationships/hyperlink" Target="https://nodexlgraphgallery.org/Pages/Graph.aspx?graphID=210963" TargetMode="External" /><Relationship Id="rId11" Type="http://schemas.openxmlformats.org/officeDocument/2006/relationships/hyperlink" Target="https://nodexlgraphgallery.org/Pages/Graph.aspx?graphID=210963" TargetMode="External" /><Relationship Id="rId12" Type="http://schemas.openxmlformats.org/officeDocument/2006/relationships/hyperlink" Target="https://blog.hubspot.com/marketing/social-media-holiday-calendar-2017" TargetMode="External" /><Relationship Id="rId13" Type="http://schemas.openxmlformats.org/officeDocument/2006/relationships/hyperlink" Target="https://nodexlgraphgallery.org/Pages/Graph.aspx?graphID=210965" TargetMode="External" /><Relationship Id="rId14" Type="http://schemas.openxmlformats.org/officeDocument/2006/relationships/hyperlink" Target="https://nodexlgraphgallery.org/Pages/Graph.aspx?graphID=210965" TargetMode="External" /><Relationship Id="rId15" Type="http://schemas.openxmlformats.org/officeDocument/2006/relationships/hyperlink" Target="https://nodexlgraphgallery.org/Pages/Graph.aspx?graphID=210965" TargetMode="External" /><Relationship Id="rId16" Type="http://schemas.openxmlformats.org/officeDocument/2006/relationships/hyperlink" Target="https://nodexlgraphgallery.org/Pages/Graph.aspx?graphID=210965" TargetMode="External" /><Relationship Id="rId17" Type="http://schemas.openxmlformats.org/officeDocument/2006/relationships/hyperlink" Target="https://nodexlgraphgallery.org/Pages/Graph.aspx?graphID=210965" TargetMode="External" /><Relationship Id="rId18" Type="http://schemas.openxmlformats.org/officeDocument/2006/relationships/hyperlink" Target="https://nodexlgraphgallery.org/Pages/Graph.aspx?graphID=210965" TargetMode="External" /><Relationship Id="rId19" Type="http://schemas.openxmlformats.org/officeDocument/2006/relationships/hyperlink" Target="https://nodexlgraphgallery.org/Pages/Graph.aspx?graphID=210965" TargetMode="External" /><Relationship Id="rId20" Type="http://schemas.openxmlformats.org/officeDocument/2006/relationships/hyperlink" Target="https://nodexlgraphgallery.org/Pages/Graph.aspx?graphID=210965" TargetMode="External" /><Relationship Id="rId21" Type="http://schemas.openxmlformats.org/officeDocument/2006/relationships/hyperlink" Target="https://nodexlgraphgallery.org/Pages/Graph.aspx?graphID=210965" TargetMode="External" /><Relationship Id="rId22" Type="http://schemas.openxmlformats.org/officeDocument/2006/relationships/hyperlink" Target="https://nodexlgraphgallery.org/Pages/Graph.aspx?graphID=210965" TargetMode="External" /><Relationship Id="rId23" Type="http://schemas.openxmlformats.org/officeDocument/2006/relationships/hyperlink" Target="https://nodexlgraphgallery.org/Pages/Graph.aspx?graphID=210965" TargetMode="External" /><Relationship Id="rId24" Type="http://schemas.openxmlformats.org/officeDocument/2006/relationships/hyperlink" Target="https://nodexlgraphgallery.org/Pages/Graph.aspx?graphID=210965" TargetMode="External" /><Relationship Id="rId25" Type="http://schemas.openxmlformats.org/officeDocument/2006/relationships/hyperlink" Target="https://nodexlgraphgallery.org/Pages/Graph.aspx?graphID=210965" TargetMode="External" /><Relationship Id="rId26" Type="http://schemas.openxmlformats.org/officeDocument/2006/relationships/hyperlink" Target="https://nodexlgraphgallery.org/Pages/Graph.aspx?graphID=210965" TargetMode="External" /><Relationship Id="rId27" Type="http://schemas.openxmlformats.org/officeDocument/2006/relationships/hyperlink" Target="https://twitter.com/kylie_squiers/status/1177711359078875143" TargetMode="External" /><Relationship Id="rId28" Type="http://schemas.openxmlformats.org/officeDocument/2006/relationships/hyperlink" Target="https://www.unomaha.edu/office-of-equity-access-and-diversity/index.php" TargetMode="External" /><Relationship Id="rId29" Type="http://schemas.openxmlformats.org/officeDocument/2006/relationships/hyperlink" Target="https://nodexlgraphgallery.org/Pages/Graph.aspx?graphID=211526" TargetMode="External" /><Relationship Id="rId30" Type="http://schemas.openxmlformats.org/officeDocument/2006/relationships/hyperlink" Target="https://nodexlgraphgallery.org/Pages/Graph.aspx?graphID=210965" TargetMode="External" /><Relationship Id="rId31" Type="http://schemas.openxmlformats.org/officeDocument/2006/relationships/hyperlink" Target="https://nodexlgraphgallery.org/Pages/Graph.aspx?graphID=211526" TargetMode="External" /><Relationship Id="rId32" Type="http://schemas.openxmlformats.org/officeDocument/2006/relationships/hyperlink" Target="https://nodexlgraphgallery.org/Pages/Graph.aspx?graphID=210965" TargetMode="External" /><Relationship Id="rId33" Type="http://schemas.openxmlformats.org/officeDocument/2006/relationships/hyperlink" Target="https://nodexlgraphgallery.org/Pages/Graph.aspx?graphID=210965" TargetMode="External" /><Relationship Id="rId34" Type="http://schemas.openxmlformats.org/officeDocument/2006/relationships/hyperlink" Target="https://nodexlgraphgallery.org/Pages/Graph.aspx?graphID=210965" TargetMode="External" /><Relationship Id="rId35" Type="http://schemas.openxmlformats.org/officeDocument/2006/relationships/hyperlink" Target="https://nodexlgraphgallery.org/Pages/Graph.aspx?graphID=210965" TargetMode="External" /><Relationship Id="rId36" Type="http://schemas.openxmlformats.org/officeDocument/2006/relationships/hyperlink" Target="https://nodexlgraphgallery.org/Pages/Graph.aspx?graphID=211526" TargetMode="External" /><Relationship Id="rId37" Type="http://schemas.openxmlformats.org/officeDocument/2006/relationships/hyperlink" Target="https://nodexlgraphgallery.org/Pages/Graph.aspx?graphID=211526" TargetMode="External" /><Relationship Id="rId38" Type="http://schemas.openxmlformats.org/officeDocument/2006/relationships/hyperlink" Target="https://nodexlgraphgallery.org/Pages/Graph.aspx?graphID=211526" TargetMode="External" /><Relationship Id="rId39" Type="http://schemas.openxmlformats.org/officeDocument/2006/relationships/hyperlink" Target="https://nodexlgraphgallery.org/Pages/Graph.aspx?graphID=211526" TargetMode="External" /><Relationship Id="rId40" Type="http://schemas.openxmlformats.org/officeDocument/2006/relationships/hyperlink" Target="https://nodexlgraphgallery.org/Pages/Graph.aspx?graphID=211526" TargetMode="External" /><Relationship Id="rId41" Type="http://schemas.openxmlformats.org/officeDocument/2006/relationships/hyperlink" Target="https://nodexlgraphgallery.org/Pages/Graph.aspx?graphID=211526" TargetMode="External" /><Relationship Id="rId42" Type="http://schemas.openxmlformats.org/officeDocument/2006/relationships/hyperlink" Target="https://nodexlgraphgallery.org/Pages/Graph.aspx?graphID=211526" TargetMode="External" /><Relationship Id="rId43" Type="http://schemas.openxmlformats.org/officeDocument/2006/relationships/hyperlink" Target="https://nodexlgraphgallery.org/Pages/Graph.aspx?graphID=211526" TargetMode="External" /><Relationship Id="rId44" Type="http://schemas.openxmlformats.org/officeDocument/2006/relationships/hyperlink" Target="https://nodexlgraphgallery.org/Pages/Graph.aspx?graphID=211526" TargetMode="External" /><Relationship Id="rId45" Type="http://schemas.openxmlformats.org/officeDocument/2006/relationships/hyperlink" Target="https://nodexlgraphgallery.org/Pages/Graph.aspx?graphID=211526" TargetMode="External" /><Relationship Id="rId46" Type="http://schemas.openxmlformats.org/officeDocument/2006/relationships/hyperlink" Target="https://nodexlgraphgallery.org/Pages/Graph.aspx?graphID=211526" TargetMode="External" /><Relationship Id="rId47" Type="http://schemas.openxmlformats.org/officeDocument/2006/relationships/hyperlink" Target="https://twitter.com/unothegateway/status/1176862236507287553" TargetMode="External" /><Relationship Id="rId48" Type="http://schemas.openxmlformats.org/officeDocument/2006/relationships/hyperlink" Target="https://twitter.com/unothegateway/status/1177606923291697153" TargetMode="External" /><Relationship Id="rId49" Type="http://schemas.openxmlformats.org/officeDocument/2006/relationships/hyperlink" Target="https://twitter.com/realDonaldTrump/status/1176819645699043328" TargetMode="External" /><Relationship Id="rId50" Type="http://schemas.openxmlformats.org/officeDocument/2006/relationships/hyperlink" Target="https://twitter.com/MarsNevada/status/1178824234946023424" TargetMode="External" /><Relationship Id="rId51" Type="http://schemas.openxmlformats.org/officeDocument/2006/relationships/hyperlink" Target="https://twitter.com/MarsNevada/status/1178824234946023424" TargetMode="External" /><Relationship Id="rId52" Type="http://schemas.openxmlformats.org/officeDocument/2006/relationships/hyperlink" Target="https://nodexlgraphgallery.org/Pages/Graph.aspx?graphID=211526" TargetMode="External" /><Relationship Id="rId53" Type="http://schemas.openxmlformats.org/officeDocument/2006/relationships/hyperlink" Target="https://nodexlgraphgallery.org/Pages/Graph.aspx?graphID=211526" TargetMode="External" /><Relationship Id="rId54" Type="http://schemas.openxmlformats.org/officeDocument/2006/relationships/hyperlink" Target="https://nodexlgraphgallery.org/Pages/Graph.aspx?graphID=211526" TargetMode="External" /><Relationship Id="rId55" Type="http://schemas.openxmlformats.org/officeDocument/2006/relationships/hyperlink" Target="https://twitter.com/marsnevada/status/1178826362468986880" TargetMode="External" /><Relationship Id="rId56" Type="http://schemas.openxmlformats.org/officeDocument/2006/relationships/hyperlink" Target="https://nodexlgraphgallery.org/Pages/Graph.aspx?graphID=211526" TargetMode="External" /><Relationship Id="rId57" Type="http://schemas.openxmlformats.org/officeDocument/2006/relationships/hyperlink" Target="https://nodexlgraphgallery.org/Pages/Graph.aspx?graphID=211526" TargetMode="External" /><Relationship Id="rId58" Type="http://schemas.openxmlformats.org/officeDocument/2006/relationships/hyperlink" Target="https://twitter.com/MarsNevada/status/1178824234946023424" TargetMode="External" /><Relationship Id="rId59" Type="http://schemas.openxmlformats.org/officeDocument/2006/relationships/hyperlink" Target="https://open.spotify.com/playlist/6nQ1HebZ3y5Q6yTtFSoct4" TargetMode="External" /><Relationship Id="rId60" Type="http://schemas.openxmlformats.org/officeDocument/2006/relationships/hyperlink" Target="https://twitter.com/MarsNevada/status/1179148347736645633" TargetMode="External" /><Relationship Id="rId61" Type="http://schemas.openxmlformats.org/officeDocument/2006/relationships/hyperlink" Target="https://nodexlgraphgallery.org/Pages/Graph.aspx?graphID=211526" TargetMode="External" /><Relationship Id="rId62" Type="http://schemas.openxmlformats.org/officeDocument/2006/relationships/hyperlink" Target="http://unothegateway.com/uno-celebrates-constitution-week-including-first-amendment-panel/" TargetMode="External" /><Relationship Id="rId63" Type="http://schemas.openxmlformats.org/officeDocument/2006/relationships/hyperlink" Target="http://unothegateway.com/uno-celebrates-constitution-week-including-first-amendment-panel/" TargetMode="External" /><Relationship Id="rId64" Type="http://schemas.openxmlformats.org/officeDocument/2006/relationships/hyperlink" Target="https://twitter.com/unosml/status/1176886608844345344" TargetMode="External" /><Relationship Id="rId65" Type="http://schemas.openxmlformats.org/officeDocument/2006/relationships/hyperlink" Target="https://twitter.com/marsnevada/status/1178826362468986880" TargetMode="External" /><Relationship Id="rId66" Type="http://schemas.openxmlformats.org/officeDocument/2006/relationships/hyperlink" Target="https://nodexlgraphgallery.org/Pages/Graph.aspx?graphID=211526" TargetMode="External" /><Relationship Id="rId67" Type="http://schemas.openxmlformats.org/officeDocument/2006/relationships/hyperlink" Target="http://unothegateway.com/uno-celebrates-constitution-week-including-first-amendment-panel/" TargetMode="External" /><Relationship Id="rId68" Type="http://schemas.openxmlformats.org/officeDocument/2006/relationships/hyperlink" Target="https://nodexlgraphgallery.org/Pages/Graph.aspx?graphID=210963" TargetMode="External" /><Relationship Id="rId69" Type="http://schemas.openxmlformats.org/officeDocument/2006/relationships/hyperlink" Target="https://nodexlgraphgallery.org/Pages/Graph.aspx?graphID=211526" TargetMode="External" /><Relationship Id="rId70" Type="http://schemas.openxmlformats.org/officeDocument/2006/relationships/hyperlink" Target="https://nodexlgraphgallery.org/Pages/Graph.aspx?graphID=211526" TargetMode="External" /><Relationship Id="rId71" Type="http://schemas.openxmlformats.org/officeDocument/2006/relationships/hyperlink" Target="https://twitter.com/unosml/status/1176886608844345344" TargetMode="External" /><Relationship Id="rId72" Type="http://schemas.openxmlformats.org/officeDocument/2006/relationships/hyperlink" Target="https://nodexlgraphgallery.org/Pages/Graph.aspx?graphID=211526" TargetMode="External" /><Relationship Id="rId73" Type="http://schemas.openxmlformats.org/officeDocument/2006/relationships/hyperlink" Target="https://nodexlgraphgallery.org/Pages/Graph.aspx?graphID=211526" TargetMode="External" /><Relationship Id="rId74" Type="http://schemas.openxmlformats.org/officeDocument/2006/relationships/hyperlink" Target="https://nodexlgraphgallery.org/Pages/Graph.aspx?graphID=211526" TargetMode="External" /><Relationship Id="rId75" Type="http://schemas.openxmlformats.org/officeDocument/2006/relationships/hyperlink" Target="https://nodexlgraphgallery.org/Pages/Graph.aspx?graphID=211526" TargetMode="External" /><Relationship Id="rId76" Type="http://schemas.openxmlformats.org/officeDocument/2006/relationships/hyperlink" Target="https://nodexlgraphgallery.org/Pages/Graph.aspx?graphID=210963" TargetMode="External" /><Relationship Id="rId77" Type="http://schemas.openxmlformats.org/officeDocument/2006/relationships/hyperlink" Target="https://nodexlgraphgallery.org/Pages/Graph.aspx?graphID=211526" TargetMode="External" /><Relationship Id="rId78" Type="http://schemas.openxmlformats.org/officeDocument/2006/relationships/hyperlink" Target="https://nodexlgraphgallery.org/Pages/Graph.aspx?graphID=211526" TargetMode="External" /><Relationship Id="rId79" Type="http://schemas.openxmlformats.org/officeDocument/2006/relationships/hyperlink" Target="https://nodexlgraphgallery.org/Pages/Graph.aspx?graphID=211526" TargetMode="External" /><Relationship Id="rId80" Type="http://schemas.openxmlformats.org/officeDocument/2006/relationships/hyperlink" Target="https://nodexlgraphgallery.org/Pages/Graph.aspx?graphID=210965" TargetMode="External" /><Relationship Id="rId81" Type="http://schemas.openxmlformats.org/officeDocument/2006/relationships/hyperlink" Target="https://nodexlgraphgallery.org/Pages/Graph.aspx?graphID=211526" TargetMode="External" /><Relationship Id="rId82" Type="http://schemas.openxmlformats.org/officeDocument/2006/relationships/hyperlink" Target="https://nodexlgraphgallery.org/Pages/Graph.aspx?graphID=211526" TargetMode="External" /><Relationship Id="rId83" Type="http://schemas.openxmlformats.org/officeDocument/2006/relationships/hyperlink" Target="https://nodexlgraphgallery.org/Pages/Graph.aspx?graphID=211526" TargetMode="External" /><Relationship Id="rId84" Type="http://schemas.openxmlformats.org/officeDocument/2006/relationships/hyperlink" Target="https://nodexlgraphgallery.org/Pages/Graph.aspx?graphID=210963" TargetMode="External" /><Relationship Id="rId85" Type="http://schemas.openxmlformats.org/officeDocument/2006/relationships/hyperlink" Target="https://nodexlgraphgallery.org/Pages/Graph.aspx?graphID=211526" TargetMode="External" /><Relationship Id="rId86" Type="http://schemas.openxmlformats.org/officeDocument/2006/relationships/hyperlink" Target="https://twitter.com/barstoolhusker/status/1176932576495362049" TargetMode="External" /><Relationship Id="rId87" Type="http://schemas.openxmlformats.org/officeDocument/2006/relationships/hyperlink" Target="https://nodexlgraphgallery.org/Pages/Graph.aspx?graphID=211526" TargetMode="External" /><Relationship Id="rId88" Type="http://schemas.openxmlformats.org/officeDocument/2006/relationships/hyperlink" Target="https://nodexlgraphgallery.org/Pages/Graph.aspx?graphID=211526" TargetMode="External" /><Relationship Id="rId89" Type="http://schemas.openxmlformats.org/officeDocument/2006/relationships/hyperlink" Target="https://nodexlgraphgallery.org/Pages/Graph.aspx?graphID=211526" TargetMode="External" /><Relationship Id="rId90" Type="http://schemas.openxmlformats.org/officeDocument/2006/relationships/hyperlink" Target="https://twitter.com/unosml/status/1176886608844345344" TargetMode="External" /><Relationship Id="rId91" Type="http://schemas.openxmlformats.org/officeDocument/2006/relationships/hyperlink" Target="https://blog.hubspot.com/marketing/social-media-holiday-calendar-2017" TargetMode="External" /><Relationship Id="rId92" Type="http://schemas.openxmlformats.org/officeDocument/2006/relationships/hyperlink" Target="https://www.thesocialmediahat.com/blog/8-social-media-success-secrets-you-need-to-know/" TargetMode="External" /><Relationship Id="rId93" Type="http://schemas.openxmlformats.org/officeDocument/2006/relationships/hyperlink" Target="https://twitter.com/marsnevada/status/1178826362468986880" TargetMode="External" /><Relationship Id="rId94" Type="http://schemas.openxmlformats.org/officeDocument/2006/relationships/hyperlink" Target="https://nodexlgraphgallery.org/Pages/Graph.aspx?graphID=210963" TargetMode="External" /><Relationship Id="rId95" Type="http://schemas.openxmlformats.org/officeDocument/2006/relationships/hyperlink" Target="https://nodexlgraphgallery.org/Pages/Graph.aspx?graphID=210965" TargetMode="External" /><Relationship Id="rId96" Type="http://schemas.openxmlformats.org/officeDocument/2006/relationships/hyperlink" Target="http://unothegateway.com/uno-celebrates-constitution-week-including-first-amendment-panel/" TargetMode="External" /><Relationship Id="rId97" Type="http://schemas.openxmlformats.org/officeDocument/2006/relationships/hyperlink" Target="https://twitter.com/marsnevada/status/1178826362468986880" TargetMode="External" /><Relationship Id="rId98" Type="http://schemas.openxmlformats.org/officeDocument/2006/relationships/hyperlink" Target="https://nationalvoterregistrationday.org/partner-tools/" TargetMode="External" /><Relationship Id="rId99" Type="http://schemas.openxmlformats.org/officeDocument/2006/relationships/hyperlink" Target="https://twitter.com/unosml/status/1176886608844345344" TargetMode="External" /><Relationship Id="rId100" Type="http://schemas.openxmlformats.org/officeDocument/2006/relationships/hyperlink" Target="https://blog.hubspot.com/marketing/social-media-holiday-calendar-2017" TargetMode="External" /><Relationship Id="rId101" Type="http://schemas.openxmlformats.org/officeDocument/2006/relationships/hyperlink" Target="https://www.thesocialmediahat.com/blog/8-social-media-success-secrets-you-need-to-know/" TargetMode="External" /><Relationship Id="rId102" Type="http://schemas.openxmlformats.org/officeDocument/2006/relationships/hyperlink" Target="https://twitter.com/marsnevada/status/1178826362468986880" TargetMode="External" /><Relationship Id="rId103" Type="http://schemas.openxmlformats.org/officeDocument/2006/relationships/hyperlink" Target="https://nodexlgraphgallery.org/Pages/Graph.aspx?graphID=211526" TargetMode="External" /><Relationship Id="rId104" Type="http://schemas.openxmlformats.org/officeDocument/2006/relationships/hyperlink" Target="http://unothegateway.com/uno-celebrates-constitution-week-including-first-amendment-panel/" TargetMode="External" /><Relationship Id="rId105" Type="http://schemas.openxmlformats.org/officeDocument/2006/relationships/hyperlink" Target="https://nodexlgraphgallery.org/Pages/Graph.aspx?graphID=210963" TargetMode="External" /><Relationship Id="rId106" Type="http://schemas.openxmlformats.org/officeDocument/2006/relationships/hyperlink" Target="https://nodexlgraphgallery.org/Pages/Graph.aspx?graphID=211526" TargetMode="External" /><Relationship Id="rId107" Type="http://schemas.openxmlformats.org/officeDocument/2006/relationships/hyperlink" Target="https://nodexlgraphgallery.org/Pages/Graph.aspx?graphID=211526" TargetMode="External" /><Relationship Id="rId108" Type="http://schemas.openxmlformats.org/officeDocument/2006/relationships/hyperlink" Target="https://twitter.com/unosml/status/1176884019683713024" TargetMode="External" /><Relationship Id="rId109" Type="http://schemas.openxmlformats.org/officeDocument/2006/relationships/hyperlink" Target="https://twitter.com/aejmc_prd/status/1176946418227056641" TargetMode="External" /><Relationship Id="rId110" Type="http://schemas.openxmlformats.org/officeDocument/2006/relationships/hyperlink" Target="https://www.brookings.edu/blog/fixgov/2017/09/18/views-among-college-students-regarding-the-first-amendment-results-from-a-new-survey/" TargetMode="External" /><Relationship Id="rId111" Type="http://schemas.openxmlformats.org/officeDocument/2006/relationships/hyperlink" Target="https://twitter.com/ajplus/status/1179089226966736896" TargetMode="External" /><Relationship Id="rId112" Type="http://schemas.openxmlformats.org/officeDocument/2006/relationships/hyperlink" Target="http://unothegateway.com/uno-celebrates-constitution-week-including-first-amendment-panel/" TargetMode="External" /><Relationship Id="rId113" Type="http://schemas.openxmlformats.org/officeDocument/2006/relationships/hyperlink" Target="https://pbs.twimg.com/media/EFznricU4AEy8LY.jpg" TargetMode="External" /><Relationship Id="rId114" Type="http://schemas.openxmlformats.org/officeDocument/2006/relationships/hyperlink" Target="https://pbs.twimg.com/media/EFznricU4AEy8LY.jpg" TargetMode="External" /><Relationship Id="rId115" Type="http://schemas.openxmlformats.org/officeDocument/2006/relationships/hyperlink" Target="https://pbs.twimg.com/media/EFznricU4AEy8LY.jpg" TargetMode="External" /><Relationship Id="rId116" Type="http://schemas.openxmlformats.org/officeDocument/2006/relationships/hyperlink" Target="https://pbs.twimg.com/tweet_video_thumb/EFeXM77W4AAhyNB.jpg" TargetMode="External" /><Relationship Id="rId117" Type="http://schemas.openxmlformats.org/officeDocument/2006/relationships/hyperlink" Target="https://pbs.twimg.com/media/EFp5cbhX0AA_kJk.jpg" TargetMode="External" /><Relationship Id="rId118" Type="http://schemas.openxmlformats.org/officeDocument/2006/relationships/hyperlink" Target="https://pbs.twimg.com/media/EF0b0ZnUYAAvkIJ.jpg" TargetMode="External" /><Relationship Id="rId119" Type="http://schemas.openxmlformats.org/officeDocument/2006/relationships/hyperlink" Target="https://pbs.twimg.com/media/EFRLdYgWwAAIM8k.jpg" TargetMode="External" /><Relationship Id="rId120" Type="http://schemas.openxmlformats.org/officeDocument/2006/relationships/hyperlink" Target="https://pbs.twimg.com/ext_tw_video_thumb/1178824179597991936/pu/img/kJkLG2YVtb-h4GfN.jpg" TargetMode="External" /><Relationship Id="rId121" Type="http://schemas.openxmlformats.org/officeDocument/2006/relationships/hyperlink" Target="https://pbs.twimg.com/ext_tw_video_thumb/1178824179597991936/pu/img/kJkLG2YVtb-h4GfN.jpg" TargetMode="External" /><Relationship Id="rId122" Type="http://schemas.openxmlformats.org/officeDocument/2006/relationships/hyperlink" Target="https://pbs.twimg.com/media/EF0tK7yU4AAcWo2.jpg" TargetMode="External" /><Relationship Id="rId123" Type="http://schemas.openxmlformats.org/officeDocument/2006/relationships/hyperlink" Target="https://pbs.twimg.com/tweet_video_thumb/EFwBFSZWoAEfk4x.jpg" TargetMode="External" /><Relationship Id="rId124" Type="http://schemas.openxmlformats.org/officeDocument/2006/relationships/hyperlink" Target="https://pbs.twimg.com/media/EFznricU4AEy8LY.jpg" TargetMode="External" /><Relationship Id="rId125" Type="http://schemas.openxmlformats.org/officeDocument/2006/relationships/hyperlink" Target="https://pbs.twimg.com/tweet_video_thumb/EFwBFSZWoAEfk4x.jpg" TargetMode="External" /><Relationship Id="rId126" Type="http://schemas.openxmlformats.org/officeDocument/2006/relationships/hyperlink" Target="https://pbs.twimg.com/tweet_video_thumb/EFP8daWUUAAgUT3.jpg" TargetMode="External" /><Relationship Id="rId127" Type="http://schemas.openxmlformats.org/officeDocument/2006/relationships/hyperlink" Target="https://pbs.twimg.com/tweet_video_thumb/EFWOmXlXYAERIPH.jpg" TargetMode="External" /><Relationship Id="rId128" Type="http://schemas.openxmlformats.org/officeDocument/2006/relationships/hyperlink" Target="https://pbs.twimg.com/tweet_video_thumb/EFkccVKXoAAOAX9.jpg" TargetMode="External" /><Relationship Id="rId129" Type="http://schemas.openxmlformats.org/officeDocument/2006/relationships/hyperlink" Target="https://pbs.twimg.com/tweet_video_thumb/EFrT3nBX0AAp6gA.jpg" TargetMode="External" /><Relationship Id="rId130" Type="http://schemas.openxmlformats.org/officeDocument/2006/relationships/hyperlink" Target="https://pbs.twimg.com/tweet_video_thumb/EFerNGfW4AUD91A.jpg" TargetMode="External" /><Relationship Id="rId131" Type="http://schemas.openxmlformats.org/officeDocument/2006/relationships/hyperlink" Target="https://pbs.twimg.com/media/EFznricU4AEy8LY.jpg" TargetMode="External" /><Relationship Id="rId132" Type="http://schemas.openxmlformats.org/officeDocument/2006/relationships/hyperlink" Target="https://pbs.twimg.com/tweet_video_thumb/EFerNGfW4AUD91A.jpg" TargetMode="External" /><Relationship Id="rId133" Type="http://schemas.openxmlformats.org/officeDocument/2006/relationships/hyperlink" Target="https://pbs.twimg.com/media/EFznricU4AEy8LY.jpg" TargetMode="External" /><Relationship Id="rId134" Type="http://schemas.openxmlformats.org/officeDocument/2006/relationships/hyperlink" Target="https://pbs.twimg.com/tweet_video_thumb/EFerNGfW4AUD91A.jpg" TargetMode="External" /><Relationship Id="rId135" Type="http://schemas.openxmlformats.org/officeDocument/2006/relationships/hyperlink" Target="http://pbs.twimg.com/profile_images/567439567360245760/t7pyr8Ah_normal.jpeg" TargetMode="External" /><Relationship Id="rId136" Type="http://schemas.openxmlformats.org/officeDocument/2006/relationships/hyperlink" Target="http://pbs.twimg.com/profile_images/567439567360245760/t7pyr8Ah_normal.jpeg" TargetMode="External" /><Relationship Id="rId137" Type="http://schemas.openxmlformats.org/officeDocument/2006/relationships/hyperlink" Target="http://pbs.twimg.com/profile_images/3243737137/f6fb1556bd20677e91a2bd4e4f676d20_normal.jpeg" TargetMode="External" /><Relationship Id="rId138" Type="http://schemas.openxmlformats.org/officeDocument/2006/relationships/hyperlink" Target="http://pbs.twimg.com/profile_images/1020168026899939328/jDnCQqxk_normal.jpg" TargetMode="External" /><Relationship Id="rId139" Type="http://schemas.openxmlformats.org/officeDocument/2006/relationships/hyperlink" Target="http://pbs.twimg.com/profile_images/1213459310/Makkaltv_web_normal.png" TargetMode="External" /><Relationship Id="rId140" Type="http://schemas.openxmlformats.org/officeDocument/2006/relationships/hyperlink" Target="http://pbs.twimg.com/profile_images/1101096604390420481/1A0gbHVa_normal.jpg" TargetMode="External" /><Relationship Id="rId141" Type="http://schemas.openxmlformats.org/officeDocument/2006/relationships/hyperlink" Target="http://pbs.twimg.com/profile_images/1151716300839931904/Y72pA1N8_normal.jpg" TargetMode="External" /><Relationship Id="rId142" Type="http://schemas.openxmlformats.org/officeDocument/2006/relationships/hyperlink" Target="http://pbs.twimg.com/profile_images/1124176275722125312/lyn4nKwU_normal.jpg" TargetMode="External" /><Relationship Id="rId143" Type="http://schemas.openxmlformats.org/officeDocument/2006/relationships/hyperlink" Target="http://pbs.twimg.com/profile_images/691486428253958144/rRbwW0C1_normal.jpg" TargetMode="External" /><Relationship Id="rId144" Type="http://schemas.openxmlformats.org/officeDocument/2006/relationships/hyperlink" Target="http://pbs.twimg.com/profile_images/691486428253958144/rRbwW0C1_normal.jpg" TargetMode="External" /><Relationship Id="rId145" Type="http://schemas.openxmlformats.org/officeDocument/2006/relationships/hyperlink" Target="http://pbs.twimg.com/profile_images/691486428253958144/rRbwW0C1_normal.jpg" TargetMode="External" /><Relationship Id="rId146" Type="http://schemas.openxmlformats.org/officeDocument/2006/relationships/hyperlink" Target="http://pbs.twimg.com/profile_images/691486428253958144/rRbwW0C1_normal.jpg" TargetMode="External" /><Relationship Id="rId147" Type="http://schemas.openxmlformats.org/officeDocument/2006/relationships/hyperlink" Target="http://pbs.twimg.com/profile_images/691486428253958144/rRbwW0C1_normal.jpg" TargetMode="External" /><Relationship Id="rId148" Type="http://schemas.openxmlformats.org/officeDocument/2006/relationships/hyperlink" Target="http://pbs.twimg.com/profile_images/691486428253958144/rRbwW0C1_normal.jpg" TargetMode="External" /><Relationship Id="rId149" Type="http://schemas.openxmlformats.org/officeDocument/2006/relationships/hyperlink" Target="http://pbs.twimg.com/profile_images/841180358687232000/WPPfQFZe_normal.jpg" TargetMode="External" /><Relationship Id="rId150" Type="http://schemas.openxmlformats.org/officeDocument/2006/relationships/hyperlink" Target="http://pbs.twimg.com/profile_images/841180358687232000/WPPfQFZe_normal.jpg" TargetMode="External" /><Relationship Id="rId151" Type="http://schemas.openxmlformats.org/officeDocument/2006/relationships/hyperlink" Target="http://pbs.twimg.com/profile_images/841180358687232000/WPPfQFZe_normal.jpg" TargetMode="External" /><Relationship Id="rId152" Type="http://schemas.openxmlformats.org/officeDocument/2006/relationships/hyperlink" Target="http://pbs.twimg.com/profile_images/1174724847156547589/QnFLbAWF_normal.jpg" TargetMode="External" /><Relationship Id="rId153" Type="http://schemas.openxmlformats.org/officeDocument/2006/relationships/hyperlink" Target="http://pbs.twimg.com/profile_images/1174724847156547589/QnFLbAWF_normal.jpg" TargetMode="External" /><Relationship Id="rId154" Type="http://schemas.openxmlformats.org/officeDocument/2006/relationships/hyperlink" Target="http://pbs.twimg.com/profile_images/1174724847156547589/QnFLbAWF_normal.jpg" TargetMode="External" /><Relationship Id="rId155" Type="http://schemas.openxmlformats.org/officeDocument/2006/relationships/hyperlink" Target="http://pbs.twimg.com/profile_images/912667889395798022/pMoB2qc8_normal.jpg" TargetMode="External" /><Relationship Id="rId156" Type="http://schemas.openxmlformats.org/officeDocument/2006/relationships/hyperlink" Target="http://pbs.twimg.com/profile_images/638699325959180288/5d-g_8F3_normal.jpg" TargetMode="External" /><Relationship Id="rId157" Type="http://schemas.openxmlformats.org/officeDocument/2006/relationships/hyperlink" Target="http://pbs.twimg.com/profile_images/638699325959180288/5d-g_8F3_normal.jpg" TargetMode="External" /><Relationship Id="rId158" Type="http://schemas.openxmlformats.org/officeDocument/2006/relationships/hyperlink" Target="http://pbs.twimg.com/profile_images/638699325959180288/5d-g_8F3_normal.jpg" TargetMode="External" /><Relationship Id="rId159" Type="http://schemas.openxmlformats.org/officeDocument/2006/relationships/hyperlink" Target="http://pbs.twimg.com/profile_images/638699325959180288/5d-g_8F3_normal.jpg" TargetMode="External" /><Relationship Id="rId160" Type="http://schemas.openxmlformats.org/officeDocument/2006/relationships/hyperlink" Target="http://pbs.twimg.com/profile_images/638699325959180288/5d-g_8F3_normal.jpg" TargetMode="External" /><Relationship Id="rId161" Type="http://schemas.openxmlformats.org/officeDocument/2006/relationships/hyperlink" Target="http://pbs.twimg.com/profile_images/638699325959180288/5d-g_8F3_normal.jpg" TargetMode="External" /><Relationship Id="rId162" Type="http://schemas.openxmlformats.org/officeDocument/2006/relationships/hyperlink" Target="http://pbs.twimg.com/profile_images/638699325959180288/5d-g_8F3_normal.jpg" TargetMode="External" /><Relationship Id="rId163" Type="http://schemas.openxmlformats.org/officeDocument/2006/relationships/hyperlink" Target="http://pbs.twimg.com/profile_images/2761713408/6329c1d5a241ca23457c0db374bee56b_normal.jpeg" TargetMode="External" /><Relationship Id="rId164" Type="http://schemas.openxmlformats.org/officeDocument/2006/relationships/hyperlink" Target="http://pbs.twimg.com/profile_images/2761713408/6329c1d5a241ca23457c0db374bee56b_normal.jpeg" TargetMode="External" /><Relationship Id="rId165" Type="http://schemas.openxmlformats.org/officeDocument/2006/relationships/hyperlink" Target="http://pbs.twimg.com/profile_images/2761713408/6329c1d5a241ca23457c0db374bee56b_normal.jpeg" TargetMode="External" /><Relationship Id="rId166" Type="http://schemas.openxmlformats.org/officeDocument/2006/relationships/hyperlink" Target="http://pbs.twimg.com/profile_images/2761713408/6329c1d5a241ca23457c0db374bee56b_normal.jpeg" TargetMode="External" /><Relationship Id="rId167" Type="http://schemas.openxmlformats.org/officeDocument/2006/relationships/hyperlink" Target="http://pbs.twimg.com/profile_images/2761713408/6329c1d5a241ca23457c0db374bee56b_normal.jpeg" TargetMode="External" /><Relationship Id="rId168" Type="http://schemas.openxmlformats.org/officeDocument/2006/relationships/hyperlink" Target="http://pbs.twimg.com/profile_images/2761713408/6329c1d5a241ca23457c0db374bee56b_normal.jpeg" TargetMode="External" /><Relationship Id="rId169" Type="http://schemas.openxmlformats.org/officeDocument/2006/relationships/hyperlink" Target="http://pbs.twimg.com/profile_images/2761713408/6329c1d5a241ca23457c0db374bee56b_normal.jpeg" TargetMode="External" /><Relationship Id="rId170" Type="http://schemas.openxmlformats.org/officeDocument/2006/relationships/hyperlink" Target="http://pbs.twimg.com/profile_images/2761713408/6329c1d5a241ca23457c0db374bee56b_normal.jpeg" TargetMode="External" /><Relationship Id="rId171" Type="http://schemas.openxmlformats.org/officeDocument/2006/relationships/hyperlink" Target="http://pbs.twimg.com/profile_images/2761713408/6329c1d5a241ca23457c0db374bee56b_normal.jpeg" TargetMode="External" /><Relationship Id="rId172" Type="http://schemas.openxmlformats.org/officeDocument/2006/relationships/hyperlink" Target="http://pbs.twimg.com/profile_images/1061744570344517633/fKDfFqhQ_normal.jpg" TargetMode="External" /><Relationship Id="rId173" Type="http://schemas.openxmlformats.org/officeDocument/2006/relationships/hyperlink" Target="http://pbs.twimg.com/profile_images/1061744570344517633/fKDfFqhQ_normal.jpg" TargetMode="External" /><Relationship Id="rId174" Type="http://schemas.openxmlformats.org/officeDocument/2006/relationships/hyperlink" Target="http://pbs.twimg.com/profile_images/1061744570344517633/fKDfFqhQ_normal.jpg" TargetMode="External" /><Relationship Id="rId175" Type="http://schemas.openxmlformats.org/officeDocument/2006/relationships/hyperlink" Target="http://pbs.twimg.com/profile_images/677951382775709696/azMKWnDc_normal.jpg" TargetMode="External" /><Relationship Id="rId176" Type="http://schemas.openxmlformats.org/officeDocument/2006/relationships/hyperlink" Target="http://pbs.twimg.com/profile_images/1061744570344517633/fKDfFqhQ_normal.jpg" TargetMode="External" /><Relationship Id="rId177" Type="http://schemas.openxmlformats.org/officeDocument/2006/relationships/hyperlink" Target="http://pbs.twimg.com/profile_images/912667889395798022/pMoB2qc8_normal.jpg" TargetMode="External" /><Relationship Id="rId178" Type="http://schemas.openxmlformats.org/officeDocument/2006/relationships/hyperlink" Target="http://pbs.twimg.com/profile_images/1061744570344517633/fKDfFqhQ_normal.jpg" TargetMode="External" /><Relationship Id="rId179" Type="http://schemas.openxmlformats.org/officeDocument/2006/relationships/hyperlink" Target="http://pbs.twimg.com/profile_images/1061744570344517633/fKDfFqhQ_normal.jpg" TargetMode="External" /><Relationship Id="rId180" Type="http://schemas.openxmlformats.org/officeDocument/2006/relationships/hyperlink" Target="http://pbs.twimg.com/profile_images/875946540715659264/FDOf-UKL_normal.jpg" TargetMode="External" /><Relationship Id="rId181" Type="http://schemas.openxmlformats.org/officeDocument/2006/relationships/hyperlink" Target="http://pbs.twimg.com/profile_images/1061744570344517633/fKDfFqhQ_normal.jpg" TargetMode="External" /><Relationship Id="rId182" Type="http://schemas.openxmlformats.org/officeDocument/2006/relationships/hyperlink" Target="http://pbs.twimg.com/profile_images/875946540715659264/FDOf-UKL_normal.jpg" TargetMode="External" /><Relationship Id="rId183" Type="http://schemas.openxmlformats.org/officeDocument/2006/relationships/hyperlink" Target="http://pbs.twimg.com/profile_images/1061744570344517633/fKDfFqhQ_normal.jpg" TargetMode="External" /><Relationship Id="rId184" Type="http://schemas.openxmlformats.org/officeDocument/2006/relationships/hyperlink" Target="http://pbs.twimg.com/profile_images/875946540715659264/FDOf-UKL_normal.jpg" TargetMode="External" /><Relationship Id="rId185" Type="http://schemas.openxmlformats.org/officeDocument/2006/relationships/hyperlink" Target="http://pbs.twimg.com/profile_images/1061744570344517633/fKDfFqhQ_normal.jpg" TargetMode="External" /><Relationship Id="rId186" Type="http://schemas.openxmlformats.org/officeDocument/2006/relationships/hyperlink" Target="http://pbs.twimg.com/profile_images/875946540715659264/FDOf-UKL_normal.jpg" TargetMode="External" /><Relationship Id="rId187" Type="http://schemas.openxmlformats.org/officeDocument/2006/relationships/hyperlink" Target="http://pbs.twimg.com/profile_images/1061744570344517633/fKDfFqhQ_normal.jpg" TargetMode="External" /><Relationship Id="rId188" Type="http://schemas.openxmlformats.org/officeDocument/2006/relationships/hyperlink" Target="http://pbs.twimg.com/profile_images/875946540715659264/FDOf-UKL_normal.jpg" TargetMode="External" /><Relationship Id="rId189" Type="http://schemas.openxmlformats.org/officeDocument/2006/relationships/hyperlink" Target="http://pbs.twimg.com/profile_images/1061744570344517633/fKDfFqhQ_normal.jpg" TargetMode="External" /><Relationship Id="rId190" Type="http://schemas.openxmlformats.org/officeDocument/2006/relationships/hyperlink" Target="http://pbs.twimg.com/profile_images/875946540715659264/FDOf-UKL_normal.jpg" TargetMode="External" /><Relationship Id="rId191" Type="http://schemas.openxmlformats.org/officeDocument/2006/relationships/hyperlink" Target="http://pbs.twimg.com/profile_images/1061744570344517633/fKDfFqhQ_normal.jpg" TargetMode="External" /><Relationship Id="rId192" Type="http://schemas.openxmlformats.org/officeDocument/2006/relationships/hyperlink" Target="http://pbs.twimg.com/profile_images/875946540715659264/FDOf-UKL_normal.jpg" TargetMode="External" /><Relationship Id="rId193" Type="http://schemas.openxmlformats.org/officeDocument/2006/relationships/hyperlink" Target="https://pbs.twimg.com/media/EFznricU4AEy8LY.jpg" TargetMode="External" /><Relationship Id="rId194" Type="http://schemas.openxmlformats.org/officeDocument/2006/relationships/hyperlink" Target="http://pbs.twimg.com/profile_images/1061744570344517633/fKDfFqhQ_normal.jpg" TargetMode="External" /><Relationship Id="rId195" Type="http://schemas.openxmlformats.org/officeDocument/2006/relationships/hyperlink" Target="http://pbs.twimg.com/profile_images/501498048363503617/3GKMEzwN_normal.jpeg" TargetMode="External" /><Relationship Id="rId196" Type="http://schemas.openxmlformats.org/officeDocument/2006/relationships/hyperlink" Target="https://pbs.twimg.com/media/EFznricU4AEy8LY.jpg" TargetMode="External" /><Relationship Id="rId197" Type="http://schemas.openxmlformats.org/officeDocument/2006/relationships/hyperlink" Target="http://pbs.twimg.com/profile_images/1061744570344517633/fKDfFqhQ_normal.jpg" TargetMode="External" /><Relationship Id="rId198" Type="http://schemas.openxmlformats.org/officeDocument/2006/relationships/hyperlink" Target="http://pbs.twimg.com/profile_images/501498048363503617/3GKMEzwN_normal.jpeg" TargetMode="External" /><Relationship Id="rId199" Type="http://schemas.openxmlformats.org/officeDocument/2006/relationships/hyperlink" Target="https://pbs.twimg.com/media/EFznricU4AEy8LY.jpg" TargetMode="External" /><Relationship Id="rId200" Type="http://schemas.openxmlformats.org/officeDocument/2006/relationships/hyperlink" Target="http://pbs.twimg.com/profile_images/1061744570344517633/fKDfFqhQ_normal.jpg" TargetMode="External" /><Relationship Id="rId201" Type="http://schemas.openxmlformats.org/officeDocument/2006/relationships/hyperlink" Target="http://pbs.twimg.com/profile_images/501498048363503617/3GKMEzwN_normal.jpeg" TargetMode="External" /><Relationship Id="rId202" Type="http://schemas.openxmlformats.org/officeDocument/2006/relationships/hyperlink" Target="http://pbs.twimg.com/profile_images/501498048363503617/3GKMEzwN_normal.jpeg" TargetMode="External" /><Relationship Id="rId203" Type="http://schemas.openxmlformats.org/officeDocument/2006/relationships/hyperlink" Target="http://pbs.twimg.com/profile_images/501498048363503617/3GKMEzwN_normal.jpeg" TargetMode="External" /><Relationship Id="rId204" Type="http://schemas.openxmlformats.org/officeDocument/2006/relationships/hyperlink" Target="http://pbs.twimg.com/profile_images/501498048363503617/3GKMEzwN_normal.jpeg" TargetMode="External" /><Relationship Id="rId205" Type="http://schemas.openxmlformats.org/officeDocument/2006/relationships/hyperlink" Target="http://pbs.twimg.com/profile_images/1173256262777282561/7ZSOgUL3_normal.jpg" TargetMode="External" /><Relationship Id="rId206" Type="http://schemas.openxmlformats.org/officeDocument/2006/relationships/hyperlink" Target="http://pbs.twimg.com/profile_images/1173256262777282561/7ZSOgUL3_normal.jpg" TargetMode="External" /><Relationship Id="rId207" Type="http://schemas.openxmlformats.org/officeDocument/2006/relationships/hyperlink" Target="https://pbs.twimg.com/tweet_video_thumb/EFeXM77W4AAhyNB.jpg" TargetMode="External" /><Relationship Id="rId208" Type="http://schemas.openxmlformats.org/officeDocument/2006/relationships/hyperlink" Target="http://pbs.twimg.com/profile_images/1173256262777282561/7ZSOgUL3_normal.jpg" TargetMode="External" /><Relationship Id="rId209" Type="http://schemas.openxmlformats.org/officeDocument/2006/relationships/hyperlink" Target="http://pbs.twimg.com/profile_images/1173256262777282561/7ZSOgUL3_normal.jpg" TargetMode="External" /><Relationship Id="rId210" Type="http://schemas.openxmlformats.org/officeDocument/2006/relationships/hyperlink" Target="https://pbs.twimg.com/media/EFp5cbhX0AA_kJk.jpg" TargetMode="External" /><Relationship Id="rId211" Type="http://schemas.openxmlformats.org/officeDocument/2006/relationships/hyperlink" Target="http://pbs.twimg.com/profile_images/1173256262777282561/7ZSOgUL3_normal.jpg" TargetMode="External" /><Relationship Id="rId212" Type="http://schemas.openxmlformats.org/officeDocument/2006/relationships/hyperlink" Target="https://pbs.twimg.com/media/EF0b0ZnUYAAvkIJ.jpg" TargetMode="External" /><Relationship Id="rId213" Type="http://schemas.openxmlformats.org/officeDocument/2006/relationships/hyperlink" Target="http://pbs.twimg.com/profile_images/1173256262777282561/7ZSOgUL3_normal.jpg" TargetMode="External" /><Relationship Id="rId214" Type="http://schemas.openxmlformats.org/officeDocument/2006/relationships/hyperlink" Target="http://pbs.twimg.com/profile_images/1173256262777282561/7ZSOgUL3_normal.jpg" TargetMode="External" /><Relationship Id="rId215" Type="http://schemas.openxmlformats.org/officeDocument/2006/relationships/hyperlink" Target="http://pbs.twimg.com/profile_images/912667889395798022/pMoB2qc8_normal.jpg" TargetMode="External" /><Relationship Id="rId216" Type="http://schemas.openxmlformats.org/officeDocument/2006/relationships/hyperlink" Target="http://pbs.twimg.com/profile_images/1061744570344517633/fKDfFqhQ_normal.jpg" TargetMode="External" /><Relationship Id="rId217" Type="http://schemas.openxmlformats.org/officeDocument/2006/relationships/hyperlink" Target="http://pbs.twimg.com/profile_images/1061744570344517633/fKDfFqhQ_normal.jpg" TargetMode="External" /><Relationship Id="rId218" Type="http://schemas.openxmlformats.org/officeDocument/2006/relationships/hyperlink" Target="http://pbs.twimg.com/profile_images/875946540715659264/FDOf-UKL_normal.jpg" TargetMode="External" /><Relationship Id="rId219" Type="http://schemas.openxmlformats.org/officeDocument/2006/relationships/hyperlink" Target="http://pbs.twimg.com/profile_images/875946540715659264/FDOf-UKL_normal.jpg" TargetMode="External" /><Relationship Id="rId220" Type="http://schemas.openxmlformats.org/officeDocument/2006/relationships/hyperlink" Target="http://pbs.twimg.com/profile_images/875946540715659264/FDOf-UKL_normal.jpg" TargetMode="External" /><Relationship Id="rId221" Type="http://schemas.openxmlformats.org/officeDocument/2006/relationships/hyperlink" Target="http://pbs.twimg.com/profile_images/875946540715659264/FDOf-UKL_normal.jpg" TargetMode="External" /><Relationship Id="rId222" Type="http://schemas.openxmlformats.org/officeDocument/2006/relationships/hyperlink" Target="http://pbs.twimg.com/profile_images/875946540715659264/FDOf-UKL_normal.jpg" TargetMode="External" /><Relationship Id="rId223" Type="http://schemas.openxmlformats.org/officeDocument/2006/relationships/hyperlink" Target="http://pbs.twimg.com/profile_images/875946540715659264/FDOf-UKL_normal.jpg" TargetMode="External" /><Relationship Id="rId224" Type="http://schemas.openxmlformats.org/officeDocument/2006/relationships/hyperlink" Target="http://pbs.twimg.com/profile_images/875946540715659264/FDOf-UKL_normal.jpg" TargetMode="External" /><Relationship Id="rId225" Type="http://schemas.openxmlformats.org/officeDocument/2006/relationships/hyperlink" Target="http://pbs.twimg.com/profile_images/875946540715659264/FDOf-UKL_normal.jpg" TargetMode="External" /><Relationship Id="rId226" Type="http://schemas.openxmlformats.org/officeDocument/2006/relationships/hyperlink" Target="http://pbs.twimg.com/profile_images/875946540715659264/FDOf-UKL_normal.jpg" TargetMode="External" /><Relationship Id="rId227" Type="http://schemas.openxmlformats.org/officeDocument/2006/relationships/hyperlink" Target="http://pbs.twimg.com/profile_images/875946540715659264/FDOf-UKL_normal.jpg" TargetMode="External" /><Relationship Id="rId228" Type="http://schemas.openxmlformats.org/officeDocument/2006/relationships/hyperlink" Target="http://pbs.twimg.com/profile_images/875946540715659264/FDOf-UKL_normal.jpg" TargetMode="External" /><Relationship Id="rId229" Type="http://schemas.openxmlformats.org/officeDocument/2006/relationships/hyperlink" Target="http://pbs.twimg.com/profile_images/875946540715659264/FDOf-UKL_normal.jpg" TargetMode="External" /><Relationship Id="rId230" Type="http://schemas.openxmlformats.org/officeDocument/2006/relationships/hyperlink" Target="http://pbs.twimg.com/profile_images/875946540715659264/FDOf-UKL_normal.jpg" TargetMode="External" /><Relationship Id="rId231" Type="http://schemas.openxmlformats.org/officeDocument/2006/relationships/hyperlink" Target="http://pbs.twimg.com/profile_images/875946540715659264/FDOf-UKL_normal.jpg" TargetMode="External" /><Relationship Id="rId232" Type="http://schemas.openxmlformats.org/officeDocument/2006/relationships/hyperlink" Target="http://pbs.twimg.com/profile_images/1150860543730868227/QCJmB2x5_normal.jpg" TargetMode="External" /><Relationship Id="rId233" Type="http://schemas.openxmlformats.org/officeDocument/2006/relationships/hyperlink" Target="https://pbs.twimg.com/media/EFRLdYgWwAAIM8k.jpg" TargetMode="External" /><Relationship Id="rId234" Type="http://schemas.openxmlformats.org/officeDocument/2006/relationships/hyperlink" Target="http://pbs.twimg.com/profile_images/1124176275722125312/lyn4nKwU_normal.jpg" TargetMode="External" /><Relationship Id="rId235" Type="http://schemas.openxmlformats.org/officeDocument/2006/relationships/hyperlink" Target="http://pbs.twimg.com/profile_images/1124176275722125312/lyn4nKwU_normal.jpg" TargetMode="External" /><Relationship Id="rId236" Type="http://schemas.openxmlformats.org/officeDocument/2006/relationships/hyperlink" Target="http://pbs.twimg.com/profile_images/1124176275722125312/lyn4nKwU_normal.jpg" TargetMode="External" /><Relationship Id="rId237" Type="http://schemas.openxmlformats.org/officeDocument/2006/relationships/hyperlink" Target="http://pbs.twimg.com/profile_images/1124176275722125312/lyn4nKwU_normal.jpg" TargetMode="External" /><Relationship Id="rId238" Type="http://schemas.openxmlformats.org/officeDocument/2006/relationships/hyperlink" Target="http://pbs.twimg.com/profile_images/1124176275722125312/lyn4nKwU_normal.jpg" TargetMode="External" /><Relationship Id="rId239" Type="http://schemas.openxmlformats.org/officeDocument/2006/relationships/hyperlink" Target="http://pbs.twimg.com/profile_images/912667889395798022/pMoB2qc8_normal.jpg" TargetMode="External" /><Relationship Id="rId240" Type="http://schemas.openxmlformats.org/officeDocument/2006/relationships/hyperlink" Target="http://pbs.twimg.com/profile_images/1061744570344517633/fKDfFqhQ_normal.jpg" TargetMode="External" /><Relationship Id="rId241" Type="http://schemas.openxmlformats.org/officeDocument/2006/relationships/hyperlink" Target="http://pbs.twimg.com/profile_images/1150860543730868227/QCJmB2x5_normal.jpg" TargetMode="External" /><Relationship Id="rId242" Type="http://schemas.openxmlformats.org/officeDocument/2006/relationships/hyperlink" Target="http://pbs.twimg.com/profile_images/912667889395798022/pMoB2qc8_normal.jpg" TargetMode="External" /><Relationship Id="rId243" Type="http://schemas.openxmlformats.org/officeDocument/2006/relationships/hyperlink" Target="http://pbs.twimg.com/profile_images/912667889395798022/pMoB2qc8_normal.jpg" TargetMode="External" /><Relationship Id="rId244" Type="http://schemas.openxmlformats.org/officeDocument/2006/relationships/hyperlink" Target="http://pbs.twimg.com/profile_images/1061744570344517633/fKDfFqhQ_normal.jpg" TargetMode="External" /><Relationship Id="rId245" Type="http://schemas.openxmlformats.org/officeDocument/2006/relationships/hyperlink" Target="http://pbs.twimg.com/profile_images/1061744570344517633/fKDfFqhQ_normal.jpg" TargetMode="External" /><Relationship Id="rId246" Type="http://schemas.openxmlformats.org/officeDocument/2006/relationships/hyperlink" Target="https://pbs.twimg.com/ext_tw_video_thumb/1178824179597991936/pu/img/kJkLG2YVtb-h4GfN.jpg" TargetMode="External" /><Relationship Id="rId247" Type="http://schemas.openxmlformats.org/officeDocument/2006/relationships/hyperlink" Target="https://pbs.twimg.com/ext_tw_video_thumb/1178824179597991936/pu/img/kJkLG2YVtb-h4GfN.jpg" TargetMode="External" /><Relationship Id="rId248" Type="http://schemas.openxmlformats.org/officeDocument/2006/relationships/hyperlink" Target="http://pbs.twimg.com/profile_images/1174767693976616960/Sk9xAS_U_normal.jpg" TargetMode="External" /><Relationship Id="rId249" Type="http://schemas.openxmlformats.org/officeDocument/2006/relationships/hyperlink" Target="https://pbs.twimg.com/media/EF0tK7yU4AAcWo2.jpg" TargetMode="External" /><Relationship Id="rId250" Type="http://schemas.openxmlformats.org/officeDocument/2006/relationships/hyperlink" Target="http://pbs.twimg.com/profile_images/1174767693976616960/Sk9xAS_U_normal.jpg" TargetMode="External" /><Relationship Id="rId251" Type="http://schemas.openxmlformats.org/officeDocument/2006/relationships/hyperlink" Target="http://pbs.twimg.com/profile_images/1150860543730868227/QCJmB2x5_normal.jpg" TargetMode="External" /><Relationship Id="rId252" Type="http://schemas.openxmlformats.org/officeDocument/2006/relationships/hyperlink" Target="http://pbs.twimg.com/profile_images/923243414425976832/GWZwBnhE_normal.jpg" TargetMode="External" /><Relationship Id="rId253" Type="http://schemas.openxmlformats.org/officeDocument/2006/relationships/hyperlink" Target="http://pbs.twimg.com/profile_images/912667889395798022/pMoB2qc8_normal.jpg" TargetMode="External" /><Relationship Id="rId254" Type="http://schemas.openxmlformats.org/officeDocument/2006/relationships/hyperlink" Target="http://pbs.twimg.com/profile_images/912667889395798022/pMoB2qc8_normal.jpg" TargetMode="External" /><Relationship Id="rId255" Type="http://schemas.openxmlformats.org/officeDocument/2006/relationships/hyperlink" Target="http://pbs.twimg.com/profile_images/912667889395798022/pMoB2qc8_normal.jpg" TargetMode="External" /><Relationship Id="rId256" Type="http://schemas.openxmlformats.org/officeDocument/2006/relationships/hyperlink" Target="http://pbs.twimg.com/profile_images/912667889395798022/pMoB2qc8_normal.jpg" TargetMode="External" /><Relationship Id="rId257" Type="http://schemas.openxmlformats.org/officeDocument/2006/relationships/hyperlink" Target="http://pbs.twimg.com/profile_images/1061744570344517633/fKDfFqhQ_normal.jpg" TargetMode="External" /><Relationship Id="rId258" Type="http://schemas.openxmlformats.org/officeDocument/2006/relationships/hyperlink" Target="http://pbs.twimg.com/profile_images/1061744570344517633/fKDfFqhQ_normal.jpg" TargetMode="External" /><Relationship Id="rId259" Type="http://schemas.openxmlformats.org/officeDocument/2006/relationships/hyperlink" Target="http://pbs.twimg.com/profile_images/1061744570344517633/fKDfFqhQ_normal.jpg" TargetMode="External" /><Relationship Id="rId260" Type="http://schemas.openxmlformats.org/officeDocument/2006/relationships/hyperlink" Target="http://pbs.twimg.com/profile_images/1061744570344517633/fKDfFqhQ_normal.jpg" TargetMode="External" /><Relationship Id="rId261" Type="http://schemas.openxmlformats.org/officeDocument/2006/relationships/hyperlink" Target="http://pbs.twimg.com/profile_images/1150860543730868227/QCJmB2x5_normal.jpg" TargetMode="External" /><Relationship Id="rId262" Type="http://schemas.openxmlformats.org/officeDocument/2006/relationships/hyperlink" Target="http://pbs.twimg.com/profile_images/912667889395798022/pMoB2qc8_normal.jpg" TargetMode="External" /><Relationship Id="rId263" Type="http://schemas.openxmlformats.org/officeDocument/2006/relationships/hyperlink" Target="http://pbs.twimg.com/profile_images/912667889395798022/pMoB2qc8_normal.jpg" TargetMode="External" /><Relationship Id="rId264" Type="http://schemas.openxmlformats.org/officeDocument/2006/relationships/hyperlink" Target="http://pbs.twimg.com/profile_images/1061744570344517633/fKDfFqhQ_normal.jpg" TargetMode="External" /><Relationship Id="rId265" Type="http://schemas.openxmlformats.org/officeDocument/2006/relationships/hyperlink" Target="http://pbs.twimg.com/profile_images/1150860543730868227/QCJmB2x5_normal.jpg" TargetMode="External" /><Relationship Id="rId266" Type="http://schemas.openxmlformats.org/officeDocument/2006/relationships/hyperlink" Target="http://pbs.twimg.com/profile_images/912667889395798022/pMoB2qc8_normal.jpg" TargetMode="External" /><Relationship Id="rId267" Type="http://schemas.openxmlformats.org/officeDocument/2006/relationships/hyperlink" Target="http://pbs.twimg.com/profile_images/1061744570344517633/fKDfFqhQ_normal.jpg" TargetMode="External" /><Relationship Id="rId268" Type="http://schemas.openxmlformats.org/officeDocument/2006/relationships/hyperlink" Target="http://pbs.twimg.com/profile_images/1061744570344517633/fKDfFqhQ_normal.jpg" TargetMode="External" /><Relationship Id="rId269" Type="http://schemas.openxmlformats.org/officeDocument/2006/relationships/hyperlink" Target="https://pbs.twimg.com/tweet_video_thumb/EFwBFSZWoAEfk4x.jpg" TargetMode="External" /><Relationship Id="rId270" Type="http://schemas.openxmlformats.org/officeDocument/2006/relationships/hyperlink" Target="http://pbs.twimg.com/profile_images/1150860543730868227/QCJmB2x5_normal.jpg" TargetMode="External" /><Relationship Id="rId271" Type="http://schemas.openxmlformats.org/officeDocument/2006/relationships/hyperlink" Target="http://pbs.twimg.com/profile_images/1173076646527688704/VMno7d8h_normal.jpg" TargetMode="External" /><Relationship Id="rId272" Type="http://schemas.openxmlformats.org/officeDocument/2006/relationships/hyperlink" Target="http://pbs.twimg.com/profile_images/912667889395798022/pMoB2qc8_normal.jpg" TargetMode="External" /><Relationship Id="rId273" Type="http://schemas.openxmlformats.org/officeDocument/2006/relationships/hyperlink" Target="https://pbs.twimg.com/media/EFznricU4AEy8LY.jpg" TargetMode="External" /><Relationship Id="rId274" Type="http://schemas.openxmlformats.org/officeDocument/2006/relationships/hyperlink" Target="http://pbs.twimg.com/profile_images/1061744570344517633/fKDfFqhQ_normal.jpg" TargetMode="External" /><Relationship Id="rId275" Type="http://schemas.openxmlformats.org/officeDocument/2006/relationships/hyperlink" Target="http://pbs.twimg.com/profile_images/1061744570344517633/fKDfFqhQ_normal.jpg" TargetMode="External" /><Relationship Id="rId276" Type="http://schemas.openxmlformats.org/officeDocument/2006/relationships/hyperlink" Target="http://pbs.twimg.com/profile_images/1061744570344517633/fKDfFqhQ_normal.jpg" TargetMode="External" /><Relationship Id="rId277" Type="http://schemas.openxmlformats.org/officeDocument/2006/relationships/hyperlink" Target="https://pbs.twimg.com/tweet_video_thumb/EFwBFSZWoAEfk4x.jpg" TargetMode="External" /><Relationship Id="rId278" Type="http://schemas.openxmlformats.org/officeDocument/2006/relationships/hyperlink" Target="http://pbs.twimg.com/profile_images/1150860543730868227/QCJmB2x5_normal.jpg" TargetMode="External" /><Relationship Id="rId279" Type="http://schemas.openxmlformats.org/officeDocument/2006/relationships/hyperlink" Target="http://pbs.twimg.com/profile_images/1173076646527688704/VMno7d8h_normal.jpg" TargetMode="External" /><Relationship Id="rId280" Type="http://schemas.openxmlformats.org/officeDocument/2006/relationships/hyperlink" Target="http://pbs.twimg.com/profile_images/912667889395798022/pMoB2qc8_normal.jpg" TargetMode="External" /><Relationship Id="rId281" Type="http://schemas.openxmlformats.org/officeDocument/2006/relationships/hyperlink" Target="http://pbs.twimg.com/profile_images/1061744570344517633/fKDfFqhQ_normal.jpg" TargetMode="External" /><Relationship Id="rId282" Type="http://schemas.openxmlformats.org/officeDocument/2006/relationships/hyperlink" Target="http://pbs.twimg.com/profile_images/1061744570344517633/fKDfFqhQ_normal.jpg" TargetMode="External" /><Relationship Id="rId283" Type="http://schemas.openxmlformats.org/officeDocument/2006/relationships/hyperlink" Target="https://pbs.twimg.com/tweet_video_thumb/EFP8daWUUAAgUT3.jpg" TargetMode="External" /><Relationship Id="rId284" Type="http://schemas.openxmlformats.org/officeDocument/2006/relationships/hyperlink" Target="https://pbs.twimg.com/tweet_video_thumb/EFWOmXlXYAERIPH.jpg" TargetMode="External" /><Relationship Id="rId285" Type="http://schemas.openxmlformats.org/officeDocument/2006/relationships/hyperlink" Target="https://pbs.twimg.com/tweet_video_thumb/EFkccVKXoAAOAX9.jpg" TargetMode="External" /><Relationship Id="rId286" Type="http://schemas.openxmlformats.org/officeDocument/2006/relationships/hyperlink" Target="https://pbs.twimg.com/tweet_video_thumb/EFrT3nBX0AAp6gA.jpg" TargetMode="External" /><Relationship Id="rId287" Type="http://schemas.openxmlformats.org/officeDocument/2006/relationships/hyperlink" Target="http://pbs.twimg.com/profile_images/1150860543730868227/QCJmB2x5_normal.jpg" TargetMode="External" /><Relationship Id="rId288" Type="http://schemas.openxmlformats.org/officeDocument/2006/relationships/hyperlink" Target="http://pbs.twimg.com/profile_images/1150860543730868227/QCJmB2x5_normal.jpg" TargetMode="External" /><Relationship Id="rId289" Type="http://schemas.openxmlformats.org/officeDocument/2006/relationships/hyperlink" Target="http://pbs.twimg.com/profile_images/1150860543730868227/QCJmB2x5_normal.jpg" TargetMode="External" /><Relationship Id="rId290" Type="http://schemas.openxmlformats.org/officeDocument/2006/relationships/hyperlink" Target="http://pbs.twimg.com/profile_images/1150860543730868227/QCJmB2x5_normal.jpg" TargetMode="External" /><Relationship Id="rId291" Type="http://schemas.openxmlformats.org/officeDocument/2006/relationships/hyperlink" Target="http://pbs.twimg.com/profile_images/1173076646527688704/VMno7d8h_normal.jpg" TargetMode="External" /><Relationship Id="rId292" Type="http://schemas.openxmlformats.org/officeDocument/2006/relationships/hyperlink" Target="http://pbs.twimg.com/profile_images/1173076646527688704/VMno7d8h_normal.jpg" TargetMode="External" /><Relationship Id="rId293" Type="http://schemas.openxmlformats.org/officeDocument/2006/relationships/hyperlink" Target="http://pbs.twimg.com/profile_images/1173076646527688704/VMno7d8h_normal.jpg" TargetMode="External" /><Relationship Id="rId294" Type="http://schemas.openxmlformats.org/officeDocument/2006/relationships/hyperlink" Target="http://pbs.twimg.com/profile_images/1173076646527688704/VMno7d8h_normal.jpg" TargetMode="External" /><Relationship Id="rId295" Type="http://schemas.openxmlformats.org/officeDocument/2006/relationships/hyperlink" Target="http://pbs.twimg.com/profile_images/923243414425976832/GWZwBnhE_normal.jpg" TargetMode="External" /><Relationship Id="rId296" Type="http://schemas.openxmlformats.org/officeDocument/2006/relationships/hyperlink" Target="http://pbs.twimg.com/profile_images/912667889395798022/pMoB2qc8_normal.jpg" TargetMode="External" /><Relationship Id="rId297" Type="http://schemas.openxmlformats.org/officeDocument/2006/relationships/hyperlink" Target="http://pbs.twimg.com/profile_images/912667889395798022/pMoB2qc8_normal.jpg" TargetMode="External" /><Relationship Id="rId298" Type="http://schemas.openxmlformats.org/officeDocument/2006/relationships/hyperlink" Target="https://pbs.twimg.com/tweet_video_thumb/EFerNGfW4AUD91A.jpg" TargetMode="External" /><Relationship Id="rId299" Type="http://schemas.openxmlformats.org/officeDocument/2006/relationships/hyperlink" Target="http://pbs.twimg.com/profile_images/912667889395798022/pMoB2qc8_normal.jpg" TargetMode="External" /><Relationship Id="rId300" Type="http://schemas.openxmlformats.org/officeDocument/2006/relationships/hyperlink" Target="http://pbs.twimg.com/profile_images/912667889395798022/pMoB2qc8_normal.jpg" TargetMode="External" /><Relationship Id="rId301" Type="http://schemas.openxmlformats.org/officeDocument/2006/relationships/hyperlink" Target="https://pbs.twimg.com/media/EFznricU4AEy8LY.jpg" TargetMode="External" /><Relationship Id="rId302" Type="http://schemas.openxmlformats.org/officeDocument/2006/relationships/hyperlink" Target="http://pbs.twimg.com/profile_images/1061744570344517633/fKDfFqhQ_normal.jpg" TargetMode="External" /><Relationship Id="rId303" Type="http://schemas.openxmlformats.org/officeDocument/2006/relationships/hyperlink" Target="http://pbs.twimg.com/profile_images/1061744570344517633/fKDfFqhQ_normal.jpg" TargetMode="External" /><Relationship Id="rId304" Type="http://schemas.openxmlformats.org/officeDocument/2006/relationships/hyperlink" Target="http://pbs.twimg.com/profile_images/1061744570344517633/fKDfFqhQ_normal.jpg" TargetMode="External" /><Relationship Id="rId305" Type="http://schemas.openxmlformats.org/officeDocument/2006/relationships/hyperlink" Target="http://pbs.twimg.com/profile_images/1061744570344517633/fKDfFqhQ_normal.jpg" TargetMode="External" /><Relationship Id="rId306" Type="http://schemas.openxmlformats.org/officeDocument/2006/relationships/hyperlink" Target="http://pbs.twimg.com/profile_images/1061744570344517633/fKDfFqhQ_normal.jpg" TargetMode="External" /><Relationship Id="rId307" Type="http://schemas.openxmlformats.org/officeDocument/2006/relationships/hyperlink" Target="http://pbs.twimg.com/profile_images/1061744570344517633/fKDfFqhQ_normal.jpg" TargetMode="External" /><Relationship Id="rId308" Type="http://schemas.openxmlformats.org/officeDocument/2006/relationships/hyperlink" Target="http://pbs.twimg.com/profile_images/1140048787844534272/GCgv7tNe_normal.jpg" TargetMode="External" /><Relationship Id="rId309" Type="http://schemas.openxmlformats.org/officeDocument/2006/relationships/hyperlink" Target="http://pbs.twimg.com/profile_images/923243414425976832/GWZwBnhE_normal.jpg" TargetMode="External" /><Relationship Id="rId310" Type="http://schemas.openxmlformats.org/officeDocument/2006/relationships/hyperlink" Target="http://pbs.twimg.com/profile_images/923243414425976832/GWZwBnhE_normal.jpg" TargetMode="External" /><Relationship Id="rId311" Type="http://schemas.openxmlformats.org/officeDocument/2006/relationships/hyperlink" Target="http://pbs.twimg.com/profile_images/923243414425976832/GWZwBnhE_normal.jpg" TargetMode="External" /><Relationship Id="rId312" Type="http://schemas.openxmlformats.org/officeDocument/2006/relationships/hyperlink" Target="https://pbs.twimg.com/tweet_video_thumb/EFerNGfW4AUD91A.jpg" TargetMode="External" /><Relationship Id="rId313" Type="http://schemas.openxmlformats.org/officeDocument/2006/relationships/hyperlink" Target="http://pbs.twimg.com/profile_images/912667889395798022/pMoB2qc8_normal.jpg" TargetMode="External" /><Relationship Id="rId314" Type="http://schemas.openxmlformats.org/officeDocument/2006/relationships/hyperlink" Target="https://pbs.twimg.com/media/EFznricU4AEy8LY.jpg" TargetMode="External" /><Relationship Id="rId315" Type="http://schemas.openxmlformats.org/officeDocument/2006/relationships/hyperlink" Target="http://pbs.twimg.com/profile_images/1061744570344517633/fKDfFqhQ_normal.jpg" TargetMode="External" /><Relationship Id="rId316" Type="http://schemas.openxmlformats.org/officeDocument/2006/relationships/hyperlink" Target="http://pbs.twimg.com/profile_images/1061744570344517633/fKDfFqhQ_normal.jpg" TargetMode="External" /><Relationship Id="rId317" Type="http://schemas.openxmlformats.org/officeDocument/2006/relationships/hyperlink" Target="http://pbs.twimg.com/profile_images/1061744570344517633/fKDfFqhQ_normal.jpg" TargetMode="External" /><Relationship Id="rId318" Type="http://schemas.openxmlformats.org/officeDocument/2006/relationships/hyperlink" Target="http://pbs.twimg.com/profile_images/1140048787844534272/GCgv7tNe_normal.jpg" TargetMode="External" /><Relationship Id="rId319" Type="http://schemas.openxmlformats.org/officeDocument/2006/relationships/hyperlink" Target="http://pbs.twimg.com/profile_images/912667889395798022/pMoB2qc8_normal.jpg" TargetMode="External" /><Relationship Id="rId320" Type="http://schemas.openxmlformats.org/officeDocument/2006/relationships/hyperlink" Target="http://pbs.twimg.com/profile_images/912667889395798022/pMoB2qc8_normal.jpg" TargetMode="External" /><Relationship Id="rId321" Type="http://schemas.openxmlformats.org/officeDocument/2006/relationships/hyperlink" Target="http://pbs.twimg.com/profile_images/912667889395798022/pMoB2qc8_normal.jpg" TargetMode="External" /><Relationship Id="rId322" Type="http://schemas.openxmlformats.org/officeDocument/2006/relationships/hyperlink" Target="https://pbs.twimg.com/tweet_video_thumb/EFerNGfW4AUD91A.jpg" TargetMode="External" /><Relationship Id="rId323" Type="http://schemas.openxmlformats.org/officeDocument/2006/relationships/hyperlink" Target="http://pbs.twimg.com/profile_images/912667889395798022/pMoB2qc8_normal.jpg" TargetMode="External" /><Relationship Id="rId324" Type="http://schemas.openxmlformats.org/officeDocument/2006/relationships/hyperlink" Target="http://pbs.twimg.com/profile_images/912667889395798022/pMoB2qc8_normal.jpg" TargetMode="External" /><Relationship Id="rId325" Type="http://schemas.openxmlformats.org/officeDocument/2006/relationships/hyperlink" Target="http://pbs.twimg.com/profile_images/912667889395798022/pMoB2qc8_normal.jpg" TargetMode="External" /><Relationship Id="rId326" Type="http://schemas.openxmlformats.org/officeDocument/2006/relationships/hyperlink" Target="http://pbs.twimg.com/profile_images/1061744570344517633/fKDfFqhQ_normal.jpg" TargetMode="External" /><Relationship Id="rId327" Type="http://schemas.openxmlformats.org/officeDocument/2006/relationships/hyperlink" Target="http://pbs.twimg.com/profile_images/1061744570344517633/fKDfFqhQ_normal.jpg" TargetMode="External" /><Relationship Id="rId328" Type="http://schemas.openxmlformats.org/officeDocument/2006/relationships/hyperlink" Target="http://pbs.twimg.com/profile_images/1061744570344517633/fKDfFqhQ_normal.jpg" TargetMode="External" /><Relationship Id="rId329" Type="http://schemas.openxmlformats.org/officeDocument/2006/relationships/hyperlink" Target="http://pbs.twimg.com/profile_images/1061744570344517633/fKDfFqhQ_normal.jpg" TargetMode="External" /><Relationship Id="rId330" Type="http://schemas.openxmlformats.org/officeDocument/2006/relationships/hyperlink" Target="http://pbs.twimg.com/profile_images/1061744570344517633/fKDfFqhQ_normal.jpg" TargetMode="External" /><Relationship Id="rId331" Type="http://schemas.openxmlformats.org/officeDocument/2006/relationships/hyperlink" Target="http://pbs.twimg.com/profile_images/1061744570344517633/fKDfFqhQ_normal.jpg" TargetMode="External" /><Relationship Id="rId332" Type="http://schemas.openxmlformats.org/officeDocument/2006/relationships/hyperlink" Target="http://pbs.twimg.com/profile_images/1061744570344517633/fKDfFqhQ_normal.jpg" TargetMode="External" /><Relationship Id="rId333" Type="http://schemas.openxmlformats.org/officeDocument/2006/relationships/hyperlink" Target="http://pbs.twimg.com/profile_images/1061744570344517633/fKDfFqhQ_normal.jpg" TargetMode="External" /><Relationship Id="rId334" Type="http://schemas.openxmlformats.org/officeDocument/2006/relationships/hyperlink" Target="http://pbs.twimg.com/profile_images/1140048787844534272/GCgv7tNe_normal.jpg" TargetMode="External" /><Relationship Id="rId335" Type="http://schemas.openxmlformats.org/officeDocument/2006/relationships/hyperlink" Target="http://pbs.twimg.com/profile_images/912667889395798022/pMoB2qc8_normal.jpg" TargetMode="External" /><Relationship Id="rId336" Type="http://schemas.openxmlformats.org/officeDocument/2006/relationships/hyperlink" Target="http://pbs.twimg.com/profile_images/912667889395798022/pMoB2qc8_normal.jpg" TargetMode="External" /><Relationship Id="rId337" Type="http://schemas.openxmlformats.org/officeDocument/2006/relationships/hyperlink" Target="http://pbs.twimg.com/profile_images/912667889395798022/pMoB2qc8_normal.jpg" TargetMode="External" /><Relationship Id="rId338" Type="http://schemas.openxmlformats.org/officeDocument/2006/relationships/hyperlink" Target="http://pbs.twimg.com/profile_images/1140048787844534272/GCgv7tNe_normal.jpg" TargetMode="External" /><Relationship Id="rId339" Type="http://schemas.openxmlformats.org/officeDocument/2006/relationships/hyperlink" Target="http://pbs.twimg.com/profile_images/1140048787844534272/GCgv7tNe_normal.jpg" TargetMode="External" /><Relationship Id="rId340" Type="http://schemas.openxmlformats.org/officeDocument/2006/relationships/hyperlink" Target="http://pbs.twimg.com/profile_images/1140048787844534272/GCgv7tNe_normal.jpg" TargetMode="External" /><Relationship Id="rId341" Type="http://schemas.openxmlformats.org/officeDocument/2006/relationships/hyperlink" Target="http://pbs.twimg.com/profile_images/1140048787844534272/GCgv7tNe_normal.jpg" TargetMode="External" /><Relationship Id="rId342" Type="http://schemas.openxmlformats.org/officeDocument/2006/relationships/hyperlink" Target="http://pbs.twimg.com/profile_images/1140048787844534272/GCgv7tNe_normal.jpg" TargetMode="External" /><Relationship Id="rId343" Type="http://schemas.openxmlformats.org/officeDocument/2006/relationships/hyperlink" Target="http://pbs.twimg.com/profile_images/1140048787844534272/GCgv7tNe_normal.jpg" TargetMode="External" /><Relationship Id="rId344" Type="http://schemas.openxmlformats.org/officeDocument/2006/relationships/hyperlink" Target="https://twitter.com/chrismachian/status/1176849441250271232" TargetMode="External" /><Relationship Id="rId345" Type="http://schemas.openxmlformats.org/officeDocument/2006/relationships/hyperlink" Target="https://twitter.com/chrismachian/status/1176849441250271232" TargetMode="External" /><Relationship Id="rId346" Type="http://schemas.openxmlformats.org/officeDocument/2006/relationships/hyperlink" Target="https://twitter.com/rahulsavane/status/1176940342009974784" TargetMode="External" /><Relationship Id="rId347" Type="http://schemas.openxmlformats.org/officeDocument/2006/relationships/hyperlink" Target="https://twitter.com/gchandramohan11/status/1177882193168699392" TargetMode="External" /><Relationship Id="rId348" Type="http://schemas.openxmlformats.org/officeDocument/2006/relationships/hyperlink" Target="https://twitter.com/makkaltv/status/1177882037677518854" TargetMode="External" /><Relationship Id="rId349" Type="http://schemas.openxmlformats.org/officeDocument/2006/relationships/hyperlink" Target="https://twitter.com/balachander1962/status/1178210456021766150" TargetMode="External" /><Relationship Id="rId350" Type="http://schemas.openxmlformats.org/officeDocument/2006/relationships/hyperlink" Target="https://twitter.com/aitchkira/status/1178451871553462272" TargetMode="External" /><Relationship Id="rId351" Type="http://schemas.openxmlformats.org/officeDocument/2006/relationships/hyperlink" Target="https://twitter.com/thekamrinbaker/status/1177435882103758848" TargetMode="External" /><Relationship Id="rId352" Type="http://schemas.openxmlformats.org/officeDocument/2006/relationships/hyperlink" Target="https://twitter.com/coliver405/status/1176576261637824512" TargetMode="External" /><Relationship Id="rId353" Type="http://schemas.openxmlformats.org/officeDocument/2006/relationships/hyperlink" Target="https://twitter.com/coliver405/status/1178006083681447936" TargetMode="External" /><Relationship Id="rId354" Type="http://schemas.openxmlformats.org/officeDocument/2006/relationships/hyperlink" Target="https://twitter.com/coliver405/status/1178494906408538112" TargetMode="External" /><Relationship Id="rId355" Type="http://schemas.openxmlformats.org/officeDocument/2006/relationships/hyperlink" Target="https://twitter.com/coliver405/status/1178862331532591105" TargetMode="External" /><Relationship Id="rId356" Type="http://schemas.openxmlformats.org/officeDocument/2006/relationships/hyperlink" Target="https://twitter.com/coliver405/status/1178862331532591105" TargetMode="External" /><Relationship Id="rId357" Type="http://schemas.openxmlformats.org/officeDocument/2006/relationships/hyperlink" Target="https://twitter.com/coliver405/status/1178862331532591105" TargetMode="External" /><Relationship Id="rId358" Type="http://schemas.openxmlformats.org/officeDocument/2006/relationships/hyperlink" Target="https://twitter.com/elirigatuso/status/1178867155091230720" TargetMode="External" /><Relationship Id="rId359" Type="http://schemas.openxmlformats.org/officeDocument/2006/relationships/hyperlink" Target="https://twitter.com/elirigatuso/status/1178867155091230720" TargetMode="External" /><Relationship Id="rId360" Type="http://schemas.openxmlformats.org/officeDocument/2006/relationships/hyperlink" Target="https://twitter.com/elirigatuso/status/1178867155091230720" TargetMode="External" /><Relationship Id="rId361" Type="http://schemas.openxmlformats.org/officeDocument/2006/relationships/hyperlink" Target="https://twitter.com/jacmac102/status/1178902010105479168" TargetMode="External" /><Relationship Id="rId362" Type="http://schemas.openxmlformats.org/officeDocument/2006/relationships/hyperlink" Target="https://twitter.com/jacmac102/status/1178902010105479168" TargetMode="External" /><Relationship Id="rId363" Type="http://schemas.openxmlformats.org/officeDocument/2006/relationships/hyperlink" Target="https://twitter.com/jacmac102/status/1178902010105479168" TargetMode="External" /><Relationship Id="rId364" Type="http://schemas.openxmlformats.org/officeDocument/2006/relationships/hyperlink" Target="https://twitter.com/jeremyhl/status/1177644279159775232" TargetMode="External" /><Relationship Id="rId365" Type="http://schemas.openxmlformats.org/officeDocument/2006/relationships/hyperlink" Target="https://twitter.com/newsengagement/status/1179073210740084736" TargetMode="External" /><Relationship Id="rId366" Type="http://schemas.openxmlformats.org/officeDocument/2006/relationships/hyperlink" Target="https://twitter.com/newsengagement/status/1179073210740084736" TargetMode="External" /><Relationship Id="rId367" Type="http://schemas.openxmlformats.org/officeDocument/2006/relationships/hyperlink" Target="https://twitter.com/newsengagement/status/1179073210740084736" TargetMode="External" /><Relationship Id="rId368" Type="http://schemas.openxmlformats.org/officeDocument/2006/relationships/hyperlink" Target="https://twitter.com/newsengagement/status/1179073210740084736" TargetMode="External" /><Relationship Id="rId369" Type="http://schemas.openxmlformats.org/officeDocument/2006/relationships/hyperlink" Target="https://twitter.com/newsengagement/status/1179073210740084736" TargetMode="External" /><Relationship Id="rId370" Type="http://schemas.openxmlformats.org/officeDocument/2006/relationships/hyperlink" Target="https://twitter.com/newsengagement/status/1179073210740084736" TargetMode="External" /><Relationship Id="rId371" Type="http://schemas.openxmlformats.org/officeDocument/2006/relationships/hyperlink" Target="https://twitter.com/newsengagement/status/1179073210740084736" TargetMode="External" /><Relationship Id="rId372" Type="http://schemas.openxmlformats.org/officeDocument/2006/relationships/hyperlink" Target="https://twitter.com/larissagrace/status/1176266468276744192" TargetMode="External" /><Relationship Id="rId373" Type="http://schemas.openxmlformats.org/officeDocument/2006/relationships/hyperlink" Target="https://twitter.com/larissagrace/status/1176266468276744192" TargetMode="External" /><Relationship Id="rId374" Type="http://schemas.openxmlformats.org/officeDocument/2006/relationships/hyperlink" Target="https://twitter.com/larissagrace/status/1177080543609049088" TargetMode="External" /><Relationship Id="rId375" Type="http://schemas.openxmlformats.org/officeDocument/2006/relationships/hyperlink" Target="https://twitter.com/larissagrace/status/1177080543609049088" TargetMode="External" /><Relationship Id="rId376" Type="http://schemas.openxmlformats.org/officeDocument/2006/relationships/hyperlink" Target="https://twitter.com/larissagrace/status/1177080543609049088" TargetMode="External" /><Relationship Id="rId377" Type="http://schemas.openxmlformats.org/officeDocument/2006/relationships/hyperlink" Target="https://twitter.com/larissagrace/status/1177080543609049088" TargetMode="External" /><Relationship Id="rId378" Type="http://schemas.openxmlformats.org/officeDocument/2006/relationships/hyperlink" Target="https://twitter.com/larissagrace/status/1177080543609049088" TargetMode="External" /><Relationship Id="rId379" Type="http://schemas.openxmlformats.org/officeDocument/2006/relationships/hyperlink" Target="https://twitter.com/larissagrace/status/1177241361789181954" TargetMode="External" /><Relationship Id="rId380" Type="http://schemas.openxmlformats.org/officeDocument/2006/relationships/hyperlink" Target="https://twitter.com/larissagrace/status/1177241361789181954" TargetMode="External" /><Relationship Id="rId381" Type="http://schemas.openxmlformats.org/officeDocument/2006/relationships/hyperlink" Target="https://twitter.com/unosml/status/1176884019683713024" TargetMode="External" /><Relationship Id="rId382" Type="http://schemas.openxmlformats.org/officeDocument/2006/relationships/hyperlink" Target="https://twitter.com/unosml/status/1176884019683713024" TargetMode="External" /><Relationship Id="rId383" Type="http://schemas.openxmlformats.org/officeDocument/2006/relationships/hyperlink" Target="https://twitter.com/unosml/status/1176884019683713024" TargetMode="External" /><Relationship Id="rId384" Type="http://schemas.openxmlformats.org/officeDocument/2006/relationships/hyperlink" Target="https://twitter.com/crishm/status/1177011469872971776" TargetMode="External" /><Relationship Id="rId385" Type="http://schemas.openxmlformats.org/officeDocument/2006/relationships/hyperlink" Target="https://twitter.com/unosml/status/1176884019683713024" TargetMode="External" /><Relationship Id="rId386" Type="http://schemas.openxmlformats.org/officeDocument/2006/relationships/hyperlink" Target="https://twitter.com/jeremyhl/status/1177335624283504640" TargetMode="External" /><Relationship Id="rId387" Type="http://schemas.openxmlformats.org/officeDocument/2006/relationships/hyperlink" Target="https://twitter.com/unosml/status/1177335799559274496" TargetMode="External" /><Relationship Id="rId388" Type="http://schemas.openxmlformats.org/officeDocument/2006/relationships/hyperlink" Target="https://twitter.com/unosml/status/1176886608844345344" TargetMode="External" /><Relationship Id="rId389" Type="http://schemas.openxmlformats.org/officeDocument/2006/relationships/hyperlink" Target="https://twitter.com/thartman2u/status/1176931557346439173" TargetMode="External" /><Relationship Id="rId390" Type="http://schemas.openxmlformats.org/officeDocument/2006/relationships/hyperlink" Target="https://twitter.com/unosml/status/1176886608844345344" TargetMode="External" /><Relationship Id="rId391" Type="http://schemas.openxmlformats.org/officeDocument/2006/relationships/hyperlink" Target="https://twitter.com/thartman2u/status/1176931557346439173" TargetMode="External" /><Relationship Id="rId392" Type="http://schemas.openxmlformats.org/officeDocument/2006/relationships/hyperlink" Target="https://twitter.com/unosml/status/1176886608844345344" TargetMode="External" /><Relationship Id="rId393" Type="http://schemas.openxmlformats.org/officeDocument/2006/relationships/hyperlink" Target="https://twitter.com/thartman2u/status/1176931557346439173" TargetMode="External" /><Relationship Id="rId394" Type="http://schemas.openxmlformats.org/officeDocument/2006/relationships/hyperlink" Target="https://twitter.com/unosml/status/1176886608844345344" TargetMode="External" /><Relationship Id="rId395" Type="http://schemas.openxmlformats.org/officeDocument/2006/relationships/hyperlink" Target="https://twitter.com/thartman2u/status/1176931557346439173" TargetMode="External" /><Relationship Id="rId396" Type="http://schemas.openxmlformats.org/officeDocument/2006/relationships/hyperlink" Target="https://twitter.com/unosml/status/1176886608844345344" TargetMode="External" /><Relationship Id="rId397" Type="http://schemas.openxmlformats.org/officeDocument/2006/relationships/hyperlink" Target="https://twitter.com/thartman2u/status/1176931557346439173" TargetMode="External" /><Relationship Id="rId398" Type="http://schemas.openxmlformats.org/officeDocument/2006/relationships/hyperlink" Target="https://twitter.com/unosml/status/1176886608844345344" TargetMode="External" /><Relationship Id="rId399" Type="http://schemas.openxmlformats.org/officeDocument/2006/relationships/hyperlink" Target="https://twitter.com/thartman2u/status/1176931557346439173" TargetMode="External" /><Relationship Id="rId400" Type="http://schemas.openxmlformats.org/officeDocument/2006/relationships/hyperlink" Target="https://twitter.com/unosml/status/1176886608844345344" TargetMode="External" /><Relationship Id="rId401" Type="http://schemas.openxmlformats.org/officeDocument/2006/relationships/hyperlink" Target="https://twitter.com/thartman2u/status/1176931557346439173" TargetMode="External" /><Relationship Id="rId402" Type="http://schemas.openxmlformats.org/officeDocument/2006/relationships/hyperlink" Target="https://twitter.com/jeremyhl/status/1179072364291743746" TargetMode="External" /><Relationship Id="rId403" Type="http://schemas.openxmlformats.org/officeDocument/2006/relationships/hyperlink" Target="https://twitter.com/unosml/status/1179103583943327744" TargetMode="External" /><Relationship Id="rId404" Type="http://schemas.openxmlformats.org/officeDocument/2006/relationships/hyperlink" Target="https://twitter.com/adamwtyma/status/1179170214413340674" TargetMode="External" /><Relationship Id="rId405" Type="http://schemas.openxmlformats.org/officeDocument/2006/relationships/hyperlink" Target="https://twitter.com/jeremyhl/status/1179072364291743746" TargetMode="External" /><Relationship Id="rId406" Type="http://schemas.openxmlformats.org/officeDocument/2006/relationships/hyperlink" Target="https://twitter.com/unosml/status/1179103583943327744" TargetMode="External" /><Relationship Id="rId407" Type="http://schemas.openxmlformats.org/officeDocument/2006/relationships/hyperlink" Target="https://twitter.com/adamwtyma/status/1179170214413340674" TargetMode="External" /><Relationship Id="rId408" Type="http://schemas.openxmlformats.org/officeDocument/2006/relationships/hyperlink" Target="https://twitter.com/jeremyhl/status/1179072364291743746" TargetMode="External" /><Relationship Id="rId409" Type="http://schemas.openxmlformats.org/officeDocument/2006/relationships/hyperlink" Target="https://twitter.com/unosml/status/1179103583943327744" TargetMode="External" /><Relationship Id="rId410" Type="http://schemas.openxmlformats.org/officeDocument/2006/relationships/hyperlink" Target="https://twitter.com/adamwtyma/status/1179170214413340674" TargetMode="External" /><Relationship Id="rId411" Type="http://schemas.openxmlformats.org/officeDocument/2006/relationships/hyperlink" Target="https://twitter.com/adamwtyma/status/1179170214413340674" TargetMode="External" /><Relationship Id="rId412" Type="http://schemas.openxmlformats.org/officeDocument/2006/relationships/hyperlink" Target="https://twitter.com/adamwtyma/status/1179170214413340674" TargetMode="External" /><Relationship Id="rId413" Type="http://schemas.openxmlformats.org/officeDocument/2006/relationships/hyperlink" Target="https://twitter.com/adamwtyma/status/1179170214413340674" TargetMode="External" /><Relationship Id="rId414" Type="http://schemas.openxmlformats.org/officeDocument/2006/relationships/hyperlink" Target="https://twitter.com/kylie_squiers/status/1177711359078875143" TargetMode="External" /><Relationship Id="rId415" Type="http://schemas.openxmlformats.org/officeDocument/2006/relationships/hyperlink" Target="https://twitter.com/kylie_squiers/status/1178032561194491907" TargetMode="External" /><Relationship Id="rId416" Type="http://schemas.openxmlformats.org/officeDocument/2006/relationships/hyperlink" Target="https://twitter.com/kylie_squiers/status/1177576083320954881" TargetMode="External" /><Relationship Id="rId417" Type="http://schemas.openxmlformats.org/officeDocument/2006/relationships/hyperlink" Target="https://twitter.com/kylie_squiers/status/1177940564244910080" TargetMode="External" /><Relationship Id="rId418" Type="http://schemas.openxmlformats.org/officeDocument/2006/relationships/hyperlink" Target="https://twitter.com/kylie_squiers/status/1178032561194491907" TargetMode="External" /><Relationship Id="rId419" Type="http://schemas.openxmlformats.org/officeDocument/2006/relationships/hyperlink" Target="https://twitter.com/kylie_squiers/status/1178387786535190536" TargetMode="External" /><Relationship Id="rId420" Type="http://schemas.openxmlformats.org/officeDocument/2006/relationships/hyperlink" Target="https://twitter.com/kylie_squiers/status/1178476163280379904" TargetMode="External" /><Relationship Id="rId421" Type="http://schemas.openxmlformats.org/officeDocument/2006/relationships/hyperlink" Target="https://twitter.com/kylie_squiers/status/1179129269949042688" TargetMode="External" /><Relationship Id="rId422" Type="http://schemas.openxmlformats.org/officeDocument/2006/relationships/hyperlink" Target="https://twitter.com/kylie_squiers/status/1179212558361751553" TargetMode="External" /><Relationship Id="rId423" Type="http://schemas.openxmlformats.org/officeDocument/2006/relationships/hyperlink" Target="https://twitter.com/kylie_squiers/status/1179397031724498946" TargetMode="External" /><Relationship Id="rId424" Type="http://schemas.openxmlformats.org/officeDocument/2006/relationships/hyperlink" Target="https://twitter.com/jeremyhl/status/1179059378265055232" TargetMode="External" /><Relationship Id="rId425" Type="http://schemas.openxmlformats.org/officeDocument/2006/relationships/hyperlink" Target="https://twitter.com/unosml/status/1176886608844345344" TargetMode="External" /><Relationship Id="rId426" Type="http://schemas.openxmlformats.org/officeDocument/2006/relationships/hyperlink" Target="https://twitter.com/unosml/status/1179059503800545280" TargetMode="External" /><Relationship Id="rId427" Type="http://schemas.openxmlformats.org/officeDocument/2006/relationships/hyperlink" Target="https://twitter.com/thartman2u/status/1176931557346439173" TargetMode="External" /><Relationship Id="rId428" Type="http://schemas.openxmlformats.org/officeDocument/2006/relationships/hyperlink" Target="https://twitter.com/thartman2u/status/1176931557346439173" TargetMode="External" /><Relationship Id="rId429" Type="http://schemas.openxmlformats.org/officeDocument/2006/relationships/hyperlink" Target="https://twitter.com/thartman2u/status/1176931557346439173" TargetMode="External" /><Relationship Id="rId430" Type="http://schemas.openxmlformats.org/officeDocument/2006/relationships/hyperlink" Target="https://twitter.com/thartman2u/status/1176931557346439173" TargetMode="External" /><Relationship Id="rId431" Type="http://schemas.openxmlformats.org/officeDocument/2006/relationships/hyperlink" Target="https://twitter.com/thartman2u/status/1179107087089065985" TargetMode="External" /><Relationship Id="rId432" Type="http://schemas.openxmlformats.org/officeDocument/2006/relationships/hyperlink" Target="https://twitter.com/thartman2u/status/1179107087089065985" TargetMode="External" /><Relationship Id="rId433" Type="http://schemas.openxmlformats.org/officeDocument/2006/relationships/hyperlink" Target="https://twitter.com/thartman2u/status/1179107087089065985" TargetMode="External" /><Relationship Id="rId434" Type="http://schemas.openxmlformats.org/officeDocument/2006/relationships/hyperlink" Target="https://twitter.com/thartman2u/status/1179107087089065985" TargetMode="External" /><Relationship Id="rId435" Type="http://schemas.openxmlformats.org/officeDocument/2006/relationships/hyperlink" Target="https://twitter.com/thartman2u/status/1179107087089065985" TargetMode="External" /><Relationship Id="rId436" Type="http://schemas.openxmlformats.org/officeDocument/2006/relationships/hyperlink" Target="https://twitter.com/thartman2u/status/1179107087089065985" TargetMode="External" /><Relationship Id="rId437" Type="http://schemas.openxmlformats.org/officeDocument/2006/relationships/hyperlink" Target="https://twitter.com/thartman2u/status/1179107087089065985" TargetMode="External" /><Relationship Id="rId438" Type="http://schemas.openxmlformats.org/officeDocument/2006/relationships/hyperlink" Target="https://twitter.com/thartman2u/status/1179107087089065985" TargetMode="External" /><Relationship Id="rId439" Type="http://schemas.openxmlformats.org/officeDocument/2006/relationships/hyperlink" Target="https://twitter.com/thartman2u/status/1179107087089065985" TargetMode="External" /><Relationship Id="rId440" Type="http://schemas.openxmlformats.org/officeDocument/2006/relationships/hyperlink" Target="https://twitter.com/thartman2u/status/1179107087089065985" TargetMode="External" /><Relationship Id="rId441" Type="http://schemas.openxmlformats.org/officeDocument/2006/relationships/hyperlink" Target="https://twitter.com/ethan_wolbach/status/1179059775520198656" TargetMode="External" /><Relationship Id="rId442" Type="http://schemas.openxmlformats.org/officeDocument/2006/relationships/hyperlink" Target="https://twitter.com/thekamrinbaker/status/1176648420976668677" TargetMode="External" /><Relationship Id="rId443" Type="http://schemas.openxmlformats.org/officeDocument/2006/relationships/hyperlink" Target="https://twitter.com/thekamrinbaker/status/1176888920191246336" TargetMode="External" /><Relationship Id="rId444" Type="http://schemas.openxmlformats.org/officeDocument/2006/relationships/hyperlink" Target="https://twitter.com/thekamrinbaker/status/1177616608824565760" TargetMode="External" /><Relationship Id="rId445" Type="http://schemas.openxmlformats.org/officeDocument/2006/relationships/hyperlink" Target="https://twitter.com/thekamrinbaker/status/1177718380389904385" TargetMode="External" /><Relationship Id="rId446" Type="http://schemas.openxmlformats.org/officeDocument/2006/relationships/hyperlink" Target="https://twitter.com/thekamrinbaker/status/1178835674084134912" TargetMode="External" /><Relationship Id="rId447" Type="http://schemas.openxmlformats.org/officeDocument/2006/relationships/hyperlink" Target="https://twitter.com/thekamrinbaker/status/1178835674084134912" TargetMode="External" /><Relationship Id="rId448" Type="http://schemas.openxmlformats.org/officeDocument/2006/relationships/hyperlink" Target="https://twitter.com/jeremyhl/status/1179059378265055232" TargetMode="External" /><Relationship Id="rId449" Type="http://schemas.openxmlformats.org/officeDocument/2006/relationships/hyperlink" Target="https://twitter.com/unosml/status/1179059503800545280" TargetMode="External" /><Relationship Id="rId450" Type="http://schemas.openxmlformats.org/officeDocument/2006/relationships/hyperlink" Target="https://twitter.com/ethan_wolbach/status/1179059775520198656" TargetMode="External" /><Relationship Id="rId451" Type="http://schemas.openxmlformats.org/officeDocument/2006/relationships/hyperlink" Target="https://twitter.com/jeremyhl/status/1178840120058896384" TargetMode="External" /><Relationship Id="rId452" Type="http://schemas.openxmlformats.org/officeDocument/2006/relationships/hyperlink" Target="https://twitter.com/jeremyhl/status/1179059378265055232" TargetMode="External" /><Relationship Id="rId453" Type="http://schemas.openxmlformats.org/officeDocument/2006/relationships/hyperlink" Target="https://twitter.com/unosml/status/1178840368944685056" TargetMode="External" /><Relationship Id="rId454" Type="http://schemas.openxmlformats.org/officeDocument/2006/relationships/hyperlink" Target="https://twitter.com/unosml/status/1179059503800545280" TargetMode="External" /><Relationship Id="rId455" Type="http://schemas.openxmlformats.org/officeDocument/2006/relationships/hyperlink" Target="https://twitter.com/marsnevada/status/1178824234946023424" TargetMode="External" /><Relationship Id="rId456" Type="http://schemas.openxmlformats.org/officeDocument/2006/relationships/hyperlink" Target="https://twitter.com/marsnevada/status/1178824234946023424" TargetMode="External" /><Relationship Id="rId457" Type="http://schemas.openxmlformats.org/officeDocument/2006/relationships/hyperlink" Target="https://twitter.com/marsnevada/status/1178826362468986880" TargetMode="External" /><Relationship Id="rId458" Type="http://schemas.openxmlformats.org/officeDocument/2006/relationships/hyperlink" Target="https://twitter.com/marsnevada/status/1179148347736645633" TargetMode="External" /><Relationship Id="rId459" Type="http://schemas.openxmlformats.org/officeDocument/2006/relationships/hyperlink" Target="https://twitter.com/marsnevada/status/1179186331865366528" TargetMode="External" /><Relationship Id="rId460" Type="http://schemas.openxmlformats.org/officeDocument/2006/relationships/hyperlink" Target="https://twitter.com/ethan_wolbach/status/1179059775520198656" TargetMode="External" /><Relationship Id="rId461" Type="http://schemas.openxmlformats.org/officeDocument/2006/relationships/hyperlink" Target="https://twitter.com/communo/status/1176845455529037826" TargetMode="External" /><Relationship Id="rId462" Type="http://schemas.openxmlformats.org/officeDocument/2006/relationships/hyperlink" Target="https://twitter.com/jeremyhl/status/1176845005115318272" TargetMode="External" /><Relationship Id="rId463" Type="http://schemas.openxmlformats.org/officeDocument/2006/relationships/hyperlink" Target="https://twitter.com/jeremyhl/status/1176887547290505216" TargetMode="External" /><Relationship Id="rId464" Type="http://schemas.openxmlformats.org/officeDocument/2006/relationships/hyperlink" Target="https://twitter.com/jeremyhl/status/1178840120058896384" TargetMode="External" /><Relationship Id="rId465" Type="http://schemas.openxmlformats.org/officeDocument/2006/relationships/hyperlink" Target="https://twitter.com/jeremyhl/status/1179059378265055232" TargetMode="External" /><Relationship Id="rId466" Type="http://schemas.openxmlformats.org/officeDocument/2006/relationships/hyperlink" Target="https://twitter.com/unosml/status/1176845610651201536" TargetMode="External" /><Relationship Id="rId467" Type="http://schemas.openxmlformats.org/officeDocument/2006/relationships/hyperlink" Target="https://twitter.com/unosml/status/1176884019683713024" TargetMode="External" /><Relationship Id="rId468" Type="http://schemas.openxmlformats.org/officeDocument/2006/relationships/hyperlink" Target="https://twitter.com/unosml/status/1178840368944685056" TargetMode="External" /><Relationship Id="rId469" Type="http://schemas.openxmlformats.org/officeDocument/2006/relationships/hyperlink" Target="https://twitter.com/unosml/status/1179059503800545280" TargetMode="External" /><Relationship Id="rId470" Type="http://schemas.openxmlformats.org/officeDocument/2006/relationships/hyperlink" Target="https://twitter.com/ethan_wolbach/status/1179059775520198656" TargetMode="External" /><Relationship Id="rId471" Type="http://schemas.openxmlformats.org/officeDocument/2006/relationships/hyperlink" Target="https://twitter.com/jeremyhl/status/1176887547290505216" TargetMode="External" /><Relationship Id="rId472" Type="http://schemas.openxmlformats.org/officeDocument/2006/relationships/hyperlink" Target="https://twitter.com/jeremyhl/status/1179059378265055232" TargetMode="External" /><Relationship Id="rId473" Type="http://schemas.openxmlformats.org/officeDocument/2006/relationships/hyperlink" Target="https://twitter.com/unosml/status/1179059503800545280" TargetMode="External" /><Relationship Id="rId474" Type="http://schemas.openxmlformats.org/officeDocument/2006/relationships/hyperlink" Target="https://twitter.com/ethan_wolbach/status/1179059775520198656" TargetMode="External" /><Relationship Id="rId475" Type="http://schemas.openxmlformats.org/officeDocument/2006/relationships/hyperlink" Target="https://twitter.com/jeremyhl/status/1179059378265055232" TargetMode="External" /><Relationship Id="rId476" Type="http://schemas.openxmlformats.org/officeDocument/2006/relationships/hyperlink" Target="https://twitter.com/unosml/status/1176884019683713024" TargetMode="External" /><Relationship Id="rId477" Type="http://schemas.openxmlformats.org/officeDocument/2006/relationships/hyperlink" Target="https://twitter.com/unosml/status/1179059503800545280" TargetMode="External" /><Relationship Id="rId478" Type="http://schemas.openxmlformats.org/officeDocument/2006/relationships/hyperlink" Target="https://twitter.com/ethan_wolbach/status/1178818398463172609" TargetMode="External" /><Relationship Id="rId479" Type="http://schemas.openxmlformats.org/officeDocument/2006/relationships/hyperlink" Target="https://twitter.com/ethan_wolbach/status/1179059775520198656" TargetMode="External" /><Relationship Id="rId480" Type="http://schemas.openxmlformats.org/officeDocument/2006/relationships/hyperlink" Target="https://twitter.com/kassidybrown_/status/1178818529027596288" TargetMode="External" /><Relationship Id="rId481" Type="http://schemas.openxmlformats.org/officeDocument/2006/relationships/hyperlink" Target="https://twitter.com/jeremyhl/status/1179059378265055232" TargetMode="External" /><Relationship Id="rId482" Type="http://schemas.openxmlformats.org/officeDocument/2006/relationships/hyperlink" Target="https://twitter.com/jeremyhl/status/1179072364291743746" TargetMode="External" /><Relationship Id="rId483" Type="http://schemas.openxmlformats.org/officeDocument/2006/relationships/hyperlink" Target="https://twitter.com/unosml/status/1176886608844345344" TargetMode="External" /><Relationship Id="rId484" Type="http://schemas.openxmlformats.org/officeDocument/2006/relationships/hyperlink" Target="https://twitter.com/unosml/status/1179059503800545280" TargetMode="External" /><Relationship Id="rId485" Type="http://schemas.openxmlformats.org/officeDocument/2006/relationships/hyperlink" Target="https://twitter.com/unosml/status/1179103583943327744" TargetMode="External" /><Relationship Id="rId486" Type="http://schemas.openxmlformats.org/officeDocument/2006/relationships/hyperlink" Target="https://twitter.com/ethan_wolbach/status/1178818398463172609" TargetMode="External" /><Relationship Id="rId487" Type="http://schemas.openxmlformats.org/officeDocument/2006/relationships/hyperlink" Target="https://twitter.com/ethan_wolbach/status/1179059775520198656" TargetMode="External" /><Relationship Id="rId488" Type="http://schemas.openxmlformats.org/officeDocument/2006/relationships/hyperlink" Target="https://twitter.com/kassidybrown_/status/1178818529027596288" TargetMode="External" /><Relationship Id="rId489" Type="http://schemas.openxmlformats.org/officeDocument/2006/relationships/hyperlink" Target="https://twitter.com/jeremyhl/status/1179059378265055232" TargetMode="External" /><Relationship Id="rId490" Type="http://schemas.openxmlformats.org/officeDocument/2006/relationships/hyperlink" Target="https://twitter.com/unosml/status/1176884019683713024" TargetMode="External" /><Relationship Id="rId491" Type="http://schemas.openxmlformats.org/officeDocument/2006/relationships/hyperlink" Target="https://twitter.com/unosml/status/1179059503800545280" TargetMode="External" /><Relationship Id="rId492" Type="http://schemas.openxmlformats.org/officeDocument/2006/relationships/hyperlink" Target="https://twitter.com/ethan_wolbach/status/1176561521536593922" TargetMode="External" /><Relationship Id="rId493" Type="http://schemas.openxmlformats.org/officeDocument/2006/relationships/hyperlink" Target="https://twitter.com/ethan_wolbach/status/1177003696187740161" TargetMode="External" /><Relationship Id="rId494" Type="http://schemas.openxmlformats.org/officeDocument/2006/relationships/hyperlink" Target="https://twitter.com/ethan_wolbach/status/1178004060882063361" TargetMode="External" /><Relationship Id="rId495" Type="http://schemas.openxmlformats.org/officeDocument/2006/relationships/hyperlink" Target="https://twitter.com/ethan_wolbach/status/1178487219688001536" TargetMode="External" /><Relationship Id="rId496" Type="http://schemas.openxmlformats.org/officeDocument/2006/relationships/hyperlink" Target="https://twitter.com/ethan_wolbach/status/1179059775520198656" TargetMode="External" /><Relationship Id="rId497" Type="http://schemas.openxmlformats.org/officeDocument/2006/relationships/hyperlink" Target="https://twitter.com/ethan_wolbach/status/1179059775520198656" TargetMode="External" /><Relationship Id="rId498" Type="http://schemas.openxmlformats.org/officeDocument/2006/relationships/hyperlink" Target="https://twitter.com/ethan_wolbach/status/1179059775520198656" TargetMode="External" /><Relationship Id="rId499" Type="http://schemas.openxmlformats.org/officeDocument/2006/relationships/hyperlink" Target="https://twitter.com/ethan_wolbach/status/1179445349758439425" TargetMode="External" /><Relationship Id="rId500" Type="http://schemas.openxmlformats.org/officeDocument/2006/relationships/hyperlink" Target="https://twitter.com/kassidybrown_/status/1178012391105351682" TargetMode="External" /><Relationship Id="rId501" Type="http://schemas.openxmlformats.org/officeDocument/2006/relationships/hyperlink" Target="https://twitter.com/kassidybrown_/status/1178487306614951936" TargetMode="External" /><Relationship Id="rId502" Type="http://schemas.openxmlformats.org/officeDocument/2006/relationships/hyperlink" Target="https://twitter.com/kassidybrown_/status/1178818529027596288" TargetMode="External" /><Relationship Id="rId503" Type="http://schemas.openxmlformats.org/officeDocument/2006/relationships/hyperlink" Target="https://twitter.com/kassidybrown_/status/1179446633416790017" TargetMode="External" /><Relationship Id="rId504" Type="http://schemas.openxmlformats.org/officeDocument/2006/relationships/hyperlink" Target="https://twitter.com/communo/status/1177598337903726592" TargetMode="External" /><Relationship Id="rId505" Type="http://schemas.openxmlformats.org/officeDocument/2006/relationships/hyperlink" Target="https://twitter.com/jeremyhl/status/1176887547290505216" TargetMode="External" /><Relationship Id="rId506" Type="http://schemas.openxmlformats.org/officeDocument/2006/relationships/hyperlink" Target="https://twitter.com/jeremyhl/status/1177335624283504640" TargetMode="External" /><Relationship Id="rId507" Type="http://schemas.openxmlformats.org/officeDocument/2006/relationships/hyperlink" Target="https://twitter.com/jeremyhl/status/1177598075189256192" TargetMode="External" /><Relationship Id="rId508" Type="http://schemas.openxmlformats.org/officeDocument/2006/relationships/hyperlink" Target="https://twitter.com/jeremyhl/status/1177644279159775232" TargetMode="External" /><Relationship Id="rId509" Type="http://schemas.openxmlformats.org/officeDocument/2006/relationships/hyperlink" Target="https://twitter.com/jeremyhl/status/1178840120058896384" TargetMode="External" /><Relationship Id="rId510" Type="http://schemas.openxmlformats.org/officeDocument/2006/relationships/hyperlink" Target="https://twitter.com/jeremyhl/status/1179072364291743746" TargetMode="External" /><Relationship Id="rId511" Type="http://schemas.openxmlformats.org/officeDocument/2006/relationships/hyperlink" Target="https://twitter.com/unosml/status/1176884019683713024" TargetMode="External" /><Relationship Id="rId512" Type="http://schemas.openxmlformats.org/officeDocument/2006/relationships/hyperlink" Target="https://twitter.com/unosml/status/1176886608844345344" TargetMode="External" /><Relationship Id="rId513" Type="http://schemas.openxmlformats.org/officeDocument/2006/relationships/hyperlink" Target="https://twitter.com/unosml/status/1177335799559274496" TargetMode="External" /><Relationship Id="rId514" Type="http://schemas.openxmlformats.org/officeDocument/2006/relationships/hyperlink" Target="https://twitter.com/unosml/status/1177598195045752834" TargetMode="External" /><Relationship Id="rId515" Type="http://schemas.openxmlformats.org/officeDocument/2006/relationships/hyperlink" Target="https://twitter.com/unosml/status/1178840368944685056" TargetMode="External" /><Relationship Id="rId516" Type="http://schemas.openxmlformats.org/officeDocument/2006/relationships/hyperlink" Target="https://twitter.com/unosml/status/1179103583943327744" TargetMode="External" /><Relationship Id="rId517" Type="http://schemas.openxmlformats.org/officeDocument/2006/relationships/hyperlink" Target="https://twitter.com/okinatran/status/1177637373334687745" TargetMode="External" /><Relationship Id="rId518" Type="http://schemas.openxmlformats.org/officeDocument/2006/relationships/hyperlink" Target="https://twitter.com/communo/status/1176845455529037826" TargetMode="External" /><Relationship Id="rId519" Type="http://schemas.openxmlformats.org/officeDocument/2006/relationships/hyperlink" Target="https://twitter.com/communo/status/1177598337903726592" TargetMode="External" /><Relationship Id="rId520" Type="http://schemas.openxmlformats.org/officeDocument/2006/relationships/hyperlink" Target="https://twitter.com/communo/status/1177598337903726592" TargetMode="External" /><Relationship Id="rId521" Type="http://schemas.openxmlformats.org/officeDocument/2006/relationships/hyperlink" Target="https://twitter.com/jeremyhl/status/1177598075189256192" TargetMode="External" /><Relationship Id="rId522" Type="http://schemas.openxmlformats.org/officeDocument/2006/relationships/hyperlink" Target="https://twitter.com/jeremyhl/status/1178840120058896384" TargetMode="External" /><Relationship Id="rId523" Type="http://schemas.openxmlformats.org/officeDocument/2006/relationships/hyperlink" Target="https://twitter.com/jeremyhl/status/1179072364291743746" TargetMode="External" /><Relationship Id="rId524" Type="http://schemas.openxmlformats.org/officeDocument/2006/relationships/hyperlink" Target="https://twitter.com/unosml/status/1177598195045752834" TargetMode="External" /><Relationship Id="rId525" Type="http://schemas.openxmlformats.org/officeDocument/2006/relationships/hyperlink" Target="https://twitter.com/unosml/status/1178840368944685056" TargetMode="External" /><Relationship Id="rId526" Type="http://schemas.openxmlformats.org/officeDocument/2006/relationships/hyperlink" Target="https://twitter.com/unosml/status/1179103583943327744" TargetMode="External" /><Relationship Id="rId527" Type="http://schemas.openxmlformats.org/officeDocument/2006/relationships/hyperlink" Target="https://twitter.com/okinatran/status/1177637373334687745" TargetMode="External" /><Relationship Id="rId528" Type="http://schemas.openxmlformats.org/officeDocument/2006/relationships/hyperlink" Target="https://twitter.com/jeremyhl/status/1176136968847208448" TargetMode="External" /><Relationship Id="rId529" Type="http://schemas.openxmlformats.org/officeDocument/2006/relationships/hyperlink" Target="https://twitter.com/jeremyhl/status/1176887547290505216" TargetMode="External" /><Relationship Id="rId530" Type="http://schemas.openxmlformats.org/officeDocument/2006/relationships/hyperlink" Target="https://twitter.com/jeremyhl/status/1177335624283504640" TargetMode="External" /><Relationship Id="rId531" Type="http://schemas.openxmlformats.org/officeDocument/2006/relationships/hyperlink" Target="https://twitter.com/jeremyhl/status/1177598075189256192" TargetMode="External" /><Relationship Id="rId532" Type="http://schemas.openxmlformats.org/officeDocument/2006/relationships/hyperlink" Target="https://twitter.com/jeremyhl/status/1177644279159775232" TargetMode="External" /><Relationship Id="rId533" Type="http://schemas.openxmlformats.org/officeDocument/2006/relationships/hyperlink" Target="https://twitter.com/jeremyhl/status/1178840120058896384" TargetMode="External" /><Relationship Id="rId534" Type="http://schemas.openxmlformats.org/officeDocument/2006/relationships/hyperlink" Target="https://twitter.com/jeremyhl/status/1179059378265055232" TargetMode="External" /><Relationship Id="rId535" Type="http://schemas.openxmlformats.org/officeDocument/2006/relationships/hyperlink" Target="https://twitter.com/unosml/status/1176845610651201536" TargetMode="External" /><Relationship Id="rId536" Type="http://schemas.openxmlformats.org/officeDocument/2006/relationships/hyperlink" Target="https://twitter.com/unosml/status/1176884019683713024" TargetMode="External" /><Relationship Id="rId537" Type="http://schemas.openxmlformats.org/officeDocument/2006/relationships/hyperlink" Target="https://twitter.com/unosml/status/1177335799559274496" TargetMode="External" /><Relationship Id="rId538" Type="http://schemas.openxmlformats.org/officeDocument/2006/relationships/hyperlink" Target="https://twitter.com/unosml/status/1177598195045752834" TargetMode="External" /><Relationship Id="rId539" Type="http://schemas.openxmlformats.org/officeDocument/2006/relationships/hyperlink" Target="https://twitter.com/unosml/status/1178840368944685056" TargetMode="External" /><Relationship Id="rId540" Type="http://schemas.openxmlformats.org/officeDocument/2006/relationships/hyperlink" Target="https://twitter.com/unosml/status/1179059503800545280" TargetMode="External" /><Relationship Id="rId541" Type="http://schemas.openxmlformats.org/officeDocument/2006/relationships/hyperlink" Target="https://twitter.com/unosml/status/1179059503800545280" TargetMode="External" /><Relationship Id="rId542" Type="http://schemas.openxmlformats.org/officeDocument/2006/relationships/hyperlink" Target="https://twitter.com/unosml/status/1179103583943327744" TargetMode="External" /><Relationship Id="rId543" Type="http://schemas.openxmlformats.org/officeDocument/2006/relationships/hyperlink" Target="https://twitter.com/okinatran/status/1177637373334687745" TargetMode="External" /><Relationship Id="rId544" Type="http://schemas.openxmlformats.org/officeDocument/2006/relationships/hyperlink" Target="https://twitter.com/jeremyhl/status/1176849288451768321" TargetMode="External" /><Relationship Id="rId545" Type="http://schemas.openxmlformats.org/officeDocument/2006/relationships/hyperlink" Target="https://twitter.com/jeremyhl/status/1176884819122241536" TargetMode="External" /><Relationship Id="rId546" Type="http://schemas.openxmlformats.org/officeDocument/2006/relationships/hyperlink" Target="https://twitter.com/jeremyhl/status/1177029728315805702" TargetMode="External" /><Relationship Id="rId547" Type="http://schemas.openxmlformats.org/officeDocument/2006/relationships/hyperlink" Target="https://twitter.com/okinatran/status/1177637373334687745" TargetMode="External" /><Relationship Id="rId548" Type="http://schemas.openxmlformats.org/officeDocument/2006/relationships/hyperlink" Target="https://twitter.com/okinatran/status/1178321756601438210" TargetMode="External" /><Relationship Id="rId549" Type="http://schemas.openxmlformats.org/officeDocument/2006/relationships/hyperlink" Target="https://twitter.com/okinatran/status/1178704665879486466" TargetMode="External" /><Relationship Id="rId550" Type="http://schemas.openxmlformats.org/officeDocument/2006/relationships/hyperlink" Target="https://twitter.com/okinatran/status/1179077449432190976" TargetMode="External" /><Relationship Id="rId551" Type="http://schemas.openxmlformats.org/officeDocument/2006/relationships/hyperlink" Target="https://twitter.com/okinatran/status/1179096773626863616" TargetMode="External" /><Relationship Id="rId552" Type="http://schemas.openxmlformats.org/officeDocument/2006/relationships/hyperlink" Target="https://twitter.com/okinatran/status/1179471557464342530" TargetMode="External" /><Relationship Id="rId553" Type="http://schemas.openxmlformats.org/officeDocument/2006/relationships/comments" Target="../comments1.xml" /><Relationship Id="rId554" Type="http://schemas.openxmlformats.org/officeDocument/2006/relationships/vmlDrawing" Target="../drawings/vmlDrawing1.vml" /><Relationship Id="rId555" Type="http://schemas.openxmlformats.org/officeDocument/2006/relationships/table" Target="../tables/table1.xml" /><Relationship Id="rId55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unothegateway.com/uno-celebrates-constitution-week-including-first-amendment-panel/" TargetMode="External" /><Relationship Id="rId2" Type="http://schemas.openxmlformats.org/officeDocument/2006/relationships/hyperlink" Target="https://nodexlgraphgallery.org/Pages/Graph.aspx?graphID=211526" TargetMode="External" /><Relationship Id="rId3" Type="http://schemas.openxmlformats.org/officeDocument/2006/relationships/hyperlink" Target="https://nodexlgraphgallery.org/Pages/Graph.aspx?graphID=210965" TargetMode="External" /><Relationship Id="rId4" Type="http://schemas.openxmlformats.org/officeDocument/2006/relationships/hyperlink" Target="https://nationalvoterregistrationday.org/partner-tools/" TargetMode="External" /><Relationship Id="rId5" Type="http://schemas.openxmlformats.org/officeDocument/2006/relationships/hyperlink" Target="https://twitter.com/MarsNevada/status/1178824234946023424" TargetMode="External" /><Relationship Id="rId6" Type="http://schemas.openxmlformats.org/officeDocument/2006/relationships/hyperlink" Target="https://twitter.com/ajplus/status/1179089226966736896" TargetMode="External" /><Relationship Id="rId7" Type="http://schemas.openxmlformats.org/officeDocument/2006/relationships/hyperlink" Target="https://www.brookings.edu/blog/fixgov/2017/09/18/views-among-college-students-regarding-the-first-amendment-results-from-a-new-survey/" TargetMode="External" /><Relationship Id="rId8" Type="http://schemas.openxmlformats.org/officeDocument/2006/relationships/hyperlink" Target="https://blog.hubspot.com/marketing/social-media-holiday-calendar-2017" TargetMode="External" /><Relationship Id="rId9" Type="http://schemas.openxmlformats.org/officeDocument/2006/relationships/hyperlink" Target="https://nodexlgraphgallery.org/Pages/Graph.aspx?graphID=210963" TargetMode="External" /><Relationship Id="rId10" Type="http://schemas.openxmlformats.org/officeDocument/2006/relationships/hyperlink" Target="https://twitter.com/unosml/status/1176886608844345344" TargetMode="External" /><Relationship Id="rId11" Type="http://schemas.openxmlformats.org/officeDocument/2006/relationships/hyperlink" Target="https://nodexlgraphgallery.org/Pages/Graph.aspx?graphID=210965" TargetMode="External" /><Relationship Id="rId12" Type="http://schemas.openxmlformats.org/officeDocument/2006/relationships/hyperlink" Target="https://nodexlgraphgallery.org/Pages/Graph.aspx?graphID=211526" TargetMode="External" /><Relationship Id="rId13" Type="http://schemas.openxmlformats.org/officeDocument/2006/relationships/hyperlink" Target="http://unothegateway.com/uno-celebrates-constitution-week-including-first-amendment-panel/" TargetMode="External" /><Relationship Id="rId14" Type="http://schemas.openxmlformats.org/officeDocument/2006/relationships/hyperlink" Target="https://nodexlgraphgallery.org/Pages/Graph.aspx?graphID=210963" TargetMode="External" /><Relationship Id="rId15" Type="http://schemas.openxmlformats.org/officeDocument/2006/relationships/hyperlink" Target="https://twitter.com/MarsNevada/status/1178824234946023424" TargetMode="External" /><Relationship Id="rId16" Type="http://schemas.openxmlformats.org/officeDocument/2006/relationships/hyperlink" Target="https://nodexlgraphgallery.org/Pages/Graph.aspx?graphID=211526" TargetMode="External" /><Relationship Id="rId17" Type="http://schemas.openxmlformats.org/officeDocument/2006/relationships/hyperlink" Target="https://twitter.com/barstoolhusker/status/1176932576495362049" TargetMode="External" /><Relationship Id="rId18" Type="http://schemas.openxmlformats.org/officeDocument/2006/relationships/hyperlink" Target="https://open.spotify.com/playlist/6nQ1HebZ3y5Q6yTtFSoct4" TargetMode="External" /><Relationship Id="rId19" Type="http://schemas.openxmlformats.org/officeDocument/2006/relationships/hyperlink" Target="https://twitter.com/MarsNevada/status/1179148347736645633" TargetMode="External" /><Relationship Id="rId20" Type="http://schemas.openxmlformats.org/officeDocument/2006/relationships/hyperlink" Target="https://twitter.com/unothegateway/status/1176862236507287553" TargetMode="External" /><Relationship Id="rId21" Type="http://schemas.openxmlformats.org/officeDocument/2006/relationships/hyperlink" Target="https://twitter.com/unothegateway/status/1177606923291697153" TargetMode="External" /><Relationship Id="rId22" Type="http://schemas.openxmlformats.org/officeDocument/2006/relationships/hyperlink" Target="https://twitter.com/realDonaldTrump/status/1176819645699043328" TargetMode="External" /><Relationship Id="rId23" Type="http://schemas.openxmlformats.org/officeDocument/2006/relationships/hyperlink" Target="https://twitter.com/unothegateway/status/1177266664548773888" TargetMode="External" /><Relationship Id="rId24" Type="http://schemas.openxmlformats.org/officeDocument/2006/relationships/hyperlink" Target="http://unothegateway.com/uno-celebrates-constitution-week-including-first-amendment-panel/" TargetMode="External" /><Relationship Id="rId25" Type="http://schemas.openxmlformats.org/officeDocument/2006/relationships/hyperlink" Target="https://nationalvoterregistrationday.org/partner-tools/" TargetMode="External" /><Relationship Id="rId26" Type="http://schemas.openxmlformats.org/officeDocument/2006/relationships/hyperlink" Target="https://www.brookings.edu/blog/fixgov/2017/09/18/views-among-college-students-regarding-the-first-amendment-results-from-a-new-survey/" TargetMode="External" /><Relationship Id="rId27" Type="http://schemas.openxmlformats.org/officeDocument/2006/relationships/hyperlink" Target="https://twitter.com/ajplus/status/1179089226966736896" TargetMode="External" /><Relationship Id="rId28" Type="http://schemas.openxmlformats.org/officeDocument/2006/relationships/hyperlink" Target="https://nodexlgraphgallery.org/Pages/Graph.aspx?graphID=211526" TargetMode="External" /><Relationship Id="rId29" Type="http://schemas.openxmlformats.org/officeDocument/2006/relationships/hyperlink" Target="https://twitter.com/thekamrinbaker/status/1176648420976668677" TargetMode="External" /><Relationship Id="rId30" Type="http://schemas.openxmlformats.org/officeDocument/2006/relationships/hyperlink" Target="https://twitter.com/unosml/status/1176884019683713024" TargetMode="External" /><Relationship Id="rId31" Type="http://schemas.openxmlformats.org/officeDocument/2006/relationships/hyperlink" Target="https://twitter.com/aejmc_prd/status/1176946418227056641" TargetMode="External" /><Relationship Id="rId32" Type="http://schemas.openxmlformats.org/officeDocument/2006/relationships/hyperlink" Target="https://www.thesocialmediahat.com/blog/8-social-media-success-secrets-you-need-to-know/" TargetMode="External" /><Relationship Id="rId33" Type="http://schemas.openxmlformats.org/officeDocument/2006/relationships/hyperlink" Target="https://twitter.com/marsnevada/status/1178826362468986880" TargetMode="External" /><Relationship Id="rId34" Type="http://schemas.openxmlformats.org/officeDocument/2006/relationships/hyperlink" Target="https://twitter.com/kylie_squiers/status/1177711359078875143" TargetMode="External" /><Relationship Id="rId35" Type="http://schemas.openxmlformats.org/officeDocument/2006/relationships/hyperlink" Target="https://www.unomaha.edu/office-of-equity-access-and-diversity/index.php" TargetMode="External" /><Relationship Id="rId36" Type="http://schemas.openxmlformats.org/officeDocument/2006/relationships/hyperlink" Target="https://www.youtube.com/watch?v=EKq63Q7C3oc&amp;feature=youtu.be" TargetMode="External" /><Relationship Id="rId37" Type="http://schemas.openxmlformats.org/officeDocument/2006/relationships/table" Target="../tables/table12.xml" /><Relationship Id="rId38" Type="http://schemas.openxmlformats.org/officeDocument/2006/relationships/table" Target="../tables/table13.xml" /><Relationship Id="rId39" Type="http://schemas.openxmlformats.org/officeDocument/2006/relationships/table" Target="../tables/table14.xml" /><Relationship Id="rId40" Type="http://schemas.openxmlformats.org/officeDocument/2006/relationships/table" Target="../tables/table15.xml" /><Relationship Id="rId41" Type="http://schemas.openxmlformats.org/officeDocument/2006/relationships/table" Target="../tables/table16.xml" /><Relationship Id="rId42" Type="http://schemas.openxmlformats.org/officeDocument/2006/relationships/table" Target="../tables/table17.xml" /><Relationship Id="rId43" Type="http://schemas.openxmlformats.org/officeDocument/2006/relationships/table" Target="../tables/table18.xml" /><Relationship Id="rId44"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2NVd54MxXw" TargetMode="External" /><Relationship Id="rId2" Type="http://schemas.openxmlformats.org/officeDocument/2006/relationships/hyperlink" Target="https://t.co/j11sj6g5Ye" TargetMode="External" /><Relationship Id="rId3" Type="http://schemas.openxmlformats.org/officeDocument/2006/relationships/hyperlink" Target="https://t.co/NV0do0qLBY" TargetMode="External" /><Relationship Id="rId4" Type="http://schemas.openxmlformats.org/officeDocument/2006/relationships/hyperlink" Target="http://t.co/SuQu3M1IeZ" TargetMode="External" /><Relationship Id="rId5" Type="http://schemas.openxmlformats.org/officeDocument/2006/relationships/hyperlink" Target="https://t.co/RlGxilE3Q6" TargetMode="External" /><Relationship Id="rId6" Type="http://schemas.openxmlformats.org/officeDocument/2006/relationships/hyperlink" Target="https://t.co/5Qt1XEB5LS" TargetMode="External" /><Relationship Id="rId7" Type="http://schemas.openxmlformats.org/officeDocument/2006/relationships/hyperlink" Target="https://t.co/Ij1QpGF80R" TargetMode="External" /><Relationship Id="rId8" Type="http://schemas.openxmlformats.org/officeDocument/2006/relationships/hyperlink" Target="https://t.co/IM2UnbJaYF" TargetMode="External" /><Relationship Id="rId9" Type="http://schemas.openxmlformats.org/officeDocument/2006/relationships/hyperlink" Target="https://t.co/XPlEybcHtk" TargetMode="External" /><Relationship Id="rId10" Type="http://schemas.openxmlformats.org/officeDocument/2006/relationships/hyperlink" Target="https://t.co/C0t8R0Wawg" TargetMode="External" /><Relationship Id="rId11" Type="http://schemas.openxmlformats.org/officeDocument/2006/relationships/hyperlink" Target="https://t.co/ol1K3QeP3F" TargetMode="External" /><Relationship Id="rId12" Type="http://schemas.openxmlformats.org/officeDocument/2006/relationships/hyperlink" Target="https://t.co/TAXQpsHa5X" TargetMode="External" /><Relationship Id="rId13" Type="http://schemas.openxmlformats.org/officeDocument/2006/relationships/hyperlink" Target="http://t.co/FXuesoSq5u" TargetMode="External" /><Relationship Id="rId14" Type="http://schemas.openxmlformats.org/officeDocument/2006/relationships/hyperlink" Target="https://t.co/k87tYgdm2x" TargetMode="External" /><Relationship Id="rId15" Type="http://schemas.openxmlformats.org/officeDocument/2006/relationships/hyperlink" Target="http://t.co/R11YJxOGHN" TargetMode="External" /><Relationship Id="rId16" Type="http://schemas.openxmlformats.org/officeDocument/2006/relationships/hyperlink" Target="https://t.co/CfxAVeXDad" TargetMode="External" /><Relationship Id="rId17" Type="http://schemas.openxmlformats.org/officeDocument/2006/relationships/hyperlink" Target="https://t.co/eUJLtrtePs" TargetMode="External" /><Relationship Id="rId18" Type="http://schemas.openxmlformats.org/officeDocument/2006/relationships/hyperlink" Target="https://t.co/HxxKx1erAb" TargetMode="External" /><Relationship Id="rId19" Type="http://schemas.openxmlformats.org/officeDocument/2006/relationships/hyperlink" Target="https://t.co/MtmXUxu29p" TargetMode="External" /><Relationship Id="rId20" Type="http://schemas.openxmlformats.org/officeDocument/2006/relationships/hyperlink" Target="https://t.co/96xlVBgIIs" TargetMode="External" /><Relationship Id="rId21" Type="http://schemas.openxmlformats.org/officeDocument/2006/relationships/hyperlink" Target="https://t.co/ooj8P17tsd" TargetMode="External" /><Relationship Id="rId22" Type="http://schemas.openxmlformats.org/officeDocument/2006/relationships/hyperlink" Target="https://t.co/yy2R57O59V" TargetMode="External" /><Relationship Id="rId23" Type="http://schemas.openxmlformats.org/officeDocument/2006/relationships/hyperlink" Target="http://t.co/r6Ohft33Q3" TargetMode="External" /><Relationship Id="rId24" Type="http://schemas.openxmlformats.org/officeDocument/2006/relationships/hyperlink" Target="https://t.co/9AatcV6X6L" TargetMode="External" /><Relationship Id="rId25" Type="http://schemas.openxmlformats.org/officeDocument/2006/relationships/hyperlink" Target="https://t.co/IxLjEB2zlE" TargetMode="External" /><Relationship Id="rId26" Type="http://schemas.openxmlformats.org/officeDocument/2006/relationships/hyperlink" Target="https://t.co/Q4m4gDuTyE" TargetMode="External" /><Relationship Id="rId27" Type="http://schemas.openxmlformats.org/officeDocument/2006/relationships/hyperlink" Target="https://pbs.twimg.com/profile_banners/14388746/1367329447" TargetMode="External" /><Relationship Id="rId28" Type="http://schemas.openxmlformats.org/officeDocument/2006/relationships/hyperlink" Target="https://pbs.twimg.com/profile_banners/387885930/1569085568" TargetMode="External" /><Relationship Id="rId29" Type="http://schemas.openxmlformats.org/officeDocument/2006/relationships/hyperlink" Target="https://pbs.twimg.com/profile_banners/820129550/1557110174" TargetMode="External" /><Relationship Id="rId30" Type="http://schemas.openxmlformats.org/officeDocument/2006/relationships/hyperlink" Target="https://pbs.twimg.com/profile_banners/790828451481591808/1477492766" TargetMode="External" /><Relationship Id="rId31" Type="http://schemas.openxmlformats.org/officeDocument/2006/relationships/hyperlink" Target="https://pbs.twimg.com/profile_banners/235459126/1567495665" TargetMode="External" /><Relationship Id="rId32" Type="http://schemas.openxmlformats.org/officeDocument/2006/relationships/hyperlink" Target="https://pbs.twimg.com/profile_banners/120509076/1520932858" TargetMode="External" /><Relationship Id="rId33" Type="http://schemas.openxmlformats.org/officeDocument/2006/relationships/hyperlink" Target="https://pbs.twimg.com/profile_banners/1045490102523318277/1538141915" TargetMode="External" /><Relationship Id="rId34" Type="http://schemas.openxmlformats.org/officeDocument/2006/relationships/hyperlink" Target="https://pbs.twimg.com/profile_banners/2366475956/1531814075" TargetMode="External" /><Relationship Id="rId35" Type="http://schemas.openxmlformats.org/officeDocument/2006/relationships/hyperlink" Target="https://pbs.twimg.com/profile_banners/1115820939529396224/1554873058" TargetMode="External" /><Relationship Id="rId36" Type="http://schemas.openxmlformats.org/officeDocument/2006/relationships/hyperlink" Target="https://pbs.twimg.com/profile_banners/1270829815/1518398602" TargetMode="External" /><Relationship Id="rId37" Type="http://schemas.openxmlformats.org/officeDocument/2006/relationships/hyperlink" Target="https://pbs.twimg.com/profile_banners/611064890/1541974030" TargetMode="External" /><Relationship Id="rId38" Type="http://schemas.openxmlformats.org/officeDocument/2006/relationships/hyperlink" Target="https://pbs.twimg.com/profile_banners/815485908/1569508684" TargetMode="External" /><Relationship Id="rId39" Type="http://schemas.openxmlformats.org/officeDocument/2006/relationships/hyperlink" Target="https://pbs.twimg.com/profile_banners/927691430/1569076515" TargetMode="External" /><Relationship Id="rId40" Type="http://schemas.openxmlformats.org/officeDocument/2006/relationships/hyperlink" Target="https://pbs.twimg.com/profile_banners/57536203/1454440308" TargetMode="External" /><Relationship Id="rId41" Type="http://schemas.openxmlformats.org/officeDocument/2006/relationships/hyperlink" Target="https://pbs.twimg.com/profile_banners/16809032/1566422096" TargetMode="External" /><Relationship Id="rId42" Type="http://schemas.openxmlformats.org/officeDocument/2006/relationships/hyperlink" Target="https://pbs.twimg.com/profile_banners/1021489083460341760/1567551461" TargetMode="External" /><Relationship Id="rId43" Type="http://schemas.openxmlformats.org/officeDocument/2006/relationships/hyperlink" Target="https://pbs.twimg.com/profile_banners/12006842/1559145689" TargetMode="External" /><Relationship Id="rId44" Type="http://schemas.openxmlformats.org/officeDocument/2006/relationships/hyperlink" Target="https://pbs.twimg.com/profile_banners/783214/1556918042" TargetMode="External" /><Relationship Id="rId45" Type="http://schemas.openxmlformats.org/officeDocument/2006/relationships/hyperlink" Target="https://pbs.twimg.com/profile_banners/2838351548/1569516570" TargetMode="External" /><Relationship Id="rId46" Type="http://schemas.openxmlformats.org/officeDocument/2006/relationships/hyperlink" Target="https://pbs.twimg.com/profile_banners/107470796/1511241499" TargetMode="External" /><Relationship Id="rId47" Type="http://schemas.openxmlformats.org/officeDocument/2006/relationships/hyperlink" Target="https://pbs.twimg.com/profile_banners/104247913/1408401186" TargetMode="External" /><Relationship Id="rId48" Type="http://schemas.openxmlformats.org/officeDocument/2006/relationships/hyperlink" Target="https://pbs.twimg.com/profile_banners/19098792/1497472685" TargetMode="External" /><Relationship Id="rId49" Type="http://schemas.openxmlformats.org/officeDocument/2006/relationships/hyperlink" Target="https://pbs.twimg.com/profile_banners/30418793/1567135567" TargetMode="External" /><Relationship Id="rId50" Type="http://schemas.openxmlformats.org/officeDocument/2006/relationships/hyperlink" Target="https://pbs.twimg.com/profile_banners/2377200630/1525824099" TargetMode="External" /><Relationship Id="rId51" Type="http://schemas.openxmlformats.org/officeDocument/2006/relationships/hyperlink" Target="https://pbs.twimg.com/profile_banners/87606674/1405285356" TargetMode="External" /><Relationship Id="rId52" Type="http://schemas.openxmlformats.org/officeDocument/2006/relationships/hyperlink" Target="https://pbs.twimg.com/profile_banners/818140476/1569928513" TargetMode="External" /><Relationship Id="rId53" Type="http://schemas.openxmlformats.org/officeDocument/2006/relationships/hyperlink" Target="https://pbs.twimg.com/profile_banners/69136365/1401391661" TargetMode="External" /><Relationship Id="rId54" Type="http://schemas.openxmlformats.org/officeDocument/2006/relationships/hyperlink" Target="https://pbs.twimg.com/profile_banners/31305344/1550669488" TargetMode="External" /><Relationship Id="rId55" Type="http://schemas.openxmlformats.org/officeDocument/2006/relationships/hyperlink" Target="https://pbs.twimg.com/profile_banners/14458280/1567512110" TargetMode="External" /><Relationship Id="rId56" Type="http://schemas.openxmlformats.org/officeDocument/2006/relationships/hyperlink" Target="https://pbs.twimg.com/profile_banners/55621655/1535130672" TargetMode="External" /><Relationship Id="rId57" Type="http://schemas.openxmlformats.org/officeDocument/2006/relationships/hyperlink" Target="https://pbs.twimg.com/profile_banners/1299673800/1474472530" TargetMode="External" /><Relationship Id="rId58" Type="http://schemas.openxmlformats.org/officeDocument/2006/relationships/hyperlink" Target="https://pbs.twimg.com/profile_banners/3392789213/1568485464" TargetMode="External" /><Relationship Id="rId59" Type="http://schemas.openxmlformats.org/officeDocument/2006/relationships/hyperlink" Target="https://pbs.twimg.com/profile_banners/1129758540636336129/1560618144" TargetMode="External" /><Relationship Id="rId60" Type="http://schemas.openxmlformats.org/officeDocument/2006/relationships/hyperlink" Target="https://pbs.twimg.com/profile_banners/483173029/1557000105" TargetMode="External" /><Relationship Id="rId61" Type="http://schemas.openxmlformats.org/officeDocument/2006/relationships/hyperlink" Target="https://pbs.twimg.com/profile_banners/58022478/1458154481" TargetMode="External" /><Relationship Id="rId62" Type="http://schemas.openxmlformats.org/officeDocument/2006/relationships/hyperlink" Target="https://pbs.twimg.com/profile_banners/1017479572865069056/1560017154" TargetMode="External" /><Relationship Id="rId63" Type="http://schemas.openxmlformats.org/officeDocument/2006/relationships/hyperlink" Target="https://pbs.twimg.com/profile_banners/822215679726100480/1549425227" TargetMode="External" /><Relationship Id="rId64" Type="http://schemas.openxmlformats.org/officeDocument/2006/relationships/hyperlink" Target="https://pbs.twimg.com/profile_banners/334928093/1566668165" TargetMode="External" /><Relationship Id="rId65" Type="http://schemas.openxmlformats.org/officeDocument/2006/relationships/hyperlink" Target="https://pbs.twimg.com/profile_banners/82257804/1563088097"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8/bg.gif" TargetMode="External" /><Relationship Id="rId68" Type="http://schemas.openxmlformats.org/officeDocument/2006/relationships/hyperlink" Target="http://abs.twimg.com/images/themes/theme14/bg.gif"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0/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4/bg.gif" TargetMode="External" /><Relationship Id="rId78" Type="http://schemas.openxmlformats.org/officeDocument/2006/relationships/hyperlink" Target="http://abs.twimg.com/images/themes/theme7/bg.gif" TargetMode="External" /><Relationship Id="rId79" Type="http://schemas.openxmlformats.org/officeDocument/2006/relationships/hyperlink" Target="http://abs.twimg.com/images/themes/theme14/bg.gif" TargetMode="External" /><Relationship Id="rId80" Type="http://schemas.openxmlformats.org/officeDocument/2006/relationships/hyperlink" Target="http://abs.twimg.com/images/themes/theme14/bg.gif" TargetMode="External" /><Relationship Id="rId81" Type="http://schemas.openxmlformats.org/officeDocument/2006/relationships/hyperlink" Target="http://abs.twimg.com/images/themes/theme18/bg.gif" TargetMode="External" /><Relationship Id="rId82" Type="http://schemas.openxmlformats.org/officeDocument/2006/relationships/hyperlink" Target="http://abs.twimg.com/images/themes/theme15/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0/bg.gif" TargetMode="External" /><Relationship Id="rId87" Type="http://schemas.openxmlformats.org/officeDocument/2006/relationships/hyperlink" Target="http://abs.twimg.com/images/themes/theme11/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9/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9/bg.gif" TargetMode="External" /><Relationship Id="rId92" Type="http://schemas.openxmlformats.org/officeDocument/2006/relationships/hyperlink" Target="http://abs.twimg.com/images/themes/theme15/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5/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9/bg.gif" TargetMode="External" /><Relationship Id="rId98" Type="http://schemas.openxmlformats.org/officeDocument/2006/relationships/hyperlink" Target="http://abs.twimg.com/images/themes/theme13/bg.gif" TargetMode="External" /><Relationship Id="rId99" Type="http://schemas.openxmlformats.org/officeDocument/2006/relationships/hyperlink" Target="http://abs.twimg.com/images/themes/theme10/bg.gif" TargetMode="External" /><Relationship Id="rId100" Type="http://schemas.openxmlformats.org/officeDocument/2006/relationships/hyperlink" Target="http://abs.twimg.com/images/themes/theme13/bg.gif" TargetMode="External" /><Relationship Id="rId101" Type="http://schemas.openxmlformats.org/officeDocument/2006/relationships/hyperlink" Target="http://pbs.twimg.com/profile_images/567439567360245760/t7pyr8Ah_normal.jpeg" TargetMode="External" /><Relationship Id="rId102" Type="http://schemas.openxmlformats.org/officeDocument/2006/relationships/hyperlink" Target="http://pbs.twimg.com/profile_images/1124176275722125312/lyn4nKwU_normal.jpg" TargetMode="External" /><Relationship Id="rId103" Type="http://schemas.openxmlformats.org/officeDocument/2006/relationships/hyperlink" Target="http://pbs.twimg.com/profile_images/1125227694403280898/eAwq83rQ_normal.png" TargetMode="External" /><Relationship Id="rId104" Type="http://schemas.openxmlformats.org/officeDocument/2006/relationships/hyperlink" Target="http://pbs.twimg.com/profile_images/3243737137/f6fb1556bd20677e91a2bd4e4f676d20_normal.jpeg" TargetMode="External" /><Relationship Id="rId105" Type="http://schemas.openxmlformats.org/officeDocument/2006/relationships/hyperlink" Target="http://pbs.twimg.com/profile_images/1020168026899939328/jDnCQqxk_normal.jpg" TargetMode="External" /><Relationship Id="rId106" Type="http://schemas.openxmlformats.org/officeDocument/2006/relationships/hyperlink" Target="http://pbs.twimg.com/profile_images/1213459310/Makkaltv_web_normal.png" TargetMode="External" /><Relationship Id="rId107" Type="http://schemas.openxmlformats.org/officeDocument/2006/relationships/hyperlink" Target="http://pbs.twimg.com/profile_images/1101096604390420481/1A0gbHVa_normal.jpg" TargetMode="External" /><Relationship Id="rId108" Type="http://schemas.openxmlformats.org/officeDocument/2006/relationships/hyperlink" Target="http://pbs.twimg.com/profile_images/1151716300839931904/Y72pA1N8_normal.jpg" TargetMode="External" /><Relationship Id="rId109" Type="http://schemas.openxmlformats.org/officeDocument/2006/relationships/hyperlink" Target="http://pbs.twimg.com/profile_images/1173256262777282561/7ZSOgUL3_normal.jpg" TargetMode="External" /><Relationship Id="rId110" Type="http://schemas.openxmlformats.org/officeDocument/2006/relationships/hyperlink" Target="http://pbs.twimg.com/profile_images/1115821199836184578/ys9yvdGf_normal.jpg" TargetMode="External" /><Relationship Id="rId111" Type="http://schemas.openxmlformats.org/officeDocument/2006/relationships/hyperlink" Target="http://pbs.twimg.com/profile_images/691486428253958144/rRbwW0C1_normal.jpg" TargetMode="External" /><Relationship Id="rId112" Type="http://schemas.openxmlformats.org/officeDocument/2006/relationships/hyperlink" Target="http://pbs.twimg.com/profile_images/1150860543730868227/QCJmB2x5_normal.jpg" TargetMode="External" /><Relationship Id="rId113" Type="http://schemas.openxmlformats.org/officeDocument/2006/relationships/hyperlink" Target="http://pbs.twimg.com/profile_images/1129944670988132352/LYEHUdAX_normal.jpg" TargetMode="External" /><Relationship Id="rId114" Type="http://schemas.openxmlformats.org/officeDocument/2006/relationships/hyperlink" Target="http://pbs.twimg.com/profile_images/1174806119509893126/D4p4GAn-_normal.jpg" TargetMode="External" /><Relationship Id="rId115" Type="http://schemas.openxmlformats.org/officeDocument/2006/relationships/hyperlink" Target="http://pbs.twimg.com/profile_images/841180358687232000/WPPfQFZe_normal.jpg" TargetMode="External" /><Relationship Id="rId116" Type="http://schemas.openxmlformats.org/officeDocument/2006/relationships/hyperlink" Target="http://pbs.twimg.com/profile_images/1174767693976616960/Sk9xAS_U_normal.jpg" TargetMode="External" /><Relationship Id="rId117" Type="http://schemas.openxmlformats.org/officeDocument/2006/relationships/hyperlink" Target="http://pbs.twimg.com/profile_images/1087719846605979648/HRHFp3Nq_normal.jpg" TargetMode="External" /><Relationship Id="rId118" Type="http://schemas.openxmlformats.org/officeDocument/2006/relationships/hyperlink" Target="http://pbs.twimg.com/profile_images/1174724847156547589/QnFLbAWF_normal.jpg" TargetMode="External" /><Relationship Id="rId119" Type="http://schemas.openxmlformats.org/officeDocument/2006/relationships/hyperlink" Target="http://pbs.twimg.com/profile_images/912667889395798022/pMoB2qc8_normal.jpg" TargetMode="External" /><Relationship Id="rId120" Type="http://schemas.openxmlformats.org/officeDocument/2006/relationships/hyperlink" Target="http://pbs.twimg.com/profile_images/1111729635610382336/_65QFl7B_normal.png" TargetMode="External" /><Relationship Id="rId121" Type="http://schemas.openxmlformats.org/officeDocument/2006/relationships/hyperlink" Target="http://pbs.twimg.com/profile_images/638699325959180288/5d-g_8F3_normal.jpg" TargetMode="External" /><Relationship Id="rId122" Type="http://schemas.openxmlformats.org/officeDocument/2006/relationships/hyperlink" Target="http://pbs.twimg.com/profile_images/923243414425976832/GWZwBnhE_normal.jpg" TargetMode="External" /><Relationship Id="rId123" Type="http://schemas.openxmlformats.org/officeDocument/2006/relationships/hyperlink" Target="http://pbs.twimg.com/profile_images/501498048363503617/3GKMEzwN_normal.jpeg" TargetMode="External" /><Relationship Id="rId124" Type="http://schemas.openxmlformats.org/officeDocument/2006/relationships/hyperlink" Target="http://pbs.twimg.com/profile_images/1178037715562041344/s27aUQ4i_normal.jpg" TargetMode="External" /><Relationship Id="rId125" Type="http://schemas.openxmlformats.org/officeDocument/2006/relationships/hyperlink" Target="http://pbs.twimg.com/profile_images/875442270924832770/ZNJxEiEh_normal.jpg" TargetMode="External" /><Relationship Id="rId126" Type="http://schemas.openxmlformats.org/officeDocument/2006/relationships/hyperlink" Target="http://pbs.twimg.com/profile_images/2761713408/6329c1d5a241ca23457c0db374bee56b_normal.jpeg" TargetMode="External" /><Relationship Id="rId127" Type="http://schemas.openxmlformats.org/officeDocument/2006/relationships/hyperlink" Target="http://pbs.twimg.com/profile_images/1061744570344517633/fKDfFqhQ_normal.jpg" TargetMode="External" /><Relationship Id="rId128" Type="http://schemas.openxmlformats.org/officeDocument/2006/relationships/hyperlink" Target="http://pbs.twimg.com/profile_images/849132774661308416/pa2Uplq1_normal.jpg" TargetMode="External" /><Relationship Id="rId129" Type="http://schemas.openxmlformats.org/officeDocument/2006/relationships/hyperlink" Target="http://pbs.twimg.com/profile_images/559972208538161152/ZBaP6rVl_normal.jpeg" TargetMode="External" /><Relationship Id="rId130" Type="http://schemas.openxmlformats.org/officeDocument/2006/relationships/hyperlink" Target="http://pbs.twimg.com/profile_images/943167209479819264/NzUPkf7w_normal.jpg" TargetMode="External" /><Relationship Id="rId131" Type="http://schemas.openxmlformats.org/officeDocument/2006/relationships/hyperlink" Target="http://pbs.twimg.com/profile_images/677951382775709696/azMKWnDc_normal.jpg" TargetMode="External" /><Relationship Id="rId132" Type="http://schemas.openxmlformats.org/officeDocument/2006/relationships/hyperlink" Target="http://pbs.twimg.com/profile_images/1013776579955130368/9Q0oQwl2_normal.jpg" TargetMode="External" /><Relationship Id="rId133" Type="http://schemas.openxmlformats.org/officeDocument/2006/relationships/hyperlink" Target="http://pbs.twimg.com/profile_images/1151576362647470080/0lgfKghP_normal.jpg" TargetMode="External" /><Relationship Id="rId134" Type="http://schemas.openxmlformats.org/officeDocument/2006/relationships/hyperlink" Target="http://pbs.twimg.com/profile_images/875946540715659264/FDOf-UKL_normal.jpg" TargetMode="External" /><Relationship Id="rId135" Type="http://schemas.openxmlformats.org/officeDocument/2006/relationships/hyperlink" Target="http://pbs.twimg.com/profile_images/1164998679779893248/7DIfB0k1_normal.jpg" TargetMode="External" /><Relationship Id="rId136" Type="http://schemas.openxmlformats.org/officeDocument/2006/relationships/hyperlink" Target="http://pbs.twimg.com/profile_images/1139939627853320193/Bx27ZtdX_normal.jpg" TargetMode="External" /><Relationship Id="rId137" Type="http://schemas.openxmlformats.org/officeDocument/2006/relationships/hyperlink" Target="http://pbs.twimg.com/profile_images/1099443204666130432/OmC9fmkI_normal.jpg" TargetMode="External" /><Relationship Id="rId138" Type="http://schemas.openxmlformats.org/officeDocument/2006/relationships/hyperlink" Target="http://abs.twimg.com/sticky/default_profile_images/default_profile_normal.png" TargetMode="External" /><Relationship Id="rId139" Type="http://schemas.openxmlformats.org/officeDocument/2006/relationships/hyperlink" Target="http://pbs.twimg.com/profile_images/710176952347271169/haP2cOVu_normal.jpg" TargetMode="External" /><Relationship Id="rId140" Type="http://schemas.openxmlformats.org/officeDocument/2006/relationships/hyperlink" Target="http://pbs.twimg.com/profile_images/1137419165889945600/v8wO-NTt_normal.png" TargetMode="External" /><Relationship Id="rId141" Type="http://schemas.openxmlformats.org/officeDocument/2006/relationships/hyperlink" Target="http://pbs.twimg.com/profile_images/859982100904148992/hv5soju7_normal.jpg" TargetMode="External" /><Relationship Id="rId142" Type="http://schemas.openxmlformats.org/officeDocument/2006/relationships/hyperlink" Target="http://pbs.twimg.com/profile_images/1173076646527688704/VMno7d8h_normal.jpg" TargetMode="External" /><Relationship Id="rId143" Type="http://schemas.openxmlformats.org/officeDocument/2006/relationships/hyperlink" Target="http://pbs.twimg.com/profile_images/1140048787844534272/GCgv7tNe_normal.jpg" TargetMode="External" /><Relationship Id="rId144" Type="http://schemas.openxmlformats.org/officeDocument/2006/relationships/hyperlink" Target="https://twitter.com/chrismachian" TargetMode="External" /><Relationship Id="rId145" Type="http://schemas.openxmlformats.org/officeDocument/2006/relationships/hyperlink" Target="https://twitter.com/thekamrinbaker" TargetMode="External" /><Relationship Id="rId146" Type="http://schemas.openxmlformats.org/officeDocument/2006/relationships/hyperlink" Target="https://twitter.com/unothegateway" TargetMode="External" /><Relationship Id="rId147" Type="http://schemas.openxmlformats.org/officeDocument/2006/relationships/hyperlink" Target="https://twitter.com/rahulsavane" TargetMode="External" /><Relationship Id="rId148" Type="http://schemas.openxmlformats.org/officeDocument/2006/relationships/hyperlink" Target="https://twitter.com/gchandramohan11" TargetMode="External" /><Relationship Id="rId149" Type="http://schemas.openxmlformats.org/officeDocument/2006/relationships/hyperlink" Target="https://twitter.com/makkaltv" TargetMode="External" /><Relationship Id="rId150" Type="http://schemas.openxmlformats.org/officeDocument/2006/relationships/hyperlink" Target="https://twitter.com/balachander1962" TargetMode="External" /><Relationship Id="rId151" Type="http://schemas.openxmlformats.org/officeDocument/2006/relationships/hyperlink" Target="https://twitter.com/aitchkira" TargetMode="External" /><Relationship Id="rId152" Type="http://schemas.openxmlformats.org/officeDocument/2006/relationships/hyperlink" Target="https://twitter.com/kylie_squiers" TargetMode="External" /><Relationship Id="rId153" Type="http://schemas.openxmlformats.org/officeDocument/2006/relationships/hyperlink" Target="https://twitter.com/flirtythesh" TargetMode="External" /><Relationship Id="rId154" Type="http://schemas.openxmlformats.org/officeDocument/2006/relationships/hyperlink" Target="https://twitter.com/coliver405" TargetMode="External" /><Relationship Id="rId155" Type="http://schemas.openxmlformats.org/officeDocument/2006/relationships/hyperlink" Target="https://twitter.com/ethan_wolbach" TargetMode="External" /><Relationship Id="rId156" Type="http://schemas.openxmlformats.org/officeDocument/2006/relationships/hyperlink" Target="https://twitter.com/mavradiouno" TargetMode="External" /><Relationship Id="rId157" Type="http://schemas.openxmlformats.org/officeDocument/2006/relationships/hyperlink" Target="https://twitter.com/jodeanebrownlee" TargetMode="External" /><Relationship Id="rId158" Type="http://schemas.openxmlformats.org/officeDocument/2006/relationships/hyperlink" Target="https://twitter.com/elirigatuso" TargetMode="External" /><Relationship Id="rId159" Type="http://schemas.openxmlformats.org/officeDocument/2006/relationships/hyperlink" Target="https://twitter.com/marsnevada" TargetMode="External" /><Relationship Id="rId160" Type="http://schemas.openxmlformats.org/officeDocument/2006/relationships/hyperlink" Target="https://twitter.com/unomaha" TargetMode="External" /><Relationship Id="rId161" Type="http://schemas.openxmlformats.org/officeDocument/2006/relationships/hyperlink" Target="https://twitter.com/jacmac102" TargetMode="External" /><Relationship Id="rId162" Type="http://schemas.openxmlformats.org/officeDocument/2006/relationships/hyperlink" Target="https://twitter.com/jeremyhl" TargetMode="External" /><Relationship Id="rId163" Type="http://schemas.openxmlformats.org/officeDocument/2006/relationships/hyperlink" Target="https://twitter.com/twitter" TargetMode="External" /><Relationship Id="rId164" Type="http://schemas.openxmlformats.org/officeDocument/2006/relationships/hyperlink" Target="https://twitter.com/newsengagement" TargetMode="External" /><Relationship Id="rId165" Type="http://schemas.openxmlformats.org/officeDocument/2006/relationships/hyperlink" Target="https://twitter.com/communo" TargetMode="External" /><Relationship Id="rId166" Type="http://schemas.openxmlformats.org/officeDocument/2006/relationships/hyperlink" Target="https://twitter.com/adamwtyma" TargetMode="External" /><Relationship Id="rId167" Type="http://schemas.openxmlformats.org/officeDocument/2006/relationships/hyperlink" Target="https://twitter.com/omahagirl45" TargetMode="External" /><Relationship Id="rId168" Type="http://schemas.openxmlformats.org/officeDocument/2006/relationships/hyperlink" Target="https://twitter.com/ketv" TargetMode="External" /><Relationship Id="rId169" Type="http://schemas.openxmlformats.org/officeDocument/2006/relationships/hyperlink" Target="https://twitter.com/larissagrace" TargetMode="External" /><Relationship Id="rId170" Type="http://schemas.openxmlformats.org/officeDocument/2006/relationships/hyperlink" Target="https://twitter.com/unosml" TargetMode="External" /><Relationship Id="rId171" Type="http://schemas.openxmlformats.org/officeDocument/2006/relationships/hyperlink" Target="https://twitter.com/nodexl" TargetMode="External" /><Relationship Id="rId172" Type="http://schemas.openxmlformats.org/officeDocument/2006/relationships/hyperlink" Target="https://twitter.com/derekesullivan" TargetMode="External" /><Relationship Id="rId173" Type="http://schemas.openxmlformats.org/officeDocument/2006/relationships/hyperlink" Target="https://twitter.com/nebraskasower" TargetMode="External" /><Relationship Id="rId174" Type="http://schemas.openxmlformats.org/officeDocument/2006/relationships/hyperlink" Target="https://twitter.com/crishm" TargetMode="External" /><Relationship Id="rId175" Type="http://schemas.openxmlformats.org/officeDocument/2006/relationships/hyperlink" Target="https://twitter.com/hubspot" TargetMode="External" /><Relationship Id="rId176" Type="http://schemas.openxmlformats.org/officeDocument/2006/relationships/hyperlink" Target="https://twitter.com/mavpro" TargetMode="External" /><Relationship Id="rId177" Type="http://schemas.openxmlformats.org/officeDocument/2006/relationships/hyperlink" Target="https://twitter.com/thartman2u" TargetMode="External" /><Relationship Id="rId178" Type="http://schemas.openxmlformats.org/officeDocument/2006/relationships/hyperlink" Target="https://twitter.com/unomavmaniacs" TargetMode="External" /><Relationship Id="rId179" Type="http://schemas.openxmlformats.org/officeDocument/2006/relationships/hyperlink" Target="https://twitter.com/maryperkinsondm" TargetMode="External" /><Relationship Id="rId180" Type="http://schemas.openxmlformats.org/officeDocument/2006/relationships/hyperlink" Target="https://twitter.com/carrieholerich" TargetMode="External" /><Relationship Id="rId181" Type="http://schemas.openxmlformats.org/officeDocument/2006/relationships/hyperlink" Target="https://twitter.com/stantonofomaha" TargetMode="External" /><Relationship Id="rId182" Type="http://schemas.openxmlformats.org/officeDocument/2006/relationships/hyperlink" Target="https://twitter.com/unospa" TargetMode="External" /><Relationship Id="rId183" Type="http://schemas.openxmlformats.org/officeDocument/2006/relationships/hyperlink" Target="https://twitter.com/sachakopp" TargetMode="External" /><Relationship Id="rId184" Type="http://schemas.openxmlformats.org/officeDocument/2006/relationships/hyperlink" Target="https://twitter.com/potus" TargetMode="External" /><Relationship Id="rId185" Type="http://schemas.openxmlformats.org/officeDocument/2006/relationships/hyperlink" Target="https://twitter.com/kassidybrown_" TargetMode="External" /><Relationship Id="rId186" Type="http://schemas.openxmlformats.org/officeDocument/2006/relationships/hyperlink" Target="https://twitter.com/okinatran" TargetMode="External" /><Relationship Id="rId187" Type="http://schemas.openxmlformats.org/officeDocument/2006/relationships/comments" Target="../comments2.xml" /><Relationship Id="rId188" Type="http://schemas.openxmlformats.org/officeDocument/2006/relationships/vmlDrawing" Target="../drawings/vmlDrawing2.vml" /><Relationship Id="rId189" Type="http://schemas.openxmlformats.org/officeDocument/2006/relationships/table" Target="../tables/table2.xml" /><Relationship Id="rId190" Type="http://schemas.openxmlformats.org/officeDocument/2006/relationships/drawing" Target="../drawings/drawing1.xml" /><Relationship Id="rId19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219</v>
      </c>
      <c r="AB2" s="52" t="s">
        <v>292</v>
      </c>
      <c r="AC2" s="52" t="s">
        <v>293</v>
      </c>
      <c r="AD2" s="52" t="s">
        <v>294</v>
      </c>
      <c r="AE2" s="52" t="s">
        <v>295</v>
      </c>
      <c r="AF2" s="52" t="s">
        <v>296</v>
      </c>
      <c r="AG2" s="52" t="s">
        <v>297</v>
      </c>
      <c r="AH2" s="52" t="s">
        <v>298</v>
      </c>
      <c r="AI2" s="52" t="s">
        <v>299</v>
      </c>
      <c r="AJ2" s="52" t="s">
        <v>300</v>
      </c>
      <c r="AK2" s="13" t="s">
        <v>303</v>
      </c>
      <c r="AL2" s="13" t="s">
        <v>304</v>
      </c>
      <c r="AM2" s="13" t="s">
        <v>305</v>
      </c>
      <c r="AN2" s="13" t="s">
        <v>306</v>
      </c>
      <c r="AO2" s="13" t="s">
        <v>307</v>
      </c>
      <c r="AP2" s="13" t="s">
        <v>308</v>
      </c>
      <c r="AQ2" s="13" t="s">
        <v>211</v>
      </c>
      <c r="AR2" s="13" t="s">
        <v>309</v>
      </c>
      <c r="AS2" s="13" t="s">
        <v>310</v>
      </c>
      <c r="AT2" s="13" t="s">
        <v>311</v>
      </c>
      <c r="AU2" s="13" t="s">
        <v>312</v>
      </c>
      <c r="AV2" s="13" t="s">
        <v>313</v>
      </c>
      <c r="AW2" s="13" t="s">
        <v>314</v>
      </c>
      <c r="AX2" s="13" t="s">
        <v>315</v>
      </c>
      <c r="AY2" s="13" t="s">
        <v>316</v>
      </c>
      <c r="AZ2" s="13" t="s">
        <v>317</v>
      </c>
      <c r="BA2" s="13" t="s">
        <v>318</v>
      </c>
      <c r="BB2" s="13" t="s">
        <v>319</v>
      </c>
      <c r="BC2" s="13" t="s">
        <v>320</v>
      </c>
      <c r="BD2" s="13" t="s">
        <v>321</v>
      </c>
      <c r="BE2" s="13" t="s">
        <v>322</v>
      </c>
      <c r="BF2" s="13" t="s">
        <v>323</v>
      </c>
      <c r="BG2" s="13" t="s">
        <v>324</v>
      </c>
      <c r="BH2" s="13" t="s">
        <v>325</v>
      </c>
      <c r="BI2" s="13" t="s">
        <v>326</v>
      </c>
      <c r="BJ2" s="13" t="s">
        <v>327</v>
      </c>
      <c r="BK2" s="13" t="s">
        <v>329</v>
      </c>
      <c r="BL2" s="13" t="s">
        <v>330</v>
      </c>
      <c r="BM2" s="13" t="s">
        <v>338</v>
      </c>
      <c r="BN2" s="13" t="s">
        <v>339</v>
      </c>
    </row>
    <row r="3" spans="1:66" ht="15" customHeight="1">
      <c r="A3" s="62" t="s">
        <v>707</v>
      </c>
      <c r="B3" s="62" t="s">
        <v>713</v>
      </c>
      <c r="C3" s="81" t="s">
        <v>272</v>
      </c>
      <c r="D3" s="88">
        <v>5</v>
      </c>
      <c r="E3" s="89" t="s">
        <v>132</v>
      </c>
      <c r="F3" s="90">
        <v>16</v>
      </c>
      <c r="G3" s="81"/>
      <c r="H3" s="73"/>
      <c r="I3" s="91"/>
      <c r="J3" s="91"/>
      <c r="K3" s="34" t="s">
        <v>65</v>
      </c>
      <c r="L3" s="92">
        <v>3</v>
      </c>
      <c r="M3" s="92"/>
      <c r="N3" s="93"/>
      <c r="O3" s="63" t="s">
        <v>337</v>
      </c>
      <c r="P3" s="65">
        <v>43733.55724537037</v>
      </c>
      <c r="Q3" s="63" t="s">
        <v>749</v>
      </c>
      <c r="R3" s="68"/>
      <c r="S3" s="63"/>
      <c r="T3" s="63"/>
      <c r="U3" s="65">
        <v>43733.55724537037</v>
      </c>
      <c r="V3" s="68" t="s">
        <v>964</v>
      </c>
      <c r="W3" s="63"/>
      <c r="X3" s="63"/>
      <c r="Y3" s="69" t="s">
        <v>1038</v>
      </c>
      <c r="Z3" s="69"/>
      <c r="AA3" s="63">
        <v>1</v>
      </c>
      <c r="AB3" s="48"/>
      <c r="AC3" s="49"/>
      <c r="AD3" s="48"/>
      <c r="AE3" s="49"/>
      <c r="AF3" s="48"/>
      <c r="AG3" s="49"/>
      <c r="AH3" s="48"/>
      <c r="AI3" s="49"/>
      <c r="AJ3" s="48"/>
      <c r="AK3" s="68"/>
      <c r="AL3" s="68" t="s">
        <v>865</v>
      </c>
      <c r="AM3" s="63" t="b">
        <v>0</v>
      </c>
      <c r="AN3" s="63">
        <v>0</v>
      </c>
      <c r="AO3" s="69" t="s">
        <v>275</v>
      </c>
      <c r="AP3" s="63" t="b">
        <v>0</v>
      </c>
      <c r="AQ3" s="63" t="s">
        <v>1122</v>
      </c>
      <c r="AR3" s="63"/>
      <c r="AS3" s="69" t="s">
        <v>275</v>
      </c>
      <c r="AT3" s="63" t="b">
        <v>0</v>
      </c>
      <c r="AU3" s="63">
        <v>1</v>
      </c>
      <c r="AV3" s="69" t="s">
        <v>1078</v>
      </c>
      <c r="AW3" s="63" t="s">
        <v>1133</v>
      </c>
      <c r="AX3" s="63" t="b">
        <v>0</v>
      </c>
      <c r="AY3" s="69" t="s">
        <v>1078</v>
      </c>
      <c r="AZ3" s="63" t="s">
        <v>185</v>
      </c>
      <c r="BA3" s="63">
        <v>0</v>
      </c>
      <c r="BB3" s="63">
        <v>0</v>
      </c>
      <c r="BC3" s="63"/>
      <c r="BD3" s="63"/>
      <c r="BE3" s="63"/>
      <c r="BF3" s="63"/>
      <c r="BG3" s="63"/>
      <c r="BH3" s="63"/>
      <c r="BI3" s="63"/>
      <c r="BJ3" s="63"/>
      <c r="BK3" s="63" t="str">
        <f>REPLACE(INDEX(GroupVertices[Group],MATCH(Edges[[#This Row],[Vertex 1]],GroupVertices[Vertex],0)),1,1,"")</f>
        <v>2</v>
      </c>
      <c r="BL3" s="63" t="str">
        <f>REPLACE(INDEX(GroupVertices[Group],MATCH(Edges[[#This Row],[Vertex 2]],GroupVertices[Vertex],0)),1,1,"")</f>
        <v>2</v>
      </c>
      <c r="BM3" s="126">
        <v>43733</v>
      </c>
      <c r="BN3" s="128" t="s">
        <v>886</v>
      </c>
    </row>
    <row r="4" spans="1:66" ht="15" customHeight="1">
      <c r="A4" s="62" t="s">
        <v>707</v>
      </c>
      <c r="B4" s="62" t="s">
        <v>728</v>
      </c>
      <c r="C4" s="81" t="s">
        <v>272</v>
      </c>
      <c r="D4" s="88">
        <v>5</v>
      </c>
      <c r="E4" s="89" t="s">
        <v>132</v>
      </c>
      <c r="F4" s="90">
        <v>16</v>
      </c>
      <c r="G4" s="81"/>
      <c r="H4" s="73"/>
      <c r="I4" s="91"/>
      <c r="J4" s="91"/>
      <c r="K4" s="34" t="s">
        <v>65</v>
      </c>
      <c r="L4" s="94">
        <v>4</v>
      </c>
      <c r="M4" s="94"/>
      <c r="N4" s="93"/>
      <c r="O4" s="64" t="s">
        <v>195</v>
      </c>
      <c r="P4" s="66">
        <v>43733.55724537037</v>
      </c>
      <c r="Q4" s="64" t="s">
        <v>749</v>
      </c>
      <c r="R4" s="64"/>
      <c r="S4" s="64"/>
      <c r="T4" s="64"/>
      <c r="U4" s="66">
        <v>43733.55724537037</v>
      </c>
      <c r="V4" s="67" t="s">
        <v>964</v>
      </c>
      <c r="W4" s="64"/>
      <c r="X4" s="64"/>
      <c r="Y4" s="70" t="s">
        <v>1038</v>
      </c>
      <c r="Z4" s="64"/>
      <c r="AA4" s="104">
        <v>1</v>
      </c>
      <c r="AB4" s="48">
        <v>0</v>
      </c>
      <c r="AC4" s="49">
        <v>0</v>
      </c>
      <c r="AD4" s="48">
        <v>0</v>
      </c>
      <c r="AE4" s="49">
        <v>0</v>
      </c>
      <c r="AF4" s="48">
        <v>0</v>
      </c>
      <c r="AG4" s="49">
        <v>0</v>
      </c>
      <c r="AH4" s="48">
        <v>19</v>
      </c>
      <c r="AI4" s="49">
        <v>100</v>
      </c>
      <c r="AJ4" s="48">
        <v>19</v>
      </c>
      <c r="AK4" s="109"/>
      <c r="AL4" s="67" t="s">
        <v>865</v>
      </c>
      <c r="AM4" s="64" t="b">
        <v>0</v>
      </c>
      <c r="AN4" s="64">
        <v>0</v>
      </c>
      <c r="AO4" s="70" t="s">
        <v>275</v>
      </c>
      <c r="AP4" s="64" t="b">
        <v>0</v>
      </c>
      <c r="AQ4" s="64" t="s">
        <v>1122</v>
      </c>
      <c r="AR4" s="64"/>
      <c r="AS4" s="70" t="s">
        <v>275</v>
      </c>
      <c r="AT4" s="64" t="b">
        <v>0</v>
      </c>
      <c r="AU4" s="64">
        <v>1</v>
      </c>
      <c r="AV4" s="70" t="s">
        <v>1078</v>
      </c>
      <c r="AW4" s="64" t="s">
        <v>1133</v>
      </c>
      <c r="AX4" s="64" t="b">
        <v>0</v>
      </c>
      <c r="AY4" s="70" t="s">
        <v>1078</v>
      </c>
      <c r="AZ4" s="64" t="s">
        <v>185</v>
      </c>
      <c r="BA4" s="64">
        <v>0</v>
      </c>
      <c r="BB4" s="64">
        <v>0</v>
      </c>
      <c r="BC4" s="64"/>
      <c r="BD4" s="64"/>
      <c r="BE4" s="64"/>
      <c r="BF4" s="64"/>
      <c r="BG4" s="64"/>
      <c r="BH4" s="64"/>
      <c r="BI4" s="64"/>
      <c r="BJ4" s="64"/>
      <c r="BK4" s="63" t="str">
        <f>REPLACE(INDEX(GroupVertices[Group],MATCH(Edges[[#This Row],[Vertex 1]],GroupVertices[Vertex],0)),1,1,"")</f>
        <v>2</v>
      </c>
      <c r="BL4" s="63" t="str">
        <f>REPLACE(INDEX(GroupVertices[Group],MATCH(Edges[[#This Row],[Vertex 2]],GroupVertices[Vertex],0)),1,1,"")</f>
        <v>2</v>
      </c>
      <c r="BM4" s="127">
        <v>43733</v>
      </c>
      <c r="BN4" s="70" t="s">
        <v>886</v>
      </c>
    </row>
    <row r="5" spans="1:66" ht="15">
      <c r="A5" s="62" t="s">
        <v>708</v>
      </c>
      <c r="B5" s="62" t="s">
        <v>708</v>
      </c>
      <c r="C5" s="81" t="s">
        <v>272</v>
      </c>
      <c r="D5" s="88">
        <v>5</v>
      </c>
      <c r="E5" s="89" t="s">
        <v>132</v>
      </c>
      <c r="F5" s="90">
        <v>16</v>
      </c>
      <c r="G5" s="81"/>
      <c r="H5" s="73"/>
      <c r="I5" s="91"/>
      <c r="J5" s="91"/>
      <c r="K5" s="34" t="s">
        <v>65</v>
      </c>
      <c r="L5" s="94">
        <v>5</v>
      </c>
      <c r="M5" s="94"/>
      <c r="N5" s="93"/>
      <c r="O5" s="64" t="s">
        <v>185</v>
      </c>
      <c r="P5" s="66">
        <v>43733.8080787037</v>
      </c>
      <c r="Q5" s="64" t="s">
        <v>750</v>
      </c>
      <c r="R5" s="64"/>
      <c r="S5" s="64"/>
      <c r="T5" s="64" t="s">
        <v>830</v>
      </c>
      <c r="U5" s="66">
        <v>43733.8080787037</v>
      </c>
      <c r="V5" s="67" t="s">
        <v>965</v>
      </c>
      <c r="W5" s="64"/>
      <c r="X5" s="64"/>
      <c r="Y5" s="70" t="s">
        <v>1039</v>
      </c>
      <c r="Z5" s="64"/>
      <c r="AA5" s="104">
        <v>1</v>
      </c>
      <c r="AB5" s="48">
        <v>0</v>
      </c>
      <c r="AC5" s="49">
        <v>0</v>
      </c>
      <c r="AD5" s="48">
        <v>0</v>
      </c>
      <c r="AE5" s="49">
        <v>0</v>
      </c>
      <c r="AF5" s="48">
        <v>0</v>
      </c>
      <c r="AG5" s="49">
        <v>0</v>
      </c>
      <c r="AH5" s="48">
        <v>36</v>
      </c>
      <c r="AI5" s="49">
        <v>100</v>
      </c>
      <c r="AJ5" s="48">
        <v>36</v>
      </c>
      <c r="AK5" s="109"/>
      <c r="AL5" s="67" t="s">
        <v>866</v>
      </c>
      <c r="AM5" s="64" t="b">
        <v>0</v>
      </c>
      <c r="AN5" s="64">
        <v>0</v>
      </c>
      <c r="AO5" s="70" t="s">
        <v>275</v>
      </c>
      <c r="AP5" s="64" t="b">
        <v>0</v>
      </c>
      <c r="AQ5" s="64" t="s">
        <v>1123</v>
      </c>
      <c r="AR5" s="64"/>
      <c r="AS5" s="70" t="s">
        <v>275</v>
      </c>
      <c r="AT5" s="64" t="b">
        <v>0</v>
      </c>
      <c r="AU5" s="64">
        <v>0</v>
      </c>
      <c r="AV5" s="70" t="s">
        <v>275</v>
      </c>
      <c r="AW5" s="64" t="s">
        <v>1134</v>
      </c>
      <c r="AX5" s="64" t="b">
        <v>0</v>
      </c>
      <c r="AY5" s="70" t="s">
        <v>1039</v>
      </c>
      <c r="AZ5" s="64" t="s">
        <v>185</v>
      </c>
      <c r="BA5" s="64">
        <v>0</v>
      </c>
      <c r="BB5" s="64">
        <v>0</v>
      </c>
      <c r="BC5" s="64"/>
      <c r="BD5" s="64"/>
      <c r="BE5" s="64"/>
      <c r="BF5" s="64"/>
      <c r="BG5" s="64"/>
      <c r="BH5" s="64"/>
      <c r="BI5" s="64"/>
      <c r="BJ5" s="64"/>
      <c r="BK5" s="63" t="str">
        <f>REPLACE(INDEX(GroupVertices[Group],MATCH(Edges[[#This Row],[Vertex 1]],GroupVertices[Vertex],0)),1,1,"")</f>
        <v>6</v>
      </c>
      <c r="BL5" s="63" t="str">
        <f>REPLACE(INDEX(GroupVertices[Group],MATCH(Edges[[#This Row],[Vertex 2]],GroupVertices[Vertex],0)),1,1,"")</f>
        <v>6</v>
      </c>
      <c r="BM5" s="127">
        <v>43733</v>
      </c>
      <c r="BN5" s="70" t="s">
        <v>887</v>
      </c>
    </row>
    <row r="6" spans="1:66" ht="15">
      <c r="A6" s="62" t="s">
        <v>709</v>
      </c>
      <c r="B6" s="62" t="s">
        <v>710</v>
      </c>
      <c r="C6" s="81" t="s">
        <v>272</v>
      </c>
      <c r="D6" s="88">
        <v>5</v>
      </c>
      <c r="E6" s="89" t="s">
        <v>132</v>
      </c>
      <c r="F6" s="90">
        <v>16</v>
      </c>
      <c r="G6" s="81"/>
      <c r="H6" s="73"/>
      <c r="I6" s="91"/>
      <c r="J6" s="91"/>
      <c r="K6" s="34" t="s">
        <v>65</v>
      </c>
      <c r="L6" s="94">
        <v>6</v>
      </c>
      <c r="M6" s="94"/>
      <c r="N6" s="93"/>
      <c r="O6" s="64" t="s">
        <v>337</v>
      </c>
      <c r="P6" s="66">
        <v>43736.40709490741</v>
      </c>
      <c r="Q6" s="64" t="s">
        <v>751</v>
      </c>
      <c r="R6" s="64"/>
      <c r="S6" s="64"/>
      <c r="T6" s="64" t="s">
        <v>831</v>
      </c>
      <c r="U6" s="66">
        <v>43736.40709490741</v>
      </c>
      <c r="V6" s="67" t="s">
        <v>966</v>
      </c>
      <c r="W6" s="64"/>
      <c r="X6" s="64"/>
      <c r="Y6" s="70" t="s">
        <v>1040</v>
      </c>
      <c r="Z6" s="64"/>
      <c r="AA6" s="104">
        <v>1</v>
      </c>
      <c r="AB6" s="48">
        <v>0</v>
      </c>
      <c r="AC6" s="49">
        <v>0</v>
      </c>
      <c r="AD6" s="48">
        <v>0</v>
      </c>
      <c r="AE6" s="49">
        <v>0</v>
      </c>
      <c r="AF6" s="48">
        <v>0</v>
      </c>
      <c r="AG6" s="49">
        <v>0</v>
      </c>
      <c r="AH6" s="48">
        <v>36</v>
      </c>
      <c r="AI6" s="49">
        <v>100</v>
      </c>
      <c r="AJ6" s="48">
        <v>36</v>
      </c>
      <c r="AK6" s="109"/>
      <c r="AL6" s="67" t="s">
        <v>867</v>
      </c>
      <c r="AM6" s="64" t="b">
        <v>0</v>
      </c>
      <c r="AN6" s="64">
        <v>0</v>
      </c>
      <c r="AO6" s="70" t="s">
        <v>275</v>
      </c>
      <c r="AP6" s="64" t="b">
        <v>0</v>
      </c>
      <c r="AQ6" s="64" t="s">
        <v>1124</v>
      </c>
      <c r="AR6" s="64"/>
      <c r="AS6" s="70" t="s">
        <v>275</v>
      </c>
      <c r="AT6" s="64" t="b">
        <v>0</v>
      </c>
      <c r="AU6" s="64">
        <v>3</v>
      </c>
      <c r="AV6" s="70" t="s">
        <v>1041</v>
      </c>
      <c r="AW6" s="64" t="s">
        <v>1134</v>
      </c>
      <c r="AX6" s="64" t="b">
        <v>0</v>
      </c>
      <c r="AY6" s="70" t="s">
        <v>1041</v>
      </c>
      <c r="AZ6" s="64" t="s">
        <v>185</v>
      </c>
      <c r="BA6" s="64">
        <v>0</v>
      </c>
      <c r="BB6" s="64">
        <v>0</v>
      </c>
      <c r="BC6" s="64"/>
      <c r="BD6" s="64"/>
      <c r="BE6" s="64"/>
      <c r="BF6" s="64"/>
      <c r="BG6" s="64"/>
      <c r="BH6" s="64"/>
      <c r="BI6" s="64"/>
      <c r="BJ6" s="64"/>
      <c r="BK6" s="63" t="str">
        <f>REPLACE(INDEX(GroupVertices[Group],MATCH(Edges[[#This Row],[Vertex 1]],GroupVertices[Vertex],0)),1,1,"")</f>
        <v>5</v>
      </c>
      <c r="BL6" s="63" t="str">
        <f>REPLACE(INDEX(GroupVertices[Group],MATCH(Edges[[#This Row],[Vertex 2]],GroupVertices[Vertex],0)),1,1,"")</f>
        <v>5</v>
      </c>
      <c r="BM6" s="127">
        <v>43736</v>
      </c>
      <c r="BN6" s="70" t="s">
        <v>888</v>
      </c>
    </row>
    <row r="7" spans="1:66" ht="15">
      <c r="A7" s="62" t="s">
        <v>710</v>
      </c>
      <c r="B7" s="62" t="s">
        <v>710</v>
      </c>
      <c r="C7" s="81" t="s">
        <v>272</v>
      </c>
      <c r="D7" s="88">
        <v>5</v>
      </c>
      <c r="E7" s="89" t="s">
        <v>132</v>
      </c>
      <c r="F7" s="90">
        <v>16</v>
      </c>
      <c r="G7" s="81"/>
      <c r="H7" s="73"/>
      <c r="I7" s="91"/>
      <c r="J7" s="91"/>
      <c r="K7" s="34" t="s">
        <v>65</v>
      </c>
      <c r="L7" s="94">
        <v>7</v>
      </c>
      <c r="M7" s="94"/>
      <c r="N7" s="93"/>
      <c r="O7" s="64" t="s">
        <v>185</v>
      </c>
      <c r="P7" s="66">
        <v>43736.40666666667</v>
      </c>
      <c r="Q7" s="64" t="s">
        <v>751</v>
      </c>
      <c r="R7" s="67" t="s">
        <v>795</v>
      </c>
      <c r="S7" s="64" t="s">
        <v>820</v>
      </c>
      <c r="T7" s="64" t="s">
        <v>832</v>
      </c>
      <c r="U7" s="66">
        <v>43736.40666666667</v>
      </c>
      <c r="V7" s="67" t="s">
        <v>967</v>
      </c>
      <c r="W7" s="64"/>
      <c r="X7" s="64"/>
      <c r="Y7" s="70" t="s">
        <v>1041</v>
      </c>
      <c r="Z7" s="64"/>
      <c r="AA7" s="104">
        <v>1</v>
      </c>
      <c r="AB7" s="48">
        <v>0</v>
      </c>
      <c r="AC7" s="49">
        <v>0</v>
      </c>
      <c r="AD7" s="48">
        <v>0</v>
      </c>
      <c r="AE7" s="49">
        <v>0</v>
      </c>
      <c r="AF7" s="48">
        <v>0</v>
      </c>
      <c r="AG7" s="49">
        <v>0</v>
      </c>
      <c r="AH7" s="48">
        <v>36</v>
      </c>
      <c r="AI7" s="49">
        <v>100</v>
      </c>
      <c r="AJ7" s="48">
        <v>36</v>
      </c>
      <c r="AK7" s="109"/>
      <c r="AL7" s="67" t="s">
        <v>868</v>
      </c>
      <c r="AM7" s="64" t="b">
        <v>0</v>
      </c>
      <c r="AN7" s="64">
        <v>14</v>
      </c>
      <c r="AO7" s="70" t="s">
        <v>275</v>
      </c>
      <c r="AP7" s="64" t="b">
        <v>0</v>
      </c>
      <c r="AQ7" s="64" t="s">
        <v>1124</v>
      </c>
      <c r="AR7" s="64"/>
      <c r="AS7" s="70" t="s">
        <v>275</v>
      </c>
      <c r="AT7" s="64" t="b">
        <v>0</v>
      </c>
      <c r="AU7" s="64">
        <v>3</v>
      </c>
      <c r="AV7" s="70" t="s">
        <v>275</v>
      </c>
      <c r="AW7" s="64" t="s">
        <v>340</v>
      </c>
      <c r="AX7" s="64" t="b">
        <v>0</v>
      </c>
      <c r="AY7" s="70" t="s">
        <v>1041</v>
      </c>
      <c r="AZ7" s="64" t="s">
        <v>185</v>
      </c>
      <c r="BA7" s="64">
        <v>0</v>
      </c>
      <c r="BB7" s="64">
        <v>0</v>
      </c>
      <c r="BC7" s="64"/>
      <c r="BD7" s="64"/>
      <c r="BE7" s="64"/>
      <c r="BF7" s="64"/>
      <c r="BG7" s="64"/>
      <c r="BH7" s="64"/>
      <c r="BI7" s="64"/>
      <c r="BJ7" s="64"/>
      <c r="BK7" s="63" t="str">
        <f>REPLACE(INDEX(GroupVertices[Group],MATCH(Edges[[#This Row],[Vertex 1]],GroupVertices[Vertex],0)),1,1,"")</f>
        <v>5</v>
      </c>
      <c r="BL7" s="63" t="str">
        <f>REPLACE(INDEX(GroupVertices[Group],MATCH(Edges[[#This Row],[Vertex 2]],GroupVertices[Vertex],0)),1,1,"")</f>
        <v>5</v>
      </c>
      <c r="BM7" s="127">
        <v>43736</v>
      </c>
      <c r="BN7" s="70" t="s">
        <v>889</v>
      </c>
    </row>
    <row r="8" spans="1:66" ht="15">
      <c r="A8" s="62" t="s">
        <v>711</v>
      </c>
      <c r="B8" s="62" t="s">
        <v>710</v>
      </c>
      <c r="C8" s="81" t="s">
        <v>272</v>
      </c>
      <c r="D8" s="88">
        <v>5</v>
      </c>
      <c r="E8" s="89" t="s">
        <v>132</v>
      </c>
      <c r="F8" s="90">
        <v>16</v>
      </c>
      <c r="G8" s="81"/>
      <c r="H8" s="73"/>
      <c r="I8" s="91"/>
      <c r="J8" s="91"/>
      <c r="K8" s="34" t="s">
        <v>65</v>
      </c>
      <c r="L8" s="94">
        <v>8</v>
      </c>
      <c r="M8" s="94"/>
      <c r="N8" s="93"/>
      <c r="O8" s="64" t="s">
        <v>337</v>
      </c>
      <c r="P8" s="66">
        <v>43737.31292824074</v>
      </c>
      <c r="Q8" s="64" t="s">
        <v>751</v>
      </c>
      <c r="R8" s="64"/>
      <c r="S8" s="64"/>
      <c r="T8" s="64" t="s">
        <v>831</v>
      </c>
      <c r="U8" s="66">
        <v>43737.31292824074</v>
      </c>
      <c r="V8" s="67" t="s">
        <v>968</v>
      </c>
      <c r="W8" s="64"/>
      <c r="X8" s="64"/>
      <c r="Y8" s="70" t="s">
        <v>1042</v>
      </c>
      <c r="Z8" s="64"/>
      <c r="AA8" s="104">
        <v>1</v>
      </c>
      <c r="AB8" s="48">
        <v>0</v>
      </c>
      <c r="AC8" s="49">
        <v>0</v>
      </c>
      <c r="AD8" s="48">
        <v>0</v>
      </c>
      <c r="AE8" s="49">
        <v>0</v>
      </c>
      <c r="AF8" s="48">
        <v>0</v>
      </c>
      <c r="AG8" s="49">
        <v>0</v>
      </c>
      <c r="AH8" s="48">
        <v>36</v>
      </c>
      <c r="AI8" s="49">
        <v>100</v>
      </c>
      <c r="AJ8" s="48">
        <v>36</v>
      </c>
      <c r="AK8" s="109"/>
      <c r="AL8" s="67" t="s">
        <v>869</v>
      </c>
      <c r="AM8" s="64" t="b">
        <v>0</v>
      </c>
      <c r="AN8" s="64">
        <v>0</v>
      </c>
      <c r="AO8" s="70" t="s">
        <v>275</v>
      </c>
      <c r="AP8" s="64" t="b">
        <v>0</v>
      </c>
      <c r="AQ8" s="64" t="s">
        <v>1124</v>
      </c>
      <c r="AR8" s="64"/>
      <c r="AS8" s="70" t="s">
        <v>275</v>
      </c>
      <c r="AT8" s="64" t="b">
        <v>0</v>
      </c>
      <c r="AU8" s="64">
        <v>3</v>
      </c>
      <c r="AV8" s="70" t="s">
        <v>1041</v>
      </c>
      <c r="AW8" s="64" t="s">
        <v>1135</v>
      </c>
      <c r="AX8" s="64" t="b">
        <v>0</v>
      </c>
      <c r="AY8" s="70" t="s">
        <v>1041</v>
      </c>
      <c r="AZ8" s="64" t="s">
        <v>185</v>
      </c>
      <c r="BA8" s="64">
        <v>0</v>
      </c>
      <c r="BB8" s="64">
        <v>0</v>
      </c>
      <c r="BC8" s="64"/>
      <c r="BD8" s="64"/>
      <c r="BE8" s="64"/>
      <c r="BF8" s="64"/>
      <c r="BG8" s="64"/>
      <c r="BH8" s="64"/>
      <c r="BI8" s="64"/>
      <c r="BJ8" s="64"/>
      <c r="BK8" s="63" t="str">
        <f>REPLACE(INDEX(GroupVertices[Group],MATCH(Edges[[#This Row],[Vertex 1]],GroupVertices[Vertex],0)),1,1,"")</f>
        <v>5</v>
      </c>
      <c r="BL8" s="63" t="str">
        <f>REPLACE(INDEX(GroupVertices[Group],MATCH(Edges[[#This Row],[Vertex 2]],GroupVertices[Vertex],0)),1,1,"")</f>
        <v>5</v>
      </c>
      <c r="BM8" s="127">
        <v>43737</v>
      </c>
      <c r="BN8" s="70" t="s">
        <v>890</v>
      </c>
    </row>
    <row r="9" spans="1:66" ht="15">
      <c r="A9" s="62" t="s">
        <v>712</v>
      </c>
      <c r="B9" s="62" t="s">
        <v>722</v>
      </c>
      <c r="C9" s="81" t="s">
        <v>272</v>
      </c>
      <c r="D9" s="88">
        <v>5</v>
      </c>
      <c r="E9" s="89" t="s">
        <v>132</v>
      </c>
      <c r="F9" s="90">
        <v>16</v>
      </c>
      <c r="G9" s="81"/>
      <c r="H9" s="73"/>
      <c r="I9" s="91"/>
      <c r="J9" s="91"/>
      <c r="K9" s="34" t="s">
        <v>65</v>
      </c>
      <c r="L9" s="94">
        <v>9</v>
      </c>
      <c r="M9" s="94"/>
      <c r="N9" s="93"/>
      <c r="O9" s="64" t="s">
        <v>337</v>
      </c>
      <c r="P9" s="66">
        <v>43737.979108796295</v>
      </c>
      <c r="Q9" s="64" t="s">
        <v>752</v>
      </c>
      <c r="R9" s="64"/>
      <c r="S9" s="64"/>
      <c r="T9" s="64"/>
      <c r="U9" s="66">
        <v>43737.979108796295</v>
      </c>
      <c r="V9" s="67" t="s">
        <v>969</v>
      </c>
      <c r="W9" s="64"/>
      <c r="X9" s="64"/>
      <c r="Y9" s="70" t="s">
        <v>1043</v>
      </c>
      <c r="Z9" s="64"/>
      <c r="AA9" s="104">
        <v>1</v>
      </c>
      <c r="AB9" s="48">
        <v>0</v>
      </c>
      <c r="AC9" s="49">
        <v>0</v>
      </c>
      <c r="AD9" s="48">
        <v>0</v>
      </c>
      <c r="AE9" s="49">
        <v>0</v>
      </c>
      <c r="AF9" s="48">
        <v>0</v>
      </c>
      <c r="AG9" s="49">
        <v>0</v>
      </c>
      <c r="AH9" s="48">
        <v>28</v>
      </c>
      <c r="AI9" s="49">
        <v>100</v>
      </c>
      <c r="AJ9" s="48">
        <v>28</v>
      </c>
      <c r="AK9" s="109"/>
      <c r="AL9" s="67" t="s">
        <v>870</v>
      </c>
      <c r="AM9" s="64" t="b">
        <v>0</v>
      </c>
      <c r="AN9" s="64">
        <v>0</v>
      </c>
      <c r="AO9" s="70" t="s">
        <v>275</v>
      </c>
      <c r="AP9" s="64" t="b">
        <v>0</v>
      </c>
      <c r="AQ9" s="64" t="s">
        <v>1122</v>
      </c>
      <c r="AR9" s="64"/>
      <c r="AS9" s="70" t="s">
        <v>275</v>
      </c>
      <c r="AT9" s="64" t="b">
        <v>0</v>
      </c>
      <c r="AU9" s="64">
        <v>1</v>
      </c>
      <c r="AV9" s="70" t="s">
        <v>1069</v>
      </c>
      <c r="AW9" s="64" t="s">
        <v>1134</v>
      </c>
      <c r="AX9" s="64" t="b">
        <v>0</v>
      </c>
      <c r="AY9" s="70" t="s">
        <v>1069</v>
      </c>
      <c r="AZ9" s="64" t="s">
        <v>185</v>
      </c>
      <c r="BA9" s="64">
        <v>0</v>
      </c>
      <c r="BB9" s="64">
        <v>0</v>
      </c>
      <c r="BC9" s="64"/>
      <c r="BD9" s="64"/>
      <c r="BE9" s="64"/>
      <c r="BF9" s="64"/>
      <c r="BG9" s="64"/>
      <c r="BH9" s="64"/>
      <c r="BI9" s="64"/>
      <c r="BJ9" s="64"/>
      <c r="BK9" s="63" t="str">
        <f>REPLACE(INDEX(GroupVertices[Group],MATCH(Edges[[#This Row],[Vertex 1]],GroupVertices[Vertex],0)),1,1,"")</f>
        <v>4</v>
      </c>
      <c r="BL9" s="63" t="str">
        <f>REPLACE(INDEX(GroupVertices[Group],MATCH(Edges[[#This Row],[Vertex 2]],GroupVertices[Vertex],0)),1,1,"")</f>
        <v>4</v>
      </c>
      <c r="BM9" s="127">
        <v>43737</v>
      </c>
      <c r="BN9" s="70" t="s">
        <v>891</v>
      </c>
    </row>
    <row r="10" spans="1:66" ht="15">
      <c r="A10" s="62" t="s">
        <v>713</v>
      </c>
      <c r="B10" s="62" t="s">
        <v>729</v>
      </c>
      <c r="C10" s="81" t="s">
        <v>272</v>
      </c>
      <c r="D10" s="88">
        <v>5</v>
      </c>
      <c r="E10" s="89" t="s">
        <v>132</v>
      </c>
      <c r="F10" s="90">
        <v>16</v>
      </c>
      <c r="G10" s="81"/>
      <c r="H10" s="73"/>
      <c r="I10" s="91"/>
      <c r="J10" s="91"/>
      <c r="K10" s="34" t="s">
        <v>65</v>
      </c>
      <c r="L10" s="94">
        <v>10</v>
      </c>
      <c r="M10" s="94"/>
      <c r="N10" s="93"/>
      <c r="O10" s="64" t="s">
        <v>195</v>
      </c>
      <c r="P10" s="66">
        <v>43735.17550925926</v>
      </c>
      <c r="Q10" s="64" t="s">
        <v>753</v>
      </c>
      <c r="R10" s="67" t="s">
        <v>796</v>
      </c>
      <c r="S10" s="64" t="s">
        <v>821</v>
      </c>
      <c r="T10" s="64" t="s">
        <v>833</v>
      </c>
      <c r="U10" s="66">
        <v>43735.17550925926</v>
      </c>
      <c r="V10" s="67" t="s">
        <v>970</v>
      </c>
      <c r="W10" s="64"/>
      <c r="X10" s="64"/>
      <c r="Y10" s="70" t="s">
        <v>1044</v>
      </c>
      <c r="Z10" s="64"/>
      <c r="AA10" s="104">
        <v>1</v>
      </c>
      <c r="AB10" s="48">
        <v>0</v>
      </c>
      <c r="AC10" s="49">
        <v>0</v>
      </c>
      <c r="AD10" s="48">
        <v>0</v>
      </c>
      <c r="AE10" s="49">
        <v>0</v>
      </c>
      <c r="AF10" s="48">
        <v>0</v>
      </c>
      <c r="AG10" s="49">
        <v>0</v>
      </c>
      <c r="AH10" s="48">
        <v>22</v>
      </c>
      <c r="AI10" s="49">
        <v>100</v>
      </c>
      <c r="AJ10" s="48">
        <v>22</v>
      </c>
      <c r="AK10" s="109"/>
      <c r="AL10" s="67" t="s">
        <v>871</v>
      </c>
      <c r="AM10" s="64" t="b">
        <v>0</v>
      </c>
      <c r="AN10" s="64">
        <v>3</v>
      </c>
      <c r="AO10" s="70" t="s">
        <v>275</v>
      </c>
      <c r="AP10" s="64" t="b">
        <v>1</v>
      </c>
      <c r="AQ10" s="64" t="s">
        <v>1122</v>
      </c>
      <c r="AR10" s="64"/>
      <c r="AS10" s="70" t="s">
        <v>1126</v>
      </c>
      <c r="AT10" s="64" t="b">
        <v>0</v>
      </c>
      <c r="AU10" s="64">
        <v>0</v>
      </c>
      <c r="AV10" s="70" t="s">
        <v>275</v>
      </c>
      <c r="AW10" s="64" t="s">
        <v>1134</v>
      </c>
      <c r="AX10" s="64" t="b">
        <v>0</v>
      </c>
      <c r="AY10" s="70" t="s">
        <v>1044</v>
      </c>
      <c r="AZ10" s="64" t="s">
        <v>185</v>
      </c>
      <c r="BA10" s="64">
        <v>0</v>
      </c>
      <c r="BB10" s="64">
        <v>0</v>
      </c>
      <c r="BC10" s="64"/>
      <c r="BD10" s="64"/>
      <c r="BE10" s="64"/>
      <c r="BF10" s="64"/>
      <c r="BG10" s="64"/>
      <c r="BH10" s="64"/>
      <c r="BI10" s="64"/>
      <c r="BJ10" s="64"/>
      <c r="BK10" s="63" t="str">
        <f>REPLACE(INDEX(GroupVertices[Group],MATCH(Edges[[#This Row],[Vertex 1]],GroupVertices[Vertex],0)),1,1,"")</f>
        <v>2</v>
      </c>
      <c r="BL10" s="63" t="str">
        <f>REPLACE(INDEX(GroupVertices[Group],MATCH(Edges[[#This Row],[Vertex 2]],GroupVertices[Vertex],0)),1,1,"")</f>
        <v>2</v>
      </c>
      <c r="BM10" s="127">
        <v>43735</v>
      </c>
      <c r="BN10" s="70" t="s">
        <v>892</v>
      </c>
    </row>
    <row r="11" spans="1:66" ht="15">
      <c r="A11" s="62" t="s">
        <v>714</v>
      </c>
      <c r="B11" s="62" t="s">
        <v>723</v>
      </c>
      <c r="C11" s="81" t="s">
        <v>1826</v>
      </c>
      <c r="D11" s="88">
        <v>10</v>
      </c>
      <c r="E11" s="89" t="s">
        <v>136</v>
      </c>
      <c r="F11" s="90">
        <v>11</v>
      </c>
      <c r="G11" s="81"/>
      <c r="H11" s="73"/>
      <c r="I11" s="91"/>
      <c r="J11" s="91"/>
      <c r="K11" s="34" t="s">
        <v>65</v>
      </c>
      <c r="L11" s="94">
        <v>11</v>
      </c>
      <c r="M11" s="94"/>
      <c r="N11" s="93"/>
      <c r="O11" s="64" t="s">
        <v>337</v>
      </c>
      <c r="P11" s="66">
        <v>43732.80341435185</v>
      </c>
      <c r="Q11" s="64" t="s">
        <v>754</v>
      </c>
      <c r="R11" s="64"/>
      <c r="S11" s="64"/>
      <c r="T11" s="64"/>
      <c r="U11" s="66">
        <v>43732.80341435185</v>
      </c>
      <c r="V11" s="67" t="s">
        <v>971</v>
      </c>
      <c r="W11" s="64"/>
      <c r="X11" s="64"/>
      <c r="Y11" s="70" t="s">
        <v>1045</v>
      </c>
      <c r="Z11" s="64"/>
      <c r="AA11" s="104">
        <v>4</v>
      </c>
      <c r="AB11" s="48">
        <v>0</v>
      </c>
      <c r="AC11" s="49">
        <v>0</v>
      </c>
      <c r="AD11" s="48">
        <v>0</v>
      </c>
      <c r="AE11" s="49">
        <v>0</v>
      </c>
      <c r="AF11" s="48">
        <v>0</v>
      </c>
      <c r="AG11" s="49">
        <v>0</v>
      </c>
      <c r="AH11" s="48">
        <v>37</v>
      </c>
      <c r="AI11" s="49">
        <v>100</v>
      </c>
      <c r="AJ11" s="48">
        <v>37</v>
      </c>
      <c r="AK11" s="109"/>
      <c r="AL11" s="67" t="s">
        <v>872</v>
      </c>
      <c r="AM11" s="64" t="b">
        <v>0</v>
      </c>
      <c r="AN11" s="64">
        <v>0</v>
      </c>
      <c r="AO11" s="70" t="s">
        <v>275</v>
      </c>
      <c r="AP11" s="64" t="b">
        <v>0</v>
      </c>
      <c r="AQ11" s="64" t="s">
        <v>1122</v>
      </c>
      <c r="AR11" s="64"/>
      <c r="AS11" s="70" t="s">
        <v>275</v>
      </c>
      <c r="AT11" s="64" t="b">
        <v>0</v>
      </c>
      <c r="AU11" s="64">
        <v>1</v>
      </c>
      <c r="AV11" s="70" t="s">
        <v>1095</v>
      </c>
      <c r="AW11" s="64" t="s">
        <v>1134</v>
      </c>
      <c r="AX11" s="64" t="b">
        <v>0</v>
      </c>
      <c r="AY11" s="70" t="s">
        <v>1095</v>
      </c>
      <c r="AZ11" s="64" t="s">
        <v>185</v>
      </c>
      <c r="BA11" s="64">
        <v>0</v>
      </c>
      <c r="BB11" s="64">
        <v>0</v>
      </c>
      <c r="BC11" s="64"/>
      <c r="BD11" s="64"/>
      <c r="BE11" s="64"/>
      <c r="BF11" s="64"/>
      <c r="BG11" s="64"/>
      <c r="BH11" s="64"/>
      <c r="BI11" s="64"/>
      <c r="BJ11" s="64"/>
      <c r="BK11" s="63" t="str">
        <f>REPLACE(INDEX(GroupVertices[Group],MATCH(Edges[[#This Row],[Vertex 1]],GroupVertices[Vertex],0)),1,1,"")</f>
        <v>2</v>
      </c>
      <c r="BL11" s="63" t="str">
        <f>REPLACE(INDEX(GroupVertices[Group],MATCH(Edges[[#This Row],[Vertex 2]],GroupVertices[Vertex],0)),1,1,"")</f>
        <v>2</v>
      </c>
      <c r="BM11" s="127">
        <v>43732</v>
      </c>
      <c r="BN11" s="70" t="s">
        <v>893</v>
      </c>
    </row>
    <row r="12" spans="1:66" ht="15">
      <c r="A12" s="62" t="s">
        <v>714</v>
      </c>
      <c r="B12" s="62" t="s">
        <v>723</v>
      </c>
      <c r="C12" s="81" t="s">
        <v>1826</v>
      </c>
      <c r="D12" s="88">
        <v>10</v>
      </c>
      <c r="E12" s="89" t="s">
        <v>136</v>
      </c>
      <c r="F12" s="90">
        <v>11</v>
      </c>
      <c r="G12" s="81"/>
      <c r="H12" s="73"/>
      <c r="I12" s="91"/>
      <c r="J12" s="91"/>
      <c r="K12" s="34" t="s">
        <v>65</v>
      </c>
      <c r="L12" s="94">
        <v>12</v>
      </c>
      <c r="M12" s="94"/>
      <c r="N12" s="93"/>
      <c r="O12" s="64" t="s">
        <v>337</v>
      </c>
      <c r="P12" s="66">
        <v>43736.74896990741</v>
      </c>
      <c r="Q12" s="64" t="s">
        <v>755</v>
      </c>
      <c r="R12" s="64"/>
      <c r="S12" s="64"/>
      <c r="T12" s="64"/>
      <c r="U12" s="66">
        <v>43736.74896990741</v>
      </c>
      <c r="V12" s="67" t="s">
        <v>972</v>
      </c>
      <c r="W12" s="64"/>
      <c r="X12" s="64"/>
      <c r="Y12" s="70" t="s">
        <v>1046</v>
      </c>
      <c r="Z12" s="64"/>
      <c r="AA12" s="104">
        <v>4</v>
      </c>
      <c r="AB12" s="48">
        <v>0</v>
      </c>
      <c r="AC12" s="49">
        <v>0</v>
      </c>
      <c r="AD12" s="48">
        <v>0</v>
      </c>
      <c r="AE12" s="49">
        <v>0</v>
      </c>
      <c r="AF12" s="48">
        <v>0</v>
      </c>
      <c r="AG12" s="49">
        <v>0</v>
      </c>
      <c r="AH12" s="48">
        <v>20</v>
      </c>
      <c r="AI12" s="49">
        <v>100</v>
      </c>
      <c r="AJ12" s="48">
        <v>20</v>
      </c>
      <c r="AK12" s="109"/>
      <c r="AL12" s="67" t="s">
        <v>872</v>
      </c>
      <c r="AM12" s="64" t="b">
        <v>0</v>
      </c>
      <c r="AN12" s="64">
        <v>0</v>
      </c>
      <c r="AO12" s="70" t="s">
        <v>275</v>
      </c>
      <c r="AP12" s="64" t="b">
        <v>1</v>
      </c>
      <c r="AQ12" s="64" t="s">
        <v>1122</v>
      </c>
      <c r="AR12" s="64"/>
      <c r="AS12" s="70" t="s">
        <v>1127</v>
      </c>
      <c r="AT12" s="64" t="b">
        <v>0</v>
      </c>
      <c r="AU12" s="64">
        <v>2</v>
      </c>
      <c r="AV12" s="70" t="s">
        <v>1097</v>
      </c>
      <c r="AW12" s="64" t="s">
        <v>1134</v>
      </c>
      <c r="AX12" s="64" t="b">
        <v>0</v>
      </c>
      <c r="AY12" s="70" t="s">
        <v>1097</v>
      </c>
      <c r="AZ12" s="64" t="s">
        <v>185</v>
      </c>
      <c r="BA12" s="64">
        <v>0</v>
      </c>
      <c r="BB12" s="64">
        <v>0</v>
      </c>
      <c r="BC12" s="64"/>
      <c r="BD12" s="64"/>
      <c r="BE12" s="64"/>
      <c r="BF12" s="64"/>
      <c r="BG12" s="64"/>
      <c r="BH12" s="64"/>
      <c r="BI12" s="64"/>
      <c r="BJ12" s="64"/>
      <c r="BK12" s="63" t="str">
        <f>REPLACE(INDEX(GroupVertices[Group],MATCH(Edges[[#This Row],[Vertex 1]],GroupVertices[Vertex],0)),1,1,"")</f>
        <v>2</v>
      </c>
      <c r="BL12" s="63" t="str">
        <f>REPLACE(INDEX(GroupVertices[Group],MATCH(Edges[[#This Row],[Vertex 2]],GroupVertices[Vertex],0)),1,1,"")</f>
        <v>2</v>
      </c>
      <c r="BM12" s="127">
        <v>43736</v>
      </c>
      <c r="BN12" s="70" t="s">
        <v>894</v>
      </c>
    </row>
    <row r="13" spans="1:66" ht="15">
      <c r="A13" s="62" t="s">
        <v>714</v>
      </c>
      <c r="B13" s="62" t="s">
        <v>723</v>
      </c>
      <c r="C13" s="81" t="s">
        <v>1826</v>
      </c>
      <c r="D13" s="88">
        <v>10</v>
      </c>
      <c r="E13" s="89" t="s">
        <v>136</v>
      </c>
      <c r="F13" s="90">
        <v>11</v>
      </c>
      <c r="G13" s="81"/>
      <c r="H13" s="73"/>
      <c r="I13" s="91"/>
      <c r="J13" s="91"/>
      <c r="K13" s="34" t="s">
        <v>65</v>
      </c>
      <c r="L13" s="94">
        <v>13</v>
      </c>
      <c r="M13" s="94"/>
      <c r="N13" s="93"/>
      <c r="O13" s="64" t="s">
        <v>337</v>
      </c>
      <c r="P13" s="66">
        <v>43738.097858796296</v>
      </c>
      <c r="Q13" s="64" t="s">
        <v>756</v>
      </c>
      <c r="R13" s="64"/>
      <c r="S13" s="64"/>
      <c r="T13" s="64"/>
      <c r="U13" s="66">
        <v>43738.097858796296</v>
      </c>
      <c r="V13" s="67" t="s">
        <v>973</v>
      </c>
      <c r="W13" s="64"/>
      <c r="X13" s="64"/>
      <c r="Y13" s="70" t="s">
        <v>1047</v>
      </c>
      <c r="Z13" s="64"/>
      <c r="AA13" s="104">
        <v>4</v>
      </c>
      <c r="AB13" s="48">
        <v>0</v>
      </c>
      <c r="AC13" s="49">
        <v>0</v>
      </c>
      <c r="AD13" s="48">
        <v>0</v>
      </c>
      <c r="AE13" s="49">
        <v>0</v>
      </c>
      <c r="AF13" s="48">
        <v>0</v>
      </c>
      <c r="AG13" s="49">
        <v>0</v>
      </c>
      <c r="AH13" s="48">
        <v>33</v>
      </c>
      <c r="AI13" s="49">
        <v>100</v>
      </c>
      <c r="AJ13" s="48">
        <v>33</v>
      </c>
      <c r="AK13" s="109"/>
      <c r="AL13" s="67" t="s">
        <v>872</v>
      </c>
      <c r="AM13" s="64" t="b">
        <v>0</v>
      </c>
      <c r="AN13" s="64">
        <v>0</v>
      </c>
      <c r="AO13" s="70" t="s">
        <v>275</v>
      </c>
      <c r="AP13" s="64" t="b">
        <v>0</v>
      </c>
      <c r="AQ13" s="64" t="s">
        <v>1122</v>
      </c>
      <c r="AR13" s="64"/>
      <c r="AS13" s="70" t="s">
        <v>275</v>
      </c>
      <c r="AT13" s="64" t="b">
        <v>0</v>
      </c>
      <c r="AU13" s="64">
        <v>2</v>
      </c>
      <c r="AV13" s="70" t="s">
        <v>1098</v>
      </c>
      <c r="AW13" s="64" t="s">
        <v>1134</v>
      </c>
      <c r="AX13" s="64" t="b">
        <v>0</v>
      </c>
      <c r="AY13" s="70" t="s">
        <v>1098</v>
      </c>
      <c r="AZ13" s="64" t="s">
        <v>185</v>
      </c>
      <c r="BA13" s="64">
        <v>0</v>
      </c>
      <c r="BB13" s="64">
        <v>0</v>
      </c>
      <c r="BC13" s="64"/>
      <c r="BD13" s="64"/>
      <c r="BE13" s="64"/>
      <c r="BF13" s="64"/>
      <c r="BG13" s="64"/>
      <c r="BH13" s="64"/>
      <c r="BI13" s="64"/>
      <c r="BJ13" s="64"/>
      <c r="BK13" s="63" t="str">
        <f>REPLACE(INDEX(GroupVertices[Group],MATCH(Edges[[#This Row],[Vertex 1]],GroupVertices[Vertex],0)),1,1,"")</f>
        <v>2</v>
      </c>
      <c r="BL13" s="63" t="str">
        <f>REPLACE(INDEX(GroupVertices[Group],MATCH(Edges[[#This Row],[Vertex 2]],GroupVertices[Vertex],0)),1,1,"")</f>
        <v>2</v>
      </c>
      <c r="BM13" s="127">
        <v>43738</v>
      </c>
      <c r="BN13" s="70" t="s">
        <v>895</v>
      </c>
    </row>
    <row r="14" spans="1:66" ht="15">
      <c r="A14" s="62" t="s">
        <v>714</v>
      </c>
      <c r="B14" s="62" t="s">
        <v>723</v>
      </c>
      <c r="C14" s="81" t="s">
        <v>1826</v>
      </c>
      <c r="D14" s="88">
        <v>10</v>
      </c>
      <c r="E14" s="89" t="s">
        <v>136</v>
      </c>
      <c r="F14" s="90">
        <v>11</v>
      </c>
      <c r="G14" s="81"/>
      <c r="H14" s="73"/>
      <c r="I14" s="91"/>
      <c r="J14" s="91"/>
      <c r="K14" s="34" t="s">
        <v>65</v>
      </c>
      <c r="L14" s="94">
        <v>14</v>
      </c>
      <c r="M14" s="94"/>
      <c r="N14" s="93"/>
      <c r="O14" s="64" t="s">
        <v>337</v>
      </c>
      <c r="P14" s="66">
        <v>43739.111759259256</v>
      </c>
      <c r="Q14" s="64" t="s">
        <v>757</v>
      </c>
      <c r="R14" s="64"/>
      <c r="S14" s="64"/>
      <c r="T14" s="64"/>
      <c r="U14" s="66">
        <v>43739.111759259256</v>
      </c>
      <c r="V14" s="67" t="s">
        <v>974</v>
      </c>
      <c r="W14" s="64"/>
      <c r="X14" s="64"/>
      <c r="Y14" s="70" t="s">
        <v>1048</v>
      </c>
      <c r="Z14" s="64"/>
      <c r="AA14" s="104">
        <v>4</v>
      </c>
      <c r="AB14" s="48"/>
      <c r="AC14" s="49"/>
      <c r="AD14" s="48"/>
      <c r="AE14" s="49"/>
      <c r="AF14" s="48"/>
      <c r="AG14" s="49"/>
      <c r="AH14" s="48"/>
      <c r="AI14" s="49"/>
      <c r="AJ14" s="48"/>
      <c r="AK14" s="109"/>
      <c r="AL14" s="67" t="s">
        <v>872</v>
      </c>
      <c r="AM14" s="64" t="b">
        <v>0</v>
      </c>
      <c r="AN14" s="64">
        <v>0</v>
      </c>
      <c r="AO14" s="70" t="s">
        <v>275</v>
      </c>
      <c r="AP14" s="64" t="b">
        <v>0</v>
      </c>
      <c r="AQ14" s="64" t="s">
        <v>1122</v>
      </c>
      <c r="AR14" s="64"/>
      <c r="AS14" s="70" t="s">
        <v>275</v>
      </c>
      <c r="AT14" s="64" t="b">
        <v>0</v>
      </c>
      <c r="AU14" s="64">
        <v>3</v>
      </c>
      <c r="AV14" s="70" t="s">
        <v>1093</v>
      </c>
      <c r="AW14" s="64" t="s">
        <v>1134</v>
      </c>
      <c r="AX14" s="64" t="b">
        <v>0</v>
      </c>
      <c r="AY14" s="70" t="s">
        <v>1093</v>
      </c>
      <c r="AZ14" s="64" t="s">
        <v>185</v>
      </c>
      <c r="BA14" s="64">
        <v>0</v>
      </c>
      <c r="BB14" s="64">
        <v>0</v>
      </c>
      <c r="BC14" s="64"/>
      <c r="BD14" s="64"/>
      <c r="BE14" s="64"/>
      <c r="BF14" s="64"/>
      <c r="BG14" s="64"/>
      <c r="BH14" s="64"/>
      <c r="BI14" s="64"/>
      <c r="BJ14" s="64"/>
      <c r="BK14" s="63" t="str">
        <f>REPLACE(INDEX(GroupVertices[Group],MATCH(Edges[[#This Row],[Vertex 1]],GroupVertices[Vertex],0)),1,1,"")</f>
        <v>2</v>
      </c>
      <c r="BL14" s="63" t="str">
        <f>REPLACE(INDEX(GroupVertices[Group],MATCH(Edges[[#This Row],[Vertex 2]],GroupVertices[Vertex],0)),1,1,"")</f>
        <v>2</v>
      </c>
      <c r="BM14" s="127">
        <v>43739</v>
      </c>
      <c r="BN14" s="70" t="s">
        <v>896</v>
      </c>
    </row>
    <row r="15" spans="1:66" ht="15">
      <c r="A15" s="62" t="s">
        <v>714</v>
      </c>
      <c r="B15" s="62" t="s">
        <v>730</v>
      </c>
      <c r="C15" s="81" t="s">
        <v>272</v>
      </c>
      <c r="D15" s="88">
        <v>5</v>
      </c>
      <c r="E15" s="89" t="s">
        <v>132</v>
      </c>
      <c r="F15" s="90">
        <v>16</v>
      </c>
      <c r="G15" s="81"/>
      <c r="H15" s="73"/>
      <c r="I15" s="91"/>
      <c r="J15" s="91"/>
      <c r="K15" s="34" t="s">
        <v>65</v>
      </c>
      <c r="L15" s="94">
        <v>15</v>
      </c>
      <c r="M15" s="94"/>
      <c r="N15" s="93"/>
      <c r="O15" s="64" t="s">
        <v>195</v>
      </c>
      <c r="P15" s="66">
        <v>43739.111759259256</v>
      </c>
      <c r="Q15" s="64" t="s">
        <v>757</v>
      </c>
      <c r="R15" s="64"/>
      <c r="S15" s="64"/>
      <c r="T15" s="64"/>
      <c r="U15" s="66">
        <v>43739.111759259256</v>
      </c>
      <c r="V15" s="67" t="s">
        <v>974</v>
      </c>
      <c r="W15" s="64"/>
      <c r="X15" s="64"/>
      <c r="Y15" s="70" t="s">
        <v>1048</v>
      </c>
      <c r="Z15" s="64"/>
      <c r="AA15" s="104">
        <v>1</v>
      </c>
      <c r="AB15" s="48"/>
      <c r="AC15" s="49"/>
      <c r="AD15" s="48"/>
      <c r="AE15" s="49"/>
      <c r="AF15" s="48"/>
      <c r="AG15" s="49"/>
      <c r="AH15" s="48"/>
      <c r="AI15" s="49"/>
      <c r="AJ15" s="48"/>
      <c r="AK15" s="109"/>
      <c r="AL15" s="67" t="s">
        <v>872</v>
      </c>
      <c r="AM15" s="64" t="b">
        <v>0</v>
      </c>
      <c r="AN15" s="64">
        <v>0</v>
      </c>
      <c r="AO15" s="70" t="s">
        <v>275</v>
      </c>
      <c r="AP15" s="64" t="b">
        <v>0</v>
      </c>
      <c r="AQ15" s="64" t="s">
        <v>1122</v>
      </c>
      <c r="AR15" s="64"/>
      <c r="AS15" s="70" t="s">
        <v>275</v>
      </c>
      <c r="AT15" s="64" t="b">
        <v>0</v>
      </c>
      <c r="AU15" s="64">
        <v>3</v>
      </c>
      <c r="AV15" s="70" t="s">
        <v>1093</v>
      </c>
      <c r="AW15" s="64" t="s">
        <v>1134</v>
      </c>
      <c r="AX15" s="64" t="b">
        <v>0</v>
      </c>
      <c r="AY15" s="70" t="s">
        <v>1093</v>
      </c>
      <c r="AZ15" s="64" t="s">
        <v>185</v>
      </c>
      <c r="BA15" s="64">
        <v>0</v>
      </c>
      <c r="BB15" s="64">
        <v>0</v>
      </c>
      <c r="BC15" s="64"/>
      <c r="BD15" s="64"/>
      <c r="BE15" s="64"/>
      <c r="BF15" s="64"/>
      <c r="BG15" s="64"/>
      <c r="BH15" s="64"/>
      <c r="BI15" s="64"/>
      <c r="BJ15" s="64"/>
      <c r="BK15" s="63" t="str">
        <f>REPLACE(INDEX(GroupVertices[Group],MATCH(Edges[[#This Row],[Vertex 1]],GroupVertices[Vertex],0)),1,1,"")</f>
        <v>2</v>
      </c>
      <c r="BL15" s="63" t="str">
        <f>REPLACE(INDEX(GroupVertices[Group],MATCH(Edges[[#This Row],[Vertex 2]],GroupVertices[Vertex],0)),1,1,"")</f>
        <v>2</v>
      </c>
      <c r="BM15" s="127">
        <v>43739</v>
      </c>
      <c r="BN15" s="70" t="s">
        <v>896</v>
      </c>
    </row>
    <row r="16" spans="1:66" ht="15">
      <c r="A16" s="62" t="s">
        <v>714</v>
      </c>
      <c r="B16" s="62" t="s">
        <v>731</v>
      </c>
      <c r="C16" s="81" t="s">
        <v>272</v>
      </c>
      <c r="D16" s="88">
        <v>5</v>
      </c>
      <c r="E16" s="89" t="s">
        <v>132</v>
      </c>
      <c r="F16" s="90">
        <v>16</v>
      </c>
      <c r="G16" s="81"/>
      <c r="H16" s="73"/>
      <c r="I16" s="91"/>
      <c r="J16" s="91"/>
      <c r="K16" s="34" t="s">
        <v>65</v>
      </c>
      <c r="L16" s="94">
        <v>16</v>
      </c>
      <c r="M16" s="94"/>
      <c r="N16" s="93"/>
      <c r="O16" s="64" t="s">
        <v>195</v>
      </c>
      <c r="P16" s="66">
        <v>43739.111759259256</v>
      </c>
      <c r="Q16" s="64" t="s">
        <v>757</v>
      </c>
      <c r="R16" s="64"/>
      <c r="S16" s="64"/>
      <c r="T16" s="64"/>
      <c r="U16" s="66">
        <v>43739.111759259256</v>
      </c>
      <c r="V16" s="67" t="s">
        <v>974</v>
      </c>
      <c r="W16" s="64"/>
      <c r="X16" s="64"/>
      <c r="Y16" s="70" t="s">
        <v>1048</v>
      </c>
      <c r="Z16" s="64"/>
      <c r="AA16" s="104">
        <v>1</v>
      </c>
      <c r="AB16" s="48">
        <v>0</v>
      </c>
      <c r="AC16" s="49">
        <v>0</v>
      </c>
      <c r="AD16" s="48">
        <v>0</v>
      </c>
      <c r="AE16" s="49">
        <v>0</v>
      </c>
      <c r="AF16" s="48">
        <v>0</v>
      </c>
      <c r="AG16" s="49">
        <v>0</v>
      </c>
      <c r="AH16" s="48">
        <v>38</v>
      </c>
      <c r="AI16" s="49">
        <v>100</v>
      </c>
      <c r="AJ16" s="48">
        <v>38</v>
      </c>
      <c r="AK16" s="109"/>
      <c r="AL16" s="67" t="s">
        <v>872</v>
      </c>
      <c r="AM16" s="64" t="b">
        <v>0</v>
      </c>
      <c r="AN16" s="64">
        <v>0</v>
      </c>
      <c r="AO16" s="70" t="s">
        <v>275</v>
      </c>
      <c r="AP16" s="64" t="b">
        <v>0</v>
      </c>
      <c r="AQ16" s="64" t="s">
        <v>1122</v>
      </c>
      <c r="AR16" s="64"/>
      <c r="AS16" s="70" t="s">
        <v>275</v>
      </c>
      <c r="AT16" s="64" t="b">
        <v>0</v>
      </c>
      <c r="AU16" s="64">
        <v>3</v>
      </c>
      <c r="AV16" s="70" t="s">
        <v>1093</v>
      </c>
      <c r="AW16" s="64" t="s">
        <v>1134</v>
      </c>
      <c r="AX16" s="64" t="b">
        <v>0</v>
      </c>
      <c r="AY16" s="70" t="s">
        <v>1093</v>
      </c>
      <c r="AZ16" s="64" t="s">
        <v>185</v>
      </c>
      <c r="BA16" s="64">
        <v>0</v>
      </c>
      <c r="BB16" s="64">
        <v>0</v>
      </c>
      <c r="BC16" s="64"/>
      <c r="BD16" s="64"/>
      <c r="BE16" s="64"/>
      <c r="BF16" s="64"/>
      <c r="BG16" s="64"/>
      <c r="BH16" s="64"/>
      <c r="BI16" s="64"/>
      <c r="BJ16" s="64"/>
      <c r="BK16" s="63" t="str">
        <f>REPLACE(INDEX(GroupVertices[Group],MATCH(Edges[[#This Row],[Vertex 1]],GroupVertices[Vertex],0)),1,1,"")</f>
        <v>2</v>
      </c>
      <c r="BL16" s="63" t="str">
        <f>REPLACE(INDEX(GroupVertices[Group],MATCH(Edges[[#This Row],[Vertex 2]],GroupVertices[Vertex],0)),1,1,"")</f>
        <v>2</v>
      </c>
      <c r="BM16" s="127">
        <v>43739</v>
      </c>
      <c r="BN16" s="70" t="s">
        <v>896</v>
      </c>
    </row>
    <row r="17" spans="1:66" ht="15">
      <c r="A17" s="62" t="s">
        <v>715</v>
      </c>
      <c r="B17" s="62" t="s">
        <v>724</v>
      </c>
      <c r="C17" s="81" t="s">
        <v>272</v>
      </c>
      <c r="D17" s="88">
        <v>5</v>
      </c>
      <c r="E17" s="89" t="s">
        <v>132</v>
      </c>
      <c r="F17" s="90">
        <v>16</v>
      </c>
      <c r="G17" s="81"/>
      <c r="H17" s="73"/>
      <c r="I17" s="91"/>
      <c r="J17" s="91"/>
      <c r="K17" s="34" t="s">
        <v>65</v>
      </c>
      <c r="L17" s="94">
        <v>17</v>
      </c>
      <c r="M17" s="94"/>
      <c r="N17" s="93"/>
      <c r="O17" s="64" t="s">
        <v>337</v>
      </c>
      <c r="P17" s="66">
        <v>43739.125069444446</v>
      </c>
      <c r="Q17" s="64" t="s">
        <v>758</v>
      </c>
      <c r="R17" s="64"/>
      <c r="S17" s="64"/>
      <c r="T17" s="64" t="s">
        <v>834</v>
      </c>
      <c r="U17" s="66">
        <v>43739.125069444446</v>
      </c>
      <c r="V17" s="67" t="s">
        <v>975</v>
      </c>
      <c r="W17" s="64"/>
      <c r="X17" s="64"/>
      <c r="Y17" s="70" t="s">
        <v>1049</v>
      </c>
      <c r="Z17" s="64"/>
      <c r="AA17" s="104">
        <v>1</v>
      </c>
      <c r="AB17" s="48"/>
      <c r="AC17" s="49"/>
      <c r="AD17" s="48"/>
      <c r="AE17" s="49"/>
      <c r="AF17" s="48"/>
      <c r="AG17" s="49"/>
      <c r="AH17" s="48"/>
      <c r="AI17" s="49"/>
      <c r="AJ17" s="48"/>
      <c r="AK17" s="109"/>
      <c r="AL17" s="67" t="s">
        <v>873</v>
      </c>
      <c r="AM17" s="64" t="b">
        <v>0</v>
      </c>
      <c r="AN17" s="64">
        <v>0</v>
      </c>
      <c r="AO17" s="70" t="s">
        <v>275</v>
      </c>
      <c r="AP17" s="64" t="b">
        <v>0</v>
      </c>
      <c r="AQ17" s="64" t="s">
        <v>1122</v>
      </c>
      <c r="AR17" s="64"/>
      <c r="AS17" s="70" t="s">
        <v>275</v>
      </c>
      <c r="AT17" s="64" t="b">
        <v>0</v>
      </c>
      <c r="AU17" s="64">
        <v>2</v>
      </c>
      <c r="AV17" s="70" t="s">
        <v>1085</v>
      </c>
      <c r="AW17" s="64" t="s">
        <v>1135</v>
      </c>
      <c r="AX17" s="64" t="b">
        <v>0</v>
      </c>
      <c r="AY17" s="70" t="s">
        <v>1085</v>
      </c>
      <c r="AZ17" s="64" t="s">
        <v>185</v>
      </c>
      <c r="BA17" s="64">
        <v>0</v>
      </c>
      <c r="BB17" s="64">
        <v>0</v>
      </c>
      <c r="BC17" s="64"/>
      <c r="BD17" s="64"/>
      <c r="BE17" s="64"/>
      <c r="BF17" s="64"/>
      <c r="BG17" s="64"/>
      <c r="BH17" s="64"/>
      <c r="BI17" s="64"/>
      <c r="BJ17" s="64"/>
      <c r="BK17" s="63" t="str">
        <f>REPLACE(INDEX(GroupVertices[Group],MATCH(Edges[[#This Row],[Vertex 1]],GroupVertices[Vertex],0)),1,1,"")</f>
        <v>2</v>
      </c>
      <c r="BL17" s="63" t="str">
        <f>REPLACE(INDEX(GroupVertices[Group],MATCH(Edges[[#This Row],[Vertex 2]],GroupVertices[Vertex],0)),1,1,"")</f>
        <v>2</v>
      </c>
      <c r="BM17" s="127">
        <v>43739</v>
      </c>
      <c r="BN17" s="70" t="s">
        <v>897</v>
      </c>
    </row>
    <row r="18" spans="1:66" ht="15">
      <c r="A18" s="62" t="s">
        <v>715</v>
      </c>
      <c r="B18" s="62" t="s">
        <v>728</v>
      </c>
      <c r="C18" s="81" t="s">
        <v>272</v>
      </c>
      <c r="D18" s="88">
        <v>5</v>
      </c>
      <c r="E18" s="89" t="s">
        <v>132</v>
      </c>
      <c r="F18" s="90">
        <v>16</v>
      </c>
      <c r="G18" s="81"/>
      <c r="H18" s="73"/>
      <c r="I18" s="91"/>
      <c r="J18" s="91"/>
      <c r="K18" s="34" t="s">
        <v>65</v>
      </c>
      <c r="L18" s="94">
        <v>18</v>
      </c>
      <c r="M18" s="94"/>
      <c r="N18" s="93"/>
      <c r="O18" s="64" t="s">
        <v>195</v>
      </c>
      <c r="P18" s="66">
        <v>43739.125069444446</v>
      </c>
      <c r="Q18" s="64" t="s">
        <v>758</v>
      </c>
      <c r="R18" s="64"/>
      <c r="S18" s="64"/>
      <c r="T18" s="64" t="s">
        <v>834</v>
      </c>
      <c r="U18" s="66">
        <v>43739.125069444446</v>
      </c>
      <c r="V18" s="67" t="s">
        <v>975</v>
      </c>
      <c r="W18" s="64"/>
      <c r="X18" s="64"/>
      <c r="Y18" s="70" t="s">
        <v>1049</v>
      </c>
      <c r="Z18" s="64"/>
      <c r="AA18" s="104">
        <v>1</v>
      </c>
      <c r="AB18" s="48"/>
      <c r="AC18" s="49"/>
      <c r="AD18" s="48"/>
      <c r="AE18" s="49"/>
      <c r="AF18" s="48"/>
      <c r="AG18" s="49"/>
      <c r="AH18" s="48"/>
      <c r="AI18" s="49"/>
      <c r="AJ18" s="48"/>
      <c r="AK18" s="109"/>
      <c r="AL18" s="67" t="s">
        <v>873</v>
      </c>
      <c r="AM18" s="64" t="b">
        <v>0</v>
      </c>
      <c r="AN18" s="64">
        <v>0</v>
      </c>
      <c r="AO18" s="70" t="s">
        <v>275</v>
      </c>
      <c r="AP18" s="64" t="b">
        <v>0</v>
      </c>
      <c r="AQ18" s="64" t="s">
        <v>1122</v>
      </c>
      <c r="AR18" s="64"/>
      <c r="AS18" s="70" t="s">
        <v>275</v>
      </c>
      <c r="AT18" s="64" t="b">
        <v>0</v>
      </c>
      <c r="AU18" s="64">
        <v>2</v>
      </c>
      <c r="AV18" s="70" t="s">
        <v>1085</v>
      </c>
      <c r="AW18" s="64" t="s">
        <v>1135</v>
      </c>
      <c r="AX18" s="64" t="b">
        <v>0</v>
      </c>
      <c r="AY18" s="70" t="s">
        <v>1085</v>
      </c>
      <c r="AZ18" s="64" t="s">
        <v>185</v>
      </c>
      <c r="BA18" s="64">
        <v>0</v>
      </c>
      <c r="BB18" s="64">
        <v>0</v>
      </c>
      <c r="BC18" s="64"/>
      <c r="BD18" s="64"/>
      <c r="BE18" s="64"/>
      <c r="BF18" s="64"/>
      <c r="BG18" s="64"/>
      <c r="BH18" s="64"/>
      <c r="BI18" s="64"/>
      <c r="BJ18" s="64"/>
      <c r="BK18" s="63" t="str">
        <f>REPLACE(INDEX(GroupVertices[Group],MATCH(Edges[[#This Row],[Vertex 1]],GroupVertices[Vertex],0)),1,1,"")</f>
        <v>2</v>
      </c>
      <c r="BL18" s="63" t="str">
        <f>REPLACE(INDEX(GroupVertices[Group],MATCH(Edges[[#This Row],[Vertex 2]],GroupVertices[Vertex],0)),1,1,"")</f>
        <v>2</v>
      </c>
      <c r="BM18" s="127">
        <v>43739</v>
      </c>
      <c r="BN18" s="70" t="s">
        <v>897</v>
      </c>
    </row>
    <row r="19" spans="1:66" ht="15">
      <c r="A19" s="62" t="s">
        <v>715</v>
      </c>
      <c r="B19" s="62" t="s">
        <v>732</v>
      </c>
      <c r="C19" s="81" t="s">
        <v>272</v>
      </c>
      <c r="D19" s="88">
        <v>5</v>
      </c>
      <c r="E19" s="89" t="s">
        <v>132</v>
      </c>
      <c r="F19" s="90">
        <v>16</v>
      </c>
      <c r="G19" s="81"/>
      <c r="H19" s="73"/>
      <c r="I19" s="91"/>
      <c r="J19" s="91"/>
      <c r="K19" s="34" t="s">
        <v>65</v>
      </c>
      <c r="L19" s="94">
        <v>19</v>
      </c>
      <c r="M19" s="94"/>
      <c r="N19" s="93"/>
      <c r="O19" s="64" t="s">
        <v>195</v>
      </c>
      <c r="P19" s="66">
        <v>43739.125069444446</v>
      </c>
      <c r="Q19" s="64" t="s">
        <v>758</v>
      </c>
      <c r="R19" s="64"/>
      <c r="S19" s="64"/>
      <c r="T19" s="64" t="s">
        <v>834</v>
      </c>
      <c r="U19" s="66">
        <v>43739.125069444446</v>
      </c>
      <c r="V19" s="67" t="s">
        <v>975</v>
      </c>
      <c r="W19" s="64"/>
      <c r="X19" s="64"/>
      <c r="Y19" s="70" t="s">
        <v>1049</v>
      </c>
      <c r="Z19" s="64"/>
      <c r="AA19" s="104">
        <v>1</v>
      </c>
      <c r="AB19" s="48">
        <v>0</v>
      </c>
      <c r="AC19" s="49">
        <v>0</v>
      </c>
      <c r="AD19" s="48">
        <v>0</v>
      </c>
      <c r="AE19" s="49">
        <v>0</v>
      </c>
      <c r="AF19" s="48">
        <v>0</v>
      </c>
      <c r="AG19" s="49">
        <v>0</v>
      </c>
      <c r="AH19" s="48">
        <v>27</v>
      </c>
      <c r="AI19" s="49">
        <v>100</v>
      </c>
      <c r="AJ19" s="48">
        <v>27</v>
      </c>
      <c r="AK19" s="109"/>
      <c r="AL19" s="67" t="s">
        <v>873</v>
      </c>
      <c r="AM19" s="64" t="b">
        <v>0</v>
      </c>
      <c r="AN19" s="64">
        <v>0</v>
      </c>
      <c r="AO19" s="70" t="s">
        <v>275</v>
      </c>
      <c r="AP19" s="64" t="b">
        <v>0</v>
      </c>
      <c r="AQ19" s="64" t="s">
        <v>1122</v>
      </c>
      <c r="AR19" s="64"/>
      <c r="AS19" s="70" t="s">
        <v>275</v>
      </c>
      <c r="AT19" s="64" t="b">
        <v>0</v>
      </c>
      <c r="AU19" s="64">
        <v>2</v>
      </c>
      <c r="AV19" s="70" t="s">
        <v>1085</v>
      </c>
      <c r="AW19" s="64" t="s">
        <v>1135</v>
      </c>
      <c r="AX19" s="64" t="b">
        <v>0</v>
      </c>
      <c r="AY19" s="70" t="s">
        <v>1085</v>
      </c>
      <c r="AZ19" s="64" t="s">
        <v>185</v>
      </c>
      <c r="BA19" s="64">
        <v>0</v>
      </c>
      <c r="BB19" s="64">
        <v>0</v>
      </c>
      <c r="BC19" s="64"/>
      <c r="BD19" s="64"/>
      <c r="BE19" s="64"/>
      <c r="BF19" s="64"/>
      <c r="BG19" s="64"/>
      <c r="BH19" s="64"/>
      <c r="BI19" s="64"/>
      <c r="BJ19" s="64"/>
      <c r="BK19" s="63" t="str">
        <f>REPLACE(INDEX(GroupVertices[Group],MATCH(Edges[[#This Row],[Vertex 1]],GroupVertices[Vertex],0)),1,1,"")</f>
        <v>2</v>
      </c>
      <c r="BL19" s="63" t="str">
        <f>REPLACE(INDEX(GroupVertices[Group],MATCH(Edges[[#This Row],[Vertex 2]],GroupVertices[Vertex],0)),1,1,"")</f>
        <v>3</v>
      </c>
      <c r="BM19" s="127">
        <v>43739</v>
      </c>
      <c r="BN19" s="70" t="s">
        <v>897</v>
      </c>
    </row>
    <row r="20" spans="1:66" ht="15">
      <c r="A20" s="62" t="s">
        <v>716</v>
      </c>
      <c r="B20" s="62" t="s">
        <v>723</v>
      </c>
      <c r="C20" s="81" t="s">
        <v>272</v>
      </c>
      <c r="D20" s="88">
        <v>5</v>
      </c>
      <c r="E20" s="89" t="s">
        <v>132</v>
      </c>
      <c r="F20" s="90">
        <v>16</v>
      </c>
      <c r="G20" s="81"/>
      <c r="H20" s="73"/>
      <c r="I20" s="91"/>
      <c r="J20" s="91"/>
      <c r="K20" s="34" t="s">
        <v>65</v>
      </c>
      <c r="L20" s="94">
        <v>20</v>
      </c>
      <c r="M20" s="94"/>
      <c r="N20" s="93"/>
      <c r="O20" s="64" t="s">
        <v>337</v>
      </c>
      <c r="P20" s="66">
        <v>43739.22125</v>
      </c>
      <c r="Q20" s="64" t="s">
        <v>757</v>
      </c>
      <c r="R20" s="64"/>
      <c r="S20" s="64"/>
      <c r="T20" s="64"/>
      <c r="U20" s="66">
        <v>43739.22125</v>
      </c>
      <c r="V20" s="67" t="s">
        <v>976</v>
      </c>
      <c r="W20" s="64"/>
      <c r="X20" s="64"/>
      <c r="Y20" s="70" t="s">
        <v>1050</v>
      </c>
      <c r="Z20" s="64"/>
      <c r="AA20" s="104">
        <v>1</v>
      </c>
      <c r="AB20" s="48"/>
      <c r="AC20" s="49"/>
      <c r="AD20" s="48"/>
      <c r="AE20" s="49"/>
      <c r="AF20" s="48"/>
      <c r="AG20" s="49"/>
      <c r="AH20" s="48"/>
      <c r="AI20" s="49"/>
      <c r="AJ20" s="48"/>
      <c r="AK20" s="109"/>
      <c r="AL20" s="67" t="s">
        <v>874</v>
      </c>
      <c r="AM20" s="64" t="b">
        <v>0</v>
      </c>
      <c r="AN20" s="64">
        <v>0</v>
      </c>
      <c r="AO20" s="70" t="s">
        <v>275</v>
      </c>
      <c r="AP20" s="64" t="b">
        <v>0</v>
      </c>
      <c r="AQ20" s="64" t="s">
        <v>1122</v>
      </c>
      <c r="AR20" s="64"/>
      <c r="AS20" s="70" t="s">
        <v>275</v>
      </c>
      <c r="AT20" s="64" t="b">
        <v>0</v>
      </c>
      <c r="AU20" s="64">
        <v>3</v>
      </c>
      <c r="AV20" s="70" t="s">
        <v>1093</v>
      </c>
      <c r="AW20" s="64" t="s">
        <v>1135</v>
      </c>
      <c r="AX20" s="64" t="b">
        <v>0</v>
      </c>
      <c r="AY20" s="70" t="s">
        <v>1093</v>
      </c>
      <c r="AZ20" s="64" t="s">
        <v>185</v>
      </c>
      <c r="BA20" s="64">
        <v>0</v>
      </c>
      <c r="BB20" s="64">
        <v>0</v>
      </c>
      <c r="BC20" s="64"/>
      <c r="BD20" s="64"/>
      <c r="BE20" s="64"/>
      <c r="BF20" s="64"/>
      <c r="BG20" s="64"/>
      <c r="BH20" s="64"/>
      <c r="BI20" s="64"/>
      <c r="BJ20" s="64"/>
      <c r="BK20" s="63" t="str">
        <f>REPLACE(INDEX(GroupVertices[Group],MATCH(Edges[[#This Row],[Vertex 1]],GroupVertices[Vertex],0)),1,1,"")</f>
        <v>2</v>
      </c>
      <c r="BL20" s="63" t="str">
        <f>REPLACE(INDEX(GroupVertices[Group],MATCH(Edges[[#This Row],[Vertex 2]],GroupVertices[Vertex],0)),1,1,"")</f>
        <v>2</v>
      </c>
      <c r="BM20" s="127">
        <v>43739</v>
      </c>
      <c r="BN20" s="70" t="s">
        <v>898</v>
      </c>
    </row>
    <row r="21" spans="1:66" ht="15">
      <c r="A21" s="62" t="s">
        <v>716</v>
      </c>
      <c r="B21" s="62" t="s">
        <v>730</v>
      </c>
      <c r="C21" s="81" t="s">
        <v>272</v>
      </c>
      <c r="D21" s="88">
        <v>5</v>
      </c>
      <c r="E21" s="89" t="s">
        <v>132</v>
      </c>
      <c r="F21" s="90">
        <v>16</v>
      </c>
      <c r="G21" s="81"/>
      <c r="H21" s="73"/>
      <c r="I21" s="91"/>
      <c r="J21" s="91"/>
      <c r="K21" s="34" t="s">
        <v>65</v>
      </c>
      <c r="L21" s="94">
        <v>21</v>
      </c>
      <c r="M21" s="94"/>
      <c r="N21" s="93"/>
      <c r="O21" s="64" t="s">
        <v>195</v>
      </c>
      <c r="P21" s="66">
        <v>43739.22125</v>
      </c>
      <c r="Q21" s="64" t="s">
        <v>757</v>
      </c>
      <c r="R21" s="64"/>
      <c r="S21" s="64"/>
      <c r="T21" s="64"/>
      <c r="U21" s="66">
        <v>43739.22125</v>
      </c>
      <c r="V21" s="67" t="s">
        <v>976</v>
      </c>
      <c r="W21" s="64"/>
      <c r="X21" s="64"/>
      <c r="Y21" s="70" t="s">
        <v>1050</v>
      </c>
      <c r="Z21" s="64"/>
      <c r="AA21" s="104">
        <v>1</v>
      </c>
      <c r="AB21" s="48"/>
      <c r="AC21" s="49"/>
      <c r="AD21" s="48"/>
      <c r="AE21" s="49"/>
      <c r="AF21" s="48"/>
      <c r="AG21" s="49"/>
      <c r="AH21" s="48"/>
      <c r="AI21" s="49"/>
      <c r="AJ21" s="48"/>
      <c r="AK21" s="109"/>
      <c r="AL21" s="67" t="s">
        <v>874</v>
      </c>
      <c r="AM21" s="64" t="b">
        <v>0</v>
      </c>
      <c r="AN21" s="64">
        <v>0</v>
      </c>
      <c r="AO21" s="70" t="s">
        <v>275</v>
      </c>
      <c r="AP21" s="64" t="b">
        <v>0</v>
      </c>
      <c r="AQ21" s="64" t="s">
        <v>1122</v>
      </c>
      <c r="AR21" s="64"/>
      <c r="AS21" s="70" t="s">
        <v>275</v>
      </c>
      <c r="AT21" s="64" t="b">
        <v>0</v>
      </c>
      <c r="AU21" s="64">
        <v>3</v>
      </c>
      <c r="AV21" s="70" t="s">
        <v>1093</v>
      </c>
      <c r="AW21" s="64" t="s">
        <v>1135</v>
      </c>
      <c r="AX21" s="64" t="b">
        <v>0</v>
      </c>
      <c r="AY21" s="70" t="s">
        <v>1093</v>
      </c>
      <c r="AZ21" s="64" t="s">
        <v>185</v>
      </c>
      <c r="BA21" s="64">
        <v>0</v>
      </c>
      <c r="BB21" s="64">
        <v>0</v>
      </c>
      <c r="BC21" s="64"/>
      <c r="BD21" s="64"/>
      <c r="BE21" s="64"/>
      <c r="BF21" s="64"/>
      <c r="BG21" s="64"/>
      <c r="BH21" s="64"/>
      <c r="BI21" s="64"/>
      <c r="BJ21" s="64"/>
      <c r="BK21" s="63" t="str">
        <f>REPLACE(INDEX(GroupVertices[Group],MATCH(Edges[[#This Row],[Vertex 1]],GroupVertices[Vertex],0)),1,1,"")</f>
        <v>2</v>
      </c>
      <c r="BL21" s="63" t="str">
        <f>REPLACE(INDEX(GroupVertices[Group],MATCH(Edges[[#This Row],[Vertex 2]],GroupVertices[Vertex],0)),1,1,"")</f>
        <v>2</v>
      </c>
      <c r="BM21" s="127">
        <v>43739</v>
      </c>
      <c r="BN21" s="70" t="s">
        <v>898</v>
      </c>
    </row>
    <row r="22" spans="1:66" ht="15">
      <c r="A22" s="62" t="s">
        <v>716</v>
      </c>
      <c r="B22" s="62" t="s">
        <v>731</v>
      </c>
      <c r="C22" s="81" t="s">
        <v>272</v>
      </c>
      <c r="D22" s="88">
        <v>5</v>
      </c>
      <c r="E22" s="89" t="s">
        <v>132</v>
      </c>
      <c r="F22" s="90">
        <v>16</v>
      </c>
      <c r="G22" s="81"/>
      <c r="H22" s="73"/>
      <c r="I22" s="91"/>
      <c r="J22" s="91"/>
      <c r="K22" s="34" t="s">
        <v>65</v>
      </c>
      <c r="L22" s="94">
        <v>22</v>
      </c>
      <c r="M22" s="94"/>
      <c r="N22" s="93"/>
      <c r="O22" s="64" t="s">
        <v>195</v>
      </c>
      <c r="P22" s="66">
        <v>43739.22125</v>
      </c>
      <c r="Q22" s="64" t="s">
        <v>757</v>
      </c>
      <c r="R22" s="64"/>
      <c r="S22" s="64"/>
      <c r="T22" s="64"/>
      <c r="U22" s="66">
        <v>43739.22125</v>
      </c>
      <c r="V22" s="67" t="s">
        <v>976</v>
      </c>
      <c r="W22" s="64"/>
      <c r="X22" s="64"/>
      <c r="Y22" s="70" t="s">
        <v>1050</v>
      </c>
      <c r="Z22" s="64"/>
      <c r="AA22" s="104">
        <v>1</v>
      </c>
      <c r="AB22" s="48">
        <v>0</v>
      </c>
      <c r="AC22" s="49">
        <v>0</v>
      </c>
      <c r="AD22" s="48">
        <v>0</v>
      </c>
      <c r="AE22" s="49">
        <v>0</v>
      </c>
      <c r="AF22" s="48">
        <v>0</v>
      </c>
      <c r="AG22" s="49">
        <v>0</v>
      </c>
      <c r="AH22" s="48">
        <v>38</v>
      </c>
      <c r="AI22" s="49">
        <v>100</v>
      </c>
      <c r="AJ22" s="48">
        <v>38</v>
      </c>
      <c r="AK22" s="109"/>
      <c r="AL22" s="67" t="s">
        <v>874</v>
      </c>
      <c r="AM22" s="64" t="b">
        <v>0</v>
      </c>
      <c r="AN22" s="64">
        <v>0</v>
      </c>
      <c r="AO22" s="70" t="s">
        <v>275</v>
      </c>
      <c r="AP22" s="64" t="b">
        <v>0</v>
      </c>
      <c r="AQ22" s="64" t="s">
        <v>1122</v>
      </c>
      <c r="AR22" s="64"/>
      <c r="AS22" s="70" t="s">
        <v>275</v>
      </c>
      <c r="AT22" s="64" t="b">
        <v>0</v>
      </c>
      <c r="AU22" s="64">
        <v>3</v>
      </c>
      <c r="AV22" s="70" t="s">
        <v>1093</v>
      </c>
      <c r="AW22" s="64" t="s">
        <v>1135</v>
      </c>
      <c r="AX22" s="64" t="b">
        <v>0</v>
      </c>
      <c r="AY22" s="70" t="s">
        <v>1093</v>
      </c>
      <c r="AZ22" s="64" t="s">
        <v>185</v>
      </c>
      <c r="BA22" s="64">
        <v>0</v>
      </c>
      <c r="BB22" s="64">
        <v>0</v>
      </c>
      <c r="BC22" s="64"/>
      <c r="BD22" s="64"/>
      <c r="BE22" s="64"/>
      <c r="BF22" s="64"/>
      <c r="BG22" s="64"/>
      <c r="BH22" s="64"/>
      <c r="BI22" s="64"/>
      <c r="BJ22" s="64"/>
      <c r="BK22" s="63" t="str">
        <f>REPLACE(INDEX(GroupVertices[Group],MATCH(Edges[[#This Row],[Vertex 1]],GroupVertices[Vertex],0)),1,1,"")</f>
        <v>2</v>
      </c>
      <c r="BL22" s="63" t="str">
        <f>REPLACE(INDEX(GroupVertices[Group],MATCH(Edges[[#This Row],[Vertex 2]],GroupVertices[Vertex],0)),1,1,"")</f>
        <v>2</v>
      </c>
      <c r="BM22" s="127">
        <v>43739</v>
      </c>
      <c r="BN22" s="70" t="s">
        <v>898</v>
      </c>
    </row>
    <row r="23" spans="1:66" ht="15">
      <c r="A23" s="62" t="s">
        <v>369</v>
      </c>
      <c r="B23" s="62" t="s">
        <v>733</v>
      </c>
      <c r="C23" s="81" t="s">
        <v>272</v>
      </c>
      <c r="D23" s="88">
        <v>5</v>
      </c>
      <c r="E23" s="89" t="s">
        <v>132</v>
      </c>
      <c r="F23" s="90">
        <v>16</v>
      </c>
      <c r="G23" s="81"/>
      <c r="H23" s="73"/>
      <c r="I23" s="91"/>
      <c r="J23" s="91"/>
      <c r="K23" s="34" t="s">
        <v>65</v>
      </c>
      <c r="L23" s="94">
        <v>23</v>
      </c>
      <c r="M23" s="94"/>
      <c r="N23" s="93"/>
      <c r="O23" s="64" t="s">
        <v>195</v>
      </c>
      <c r="P23" s="66">
        <v>43735.7505787037</v>
      </c>
      <c r="Q23" s="64" t="s">
        <v>759</v>
      </c>
      <c r="R23" s="67" t="s">
        <v>797</v>
      </c>
      <c r="S23" s="64" t="s">
        <v>822</v>
      </c>
      <c r="T23" s="64" t="s">
        <v>833</v>
      </c>
      <c r="U23" s="66">
        <v>43735.7505787037</v>
      </c>
      <c r="V23" s="67" t="s">
        <v>977</v>
      </c>
      <c r="W23" s="64"/>
      <c r="X23" s="64"/>
      <c r="Y23" s="70" t="s">
        <v>1051</v>
      </c>
      <c r="Z23" s="64"/>
      <c r="AA23" s="104">
        <v>1</v>
      </c>
      <c r="AB23" s="48"/>
      <c r="AC23" s="49"/>
      <c r="AD23" s="48"/>
      <c r="AE23" s="49"/>
      <c r="AF23" s="48"/>
      <c r="AG23" s="49"/>
      <c r="AH23" s="48"/>
      <c r="AI23" s="49"/>
      <c r="AJ23" s="48"/>
      <c r="AK23" s="109"/>
      <c r="AL23" s="67" t="s">
        <v>396</v>
      </c>
      <c r="AM23" s="64" t="b">
        <v>0</v>
      </c>
      <c r="AN23" s="64">
        <v>1</v>
      </c>
      <c r="AO23" s="70" t="s">
        <v>275</v>
      </c>
      <c r="AP23" s="64" t="b">
        <v>0</v>
      </c>
      <c r="AQ23" s="64" t="s">
        <v>1122</v>
      </c>
      <c r="AR23" s="64"/>
      <c r="AS23" s="70" t="s">
        <v>275</v>
      </c>
      <c r="AT23" s="64" t="b">
        <v>0</v>
      </c>
      <c r="AU23" s="64">
        <v>0</v>
      </c>
      <c r="AV23" s="70" t="s">
        <v>275</v>
      </c>
      <c r="AW23" s="64" t="s">
        <v>1135</v>
      </c>
      <c r="AX23" s="64" t="b">
        <v>0</v>
      </c>
      <c r="AY23" s="70" t="s">
        <v>1051</v>
      </c>
      <c r="AZ23" s="64" t="s">
        <v>185</v>
      </c>
      <c r="BA23" s="64">
        <v>0</v>
      </c>
      <c r="BB23" s="64">
        <v>0</v>
      </c>
      <c r="BC23" s="64"/>
      <c r="BD23" s="64"/>
      <c r="BE23" s="64"/>
      <c r="BF23" s="64"/>
      <c r="BG23" s="64"/>
      <c r="BH23" s="64"/>
      <c r="BI23" s="64"/>
      <c r="BJ23" s="64"/>
      <c r="BK23" s="63" t="str">
        <f>REPLACE(INDEX(GroupVertices[Group],MATCH(Edges[[#This Row],[Vertex 1]],GroupVertices[Vertex],0)),1,1,"")</f>
        <v>3</v>
      </c>
      <c r="BL23" s="63" t="str">
        <f>REPLACE(INDEX(GroupVertices[Group],MATCH(Edges[[#This Row],[Vertex 2]],GroupVertices[Vertex],0)),1,1,"")</f>
        <v>3</v>
      </c>
      <c r="BM23" s="127">
        <v>43735</v>
      </c>
      <c r="BN23" s="70" t="s">
        <v>899</v>
      </c>
    </row>
    <row r="24" spans="1:66" ht="15">
      <c r="A24" s="62" t="s">
        <v>717</v>
      </c>
      <c r="B24" s="62" t="s">
        <v>369</v>
      </c>
      <c r="C24" s="81" t="s">
        <v>272</v>
      </c>
      <c r="D24" s="88">
        <v>5</v>
      </c>
      <c r="E24" s="89" t="s">
        <v>132</v>
      </c>
      <c r="F24" s="90">
        <v>16</v>
      </c>
      <c r="G24" s="81"/>
      <c r="H24" s="73"/>
      <c r="I24" s="91"/>
      <c r="J24" s="91"/>
      <c r="K24" s="34" t="s">
        <v>65</v>
      </c>
      <c r="L24" s="94">
        <v>24</v>
      </c>
      <c r="M24" s="94"/>
      <c r="N24" s="93"/>
      <c r="O24" s="64" t="s">
        <v>337</v>
      </c>
      <c r="P24" s="66">
        <v>43739.69368055555</v>
      </c>
      <c r="Q24" s="64" t="s">
        <v>760</v>
      </c>
      <c r="R24" s="64"/>
      <c r="S24" s="64"/>
      <c r="T24" s="64" t="s">
        <v>835</v>
      </c>
      <c r="U24" s="66">
        <v>43739.69368055555</v>
      </c>
      <c r="V24" s="67" t="s">
        <v>978</v>
      </c>
      <c r="W24" s="64"/>
      <c r="X24" s="64"/>
      <c r="Y24" s="70" t="s">
        <v>1052</v>
      </c>
      <c r="Z24" s="64"/>
      <c r="AA24" s="104">
        <v>1</v>
      </c>
      <c r="AB24" s="48"/>
      <c r="AC24" s="49"/>
      <c r="AD24" s="48"/>
      <c r="AE24" s="49"/>
      <c r="AF24" s="48"/>
      <c r="AG24" s="49"/>
      <c r="AH24" s="48"/>
      <c r="AI24" s="49"/>
      <c r="AJ24" s="48"/>
      <c r="AK24" s="109"/>
      <c r="AL24" s="67" t="s">
        <v>875</v>
      </c>
      <c r="AM24" s="64" t="b">
        <v>0</v>
      </c>
      <c r="AN24" s="64">
        <v>0</v>
      </c>
      <c r="AO24" s="70" t="s">
        <v>275</v>
      </c>
      <c r="AP24" s="64" t="b">
        <v>0</v>
      </c>
      <c r="AQ24" s="64" t="s">
        <v>1125</v>
      </c>
      <c r="AR24" s="64"/>
      <c r="AS24" s="70" t="s">
        <v>275</v>
      </c>
      <c r="AT24" s="64" t="b">
        <v>0</v>
      </c>
      <c r="AU24" s="64">
        <v>3</v>
      </c>
      <c r="AV24" s="70" t="s">
        <v>1062</v>
      </c>
      <c r="AW24" s="64" t="s">
        <v>340</v>
      </c>
      <c r="AX24" s="64" t="b">
        <v>0</v>
      </c>
      <c r="AY24" s="70" t="s">
        <v>1062</v>
      </c>
      <c r="AZ24" s="64" t="s">
        <v>185</v>
      </c>
      <c r="BA24" s="64">
        <v>0</v>
      </c>
      <c r="BB24" s="64">
        <v>0</v>
      </c>
      <c r="BC24" s="64"/>
      <c r="BD24" s="64"/>
      <c r="BE24" s="64"/>
      <c r="BF24" s="64"/>
      <c r="BG24" s="64"/>
      <c r="BH24" s="64"/>
      <c r="BI24" s="64"/>
      <c r="BJ24" s="64"/>
      <c r="BK24" s="63" t="str">
        <f>REPLACE(INDEX(GroupVertices[Group],MATCH(Edges[[#This Row],[Vertex 1]],GroupVertices[Vertex],0)),1,1,"")</f>
        <v>3</v>
      </c>
      <c r="BL24" s="63" t="str">
        <f>REPLACE(INDEX(GroupVertices[Group],MATCH(Edges[[#This Row],[Vertex 2]],GroupVertices[Vertex],0)),1,1,"")</f>
        <v>3</v>
      </c>
      <c r="BM24" s="127">
        <v>43739</v>
      </c>
      <c r="BN24" s="70" t="s">
        <v>900</v>
      </c>
    </row>
    <row r="25" spans="1:66" ht="15">
      <c r="A25" s="62" t="s">
        <v>717</v>
      </c>
      <c r="B25" s="62" t="s">
        <v>732</v>
      </c>
      <c r="C25" s="81" t="s">
        <v>272</v>
      </c>
      <c r="D25" s="88">
        <v>5</v>
      </c>
      <c r="E25" s="89" t="s">
        <v>132</v>
      </c>
      <c r="F25" s="90">
        <v>16</v>
      </c>
      <c r="G25" s="81"/>
      <c r="H25" s="73"/>
      <c r="I25" s="91"/>
      <c r="J25" s="91"/>
      <c r="K25" s="34" t="s">
        <v>65</v>
      </c>
      <c r="L25" s="94">
        <v>25</v>
      </c>
      <c r="M25" s="94"/>
      <c r="N25" s="93"/>
      <c r="O25" s="64" t="s">
        <v>195</v>
      </c>
      <c r="P25" s="66">
        <v>43739.69368055555</v>
      </c>
      <c r="Q25" s="64" t="s">
        <v>760</v>
      </c>
      <c r="R25" s="64"/>
      <c r="S25" s="64"/>
      <c r="T25" s="64" t="s">
        <v>835</v>
      </c>
      <c r="U25" s="66">
        <v>43739.69368055555</v>
      </c>
      <c r="V25" s="67" t="s">
        <v>978</v>
      </c>
      <c r="W25" s="64"/>
      <c r="X25" s="64"/>
      <c r="Y25" s="70" t="s">
        <v>1052</v>
      </c>
      <c r="Z25" s="64"/>
      <c r="AA25" s="104">
        <v>1</v>
      </c>
      <c r="AB25" s="48"/>
      <c r="AC25" s="49"/>
      <c r="AD25" s="48"/>
      <c r="AE25" s="49"/>
      <c r="AF25" s="48"/>
      <c r="AG25" s="49"/>
      <c r="AH25" s="48"/>
      <c r="AI25" s="49"/>
      <c r="AJ25" s="48"/>
      <c r="AK25" s="109"/>
      <c r="AL25" s="67" t="s">
        <v>875</v>
      </c>
      <c r="AM25" s="64" t="b">
        <v>0</v>
      </c>
      <c r="AN25" s="64">
        <v>0</v>
      </c>
      <c r="AO25" s="70" t="s">
        <v>275</v>
      </c>
      <c r="AP25" s="64" t="b">
        <v>0</v>
      </c>
      <c r="AQ25" s="64" t="s">
        <v>1125</v>
      </c>
      <c r="AR25" s="64"/>
      <c r="AS25" s="70" t="s">
        <v>275</v>
      </c>
      <c r="AT25" s="64" t="b">
        <v>0</v>
      </c>
      <c r="AU25" s="64">
        <v>3</v>
      </c>
      <c r="AV25" s="70" t="s">
        <v>1062</v>
      </c>
      <c r="AW25" s="64" t="s">
        <v>340</v>
      </c>
      <c r="AX25" s="64" t="b">
        <v>0</v>
      </c>
      <c r="AY25" s="70" t="s">
        <v>1062</v>
      </c>
      <c r="AZ25" s="64" t="s">
        <v>185</v>
      </c>
      <c r="BA25" s="64">
        <v>0</v>
      </c>
      <c r="BB25" s="64">
        <v>0</v>
      </c>
      <c r="BC25" s="64"/>
      <c r="BD25" s="64"/>
      <c r="BE25" s="64"/>
      <c r="BF25" s="64"/>
      <c r="BG25" s="64"/>
      <c r="BH25" s="64"/>
      <c r="BI25" s="64"/>
      <c r="BJ25" s="64"/>
      <c r="BK25" s="63" t="str">
        <f>REPLACE(INDEX(GroupVertices[Group],MATCH(Edges[[#This Row],[Vertex 1]],GroupVertices[Vertex],0)),1,1,"")</f>
        <v>3</v>
      </c>
      <c r="BL25" s="63" t="str">
        <f>REPLACE(INDEX(GroupVertices[Group],MATCH(Edges[[#This Row],[Vertex 2]],GroupVertices[Vertex],0)),1,1,"")</f>
        <v>3</v>
      </c>
      <c r="BM25" s="127">
        <v>43739</v>
      </c>
      <c r="BN25" s="70" t="s">
        <v>900</v>
      </c>
    </row>
    <row r="26" spans="1:66" ht="15">
      <c r="A26" s="62" t="s">
        <v>717</v>
      </c>
      <c r="B26" s="62" t="s">
        <v>725</v>
      </c>
      <c r="C26" s="81" t="s">
        <v>272</v>
      </c>
      <c r="D26" s="88">
        <v>5</v>
      </c>
      <c r="E26" s="89" t="s">
        <v>132</v>
      </c>
      <c r="F26" s="90">
        <v>16</v>
      </c>
      <c r="G26" s="81"/>
      <c r="H26" s="73"/>
      <c r="I26" s="91"/>
      <c r="J26" s="91"/>
      <c r="K26" s="34" t="s">
        <v>65</v>
      </c>
      <c r="L26" s="94">
        <v>26</v>
      </c>
      <c r="M26" s="94"/>
      <c r="N26" s="93"/>
      <c r="O26" s="64" t="s">
        <v>195</v>
      </c>
      <c r="P26" s="66">
        <v>43739.69368055555</v>
      </c>
      <c r="Q26" s="64" t="s">
        <v>760</v>
      </c>
      <c r="R26" s="64"/>
      <c r="S26" s="64"/>
      <c r="T26" s="64" t="s">
        <v>835</v>
      </c>
      <c r="U26" s="66">
        <v>43739.69368055555</v>
      </c>
      <c r="V26" s="67" t="s">
        <v>978</v>
      </c>
      <c r="W26" s="64"/>
      <c r="X26" s="64"/>
      <c r="Y26" s="70" t="s">
        <v>1052</v>
      </c>
      <c r="Z26" s="64"/>
      <c r="AA26" s="104">
        <v>1</v>
      </c>
      <c r="AB26" s="48"/>
      <c r="AC26" s="49"/>
      <c r="AD26" s="48"/>
      <c r="AE26" s="49"/>
      <c r="AF26" s="48"/>
      <c r="AG26" s="49"/>
      <c r="AH26" s="48"/>
      <c r="AI26" s="49"/>
      <c r="AJ26" s="48"/>
      <c r="AK26" s="109"/>
      <c r="AL26" s="67" t="s">
        <v>875</v>
      </c>
      <c r="AM26" s="64" t="b">
        <v>0</v>
      </c>
      <c r="AN26" s="64">
        <v>0</v>
      </c>
      <c r="AO26" s="70" t="s">
        <v>275</v>
      </c>
      <c r="AP26" s="64" t="b">
        <v>0</v>
      </c>
      <c r="AQ26" s="64" t="s">
        <v>1125</v>
      </c>
      <c r="AR26" s="64"/>
      <c r="AS26" s="70" t="s">
        <v>275</v>
      </c>
      <c r="AT26" s="64" t="b">
        <v>0</v>
      </c>
      <c r="AU26" s="64">
        <v>3</v>
      </c>
      <c r="AV26" s="70" t="s">
        <v>1062</v>
      </c>
      <c r="AW26" s="64" t="s">
        <v>340</v>
      </c>
      <c r="AX26" s="64" t="b">
        <v>0</v>
      </c>
      <c r="AY26" s="70" t="s">
        <v>1062</v>
      </c>
      <c r="AZ26" s="64" t="s">
        <v>185</v>
      </c>
      <c r="BA26" s="64">
        <v>0</v>
      </c>
      <c r="BB26" s="64">
        <v>0</v>
      </c>
      <c r="BC26" s="64"/>
      <c r="BD26" s="64"/>
      <c r="BE26" s="64"/>
      <c r="BF26" s="64"/>
      <c r="BG26" s="64"/>
      <c r="BH26" s="64"/>
      <c r="BI26" s="64"/>
      <c r="BJ26" s="64"/>
      <c r="BK26" s="63" t="str">
        <f>REPLACE(INDEX(GroupVertices[Group],MATCH(Edges[[#This Row],[Vertex 1]],GroupVertices[Vertex],0)),1,1,"")</f>
        <v>3</v>
      </c>
      <c r="BL26" s="63" t="str">
        <f>REPLACE(INDEX(GroupVertices[Group],MATCH(Edges[[#This Row],[Vertex 2]],GroupVertices[Vertex],0)),1,1,"")</f>
        <v>3</v>
      </c>
      <c r="BM26" s="127">
        <v>43739</v>
      </c>
      <c r="BN26" s="70" t="s">
        <v>900</v>
      </c>
    </row>
    <row r="27" spans="1:66" ht="15">
      <c r="A27" s="62" t="s">
        <v>717</v>
      </c>
      <c r="B27" s="62" t="s">
        <v>721</v>
      </c>
      <c r="C27" s="81" t="s">
        <v>272</v>
      </c>
      <c r="D27" s="88">
        <v>5</v>
      </c>
      <c r="E27" s="89" t="s">
        <v>132</v>
      </c>
      <c r="F27" s="90">
        <v>16</v>
      </c>
      <c r="G27" s="81"/>
      <c r="H27" s="73"/>
      <c r="I27" s="91"/>
      <c r="J27" s="91"/>
      <c r="K27" s="34" t="s">
        <v>65</v>
      </c>
      <c r="L27" s="94">
        <v>27</v>
      </c>
      <c r="M27" s="94"/>
      <c r="N27" s="93"/>
      <c r="O27" s="64" t="s">
        <v>195</v>
      </c>
      <c r="P27" s="66">
        <v>43739.69368055555</v>
      </c>
      <c r="Q27" s="64" t="s">
        <v>760</v>
      </c>
      <c r="R27" s="64"/>
      <c r="S27" s="64"/>
      <c r="T27" s="64" t="s">
        <v>835</v>
      </c>
      <c r="U27" s="66">
        <v>43739.69368055555</v>
      </c>
      <c r="V27" s="67" t="s">
        <v>978</v>
      </c>
      <c r="W27" s="64"/>
      <c r="X27" s="64"/>
      <c r="Y27" s="70" t="s">
        <v>1052</v>
      </c>
      <c r="Z27" s="64"/>
      <c r="AA27" s="104">
        <v>1</v>
      </c>
      <c r="AB27" s="48"/>
      <c r="AC27" s="49"/>
      <c r="AD27" s="48"/>
      <c r="AE27" s="49"/>
      <c r="AF27" s="48"/>
      <c r="AG27" s="49"/>
      <c r="AH27" s="48"/>
      <c r="AI27" s="49"/>
      <c r="AJ27" s="48"/>
      <c r="AK27" s="109"/>
      <c r="AL27" s="67" t="s">
        <v>875</v>
      </c>
      <c r="AM27" s="64" t="b">
        <v>0</v>
      </c>
      <c r="AN27" s="64">
        <v>0</v>
      </c>
      <c r="AO27" s="70" t="s">
        <v>275</v>
      </c>
      <c r="AP27" s="64" t="b">
        <v>0</v>
      </c>
      <c r="AQ27" s="64" t="s">
        <v>1125</v>
      </c>
      <c r="AR27" s="64"/>
      <c r="AS27" s="70" t="s">
        <v>275</v>
      </c>
      <c r="AT27" s="64" t="b">
        <v>0</v>
      </c>
      <c r="AU27" s="64">
        <v>3</v>
      </c>
      <c r="AV27" s="70" t="s">
        <v>1062</v>
      </c>
      <c r="AW27" s="64" t="s">
        <v>340</v>
      </c>
      <c r="AX27" s="64" t="b">
        <v>0</v>
      </c>
      <c r="AY27" s="70" t="s">
        <v>1062</v>
      </c>
      <c r="AZ27" s="64" t="s">
        <v>185</v>
      </c>
      <c r="BA27" s="64">
        <v>0</v>
      </c>
      <c r="BB27" s="64">
        <v>0</v>
      </c>
      <c r="BC27" s="64"/>
      <c r="BD27" s="64"/>
      <c r="BE27" s="64"/>
      <c r="BF27" s="64"/>
      <c r="BG27" s="64"/>
      <c r="BH27" s="64"/>
      <c r="BI27" s="64"/>
      <c r="BJ27" s="64"/>
      <c r="BK27" s="63" t="str">
        <f>REPLACE(INDEX(GroupVertices[Group],MATCH(Edges[[#This Row],[Vertex 1]],GroupVertices[Vertex],0)),1,1,"")</f>
        <v>3</v>
      </c>
      <c r="BL27" s="63" t="str">
        <f>REPLACE(INDEX(GroupVertices[Group],MATCH(Edges[[#This Row],[Vertex 2]],GroupVertices[Vertex],0)),1,1,"")</f>
        <v>3</v>
      </c>
      <c r="BM27" s="127">
        <v>43739</v>
      </c>
      <c r="BN27" s="70" t="s">
        <v>900</v>
      </c>
    </row>
    <row r="28" spans="1:66" ht="15">
      <c r="A28" s="62" t="s">
        <v>717</v>
      </c>
      <c r="B28" s="62" t="s">
        <v>731</v>
      </c>
      <c r="C28" s="81" t="s">
        <v>272</v>
      </c>
      <c r="D28" s="88">
        <v>5</v>
      </c>
      <c r="E28" s="89" t="s">
        <v>132</v>
      </c>
      <c r="F28" s="90">
        <v>16</v>
      </c>
      <c r="G28" s="81"/>
      <c r="H28" s="73"/>
      <c r="I28" s="91"/>
      <c r="J28" s="91"/>
      <c r="K28" s="34" t="s">
        <v>65</v>
      </c>
      <c r="L28" s="94">
        <v>28</v>
      </c>
      <c r="M28" s="94"/>
      <c r="N28" s="93"/>
      <c r="O28" s="64" t="s">
        <v>195</v>
      </c>
      <c r="P28" s="66">
        <v>43739.69368055555</v>
      </c>
      <c r="Q28" s="64" t="s">
        <v>760</v>
      </c>
      <c r="R28" s="64"/>
      <c r="S28" s="64"/>
      <c r="T28" s="64" t="s">
        <v>835</v>
      </c>
      <c r="U28" s="66">
        <v>43739.69368055555</v>
      </c>
      <c r="V28" s="67" t="s">
        <v>978</v>
      </c>
      <c r="W28" s="64"/>
      <c r="X28" s="64"/>
      <c r="Y28" s="70" t="s">
        <v>1052</v>
      </c>
      <c r="Z28" s="64"/>
      <c r="AA28" s="104">
        <v>1</v>
      </c>
      <c r="AB28" s="48"/>
      <c r="AC28" s="49"/>
      <c r="AD28" s="48"/>
      <c r="AE28" s="49"/>
      <c r="AF28" s="48"/>
      <c r="AG28" s="49"/>
      <c r="AH28" s="48"/>
      <c r="AI28" s="49"/>
      <c r="AJ28" s="48"/>
      <c r="AK28" s="109"/>
      <c r="AL28" s="67" t="s">
        <v>875</v>
      </c>
      <c r="AM28" s="64" t="b">
        <v>0</v>
      </c>
      <c r="AN28" s="64">
        <v>0</v>
      </c>
      <c r="AO28" s="70" t="s">
        <v>275</v>
      </c>
      <c r="AP28" s="64" t="b">
        <v>0</v>
      </c>
      <c r="AQ28" s="64" t="s">
        <v>1125</v>
      </c>
      <c r="AR28" s="64"/>
      <c r="AS28" s="70" t="s">
        <v>275</v>
      </c>
      <c r="AT28" s="64" t="b">
        <v>0</v>
      </c>
      <c r="AU28" s="64">
        <v>3</v>
      </c>
      <c r="AV28" s="70" t="s">
        <v>1062</v>
      </c>
      <c r="AW28" s="64" t="s">
        <v>340</v>
      </c>
      <c r="AX28" s="64" t="b">
        <v>0</v>
      </c>
      <c r="AY28" s="70" t="s">
        <v>1062</v>
      </c>
      <c r="AZ28" s="64" t="s">
        <v>185</v>
      </c>
      <c r="BA28" s="64">
        <v>0</v>
      </c>
      <c r="BB28" s="64">
        <v>0</v>
      </c>
      <c r="BC28" s="64"/>
      <c r="BD28" s="64"/>
      <c r="BE28" s="64"/>
      <c r="BF28" s="64"/>
      <c r="BG28" s="64"/>
      <c r="BH28" s="64"/>
      <c r="BI28" s="64"/>
      <c r="BJ28" s="64"/>
      <c r="BK28" s="63" t="str">
        <f>REPLACE(INDEX(GroupVertices[Group],MATCH(Edges[[#This Row],[Vertex 1]],GroupVertices[Vertex],0)),1,1,"")</f>
        <v>3</v>
      </c>
      <c r="BL28" s="63" t="str">
        <f>REPLACE(INDEX(GroupVertices[Group],MATCH(Edges[[#This Row],[Vertex 2]],GroupVertices[Vertex],0)),1,1,"")</f>
        <v>2</v>
      </c>
      <c r="BM28" s="127">
        <v>43739</v>
      </c>
      <c r="BN28" s="70" t="s">
        <v>900</v>
      </c>
    </row>
    <row r="29" spans="1:66" ht="15">
      <c r="A29" s="62" t="s">
        <v>717</v>
      </c>
      <c r="B29" s="62" t="s">
        <v>734</v>
      </c>
      <c r="C29" s="81" t="s">
        <v>272</v>
      </c>
      <c r="D29" s="88">
        <v>5</v>
      </c>
      <c r="E29" s="89" t="s">
        <v>132</v>
      </c>
      <c r="F29" s="90">
        <v>16</v>
      </c>
      <c r="G29" s="81"/>
      <c r="H29" s="73"/>
      <c r="I29" s="91"/>
      <c r="J29" s="91"/>
      <c r="K29" s="34" t="s">
        <v>65</v>
      </c>
      <c r="L29" s="94">
        <v>29</v>
      </c>
      <c r="M29" s="94"/>
      <c r="N29" s="93"/>
      <c r="O29" s="64" t="s">
        <v>195</v>
      </c>
      <c r="P29" s="66">
        <v>43739.69368055555</v>
      </c>
      <c r="Q29" s="64" t="s">
        <v>760</v>
      </c>
      <c r="R29" s="64"/>
      <c r="S29" s="64"/>
      <c r="T29" s="64" t="s">
        <v>835</v>
      </c>
      <c r="U29" s="66">
        <v>43739.69368055555</v>
      </c>
      <c r="V29" s="67" t="s">
        <v>978</v>
      </c>
      <c r="W29" s="64"/>
      <c r="X29" s="64"/>
      <c r="Y29" s="70" t="s">
        <v>1052</v>
      </c>
      <c r="Z29" s="64"/>
      <c r="AA29" s="104">
        <v>1</v>
      </c>
      <c r="AB29" s="48"/>
      <c r="AC29" s="49"/>
      <c r="AD29" s="48"/>
      <c r="AE29" s="49"/>
      <c r="AF29" s="48"/>
      <c r="AG29" s="49"/>
      <c r="AH29" s="48"/>
      <c r="AI29" s="49"/>
      <c r="AJ29" s="48"/>
      <c r="AK29" s="109"/>
      <c r="AL29" s="67" t="s">
        <v>875</v>
      </c>
      <c r="AM29" s="64" t="b">
        <v>0</v>
      </c>
      <c r="AN29" s="64">
        <v>0</v>
      </c>
      <c r="AO29" s="70" t="s">
        <v>275</v>
      </c>
      <c r="AP29" s="64" t="b">
        <v>0</v>
      </c>
      <c r="AQ29" s="64" t="s">
        <v>1125</v>
      </c>
      <c r="AR29" s="64"/>
      <c r="AS29" s="70" t="s">
        <v>275</v>
      </c>
      <c r="AT29" s="64" t="b">
        <v>0</v>
      </c>
      <c r="AU29" s="64">
        <v>3</v>
      </c>
      <c r="AV29" s="70" t="s">
        <v>1062</v>
      </c>
      <c r="AW29" s="64" t="s">
        <v>340</v>
      </c>
      <c r="AX29" s="64" t="b">
        <v>0</v>
      </c>
      <c r="AY29" s="70" t="s">
        <v>1062</v>
      </c>
      <c r="AZ29" s="64" t="s">
        <v>185</v>
      </c>
      <c r="BA29" s="64">
        <v>0</v>
      </c>
      <c r="BB29" s="64">
        <v>0</v>
      </c>
      <c r="BC29" s="64"/>
      <c r="BD29" s="64"/>
      <c r="BE29" s="64"/>
      <c r="BF29" s="64"/>
      <c r="BG29" s="64"/>
      <c r="BH29" s="64"/>
      <c r="BI29" s="64"/>
      <c r="BJ29" s="64"/>
      <c r="BK29" s="63" t="str">
        <f>REPLACE(INDEX(GroupVertices[Group],MATCH(Edges[[#This Row],[Vertex 1]],GroupVertices[Vertex],0)),1,1,"")</f>
        <v>3</v>
      </c>
      <c r="BL29" s="63" t="str">
        <f>REPLACE(INDEX(GroupVertices[Group],MATCH(Edges[[#This Row],[Vertex 2]],GroupVertices[Vertex],0)),1,1,"")</f>
        <v>3</v>
      </c>
      <c r="BM29" s="127">
        <v>43739</v>
      </c>
      <c r="BN29" s="70" t="s">
        <v>900</v>
      </c>
    </row>
    <row r="30" spans="1:66" ht="15">
      <c r="A30" s="62" t="s">
        <v>717</v>
      </c>
      <c r="B30" s="62" t="s">
        <v>735</v>
      </c>
      <c r="C30" s="81" t="s">
        <v>272</v>
      </c>
      <c r="D30" s="88">
        <v>5</v>
      </c>
      <c r="E30" s="89" t="s">
        <v>132</v>
      </c>
      <c r="F30" s="90">
        <v>16</v>
      </c>
      <c r="G30" s="81"/>
      <c r="H30" s="73"/>
      <c r="I30" s="91"/>
      <c r="J30" s="91"/>
      <c r="K30" s="34" t="s">
        <v>65</v>
      </c>
      <c r="L30" s="94">
        <v>30</v>
      </c>
      <c r="M30" s="94"/>
      <c r="N30" s="93"/>
      <c r="O30" s="64" t="s">
        <v>195</v>
      </c>
      <c r="P30" s="66">
        <v>43739.69368055555</v>
      </c>
      <c r="Q30" s="64" t="s">
        <v>760</v>
      </c>
      <c r="R30" s="64"/>
      <c r="S30" s="64"/>
      <c r="T30" s="64" t="s">
        <v>835</v>
      </c>
      <c r="U30" s="66">
        <v>43739.69368055555</v>
      </c>
      <c r="V30" s="67" t="s">
        <v>978</v>
      </c>
      <c r="W30" s="64"/>
      <c r="X30" s="64"/>
      <c r="Y30" s="70" t="s">
        <v>1052</v>
      </c>
      <c r="Z30" s="64"/>
      <c r="AA30" s="104">
        <v>1</v>
      </c>
      <c r="AB30" s="48">
        <v>0</v>
      </c>
      <c r="AC30" s="49">
        <v>0</v>
      </c>
      <c r="AD30" s="48">
        <v>0</v>
      </c>
      <c r="AE30" s="49">
        <v>0</v>
      </c>
      <c r="AF30" s="48">
        <v>0</v>
      </c>
      <c r="AG30" s="49">
        <v>0</v>
      </c>
      <c r="AH30" s="48">
        <v>14</v>
      </c>
      <c r="AI30" s="49">
        <v>100</v>
      </c>
      <c r="AJ30" s="48">
        <v>14</v>
      </c>
      <c r="AK30" s="109"/>
      <c r="AL30" s="67" t="s">
        <v>875</v>
      </c>
      <c r="AM30" s="64" t="b">
        <v>0</v>
      </c>
      <c r="AN30" s="64">
        <v>0</v>
      </c>
      <c r="AO30" s="70" t="s">
        <v>275</v>
      </c>
      <c r="AP30" s="64" t="b">
        <v>0</v>
      </c>
      <c r="AQ30" s="64" t="s">
        <v>1125</v>
      </c>
      <c r="AR30" s="64"/>
      <c r="AS30" s="70" t="s">
        <v>275</v>
      </c>
      <c r="AT30" s="64" t="b">
        <v>0</v>
      </c>
      <c r="AU30" s="64">
        <v>3</v>
      </c>
      <c r="AV30" s="70" t="s">
        <v>1062</v>
      </c>
      <c r="AW30" s="64" t="s">
        <v>340</v>
      </c>
      <c r="AX30" s="64" t="b">
        <v>0</v>
      </c>
      <c r="AY30" s="70" t="s">
        <v>1062</v>
      </c>
      <c r="AZ30" s="64" t="s">
        <v>185</v>
      </c>
      <c r="BA30" s="64">
        <v>0</v>
      </c>
      <c r="BB30" s="64">
        <v>0</v>
      </c>
      <c r="BC30" s="64"/>
      <c r="BD30" s="64"/>
      <c r="BE30" s="64"/>
      <c r="BF30" s="64"/>
      <c r="BG30" s="64"/>
      <c r="BH30" s="64"/>
      <c r="BI30" s="64"/>
      <c r="BJ30" s="64"/>
      <c r="BK30" s="63" t="str">
        <f>REPLACE(INDEX(GroupVertices[Group],MATCH(Edges[[#This Row],[Vertex 1]],GroupVertices[Vertex],0)),1,1,"")</f>
        <v>3</v>
      </c>
      <c r="BL30" s="63" t="str">
        <f>REPLACE(INDEX(GroupVertices[Group],MATCH(Edges[[#This Row],[Vertex 2]],GroupVertices[Vertex],0)),1,1,"")</f>
        <v>3</v>
      </c>
      <c r="BM30" s="127">
        <v>43739</v>
      </c>
      <c r="BN30" s="70" t="s">
        <v>900</v>
      </c>
    </row>
    <row r="31" spans="1:66" ht="15">
      <c r="A31" s="62" t="s">
        <v>718</v>
      </c>
      <c r="B31" s="62" t="s">
        <v>369</v>
      </c>
      <c r="C31" s="81" t="s">
        <v>1827</v>
      </c>
      <c r="D31" s="88">
        <v>8.333333333333334</v>
      </c>
      <c r="E31" s="89" t="s">
        <v>136</v>
      </c>
      <c r="F31" s="90">
        <v>12.666666666666666</v>
      </c>
      <c r="G31" s="81"/>
      <c r="H31" s="73"/>
      <c r="I31" s="91"/>
      <c r="J31" s="91"/>
      <c r="K31" s="34" t="s">
        <v>65</v>
      </c>
      <c r="L31" s="94">
        <v>31</v>
      </c>
      <c r="M31" s="94"/>
      <c r="N31" s="93"/>
      <c r="O31" s="64" t="s">
        <v>337</v>
      </c>
      <c r="P31" s="66">
        <v>43731.948541666665</v>
      </c>
      <c r="Q31" s="64" t="s">
        <v>761</v>
      </c>
      <c r="R31" s="67" t="s">
        <v>798</v>
      </c>
      <c r="S31" s="64" t="s">
        <v>823</v>
      </c>
      <c r="T31" s="64" t="s">
        <v>836</v>
      </c>
      <c r="U31" s="66">
        <v>43731.948541666665</v>
      </c>
      <c r="V31" s="67" t="s">
        <v>979</v>
      </c>
      <c r="W31" s="64"/>
      <c r="X31" s="64"/>
      <c r="Y31" s="70" t="s">
        <v>1053</v>
      </c>
      <c r="Z31" s="64"/>
      <c r="AA31" s="104">
        <v>3</v>
      </c>
      <c r="AB31" s="48"/>
      <c r="AC31" s="49"/>
      <c r="AD31" s="48"/>
      <c r="AE31" s="49"/>
      <c r="AF31" s="48"/>
      <c r="AG31" s="49"/>
      <c r="AH31" s="48"/>
      <c r="AI31" s="49"/>
      <c r="AJ31" s="48"/>
      <c r="AK31" s="109"/>
      <c r="AL31" s="67" t="s">
        <v>876</v>
      </c>
      <c r="AM31" s="64" t="b">
        <v>0</v>
      </c>
      <c r="AN31" s="64">
        <v>0</v>
      </c>
      <c r="AO31" s="70" t="s">
        <v>275</v>
      </c>
      <c r="AP31" s="64" t="b">
        <v>0</v>
      </c>
      <c r="AQ31" s="64" t="s">
        <v>1122</v>
      </c>
      <c r="AR31" s="64"/>
      <c r="AS31" s="70" t="s">
        <v>275</v>
      </c>
      <c r="AT31" s="64" t="b">
        <v>0</v>
      </c>
      <c r="AU31" s="64">
        <v>2</v>
      </c>
      <c r="AV31" s="70" t="s">
        <v>1107</v>
      </c>
      <c r="AW31" s="64" t="s">
        <v>1134</v>
      </c>
      <c r="AX31" s="64" t="b">
        <v>0</v>
      </c>
      <c r="AY31" s="70" t="s">
        <v>1107</v>
      </c>
      <c r="AZ31" s="64" t="s">
        <v>185</v>
      </c>
      <c r="BA31" s="64">
        <v>0</v>
      </c>
      <c r="BB31" s="64">
        <v>0</v>
      </c>
      <c r="BC31" s="64"/>
      <c r="BD31" s="64"/>
      <c r="BE31" s="64"/>
      <c r="BF31" s="64"/>
      <c r="BG31" s="64"/>
      <c r="BH31" s="64"/>
      <c r="BI31" s="64"/>
      <c r="BJ31" s="64"/>
      <c r="BK31" s="63" t="str">
        <f>REPLACE(INDEX(GroupVertices[Group],MATCH(Edges[[#This Row],[Vertex 1]],GroupVertices[Vertex],0)),1,1,"")</f>
        <v>3</v>
      </c>
      <c r="BL31" s="63" t="str">
        <f>REPLACE(INDEX(GroupVertices[Group],MATCH(Edges[[#This Row],[Vertex 2]],GroupVertices[Vertex],0)),1,1,"")</f>
        <v>3</v>
      </c>
      <c r="BM31" s="127">
        <v>43731</v>
      </c>
      <c r="BN31" s="70" t="s">
        <v>901</v>
      </c>
    </row>
    <row r="32" spans="1:66" ht="15">
      <c r="A32" s="62" t="s">
        <v>718</v>
      </c>
      <c r="B32" s="62" t="s">
        <v>693</v>
      </c>
      <c r="C32" s="81" t="s">
        <v>1828</v>
      </c>
      <c r="D32" s="88">
        <v>6.666666666666667</v>
      </c>
      <c r="E32" s="89" t="s">
        <v>136</v>
      </c>
      <c r="F32" s="90">
        <v>14.333333333333334</v>
      </c>
      <c r="G32" s="81"/>
      <c r="H32" s="73"/>
      <c r="I32" s="91"/>
      <c r="J32" s="91"/>
      <c r="K32" s="34" t="s">
        <v>66</v>
      </c>
      <c r="L32" s="94">
        <v>32</v>
      </c>
      <c r="M32" s="94"/>
      <c r="N32" s="93"/>
      <c r="O32" s="64" t="s">
        <v>195</v>
      </c>
      <c r="P32" s="66">
        <v>43731.948541666665</v>
      </c>
      <c r="Q32" s="64" t="s">
        <v>761</v>
      </c>
      <c r="R32" s="67" t="s">
        <v>798</v>
      </c>
      <c r="S32" s="64" t="s">
        <v>823</v>
      </c>
      <c r="T32" s="64" t="s">
        <v>836</v>
      </c>
      <c r="U32" s="66">
        <v>43731.948541666665</v>
      </c>
      <c r="V32" s="67" t="s">
        <v>979</v>
      </c>
      <c r="W32" s="64"/>
      <c r="X32" s="64"/>
      <c r="Y32" s="70" t="s">
        <v>1053</v>
      </c>
      <c r="Z32" s="64"/>
      <c r="AA32" s="104">
        <v>2</v>
      </c>
      <c r="AB32" s="48">
        <v>0</v>
      </c>
      <c r="AC32" s="49">
        <v>0</v>
      </c>
      <c r="AD32" s="48">
        <v>0</v>
      </c>
      <c r="AE32" s="49">
        <v>0</v>
      </c>
      <c r="AF32" s="48">
        <v>0</v>
      </c>
      <c r="AG32" s="49">
        <v>0</v>
      </c>
      <c r="AH32" s="48">
        <v>6</v>
      </c>
      <c r="AI32" s="49">
        <v>100</v>
      </c>
      <c r="AJ32" s="48">
        <v>6</v>
      </c>
      <c r="AK32" s="109"/>
      <c r="AL32" s="67" t="s">
        <v>876</v>
      </c>
      <c r="AM32" s="64" t="b">
        <v>0</v>
      </c>
      <c r="AN32" s="64">
        <v>0</v>
      </c>
      <c r="AO32" s="70" t="s">
        <v>275</v>
      </c>
      <c r="AP32" s="64" t="b">
        <v>0</v>
      </c>
      <c r="AQ32" s="64" t="s">
        <v>1122</v>
      </c>
      <c r="AR32" s="64"/>
      <c r="AS32" s="70" t="s">
        <v>275</v>
      </c>
      <c r="AT32" s="64" t="b">
        <v>0</v>
      </c>
      <c r="AU32" s="64">
        <v>2</v>
      </c>
      <c r="AV32" s="70" t="s">
        <v>1107</v>
      </c>
      <c r="AW32" s="64" t="s">
        <v>1134</v>
      </c>
      <c r="AX32" s="64" t="b">
        <v>0</v>
      </c>
      <c r="AY32" s="70" t="s">
        <v>1107</v>
      </c>
      <c r="AZ32" s="64" t="s">
        <v>185</v>
      </c>
      <c r="BA32" s="64">
        <v>0</v>
      </c>
      <c r="BB32" s="64">
        <v>0</v>
      </c>
      <c r="BC32" s="64"/>
      <c r="BD32" s="64"/>
      <c r="BE32" s="64"/>
      <c r="BF32" s="64"/>
      <c r="BG32" s="64"/>
      <c r="BH32" s="64"/>
      <c r="BI32" s="64"/>
      <c r="BJ32" s="64"/>
      <c r="BK32" s="63" t="str">
        <f>REPLACE(INDEX(GroupVertices[Group],MATCH(Edges[[#This Row],[Vertex 1]],GroupVertices[Vertex],0)),1,1,"")</f>
        <v>3</v>
      </c>
      <c r="BL32" s="63" t="str">
        <f>REPLACE(INDEX(GroupVertices[Group],MATCH(Edges[[#This Row],[Vertex 2]],GroupVertices[Vertex],0)),1,1,"")</f>
        <v>1</v>
      </c>
      <c r="BM32" s="127">
        <v>43731</v>
      </c>
      <c r="BN32" s="70" t="s">
        <v>901</v>
      </c>
    </row>
    <row r="33" spans="1:66" ht="15">
      <c r="A33" s="62" t="s">
        <v>718</v>
      </c>
      <c r="B33" s="62" t="s">
        <v>369</v>
      </c>
      <c r="C33" s="81" t="s">
        <v>1827</v>
      </c>
      <c r="D33" s="88">
        <v>8.333333333333334</v>
      </c>
      <c r="E33" s="89" t="s">
        <v>136</v>
      </c>
      <c r="F33" s="90">
        <v>12.666666666666666</v>
      </c>
      <c r="G33" s="81"/>
      <c r="H33" s="73"/>
      <c r="I33" s="91"/>
      <c r="J33" s="91"/>
      <c r="K33" s="34" t="s">
        <v>65</v>
      </c>
      <c r="L33" s="94">
        <v>33</v>
      </c>
      <c r="M33" s="94"/>
      <c r="N33" s="93"/>
      <c r="O33" s="64" t="s">
        <v>337</v>
      </c>
      <c r="P33" s="66">
        <v>43734.19496527778</v>
      </c>
      <c r="Q33" s="64" t="s">
        <v>762</v>
      </c>
      <c r="R33" s="64"/>
      <c r="S33" s="64"/>
      <c r="T33" s="64" t="s">
        <v>837</v>
      </c>
      <c r="U33" s="66">
        <v>43734.19496527778</v>
      </c>
      <c r="V33" s="67" t="s">
        <v>980</v>
      </c>
      <c r="W33" s="64"/>
      <c r="X33" s="64"/>
      <c r="Y33" s="70" t="s">
        <v>1054</v>
      </c>
      <c r="Z33" s="64"/>
      <c r="AA33" s="104">
        <v>3</v>
      </c>
      <c r="AB33" s="48"/>
      <c r="AC33" s="49"/>
      <c r="AD33" s="48"/>
      <c r="AE33" s="49"/>
      <c r="AF33" s="48"/>
      <c r="AG33" s="49"/>
      <c r="AH33" s="48"/>
      <c r="AI33" s="49"/>
      <c r="AJ33" s="48"/>
      <c r="AK33" s="109"/>
      <c r="AL33" s="67" t="s">
        <v>876</v>
      </c>
      <c r="AM33" s="64" t="b">
        <v>0</v>
      </c>
      <c r="AN33" s="64">
        <v>0</v>
      </c>
      <c r="AO33" s="70" t="s">
        <v>275</v>
      </c>
      <c r="AP33" s="64" t="b">
        <v>1</v>
      </c>
      <c r="AQ33" s="64" t="s">
        <v>1122</v>
      </c>
      <c r="AR33" s="64"/>
      <c r="AS33" s="70" t="s">
        <v>1060</v>
      </c>
      <c r="AT33" s="64" t="b">
        <v>0</v>
      </c>
      <c r="AU33" s="64">
        <v>1</v>
      </c>
      <c r="AV33" s="70" t="s">
        <v>1091</v>
      </c>
      <c r="AW33" s="64" t="s">
        <v>1134</v>
      </c>
      <c r="AX33" s="64" t="b">
        <v>0</v>
      </c>
      <c r="AY33" s="70" t="s">
        <v>1091</v>
      </c>
      <c r="AZ33" s="64" t="s">
        <v>185</v>
      </c>
      <c r="BA33" s="64">
        <v>0</v>
      </c>
      <c r="BB33" s="64">
        <v>0</v>
      </c>
      <c r="BC33" s="64"/>
      <c r="BD33" s="64"/>
      <c r="BE33" s="64"/>
      <c r="BF33" s="64"/>
      <c r="BG33" s="64"/>
      <c r="BH33" s="64"/>
      <c r="BI33" s="64"/>
      <c r="BJ33" s="64"/>
      <c r="BK33" s="63" t="str">
        <f>REPLACE(INDEX(GroupVertices[Group],MATCH(Edges[[#This Row],[Vertex 1]],GroupVertices[Vertex],0)),1,1,"")</f>
        <v>3</v>
      </c>
      <c r="BL33" s="63" t="str">
        <f>REPLACE(INDEX(GroupVertices[Group],MATCH(Edges[[#This Row],[Vertex 2]],GroupVertices[Vertex],0)),1,1,"")</f>
        <v>3</v>
      </c>
      <c r="BM33" s="127">
        <v>43734</v>
      </c>
      <c r="BN33" s="70" t="s">
        <v>902</v>
      </c>
    </row>
    <row r="34" spans="1:66" ht="15">
      <c r="A34" s="62" t="s">
        <v>718</v>
      </c>
      <c r="B34" s="62" t="s">
        <v>728</v>
      </c>
      <c r="C34" s="81" t="s">
        <v>1828</v>
      </c>
      <c r="D34" s="88">
        <v>6.666666666666667</v>
      </c>
      <c r="E34" s="89" t="s">
        <v>136</v>
      </c>
      <c r="F34" s="90">
        <v>14.333333333333334</v>
      </c>
      <c r="G34" s="81"/>
      <c r="H34" s="73"/>
      <c r="I34" s="91"/>
      <c r="J34" s="91"/>
      <c r="K34" s="34" t="s">
        <v>65</v>
      </c>
      <c r="L34" s="94">
        <v>34</v>
      </c>
      <c r="M34" s="94"/>
      <c r="N34" s="93"/>
      <c r="O34" s="64" t="s">
        <v>195</v>
      </c>
      <c r="P34" s="66">
        <v>43734.19496527778</v>
      </c>
      <c r="Q34" s="64" t="s">
        <v>762</v>
      </c>
      <c r="R34" s="64"/>
      <c r="S34" s="64"/>
      <c r="T34" s="64" t="s">
        <v>837</v>
      </c>
      <c r="U34" s="66">
        <v>43734.19496527778</v>
      </c>
      <c r="V34" s="67" t="s">
        <v>980</v>
      </c>
      <c r="W34" s="64"/>
      <c r="X34" s="64"/>
      <c r="Y34" s="70" t="s">
        <v>1054</v>
      </c>
      <c r="Z34" s="64"/>
      <c r="AA34" s="104">
        <v>2</v>
      </c>
      <c r="AB34" s="48"/>
      <c r="AC34" s="49"/>
      <c r="AD34" s="48"/>
      <c r="AE34" s="49"/>
      <c r="AF34" s="48"/>
      <c r="AG34" s="49"/>
      <c r="AH34" s="48"/>
      <c r="AI34" s="49"/>
      <c r="AJ34" s="48"/>
      <c r="AK34" s="109"/>
      <c r="AL34" s="67" t="s">
        <v>876</v>
      </c>
      <c r="AM34" s="64" t="b">
        <v>0</v>
      </c>
      <c r="AN34" s="64">
        <v>0</v>
      </c>
      <c r="AO34" s="70" t="s">
        <v>275</v>
      </c>
      <c r="AP34" s="64" t="b">
        <v>1</v>
      </c>
      <c r="AQ34" s="64" t="s">
        <v>1122</v>
      </c>
      <c r="AR34" s="64"/>
      <c r="AS34" s="70" t="s">
        <v>1060</v>
      </c>
      <c r="AT34" s="64" t="b">
        <v>0</v>
      </c>
      <c r="AU34" s="64">
        <v>1</v>
      </c>
      <c r="AV34" s="70" t="s">
        <v>1091</v>
      </c>
      <c r="AW34" s="64" t="s">
        <v>1134</v>
      </c>
      <c r="AX34" s="64" t="b">
        <v>0</v>
      </c>
      <c r="AY34" s="70" t="s">
        <v>1091</v>
      </c>
      <c r="AZ34" s="64" t="s">
        <v>185</v>
      </c>
      <c r="BA34" s="64">
        <v>0</v>
      </c>
      <c r="BB34" s="64">
        <v>0</v>
      </c>
      <c r="BC34" s="64"/>
      <c r="BD34" s="64"/>
      <c r="BE34" s="64"/>
      <c r="BF34" s="64"/>
      <c r="BG34" s="64"/>
      <c r="BH34" s="64"/>
      <c r="BI34" s="64"/>
      <c r="BJ34" s="64"/>
      <c r="BK34" s="63" t="str">
        <f>REPLACE(INDEX(GroupVertices[Group],MATCH(Edges[[#This Row],[Vertex 1]],GroupVertices[Vertex],0)),1,1,"")</f>
        <v>3</v>
      </c>
      <c r="BL34" s="63" t="str">
        <f>REPLACE(INDEX(GroupVertices[Group],MATCH(Edges[[#This Row],[Vertex 2]],GroupVertices[Vertex],0)),1,1,"")</f>
        <v>2</v>
      </c>
      <c r="BM34" s="127">
        <v>43734</v>
      </c>
      <c r="BN34" s="70" t="s">
        <v>902</v>
      </c>
    </row>
    <row r="35" spans="1:66" ht="15">
      <c r="A35" s="62" t="s">
        <v>718</v>
      </c>
      <c r="B35" s="62" t="s">
        <v>736</v>
      </c>
      <c r="C35" s="81" t="s">
        <v>272</v>
      </c>
      <c r="D35" s="88">
        <v>5</v>
      </c>
      <c r="E35" s="89" t="s">
        <v>132</v>
      </c>
      <c r="F35" s="90">
        <v>16</v>
      </c>
      <c r="G35" s="81"/>
      <c r="H35" s="73"/>
      <c r="I35" s="91"/>
      <c r="J35" s="91"/>
      <c r="K35" s="34" t="s">
        <v>65</v>
      </c>
      <c r="L35" s="94">
        <v>35</v>
      </c>
      <c r="M35" s="94"/>
      <c r="N35" s="93"/>
      <c r="O35" s="64" t="s">
        <v>195</v>
      </c>
      <c r="P35" s="66">
        <v>43734.19496527778</v>
      </c>
      <c r="Q35" s="64" t="s">
        <v>762</v>
      </c>
      <c r="R35" s="64"/>
      <c r="S35" s="64"/>
      <c r="T35" s="64" t="s">
        <v>837</v>
      </c>
      <c r="U35" s="66">
        <v>43734.19496527778</v>
      </c>
      <c r="V35" s="67" t="s">
        <v>980</v>
      </c>
      <c r="W35" s="64"/>
      <c r="X35" s="64"/>
      <c r="Y35" s="70" t="s">
        <v>1054</v>
      </c>
      <c r="Z35" s="64"/>
      <c r="AA35" s="104">
        <v>1</v>
      </c>
      <c r="AB35" s="48">
        <v>0</v>
      </c>
      <c r="AC35" s="49">
        <v>0</v>
      </c>
      <c r="AD35" s="48">
        <v>0</v>
      </c>
      <c r="AE35" s="49">
        <v>0</v>
      </c>
      <c r="AF35" s="48">
        <v>0</v>
      </c>
      <c r="AG35" s="49">
        <v>0</v>
      </c>
      <c r="AH35" s="48">
        <v>14</v>
      </c>
      <c r="AI35" s="49">
        <v>100</v>
      </c>
      <c r="AJ35" s="48">
        <v>14</v>
      </c>
      <c r="AK35" s="109"/>
      <c r="AL35" s="67" t="s">
        <v>876</v>
      </c>
      <c r="AM35" s="64" t="b">
        <v>0</v>
      </c>
      <c r="AN35" s="64">
        <v>0</v>
      </c>
      <c r="AO35" s="70" t="s">
        <v>275</v>
      </c>
      <c r="AP35" s="64" t="b">
        <v>1</v>
      </c>
      <c r="AQ35" s="64" t="s">
        <v>1122</v>
      </c>
      <c r="AR35" s="64"/>
      <c r="AS35" s="70" t="s">
        <v>1060</v>
      </c>
      <c r="AT35" s="64" t="b">
        <v>0</v>
      </c>
      <c r="AU35" s="64">
        <v>1</v>
      </c>
      <c r="AV35" s="70" t="s">
        <v>1091</v>
      </c>
      <c r="AW35" s="64" t="s">
        <v>1134</v>
      </c>
      <c r="AX35" s="64" t="b">
        <v>0</v>
      </c>
      <c r="AY35" s="70" t="s">
        <v>1091</v>
      </c>
      <c r="AZ35" s="64" t="s">
        <v>185</v>
      </c>
      <c r="BA35" s="64">
        <v>0</v>
      </c>
      <c r="BB35" s="64">
        <v>0</v>
      </c>
      <c r="BC35" s="64"/>
      <c r="BD35" s="64"/>
      <c r="BE35" s="64"/>
      <c r="BF35" s="64"/>
      <c r="BG35" s="64"/>
      <c r="BH35" s="64"/>
      <c r="BI35" s="64"/>
      <c r="BJ35" s="64"/>
      <c r="BK35" s="63" t="str">
        <f>REPLACE(INDEX(GroupVertices[Group],MATCH(Edges[[#This Row],[Vertex 1]],GroupVertices[Vertex],0)),1,1,"")</f>
        <v>3</v>
      </c>
      <c r="BL35" s="63" t="str">
        <f>REPLACE(INDEX(GroupVertices[Group],MATCH(Edges[[#This Row],[Vertex 2]],GroupVertices[Vertex],0)),1,1,"")</f>
        <v>3</v>
      </c>
      <c r="BM35" s="127">
        <v>43734</v>
      </c>
      <c r="BN35" s="70" t="s">
        <v>902</v>
      </c>
    </row>
    <row r="36" spans="1:66" ht="15">
      <c r="A36" s="62" t="s">
        <v>718</v>
      </c>
      <c r="B36" s="62" t="s">
        <v>693</v>
      </c>
      <c r="C36" s="81" t="s">
        <v>1828</v>
      </c>
      <c r="D36" s="88">
        <v>6.666666666666667</v>
      </c>
      <c r="E36" s="89" t="s">
        <v>136</v>
      </c>
      <c r="F36" s="90">
        <v>14.333333333333334</v>
      </c>
      <c r="G36" s="81"/>
      <c r="H36" s="73"/>
      <c r="I36" s="91"/>
      <c r="J36" s="91"/>
      <c r="K36" s="34" t="s">
        <v>66</v>
      </c>
      <c r="L36" s="94">
        <v>36</v>
      </c>
      <c r="M36" s="94"/>
      <c r="N36" s="93"/>
      <c r="O36" s="64" t="s">
        <v>195</v>
      </c>
      <c r="P36" s="66">
        <v>43734.19496527778</v>
      </c>
      <c r="Q36" s="64" t="s">
        <v>762</v>
      </c>
      <c r="R36" s="64"/>
      <c r="S36" s="64"/>
      <c r="T36" s="64" t="s">
        <v>837</v>
      </c>
      <c r="U36" s="66">
        <v>43734.19496527778</v>
      </c>
      <c r="V36" s="67" t="s">
        <v>980</v>
      </c>
      <c r="W36" s="64"/>
      <c r="X36" s="64"/>
      <c r="Y36" s="70" t="s">
        <v>1054</v>
      </c>
      <c r="Z36" s="64"/>
      <c r="AA36" s="104">
        <v>2</v>
      </c>
      <c r="AB36" s="48"/>
      <c r="AC36" s="49"/>
      <c r="AD36" s="48"/>
      <c r="AE36" s="49"/>
      <c r="AF36" s="48"/>
      <c r="AG36" s="49"/>
      <c r="AH36" s="48"/>
      <c r="AI36" s="49"/>
      <c r="AJ36" s="48"/>
      <c r="AK36" s="109"/>
      <c r="AL36" s="67" t="s">
        <v>876</v>
      </c>
      <c r="AM36" s="64" t="b">
        <v>0</v>
      </c>
      <c r="AN36" s="64">
        <v>0</v>
      </c>
      <c r="AO36" s="70" t="s">
        <v>275</v>
      </c>
      <c r="AP36" s="64" t="b">
        <v>1</v>
      </c>
      <c r="AQ36" s="64" t="s">
        <v>1122</v>
      </c>
      <c r="AR36" s="64"/>
      <c r="AS36" s="70" t="s">
        <v>1060</v>
      </c>
      <c r="AT36" s="64" t="b">
        <v>0</v>
      </c>
      <c r="AU36" s="64">
        <v>1</v>
      </c>
      <c r="AV36" s="70" t="s">
        <v>1091</v>
      </c>
      <c r="AW36" s="64" t="s">
        <v>1134</v>
      </c>
      <c r="AX36" s="64" t="b">
        <v>0</v>
      </c>
      <c r="AY36" s="70" t="s">
        <v>1091</v>
      </c>
      <c r="AZ36" s="64" t="s">
        <v>185</v>
      </c>
      <c r="BA36" s="64">
        <v>0</v>
      </c>
      <c r="BB36" s="64">
        <v>0</v>
      </c>
      <c r="BC36" s="64"/>
      <c r="BD36" s="64"/>
      <c r="BE36" s="64"/>
      <c r="BF36" s="64"/>
      <c r="BG36" s="64"/>
      <c r="BH36" s="64"/>
      <c r="BI36" s="64"/>
      <c r="BJ36" s="64"/>
      <c r="BK36" s="63" t="str">
        <f>REPLACE(INDEX(GroupVertices[Group],MATCH(Edges[[#This Row],[Vertex 1]],GroupVertices[Vertex],0)),1,1,"")</f>
        <v>3</v>
      </c>
      <c r="BL36" s="63" t="str">
        <f>REPLACE(INDEX(GroupVertices[Group],MATCH(Edges[[#This Row],[Vertex 2]],GroupVertices[Vertex],0)),1,1,"")</f>
        <v>1</v>
      </c>
      <c r="BM36" s="127">
        <v>43734</v>
      </c>
      <c r="BN36" s="70" t="s">
        <v>902</v>
      </c>
    </row>
    <row r="37" spans="1:66" ht="15">
      <c r="A37" s="62" t="s">
        <v>718</v>
      </c>
      <c r="B37" s="62" t="s">
        <v>732</v>
      </c>
      <c r="C37" s="81" t="s">
        <v>272</v>
      </c>
      <c r="D37" s="88">
        <v>5</v>
      </c>
      <c r="E37" s="89" t="s">
        <v>132</v>
      </c>
      <c r="F37" s="90">
        <v>16</v>
      </c>
      <c r="G37" s="81"/>
      <c r="H37" s="73"/>
      <c r="I37" s="91"/>
      <c r="J37" s="91"/>
      <c r="K37" s="34" t="s">
        <v>65</v>
      </c>
      <c r="L37" s="94">
        <v>37</v>
      </c>
      <c r="M37" s="94"/>
      <c r="N37" s="93"/>
      <c r="O37" s="64" t="s">
        <v>195</v>
      </c>
      <c r="P37" s="66">
        <v>43734.19496527778</v>
      </c>
      <c r="Q37" s="64" t="s">
        <v>762</v>
      </c>
      <c r="R37" s="64"/>
      <c r="S37" s="64"/>
      <c r="T37" s="64" t="s">
        <v>837</v>
      </c>
      <c r="U37" s="66">
        <v>43734.19496527778</v>
      </c>
      <c r="V37" s="67" t="s">
        <v>980</v>
      </c>
      <c r="W37" s="64"/>
      <c r="X37" s="64"/>
      <c r="Y37" s="70" t="s">
        <v>1054</v>
      </c>
      <c r="Z37" s="64"/>
      <c r="AA37" s="104">
        <v>1</v>
      </c>
      <c r="AB37" s="48"/>
      <c r="AC37" s="49"/>
      <c r="AD37" s="48"/>
      <c r="AE37" s="49"/>
      <c r="AF37" s="48"/>
      <c r="AG37" s="49"/>
      <c r="AH37" s="48"/>
      <c r="AI37" s="49"/>
      <c r="AJ37" s="48"/>
      <c r="AK37" s="109"/>
      <c r="AL37" s="67" t="s">
        <v>876</v>
      </c>
      <c r="AM37" s="64" t="b">
        <v>0</v>
      </c>
      <c r="AN37" s="64">
        <v>0</v>
      </c>
      <c r="AO37" s="70" t="s">
        <v>275</v>
      </c>
      <c r="AP37" s="64" t="b">
        <v>1</v>
      </c>
      <c r="AQ37" s="64" t="s">
        <v>1122</v>
      </c>
      <c r="AR37" s="64"/>
      <c r="AS37" s="70" t="s">
        <v>1060</v>
      </c>
      <c r="AT37" s="64" t="b">
        <v>0</v>
      </c>
      <c r="AU37" s="64">
        <v>1</v>
      </c>
      <c r="AV37" s="70" t="s">
        <v>1091</v>
      </c>
      <c r="AW37" s="64" t="s">
        <v>1134</v>
      </c>
      <c r="AX37" s="64" t="b">
        <v>0</v>
      </c>
      <c r="AY37" s="70" t="s">
        <v>1091</v>
      </c>
      <c r="AZ37" s="64" t="s">
        <v>185</v>
      </c>
      <c r="BA37" s="64">
        <v>0</v>
      </c>
      <c r="BB37" s="64">
        <v>0</v>
      </c>
      <c r="BC37" s="64"/>
      <c r="BD37" s="64"/>
      <c r="BE37" s="64"/>
      <c r="BF37" s="64"/>
      <c r="BG37" s="64"/>
      <c r="BH37" s="64"/>
      <c r="BI37" s="64"/>
      <c r="BJ37" s="64"/>
      <c r="BK37" s="63" t="str">
        <f>REPLACE(INDEX(GroupVertices[Group],MATCH(Edges[[#This Row],[Vertex 1]],GroupVertices[Vertex],0)),1,1,"")</f>
        <v>3</v>
      </c>
      <c r="BL37" s="63" t="str">
        <f>REPLACE(INDEX(GroupVertices[Group],MATCH(Edges[[#This Row],[Vertex 2]],GroupVertices[Vertex],0)),1,1,"")</f>
        <v>3</v>
      </c>
      <c r="BM37" s="127">
        <v>43734</v>
      </c>
      <c r="BN37" s="70" t="s">
        <v>902</v>
      </c>
    </row>
    <row r="38" spans="1:66" ht="15">
      <c r="A38" s="62" t="s">
        <v>718</v>
      </c>
      <c r="B38" s="62" t="s">
        <v>369</v>
      </c>
      <c r="C38" s="81" t="s">
        <v>1827</v>
      </c>
      <c r="D38" s="88">
        <v>8.333333333333334</v>
      </c>
      <c r="E38" s="89" t="s">
        <v>136</v>
      </c>
      <c r="F38" s="90">
        <v>12.666666666666666</v>
      </c>
      <c r="G38" s="81"/>
      <c r="H38" s="73"/>
      <c r="I38" s="91"/>
      <c r="J38" s="91"/>
      <c r="K38" s="34" t="s">
        <v>65</v>
      </c>
      <c r="L38" s="94">
        <v>38</v>
      </c>
      <c r="M38" s="94"/>
      <c r="N38" s="93"/>
      <c r="O38" s="64" t="s">
        <v>337</v>
      </c>
      <c r="P38" s="66">
        <v>43734.63873842593</v>
      </c>
      <c r="Q38" s="64" t="s">
        <v>763</v>
      </c>
      <c r="R38" s="67" t="s">
        <v>799</v>
      </c>
      <c r="S38" s="64" t="s">
        <v>824</v>
      </c>
      <c r="T38" s="64" t="s">
        <v>838</v>
      </c>
      <c r="U38" s="66">
        <v>43734.63873842593</v>
      </c>
      <c r="V38" s="67" t="s">
        <v>981</v>
      </c>
      <c r="W38" s="64"/>
      <c r="X38" s="64"/>
      <c r="Y38" s="70" t="s">
        <v>1055</v>
      </c>
      <c r="Z38" s="64"/>
      <c r="AA38" s="104">
        <v>3</v>
      </c>
      <c r="AB38" s="48"/>
      <c r="AC38" s="49"/>
      <c r="AD38" s="48"/>
      <c r="AE38" s="49"/>
      <c r="AF38" s="48"/>
      <c r="AG38" s="49"/>
      <c r="AH38" s="48"/>
      <c r="AI38" s="49"/>
      <c r="AJ38" s="48"/>
      <c r="AK38" s="109"/>
      <c r="AL38" s="67" t="s">
        <v>876</v>
      </c>
      <c r="AM38" s="64" t="b">
        <v>0</v>
      </c>
      <c r="AN38" s="64">
        <v>0</v>
      </c>
      <c r="AO38" s="70" t="s">
        <v>275</v>
      </c>
      <c r="AP38" s="64" t="b">
        <v>0</v>
      </c>
      <c r="AQ38" s="64" t="s">
        <v>1122</v>
      </c>
      <c r="AR38" s="64"/>
      <c r="AS38" s="70" t="s">
        <v>275</v>
      </c>
      <c r="AT38" s="64" t="b">
        <v>0</v>
      </c>
      <c r="AU38" s="64">
        <v>3</v>
      </c>
      <c r="AV38" s="70" t="s">
        <v>1090</v>
      </c>
      <c r="AW38" s="64" t="s">
        <v>1134</v>
      </c>
      <c r="AX38" s="64" t="b">
        <v>0</v>
      </c>
      <c r="AY38" s="70" t="s">
        <v>1090</v>
      </c>
      <c r="AZ38" s="64" t="s">
        <v>185</v>
      </c>
      <c r="BA38" s="64">
        <v>0</v>
      </c>
      <c r="BB38" s="64">
        <v>0</v>
      </c>
      <c r="BC38" s="64"/>
      <c r="BD38" s="64"/>
      <c r="BE38" s="64"/>
      <c r="BF38" s="64"/>
      <c r="BG38" s="64"/>
      <c r="BH38" s="64"/>
      <c r="BI38" s="64"/>
      <c r="BJ38" s="64"/>
      <c r="BK38" s="63" t="str">
        <f>REPLACE(INDEX(GroupVertices[Group],MATCH(Edges[[#This Row],[Vertex 1]],GroupVertices[Vertex],0)),1,1,"")</f>
        <v>3</v>
      </c>
      <c r="BL38" s="63" t="str">
        <f>REPLACE(INDEX(GroupVertices[Group],MATCH(Edges[[#This Row],[Vertex 2]],GroupVertices[Vertex],0)),1,1,"")</f>
        <v>3</v>
      </c>
      <c r="BM38" s="127">
        <v>43734</v>
      </c>
      <c r="BN38" s="70" t="s">
        <v>903</v>
      </c>
    </row>
    <row r="39" spans="1:66" ht="15">
      <c r="A39" s="62" t="s">
        <v>718</v>
      </c>
      <c r="B39" s="62" t="s">
        <v>728</v>
      </c>
      <c r="C39" s="81" t="s">
        <v>1828</v>
      </c>
      <c r="D39" s="88">
        <v>6.666666666666667</v>
      </c>
      <c r="E39" s="89" t="s">
        <v>136</v>
      </c>
      <c r="F39" s="90">
        <v>14.333333333333334</v>
      </c>
      <c r="G39" s="81"/>
      <c r="H39" s="73"/>
      <c r="I39" s="91"/>
      <c r="J39" s="91"/>
      <c r="K39" s="34" t="s">
        <v>65</v>
      </c>
      <c r="L39" s="94">
        <v>39</v>
      </c>
      <c r="M39" s="94"/>
      <c r="N39" s="93"/>
      <c r="O39" s="64" t="s">
        <v>195</v>
      </c>
      <c r="P39" s="66">
        <v>43734.63873842593</v>
      </c>
      <c r="Q39" s="64" t="s">
        <v>763</v>
      </c>
      <c r="R39" s="67" t="s">
        <v>799</v>
      </c>
      <c r="S39" s="64" t="s">
        <v>824</v>
      </c>
      <c r="T39" s="64" t="s">
        <v>838</v>
      </c>
      <c r="U39" s="66">
        <v>43734.63873842593</v>
      </c>
      <c r="V39" s="67" t="s">
        <v>981</v>
      </c>
      <c r="W39" s="64"/>
      <c r="X39" s="64"/>
      <c r="Y39" s="70" t="s">
        <v>1055</v>
      </c>
      <c r="Z39" s="64"/>
      <c r="AA39" s="104">
        <v>2</v>
      </c>
      <c r="AB39" s="48">
        <v>0</v>
      </c>
      <c r="AC39" s="49">
        <v>0</v>
      </c>
      <c r="AD39" s="48">
        <v>0</v>
      </c>
      <c r="AE39" s="49">
        <v>0</v>
      </c>
      <c r="AF39" s="48">
        <v>0</v>
      </c>
      <c r="AG39" s="49">
        <v>0</v>
      </c>
      <c r="AH39" s="48">
        <v>6</v>
      </c>
      <c r="AI39" s="49">
        <v>100</v>
      </c>
      <c r="AJ39" s="48">
        <v>6</v>
      </c>
      <c r="AK39" s="109"/>
      <c r="AL39" s="67" t="s">
        <v>876</v>
      </c>
      <c r="AM39" s="64" t="b">
        <v>0</v>
      </c>
      <c r="AN39" s="64">
        <v>0</v>
      </c>
      <c r="AO39" s="70" t="s">
        <v>275</v>
      </c>
      <c r="AP39" s="64" t="b">
        <v>0</v>
      </c>
      <c r="AQ39" s="64" t="s">
        <v>1122</v>
      </c>
      <c r="AR39" s="64"/>
      <c r="AS39" s="70" t="s">
        <v>275</v>
      </c>
      <c r="AT39" s="64" t="b">
        <v>0</v>
      </c>
      <c r="AU39" s="64">
        <v>3</v>
      </c>
      <c r="AV39" s="70" t="s">
        <v>1090</v>
      </c>
      <c r="AW39" s="64" t="s">
        <v>1134</v>
      </c>
      <c r="AX39" s="64" t="b">
        <v>0</v>
      </c>
      <c r="AY39" s="70" t="s">
        <v>1090</v>
      </c>
      <c r="AZ39" s="64" t="s">
        <v>185</v>
      </c>
      <c r="BA39" s="64">
        <v>0</v>
      </c>
      <c r="BB39" s="64">
        <v>0</v>
      </c>
      <c r="BC39" s="64"/>
      <c r="BD39" s="64"/>
      <c r="BE39" s="64"/>
      <c r="BF39" s="64"/>
      <c r="BG39" s="64"/>
      <c r="BH39" s="64"/>
      <c r="BI39" s="64"/>
      <c r="BJ39" s="64"/>
      <c r="BK39" s="63" t="str">
        <f>REPLACE(INDEX(GroupVertices[Group],MATCH(Edges[[#This Row],[Vertex 1]],GroupVertices[Vertex],0)),1,1,"")</f>
        <v>3</v>
      </c>
      <c r="BL39" s="63" t="str">
        <f>REPLACE(INDEX(GroupVertices[Group],MATCH(Edges[[#This Row],[Vertex 2]],GroupVertices[Vertex],0)),1,1,"")</f>
        <v>2</v>
      </c>
      <c r="BM39" s="127">
        <v>43734</v>
      </c>
      <c r="BN39" s="70" t="s">
        <v>903</v>
      </c>
    </row>
    <row r="40" spans="1:66" ht="15">
      <c r="A40" s="62" t="s">
        <v>693</v>
      </c>
      <c r="B40" s="62" t="s">
        <v>718</v>
      </c>
      <c r="C40" s="81" t="s">
        <v>272</v>
      </c>
      <c r="D40" s="88">
        <v>5</v>
      </c>
      <c r="E40" s="89" t="s">
        <v>132</v>
      </c>
      <c r="F40" s="90">
        <v>16</v>
      </c>
      <c r="G40" s="81"/>
      <c r="H40" s="73"/>
      <c r="I40" s="91"/>
      <c r="J40" s="91"/>
      <c r="K40" s="34" t="s">
        <v>66</v>
      </c>
      <c r="L40" s="94">
        <v>40</v>
      </c>
      <c r="M40" s="94"/>
      <c r="N40" s="93"/>
      <c r="O40" s="64" t="s">
        <v>195</v>
      </c>
      <c r="P40" s="66">
        <v>43733.652662037035</v>
      </c>
      <c r="Q40" s="64" t="s">
        <v>764</v>
      </c>
      <c r="R40" s="67" t="s">
        <v>800</v>
      </c>
      <c r="S40" s="64" t="s">
        <v>825</v>
      </c>
      <c r="T40" s="64" t="s">
        <v>839</v>
      </c>
      <c r="U40" s="66">
        <v>43733.652662037035</v>
      </c>
      <c r="V40" s="67" t="s">
        <v>816</v>
      </c>
      <c r="W40" s="64"/>
      <c r="X40" s="64"/>
      <c r="Y40" s="70" t="s">
        <v>1056</v>
      </c>
      <c r="Z40" s="64"/>
      <c r="AA40" s="104">
        <v>1</v>
      </c>
      <c r="AB40" s="48"/>
      <c r="AC40" s="49"/>
      <c r="AD40" s="48"/>
      <c r="AE40" s="49"/>
      <c r="AF40" s="48"/>
      <c r="AG40" s="49"/>
      <c r="AH40" s="48"/>
      <c r="AI40" s="49"/>
      <c r="AJ40" s="48"/>
      <c r="AK40" s="109"/>
      <c r="AL40" s="67" t="s">
        <v>694</v>
      </c>
      <c r="AM40" s="64" t="b">
        <v>0</v>
      </c>
      <c r="AN40" s="64">
        <v>7</v>
      </c>
      <c r="AO40" s="70" t="s">
        <v>275</v>
      </c>
      <c r="AP40" s="64" t="b">
        <v>0</v>
      </c>
      <c r="AQ40" s="64" t="s">
        <v>1122</v>
      </c>
      <c r="AR40" s="64"/>
      <c r="AS40" s="70" t="s">
        <v>275</v>
      </c>
      <c r="AT40" s="64" t="b">
        <v>0</v>
      </c>
      <c r="AU40" s="64">
        <v>0</v>
      </c>
      <c r="AV40" s="70" t="s">
        <v>275</v>
      </c>
      <c r="AW40" s="64" t="s">
        <v>1136</v>
      </c>
      <c r="AX40" s="64" t="b">
        <v>0</v>
      </c>
      <c r="AY40" s="70" t="s">
        <v>1056</v>
      </c>
      <c r="AZ40" s="64" t="s">
        <v>185</v>
      </c>
      <c r="BA40" s="64">
        <v>0</v>
      </c>
      <c r="BB40" s="64">
        <v>0</v>
      </c>
      <c r="BC40" s="64"/>
      <c r="BD40" s="64"/>
      <c r="BE40" s="64"/>
      <c r="BF40" s="64"/>
      <c r="BG40" s="64"/>
      <c r="BH40" s="64"/>
      <c r="BI40" s="64"/>
      <c r="BJ40" s="64"/>
      <c r="BK40" s="63" t="str">
        <f>REPLACE(INDEX(GroupVertices[Group],MATCH(Edges[[#This Row],[Vertex 1]],GroupVertices[Vertex],0)),1,1,"")</f>
        <v>1</v>
      </c>
      <c r="BL40" s="63" t="str">
        <f>REPLACE(INDEX(GroupVertices[Group],MATCH(Edges[[#This Row],[Vertex 2]],GroupVertices[Vertex],0)),1,1,"")</f>
        <v>3</v>
      </c>
      <c r="BM40" s="127">
        <v>43733</v>
      </c>
      <c r="BN40" s="70" t="s">
        <v>904</v>
      </c>
    </row>
    <row r="41" spans="1:66" ht="15">
      <c r="A41" s="62" t="s">
        <v>693</v>
      </c>
      <c r="B41" s="62" t="s">
        <v>737</v>
      </c>
      <c r="C41" s="81" t="s">
        <v>272</v>
      </c>
      <c r="D41" s="88">
        <v>5</v>
      </c>
      <c r="E41" s="89" t="s">
        <v>132</v>
      </c>
      <c r="F41" s="90">
        <v>16</v>
      </c>
      <c r="G41" s="81"/>
      <c r="H41" s="73"/>
      <c r="I41" s="91"/>
      <c r="J41" s="91"/>
      <c r="K41" s="34" t="s">
        <v>65</v>
      </c>
      <c r="L41" s="94">
        <v>41</v>
      </c>
      <c r="M41" s="94"/>
      <c r="N41" s="93"/>
      <c r="O41" s="64" t="s">
        <v>195</v>
      </c>
      <c r="P41" s="66">
        <v>43733.652662037035</v>
      </c>
      <c r="Q41" s="64" t="s">
        <v>764</v>
      </c>
      <c r="R41" s="67" t="s">
        <v>800</v>
      </c>
      <c r="S41" s="64" t="s">
        <v>825</v>
      </c>
      <c r="T41" s="64" t="s">
        <v>839</v>
      </c>
      <c r="U41" s="66">
        <v>43733.652662037035</v>
      </c>
      <c r="V41" s="67" t="s">
        <v>816</v>
      </c>
      <c r="W41" s="64"/>
      <c r="X41" s="64"/>
      <c r="Y41" s="70" t="s">
        <v>1056</v>
      </c>
      <c r="Z41" s="64"/>
      <c r="AA41" s="104">
        <v>1</v>
      </c>
      <c r="AB41" s="48"/>
      <c r="AC41" s="49"/>
      <c r="AD41" s="48"/>
      <c r="AE41" s="49"/>
      <c r="AF41" s="48"/>
      <c r="AG41" s="49"/>
      <c r="AH41" s="48"/>
      <c r="AI41" s="49"/>
      <c r="AJ41" s="48"/>
      <c r="AK41" s="109"/>
      <c r="AL41" s="67" t="s">
        <v>694</v>
      </c>
      <c r="AM41" s="64" t="b">
        <v>0</v>
      </c>
      <c r="AN41" s="64">
        <v>7</v>
      </c>
      <c r="AO41" s="70" t="s">
        <v>275</v>
      </c>
      <c r="AP41" s="64" t="b">
        <v>0</v>
      </c>
      <c r="AQ41" s="64" t="s">
        <v>1122</v>
      </c>
      <c r="AR41" s="64"/>
      <c r="AS41" s="70" t="s">
        <v>275</v>
      </c>
      <c r="AT41" s="64" t="b">
        <v>0</v>
      </c>
      <c r="AU41" s="64">
        <v>0</v>
      </c>
      <c r="AV41" s="70" t="s">
        <v>275</v>
      </c>
      <c r="AW41" s="64" t="s">
        <v>1136</v>
      </c>
      <c r="AX41" s="64" t="b">
        <v>0</v>
      </c>
      <c r="AY41" s="70" t="s">
        <v>1056</v>
      </c>
      <c r="AZ41" s="64" t="s">
        <v>185</v>
      </c>
      <c r="BA41" s="64">
        <v>0</v>
      </c>
      <c r="BB41" s="64">
        <v>0</v>
      </c>
      <c r="BC41" s="64"/>
      <c r="BD41" s="64"/>
      <c r="BE41" s="64"/>
      <c r="BF41" s="64"/>
      <c r="BG41" s="64"/>
      <c r="BH41" s="64"/>
      <c r="BI41" s="64"/>
      <c r="BJ41" s="64"/>
      <c r="BK41" s="63" t="str">
        <f>REPLACE(INDEX(GroupVertices[Group],MATCH(Edges[[#This Row],[Vertex 1]],GroupVertices[Vertex],0)),1,1,"")</f>
        <v>1</v>
      </c>
      <c r="BL41" s="63" t="str">
        <f>REPLACE(INDEX(GroupVertices[Group],MATCH(Edges[[#This Row],[Vertex 2]],GroupVertices[Vertex],0)),1,1,"")</f>
        <v>1</v>
      </c>
      <c r="BM41" s="127">
        <v>43733</v>
      </c>
      <c r="BN41" s="70" t="s">
        <v>904</v>
      </c>
    </row>
    <row r="42" spans="1:66" ht="15">
      <c r="A42" s="62" t="s">
        <v>693</v>
      </c>
      <c r="B42" s="62" t="s">
        <v>738</v>
      </c>
      <c r="C42" s="81" t="s">
        <v>272</v>
      </c>
      <c r="D42" s="88">
        <v>5</v>
      </c>
      <c r="E42" s="89" t="s">
        <v>132</v>
      </c>
      <c r="F42" s="90">
        <v>16</v>
      </c>
      <c r="G42" s="81"/>
      <c r="H42" s="73"/>
      <c r="I42" s="91"/>
      <c r="J42" s="91"/>
      <c r="K42" s="34" t="s">
        <v>65</v>
      </c>
      <c r="L42" s="94">
        <v>42</v>
      </c>
      <c r="M42" s="94"/>
      <c r="N42" s="93"/>
      <c r="O42" s="64" t="s">
        <v>195</v>
      </c>
      <c r="P42" s="66">
        <v>43733.652662037035</v>
      </c>
      <c r="Q42" s="64" t="s">
        <v>764</v>
      </c>
      <c r="R42" s="67" t="s">
        <v>800</v>
      </c>
      <c r="S42" s="64" t="s">
        <v>825</v>
      </c>
      <c r="T42" s="64" t="s">
        <v>839</v>
      </c>
      <c r="U42" s="66">
        <v>43733.652662037035</v>
      </c>
      <c r="V42" s="67" t="s">
        <v>816</v>
      </c>
      <c r="W42" s="64"/>
      <c r="X42" s="64"/>
      <c r="Y42" s="70" t="s">
        <v>1056</v>
      </c>
      <c r="Z42" s="64"/>
      <c r="AA42" s="104">
        <v>1</v>
      </c>
      <c r="AB42" s="48"/>
      <c r="AC42" s="49"/>
      <c r="AD42" s="48"/>
      <c r="AE42" s="49"/>
      <c r="AF42" s="48"/>
      <c r="AG42" s="49"/>
      <c r="AH42" s="48"/>
      <c r="AI42" s="49"/>
      <c r="AJ42" s="48"/>
      <c r="AK42" s="109"/>
      <c r="AL42" s="67" t="s">
        <v>694</v>
      </c>
      <c r="AM42" s="64" t="b">
        <v>0</v>
      </c>
      <c r="AN42" s="64">
        <v>7</v>
      </c>
      <c r="AO42" s="70" t="s">
        <v>275</v>
      </c>
      <c r="AP42" s="64" t="b">
        <v>0</v>
      </c>
      <c r="AQ42" s="64" t="s">
        <v>1122</v>
      </c>
      <c r="AR42" s="64"/>
      <c r="AS42" s="70" t="s">
        <v>275</v>
      </c>
      <c r="AT42" s="64" t="b">
        <v>0</v>
      </c>
      <c r="AU42" s="64">
        <v>0</v>
      </c>
      <c r="AV42" s="70" t="s">
        <v>275</v>
      </c>
      <c r="AW42" s="64" t="s">
        <v>1136</v>
      </c>
      <c r="AX42" s="64" t="b">
        <v>0</v>
      </c>
      <c r="AY42" s="70" t="s">
        <v>1056</v>
      </c>
      <c r="AZ42" s="64" t="s">
        <v>185</v>
      </c>
      <c r="BA42" s="64">
        <v>0</v>
      </c>
      <c r="BB42" s="64">
        <v>0</v>
      </c>
      <c r="BC42" s="64"/>
      <c r="BD42" s="64"/>
      <c r="BE42" s="64"/>
      <c r="BF42" s="64"/>
      <c r="BG42" s="64"/>
      <c r="BH42" s="64"/>
      <c r="BI42" s="64"/>
      <c r="BJ42" s="64"/>
      <c r="BK42" s="63" t="str">
        <f>REPLACE(INDEX(GroupVertices[Group],MATCH(Edges[[#This Row],[Vertex 1]],GroupVertices[Vertex],0)),1,1,"")</f>
        <v>1</v>
      </c>
      <c r="BL42" s="63" t="str">
        <f>REPLACE(INDEX(GroupVertices[Group],MATCH(Edges[[#This Row],[Vertex 2]],GroupVertices[Vertex],0)),1,1,"")</f>
        <v>1</v>
      </c>
      <c r="BM42" s="127">
        <v>43733</v>
      </c>
      <c r="BN42" s="70" t="s">
        <v>904</v>
      </c>
    </row>
    <row r="43" spans="1:66" ht="15">
      <c r="A43" s="62" t="s">
        <v>719</v>
      </c>
      <c r="B43" s="62" t="s">
        <v>369</v>
      </c>
      <c r="C43" s="81" t="s">
        <v>272</v>
      </c>
      <c r="D43" s="88">
        <v>5</v>
      </c>
      <c r="E43" s="89" t="s">
        <v>132</v>
      </c>
      <c r="F43" s="90">
        <v>16</v>
      </c>
      <c r="G43" s="81"/>
      <c r="H43" s="73"/>
      <c r="I43" s="91"/>
      <c r="J43" s="91"/>
      <c r="K43" s="34" t="s">
        <v>65</v>
      </c>
      <c r="L43" s="94">
        <v>43</v>
      </c>
      <c r="M43" s="94"/>
      <c r="N43" s="93"/>
      <c r="O43" s="64" t="s">
        <v>748</v>
      </c>
      <c r="P43" s="66">
        <v>43734.00435185185</v>
      </c>
      <c r="Q43" s="64" t="s">
        <v>765</v>
      </c>
      <c r="R43" s="64"/>
      <c r="S43" s="64"/>
      <c r="T43" s="64" t="s">
        <v>840</v>
      </c>
      <c r="U43" s="66">
        <v>43734.00435185185</v>
      </c>
      <c r="V43" s="67" t="s">
        <v>982</v>
      </c>
      <c r="W43" s="64"/>
      <c r="X43" s="64"/>
      <c r="Y43" s="70" t="s">
        <v>1057</v>
      </c>
      <c r="Z43" s="70" t="s">
        <v>1109</v>
      </c>
      <c r="AA43" s="104">
        <v>1</v>
      </c>
      <c r="AB43" s="48">
        <v>0</v>
      </c>
      <c r="AC43" s="49">
        <v>0</v>
      </c>
      <c r="AD43" s="48">
        <v>0</v>
      </c>
      <c r="AE43" s="49">
        <v>0</v>
      </c>
      <c r="AF43" s="48">
        <v>0</v>
      </c>
      <c r="AG43" s="49">
        <v>0</v>
      </c>
      <c r="AH43" s="48">
        <v>18</v>
      </c>
      <c r="AI43" s="49">
        <v>100</v>
      </c>
      <c r="AJ43" s="48">
        <v>18</v>
      </c>
      <c r="AK43" s="109"/>
      <c r="AL43" s="67" t="s">
        <v>877</v>
      </c>
      <c r="AM43" s="64" t="b">
        <v>0</v>
      </c>
      <c r="AN43" s="64">
        <v>2</v>
      </c>
      <c r="AO43" s="70" t="s">
        <v>1116</v>
      </c>
      <c r="AP43" s="64" t="b">
        <v>0</v>
      </c>
      <c r="AQ43" s="64" t="s">
        <v>1122</v>
      </c>
      <c r="AR43" s="64"/>
      <c r="AS43" s="70" t="s">
        <v>275</v>
      </c>
      <c r="AT43" s="64" t="b">
        <v>0</v>
      </c>
      <c r="AU43" s="64">
        <v>0</v>
      </c>
      <c r="AV43" s="70" t="s">
        <v>275</v>
      </c>
      <c r="AW43" s="64" t="s">
        <v>1135</v>
      </c>
      <c r="AX43" s="64" t="b">
        <v>0</v>
      </c>
      <c r="AY43" s="70" t="s">
        <v>1109</v>
      </c>
      <c r="AZ43" s="64" t="s">
        <v>185</v>
      </c>
      <c r="BA43" s="64">
        <v>0</v>
      </c>
      <c r="BB43" s="64">
        <v>0</v>
      </c>
      <c r="BC43" s="64"/>
      <c r="BD43" s="64"/>
      <c r="BE43" s="64"/>
      <c r="BF43" s="64"/>
      <c r="BG43" s="64"/>
      <c r="BH43" s="64"/>
      <c r="BI43" s="64"/>
      <c r="BJ43" s="64"/>
      <c r="BK43" s="63" t="str">
        <f>REPLACE(INDEX(GroupVertices[Group],MATCH(Edges[[#This Row],[Vertex 1]],GroupVertices[Vertex],0)),1,1,"")</f>
        <v>1</v>
      </c>
      <c r="BL43" s="63" t="str">
        <f>REPLACE(INDEX(GroupVertices[Group],MATCH(Edges[[#This Row],[Vertex 2]],GroupVertices[Vertex],0)),1,1,"")</f>
        <v>3</v>
      </c>
      <c r="BM43" s="127">
        <v>43734</v>
      </c>
      <c r="BN43" s="70" t="s">
        <v>905</v>
      </c>
    </row>
    <row r="44" spans="1:66" ht="15">
      <c r="A44" s="62" t="s">
        <v>693</v>
      </c>
      <c r="B44" s="62" t="s">
        <v>719</v>
      </c>
      <c r="C44" s="81" t="s">
        <v>272</v>
      </c>
      <c r="D44" s="88">
        <v>5</v>
      </c>
      <c r="E44" s="89" t="s">
        <v>132</v>
      </c>
      <c r="F44" s="90">
        <v>16</v>
      </c>
      <c r="G44" s="81"/>
      <c r="H44" s="73"/>
      <c r="I44" s="91"/>
      <c r="J44" s="91"/>
      <c r="K44" s="34" t="s">
        <v>65</v>
      </c>
      <c r="L44" s="94">
        <v>44</v>
      </c>
      <c r="M44" s="94"/>
      <c r="N44" s="93"/>
      <c r="O44" s="64" t="s">
        <v>195</v>
      </c>
      <c r="P44" s="66">
        <v>43733.652662037035</v>
      </c>
      <c r="Q44" s="64" t="s">
        <v>764</v>
      </c>
      <c r="R44" s="67" t="s">
        <v>800</v>
      </c>
      <c r="S44" s="64" t="s">
        <v>825</v>
      </c>
      <c r="T44" s="64" t="s">
        <v>839</v>
      </c>
      <c r="U44" s="66">
        <v>43733.652662037035</v>
      </c>
      <c r="V44" s="67" t="s">
        <v>816</v>
      </c>
      <c r="W44" s="64"/>
      <c r="X44" s="64"/>
      <c r="Y44" s="70" t="s">
        <v>1056</v>
      </c>
      <c r="Z44" s="64"/>
      <c r="AA44" s="104">
        <v>1</v>
      </c>
      <c r="AB44" s="48">
        <v>0</v>
      </c>
      <c r="AC44" s="49">
        <v>0</v>
      </c>
      <c r="AD44" s="48">
        <v>0</v>
      </c>
      <c r="AE44" s="49">
        <v>0</v>
      </c>
      <c r="AF44" s="48">
        <v>0</v>
      </c>
      <c r="AG44" s="49">
        <v>0</v>
      </c>
      <c r="AH44" s="48">
        <v>23</v>
      </c>
      <c r="AI44" s="49">
        <v>100</v>
      </c>
      <c r="AJ44" s="48">
        <v>23</v>
      </c>
      <c r="AK44" s="109"/>
      <c r="AL44" s="67" t="s">
        <v>694</v>
      </c>
      <c r="AM44" s="64" t="b">
        <v>0</v>
      </c>
      <c r="AN44" s="64">
        <v>7</v>
      </c>
      <c r="AO44" s="70" t="s">
        <v>275</v>
      </c>
      <c r="AP44" s="64" t="b">
        <v>0</v>
      </c>
      <c r="AQ44" s="64" t="s">
        <v>1122</v>
      </c>
      <c r="AR44" s="64"/>
      <c r="AS44" s="70" t="s">
        <v>275</v>
      </c>
      <c r="AT44" s="64" t="b">
        <v>0</v>
      </c>
      <c r="AU44" s="64">
        <v>0</v>
      </c>
      <c r="AV44" s="70" t="s">
        <v>275</v>
      </c>
      <c r="AW44" s="64" t="s">
        <v>1136</v>
      </c>
      <c r="AX44" s="64" t="b">
        <v>0</v>
      </c>
      <c r="AY44" s="70" t="s">
        <v>1056</v>
      </c>
      <c r="AZ44" s="64" t="s">
        <v>185</v>
      </c>
      <c r="BA44" s="64">
        <v>0</v>
      </c>
      <c r="BB44" s="64">
        <v>0</v>
      </c>
      <c r="BC44" s="64"/>
      <c r="BD44" s="64"/>
      <c r="BE44" s="64"/>
      <c r="BF44" s="64"/>
      <c r="BG44" s="64"/>
      <c r="BH44" s="64"/>
      <c r="BI44" s="64"/>
      <c r="BJ44" s="64"/>
      <c r="BK44" s="63" t="str">
        <f>REPLACE(INDEX(GroupVertices[Group],MATCH(Edges[[#This Row],[Vertex 1]],GroupVertices[Vertex],0)),1,1,"")</f>
        <v>1</v>
      </c>
      <c r="BL44" s="63" t="str">
        <f>REPLACE(INDEX(GroupVertices[Group],MATCH(Edges[[#This Row],[Vertex 2]],GroupVertices[Vertex],0)),1,1,"")</f>
        <v>1</v>
      </c>
      <c r="BM44" s="127">
        <v>43733</v>
      </c>
      <c r="BN44" s="70" t="s">
        <v>904</v>
      </c>
    </row>
    <row r="45" spans="1:66" ht="15">
      <c r="A45" s="62" t="s">
        <v>369</v>
      </c>
      <c r="B45" s="62" t="s">
        <v>739</v>
      </c>
      <c r="C45" s="81" t="s">
        <v>272</v>
      </c>
      <c r="D45" s="88">
        <v>5</v>
      </c>
      <c r="E45" s="89" t="s">
        <v>132</v>
      </c>
      <c r="F45" s="90">
        <v>16</v>
      </c>
      <c r="G45" s="81"/>
      <c r="H45" s="73"/>
      <c r="I45" s="91"/>
      <c r="J45" s="91"/>
      <c r="K45" s="34" t="s">
        <v>65</v>
      </c>
      <c r="L45" s="94">
        <v>45</v>
      </c>
      <c r="M45" s="94"/>
      <c r="N45" s="93"/>
      <c r="O45" s="64" t="s">
        <v>195</v>
      </c>
      <c r="P45" s="66">
        <v>43734.89885416667</v>
      </c>
      <c r="Q45" s="64" t="s">
        <v>766</v>
      </c>
      <c r="R45" s="67" t="s">
        <v>801</v>
      </c>
      <c r="S45" s="64" t="s">
        <v>826</v>
      </c>
      <c r="T45" s="64" t="s">
        <v>838</v>
      </c>
      <c r="U45" s="66">
        <v>43734.89885416667</v>
      </c>
      <c r="V45" s="67" t="s">
        <v>983</v>
      </c>
      <c r="W45" s="64"/>
      <c r="X45" s="64"/>
      <c r="Y45" s="70" t="s">
        <v>1058</v>
      </c>
      <c r="Z45" s="64"/>
      <c r="AA45" s="104">
        <v>1</v>
      </c>
      <c r="AB45" s="48">
        <v>0</v>
      </c>
      <c r="AC45" s="49">
        <v>0</v>
      </c>
      <c r="AD45" s="48">
        <v>0</v>
      </c>
      <c r="AE45" s="49">
        <v>0</v>
      </c>
      <c r="AF45" s="48">
        <v>0</v>
      </c>
      <c r="AG45" s="49">
        <v>0</v>
      </c>
      <c r="AH45" s="48">
        <v>24</v>
      </c>
      <c r="AI45" s="49">
        <v>100</v>
      </c>
      <c r="AJ45" s="48">
        <v>24</v>
      </c>
      <c r="AK45" s="109"/>
      <c r="AL45" s="67" t="s">
        <v>396</v>
      </c>
      <c r="AM45" s="64" t="b">
        <v>0</v>
      </c>
      <c r="AN45" s="64">
        <v>3</v>
      </c>
      <c r="AO45" s="70" t="s">
        <v>275</v>
      </c>
      <c r="AP45" s="64" t="b">
        <v>0</v>
      </c>
      <c r="AQ45" s="64" t="s">
        <v>1122</v>
      </c>
      <c r="AR45" s="64"/>
      <c r="AS45" s="70" t="s">
        <v>275</v>
      </c>
      <c r="AT45" s="64" t="b">
        <v>0</v>
      </c>
      <c r="AU45" s="64">
        <v>1</v>
      </c>
      <c r="AV45" s="70" t="s">
        <v>275</v>
      </c>
      <c r="AW45" s="64" t="s">
        <v>1135</v>
      </c>
      <c r="AX45" s="64" t="b">
        <v>0</v>
      </c>
      <c r="AY45" s="70" t="s">
        <v>1058</v>
      </c>
      <c r="AZ45" s="64" t="s">
        <v>185</v>
      </c>
      <c r="BA45" s="64">
        <v>0</v>
      </c>
      <c r="BB45" s="64">
        <v>0</v>
      </c>
      <c r="BC45" s="64"/>
      <c r="BD45" s="64"/>
      <c r="BE45" s="64"/>
      <c r="BF45" s="64"/>
      <c r="BG45" s="64"/>
      <c r="BH45" s="64"/>
      <c r="BI45" s="64"/>
      <c r="BJ45" s="64"/>
      <c r="BK45" s="63" t="str">
        <f>REPLACE(INDEX(GroupVertices[Group],MATCH(Edges[[#This Row],[Vertex 1]],GroupVertices[Vertex],0)),1,1,"")</f>
        <v>3</v>
      </c>
      <c r="BL45" s="63" t="str">
        <f>REPLACE(INDEX(GroupVertices[Group],MATCH(Edges[[#This Row],[Vertex 2]],GroupVertices[Vertex],0)),1,1,"")</f>
        <v>1</v>
      </c>
      <c r="BM45" s="127">
        <v>43734</v>
      </c>
      <c r="BN45" s="70" t="s">
        <v>906</v>
      </c>
    </row>
    <row r="46" spans="1:66" ht="15">
      <c r="A46" s="62" t="s">
        <v>693</v>
      </c>
      <c r="B46" s="62" t="s">
        <v>739</v>
      </c>
      <c r="C46" s="81" t="s">
        <v>272</v>
      </c>
      <c r="D46" s="88">
        <v>5</v>
      </c>
      <c r="E46" s="89" t="s">
        <v>132</v>
      </c>
      <c r="F46" s="90">
        <v>16</v>
      </c>
      <c r="G46" s="81"/>
      <c r="H46" s="73"/>
      <c r="I46" s="91"/>
      <c r="J46" s="91"/>
      <c r="K46" s="34" t="s">
        <v>65</v>
      </c>
      <c r="L46" s="94">
        <v>46</v>
      </c>
      <c r="M46" s="94"/>
      <c r="N46" s="93"/>
      <c r="O46" s="64" t="s">
        <v>195</v>
      </c>
      <c r="P46" s="66">
        <v>43734.89934027778</v>
      </c>
      <c r="Q46" s="64" t="s">
        <v>766</v>
      </c>
      <c r="R46" s="64"/>
      <c r="S46" s="64"/>
      <c r="T46" s="64" t="s">
        <v>833</v>
      </c>
      <c r="U46" s="66">
        <v>43734.89934027778</v>
      </c>
      <c r="V46" s="67" t="s">
        <v>984</v>
      </c>
      <c r="W46" s="64"/>
      <c r="X46" s="64"/>
      <c r="Y46" s="70" t="s">
        <v>1059</v>
      </c>
      <c r="Z46" s="64"/>
      <c r="AA46" s="104">
        <v>1</v>
      </c>
      <c r="AB46" s="48">
        <v>0</v>
      </c>
      <c r="AC46" s="49">
        <v>0</v>
      </c>
      <c r="AD46" s="48">
        <v>0</v>
      </c>
      <c r="AE46" s="49">
        <v>0</v>
      </c>
      <c r="AF46" s="48">
        <v>0</v>
      </c>
      <c r="AG46" s="49">
        <v>0</v>
      </c>
      <c r="AH46" s="48">
        <v>24</v>
      </c>
      <c r="AI46" s="49">
        <v>100</v>
      </c>
      <c r="AJ46" s="48">
        <v>24</v>
      </c>
      <c r="AK46" s="109"/>
      <c r="AL46" s="67" t="s">
        <v>694</v>
      </c>
      <c r="AM46" s="64" t="b">
        <v>0</v>
      </c>
      <c r="AN46" s="64">
        <v>0</v>
      </c>
      <c r="AO46" s="70" t="s">
        <v>275</v>
      </c>
      <c r="AP46" s="64" t="b">
        <v>0</v>
      </c>
      <c r="AQ46" s="64" t="s">
        <v>1122</v>
      </c>
      <c r="AR46" s="64"/>
      <c r="AS46" s="70" t="s">
        <v>275</v>
      </c>
      <c r="AT46" s="64" t="b">
        <v>0</v>
      </c>
      <c r="AU46" s="64">
        <v>1</v>
      </c>
      <c r="AV46" s="70" t="s">
        <v>1058</v>
      </c>
      <c r="AW46" s="64" t="s">
        <v>1135</v>
      </c>
      <c r="AX46" s="64" t="b">
        <v>0</v>
      </c>
      <c r="AY46" s="70" t="s">
        <v>1058</v>
      </c>
      <c r="AZ46" s="64" t="s">
        <v>185</v>
      </c>
      <c r="BA46" s="64">
        <v>0</v>
      </c>
      <c r="BB46" s="64">
        <v>0</v>
      </c>
      <c r="BC46" s="64"/>
      <c r="BD46" s="64"/>
      <c r="BE46" s="64"/>
      <c r="BF46" s="64"/>
      <c r="BG46" s="64"/>
      <c r="BH46" s="64"/>
      <c r="BI46" s="64"/>
      <c r="BJ46" s="64"/>
      <c r="BK46" s="63" t="str">
        <f>REPLACE(INDEX(GroupVertices[Group],MATCH(Edges[[#This Row],[Vertex 1]],GroupVertices[Vertex],0)),1,1,"")</f>
        <v>1</v>
      </c>
      <c r="BL46" s="63" t="str">
        <f>REPLACE(INDEX(GroupVertices[Group],MATCH(Edges[[#This Row],[Vertex 2]],GroupVertices[Vertex],0)),1,1,"")</f>
        <v>1</v>
      </c>
      <c r="BM46" s="127">
        <v>43734</v>
      </c>
      <c r="BN46" s="70" t="s">
        <v>907</v>
      </c>
    </row>
    <row r="47" spans="1:66" ht="15">
      <c r="A47" s="62" t="s">
        <v>693</v>
      </c>
      <c r="B47" s="62" t="s">
        <v>740</v>
      </c>
      <c r="C47" s="81" t="s">
        <v>272</v>
      </c>
      <c r="D47" s="88">
        <v>5</v>
      </c>
      <c r="E47" s="89" t="s">
        <v>132</v>
      </c>
      <c r="F47" s="90">
        <v>16</v>
      </c>
      <c r="G47" s="81"/>
      <c r="H47" s="73"/>
      <c r="I47" s="91"/>
      <c r="J47" s="91"/>
      <c r="K47" s="34" t="s">
        <v>65</v>
      </c>
      <c r="L47" s="94">
        <v>47</v>
      </c>
      <c r="M47" s="94"/>
      <c r="N47" s="93"/>
      <c r="O47" s="64" t="s">
        <v>195</v>
      </c>
      <c r="P47" s="66">
        <v>43733.65980324074</v>
      </c>
      <c r="Q47" s="64" t="s">
        <v>767</v>
      </c>
      <c r="R47" s="67" t="s">
        <v>802</v>
      </c>
      <c r="S47" s="64" t="s">
        <v>825</v>
      </c>
      <c r="T47" s="64" t="s">
        <v>841</v>
      </c>
      <c r="U47" s="66">
        <v>43733.65980324074</v>
      </c>
      <c r="V47" s="67" t="s">
        <v>813</v>
      </c>
      <c r="W47" s="64"/>
      <c r="X47" s="64"/>
      <c r="Y47" s="70" t="s">
        <v>1060</v>
      </c>
      <c r="Z47" s="64"/>
      <c r="AA47" s="104">
        <v>1</v>
      </c>
      <c r="AB47" s="48"/>
      <c r="AC47" s="49"/>
      <c r="AD47" s="48"/>
      <c r="AE47" s="49"/>
      <c r="AF47" s="48"/>
      <c r="AG47" s="49"/>
      <c r="AH47" s="48"/>
      <c r="AI47" s="49"/>
      <c r="AJ47" s="48"/>
      <c r="AK47" s="109"/>
      <c r="AL47" s="67" t="s">
        <v>694</v>
      </c>
      <c r="AM47" s="64" t="b">
        <v>0</v>
      </c>
      <c r="AN47" s="64">
        <v>5</v>
      </c>
      <c r="AO47" s="70" t="s">
        <v>275</v>
      </c>
      <c r="AP47" s="64" t="b">
        <v>0</v>
      </c>
      <c r="AQ47" s="64" t="s">
        <v>1122</v>
      </c>
      <c r="AR47" s="64"/>
      <c r="AS47" s="70" t="s">
        <v>275</v>
      </c>
      <c r="AT47" s="64" t="b">
        <v>0</v>
      </c>
      <c r="AU47" s="64">
        <v>2</v>
      </c>
      <c r="AV47" s="70" t="s">
        <v>275</v>
      </c>
      <c r="AW47" s="64" t="s">
        <v>1136</v>
      </c>
      <c r="AX47" s="64" t="b">
        <v>0</v>
      </c>
      <c r="AY47" s="70" t="s">
        <v>1060</v>
      </c>
      <c r="AZ47" s="64" t="s">
        <v>185</v>
      </c>
      <c r="BA47" s="64">
        <v>0</v>
      </c>
      <c r="BB47" s="64">
        <v>0</v>
      </c>
      <c r="BC47" s="64"/>
      <c r="BD47" s="64"/>
      <c r="BE47" s="64"/>
      <c r="BF47" s="64"/>
      <c r="BG47" s="64"/>
      <c r="BH47" s="64"/>
      <c r="BI47" s="64"/>
      <c r="BJ47" s="64"/>
      <c r="BK47" s="63" t="str">
        <f>REPLACE(INDEX(GroupVertices[Group],MATCH(Edges[[#This Row],[Vertex 1]],GroupVertices[Vertex],0)),1,1,"")</f>
        <v>1</v>
      </c>
      <c r="BL47" s="63" t="str">
        <f>REPLACE(INDEX(GroupVertices[Group],MATCH(Edges[[#This Row],[Vertex 2]],GroupVertices[Vertex],0)),1,1,"")</f>
        <v>1</v>
      </c>
      <c r="BM47" s="127">
        <v>43733</v>
      </c>
      <c r="BN47" s="70" t="s">
        <v>908</v>
      </c>
    </row>
    <row r="48" spans="1:66" ht="15">
      <c r="A48" s="62" t="s">
        <v>720</v>
      </c>
      <c r="B48" s="62" t="s">
        <v>740</v>
      </c>
      <c r="C48" s="81" t="s">
        <v>272</v>
      </c>
      <c r="D48" s="88">
        <v>5</v>
      </c>
      <c r="E48" s="89" t="s">
        <v>132</v>
      </c>
      <c r="F48" s="90">
        <v>16</v>
      </c>
      <c r="G48" s="81"/>
      <c r="H48" s="73"/>
      <c r="I48" s="91"/>
      <c r="J48" s="91"/>
      <c r="K48" s="34" t="s">
        <v>65</v>
      </c>
      <c r="L48" s="94">
        <v>48</v>
      </c>
      <c r="M48" s="94"/>
      <c r="N48" s="93"/>
      <c r="O48" s="64" t="s">
        <v>195</v>
      </c>
      <c r="P48" s="66">
        <v>43733.783842592595</v>
      </c>
      <c r="Q48" s="64" t="s">
        <v>767</v>
      </c>
      <c r="R48" s="67" t="s">
        <v>802</v>
      </c>
      <c r="S48" s="64" t="s">
        <v>825</v>
      </c>
      <c r="T48" s="64"/>
      <c r="U48" s="66">
        <v>43733.783842592595</v>
      </c>
      <c r="V48" s="67" t="s">
        <v>985</v>
      </c>
      <c r="W48" s="64"/>
      <c r="X48" s="64"/>
      <c r="Y48" s="70" t="s">
        <v>1061</v>
      </c>
      <c r="Z48" s="64"/>
      <c r="AA48" s="104">
        <v>1</v>
      </c>
      <c r="AB48" s="48"/>
      <c r="AC48" s="49"/>
      <c r="AD48" s="48"/>
      <c r="AE48" s="49"/>
      <c r="AF48" s="48"/>
      <c r="AG48" s="49"/>
      <c r="AH48" s="48"/>
      <c r="AI48" s="49"/>
      <c r="AJ48" s="48"/>
      <c r="AK48" s="109"/>
      <c r="AL48" s="67" t="s">
        <v>878</v>
      </c>
      <c r="AM48" s="64" t="b">
        <v>0</v>
      </c>
      <c r="AN48" s="64">
        <v>0</v>
      </c>
      <c r="AO48" s="70" t="s">
        <v>275</v>
      </c>
      <c r="AP48" s="64" t="b">
        <v>0</v>
      </c>
      <c r="AQ48" s="64" t="s">
        <v>1122</v>
      </c>
      <c r="AR48" s="64"/>
      <c r="AS48" s="70" t="s">
        <v>275</v>
      </c>
      <c r="AT48" s="64" t="b">
        <v>0</v>
      </c>
      <c r="AU48" s="64">
        <v>2</v>
      </c>
      <c r="AV48" s="70" t="s">
        <v>1060</v>
      </c>
      <c r="AW48" s="64" t="s">
        <v>1135</v>
      </c>
      <c r="AX48" s="64" t="b">
        <v>0</v>
      </c>
      <c r="AY48" s="70" t="s">
        <v>1060</v>
      </c>
      <c r="AZ48" s="64" t="s">
        <v>185</v>
      </c>
      <c r="BA48" s="64">
        <v>0</v>
      </c>
      <c r="BB48" s="64">
        <v>0</v>
      </c>
      <c r="BC48" s="64"/>
      <c r="BD48" s="64"/>
      <c r="BE48" s="64"/>
      <c r="BF48" s="64"/>
      <c r="BG48" s="64"/>
      <c r="BH48" s="64"/>
      <c r="BI48" s="64"/>
      <c r="BJ48" s="64"/>
      <c r="BK48" s="63" t="str">
        <f>REPLACE(INDEX(GroupVertices[Group],MATCH(Edges[[#This Row],[Vertex 1]],GroupVertices[Vertex],0)),1,1,"")</f>
        <v>1</v>
      </c>
      <c r="BL48" s="63" t="str">
        <f>REPLACE(INDEX(GroupVertices[Group],MATCH(Edges[[#This Row],[Vertex 2]],GroupVertices[Vertex],0)),1,1,"")</f>
        <v>1</v>
      </c>
      <c r="BM48" s="127">
        <v>43733</v>
      </c>
      <c r="BN48" s="70" t="s">
        <v>909</v>
      </c>
    </row>
    <row r="49" spans="1:66" ht="15">
      <c r="A49" s="62" t="s">
        <v>693</v>
      </c>
      <c r="B49" s="62" t="s">
        <v>741</v>
      </c>
      <c r="C49" s="81" t="s">
        <v>272</v>
      </c>
      <c r="D49" s="88">
        <v>5</v>
      </c>
      <c r="E49" s="89" t="s">
        <v>132</v>
      </c>
      <c r="F49" s="90">
        <v>16</v>
      </c>
      <c r="G49" s="81"/>
      <c r="H49" s="73"/>
      <c r="I49" s="91"/>
      <c r="J49" s="91"/>
      <c r="K49" s="34" t="s">
        <v>65</v>
      </c>
      <c r="L49" s="94">
        <v>49</v>
      </c>
      <c r="M49" s="94"/>
      <c r="N49" s="93"/>
      <c r="O49" s="64" t="s">
        <v>195</v>
      </c>
      <c r="P49" s="66">
        <v>43733.65980324074</v>
      </c>
      <c r="Q49" s="64" t="s">
        <v>767</v>
      </c>
      <c r="R49" s="67" t="s">
        <v>802</v>
      </c>
      <c r="S49" s="64" t="s">
        <v>825</v>
      </c>
      <c r="T49" s="64" t="s">
        <v>841</v>
      </c>
      <c r="U49" s="66">
        <v>43733.65980324074</v>
      </c>
      <c r="V49" s="67" t="s">
        <v>813</v>
      </c>
      <c r="W49" s="64"/>
      <c r="X49" s="64"/>
      <c r="Y49" s="70" t="s">
        <v>1060</v>
      </c>
      <c r="Z49" s="64"/>
      <c r="AA49" s="104">
        <v>1</v>
      </c>
      <c r="AB49" s="48"/>
      <c r="AC49" s="49"/>
      <c r="AD49" s="48"/>
      <c r="AE49" s="49"/>
      <c r="AF49" s="48"/>
      <c r="AG49" s="49"/>
      <c r="AH49" s="48"/>
      <c r="AI49" s="49"/>
      <c r="AJ49" s="48"/>
      <c r="AK49" s="109"/>
      <c r="AL49" s="67" t="s">
        <v>694</v>
      </c>
      <c r="AM49" s="64" t="b">
        <v>0</v>
      </c>
      <c r="AN49" s="64">
        <v>5</v>
      </c>
      <c r="AO49" s="70" t="s">
        <v>275</v>
      </c>
      <c r="AP49" s="64" t="b">
        <v>0</v>
      </c>
      <c r="AQ49" s="64" t="s">
        <v>1122</v>
      </c>
      <c r="AR49" s="64"/>
      <c r="AS49" s="70" t="s">
        <v>275</v>
      </c>
      <c r="AT49" s="64" t="b">
        <v>0</v>
      </c>
      <c r="AU49" s="64">
        <v>2</v>
      </c>
      <c r="AV49" s="70" t="s">
        <v>275</v>
      </c>
      <c r="AW49" s="64" t="s">
        <v>1136</v>
      </c>
      <c r="AX49" s="64" t="b">
        <v>0</v>
      </c>
      <c r="AY49" s="70" t="s">
        <v>1060</v>
      </c>
      <c r="AZ49" s="64" t="s">
        <v>185</v>
      </c>
      <c r="BA49" s="64">
        <v>0</v>
      </c>
      <c r="BB49" s="64">
        <v>0</v>
      </c>
      <c r="BC49" s="64"/>
      <c r="BD49" s="64"/>
      <c r="BE49" s="64"/>
      <c r="BF49" s="64"/>
      <c r="BG49" s="64"/>
      <c r="BH49" s="64"/>
      <c r="BI49" s="64"/>
      <c r="BJ49" s="64"/>
      <c r="BK49" s="63" t="str">
        <f>REPLACE(INDEX(GroupVertices[Group],MATCH(Edges[[#This Row],[Vertex 1]],GroupVertices[Vertex],0)),1,1,"")</f>
        <v>1</v>
      </c>
      <c r="BL49" s="63" t="str">
        <f>REPLACE(INDEX(GroupVertices[Group],MATCH(Edges[[#This Row],[Vertex 2]],GroupVertices[Vertex],0)),1,1,"")</f>
        <v>1</v>
      </c>
      <c r="BM49" s="127">
        <v>43733</v>
      </c>
      <c r="BN49" s="70" t="s">
        <v>908</v>
      </c>
    </row>
    <row r="50" spans="1:66" ht="15">
      <c r="A50" s="62" t="s">
        <v>720</v>
      </c>
      <c r="B50" s="62" t="s">
        <v>741</v>
      </c>
      <c r="C50" s="81" t="s">
        <v>272</v>
      </c>
      <c r="D50" s="88">
        <v>5</v>
      </c>
      <c r="E50" s="89" t="s">
        <v>132</v>
      </c>
      <c r="F50" s="90">
        <v>16</v>
      </c>
      <c r="G50" s="81"/>
      <c r="H50" s="73"/>
      <c r="I50" s="91"/>
      <c r="J50" s="91"/>
      <c r="K50" s="34" t="s">
        <v>65</v>
      </c>
      <c r="L50" s="94">
        <v>50</v>
      </c>
      <c r="M50" s="94"/>
      <c r="N50" s="93"/>
      <c r="O50" s="64" t="s">
        <v>195</v>
      </c>
      <c r="P50" s="66">
        <v>43733.783842592595</v>
      </c>
      <c r="Q50" s="64" t="s">
        <v>767</v>
      </c>
      <c r="R50" s="67" t="s">
        <v>802</v>
      </c>
      <c r="S50" s="64" t="s">
        <v>825</v>
      </c>
      <c r="T50" s="64"/>
      <c r="U50" s="66">
        <v>43733.783842592595</v>
      </c>
      <c r="V50" s="67" t="s">
        <v>985</v>
      </c>
      <c r="W50" s="64"/>
      <c r="X50" s="64"/>
      <c r="Y50" s="70" t="s">
        <v>1061</v>
      </c>
      <c r="Z50" s="64"/>
      <c r="AA50" s="104">
        <v>1</v>
      </c>
      <c r="AB50" s="48"/>
      <c r="AC50" s="49"/>
      <c r="AD50" s="48"/>
      <c r="AE50" s="49"/>
      <c r="AF50" s="48"/>
      <c r="AG50" s="49"/>
      <c r="AH50" s="48"/>
      <c r="AI50" s="49"/>
      <c r="AJ50" s="48"/>
      <c r="AK50" s="109"/>
      <c r="AL50" s="67" t="s">
        <v>878</v>
      </c>
      <c r="AM50" s="64" t="b">
        <v>0</v>
      </c>
      <c r="AN50" s="64">
        <v>0</v>
      </c>
      <c r="AO50" s="70" t="s">
        <v>275</v>
      </c>
      <c r="AP50" s="64" t="b">
        <v>0</v>
      </c>
      <c r="AQ50" s="64" t="s">
        <v>1122</v>
      </c>
      <c r="AR50" s="64"/>
      <c r="AS50" s="70" t="s">
        <v>275</v>
      </c>
      <c r="AT50" s="64" t="b">
        <v>0</v>
      </c>
      <c r="AU50" s="64">
        <v>2</v>
      </c>
      <c r="AV50" s="70" t="s">
        <v>1060</v>
      </c>
      <c r="AW50" s="64" t="s">
        <v>1135</v>
      </c>
      <c r="AX50" s="64" t="b">
        <v>0</v>
      </c>
      <c r="AY50" s="70" t="s">
        <v>1060</v>
      </c>
      <c r="AZ50" s="64" t="s">
        <v>185</v>
      </c>
      <c r="BA50" s="64">
        <v>0</v>
      </c>
      <c r="BB50" s="64">
        <v>0</v>
      </c>
      <c r="BC50" s="64"/>
      <c r="BD50" s="64"/>
      <c r="BE50" s="64"/>
      <c r="BF50" s="64"/>
      <c r="BG50" s="64"/>
      <c r="BH50" s="64"/>
      <c r="BI50" s="64"/>
      <c r="BJ50" s="64"/>
      <c r="BK50" s="63" t="str">
        <f>REPLACE(INDEX(GroupVertices[Group],MATCH(Edges[[#This Row],[Vertex 1]],GroupVertices[Vertex],0)),1,1,"")</f>
        <v>1</v>
      </c>
      <c r="BL50" s="63" t="str">
        <f>REPLACE(INDEX(GroupVertices[Group],MATCH(Edges[[#This Row],[Vertex 2]],GroupVertices[Vertex],0)),1,1,"")</f>
        <v>1</v>
      </c>
      <c r="BM50" s="127">
        <v>43733</v>
      </c>
      <c r="BN50" s="70" t="s">
        <v>909</v>
      </c>
    </row>
    <row r="51" spans="1:66" ht="15">
      <c r="A51" s="62" t="s">
        <v>693</v>
      </c>
      <c r="B51" s="62" t="s">
        <v>742</v>
      </c>
      <c r="C51" s="81" t="s">
        <v>272</v>
      </c>
      <c r="D51" s="88">
        <v>5</v>
      </c>
      <c r="E51" s="89" t="s">
        <v>132</v>
      </c>
      <c r="F51" s="90">
        <v>16</v>
      </c>
      <c r="G51" s="81"/>
      <c r="H51" s="73"/>
      <c r="I51" s="91"/>
      <c r="J51" s="91"/>
      <c r="K51" s="34" t="s">
        <v>65</v>
      </c>
      <c r="L51" s="94">
        <v>51</v>
      </c>
      <c r="M51" s="94"/>
      <c r="N51" s="93"/>
      <c r="O51" s="64" t="s">
        <v>195</v>
      </c>
      <c r="P51" s="66">
        <v>43733.65980324074</v>
      </c>
      <c r="Q51" s="64" t="s">
        <v>767</v>
      </c>
      <c r="R51" s="67" t="s">
        <v>802</v>
      </c>
      <c r="S51" s="64" t="s">
        <v>825</v>
      </c>
      <c r="T51" s="64" t="s">
        <v>841</v>
      </c>
      <c r="U51" s="66">
        <v>43733.65980324074</v>
      </c>
      <c r="V51" s="67" t="s">
        <v>813</v>
      </c>
      <c r="W51" s="64"/>
      <c r="X51" s="64"/>
      <c r="Y51" s="70" t="s">
        <v>1060</v>
      </c>
      <c r="Z51" s="64"/>
      <c r="AA51" s="104">
        <v>1</v>
      </c>
      <c r="AB51" s="48"/>
      <c r="AC51" s="49"/>
      <c r="AD51" s="48"/>
      <c r="AE51" s="49"/>
      <c r="AF51" s="48"/>
      <c r="AG51" s="49"/>
      <c r="AH51" s="48"/>
      <c r="AI51" s="49"/>
      <c r="AJ51" s="48"/>
      <c r="AK51" s="109"/>
      <c r="AL51" s="67" t="s">
        <v>694</v>
      </c>
      <c r="AM51" s="64" t="b">
        <v>0</v>
      </c>
      <c r="AN51" s="64">
        <v>5</v>
      </c>
      <c r="AO51" s="70" t="s">
        <v>275</v>
      </c>
      <c r="AP51" s="64" t="b">
        <v>0</v>
      </c>
      <c r="AQ51" s="64" t="s">
        <v>1122</v>
      </c>
      <c r="AR51" s="64"/>
      <c r="AS51" s="70" t="s">
        <v>275</v>
      </c>
      <c r="AT51" s="64" t="b">
        <v>0</v>
      </c>
      <c r="AU51" s="64">
        <v>2</v>
      </c>
      <c r="AV51" s="70" t="s">
        <v>275</v>
      </c>
      <c r="AW51" s="64" t="s">
        <v>1136</v>
      </c>
      <c r="AX51" s="64" t="b">
        <v>0</v>
      </c>
      <c r="AY51" s="70" t="s">
        <v>1060</v>
      </c>
      <c r="AZ51" s="64" t="s">
        <v>185</v>
      </c>
      <c r="BA51" s="64">
        <v>0</v>
      </c>
      <c r="BB51" s="64">
        <v>0</v>
      </c>
      <c r="BC51" s="64"/>
      <c r="BD51" s="64"/>
      <c r="BE51" s="64"/>
      <c r="BF51" s="64"/>
      <c r="BG51" s="64"/>
      <c r="BH51" s="64"/>
      <c r="BI51" s="64"/>
      <c r="BJ51" s="64"/>
      <c r="BK51" s="63" t="str">
        <f>REPLACE(INDEX(GroupVertices[Group],MATCH(Edges[[#This Row],[Vertex 1]],GroupVertices[Vertex],0)),1,1,"")</f>
        <v>1</v>
      </c>
      <c r="BL51" s="63" t="str">
        <f>REPLACE(INDEX(GroupVertices[Group],MATCH(Edges[[#This Row],[Vertex 2]],GroupVertices[Vertex],0)),1,1,"")</f>
        <v>1</v>
      </c>
      <c r="BM51" s="127">
        <v>43733</v>
      </c>
      <c r="BN51" s="70" t="s">
        <v>908</v>
      </c>
    </row>
    <row r="52" spans="1:66" ht="15">
      <c r="A52" s="62" t="s">
        <v>720</v>
      </c>
      <c r="B52" s="62" t="s">
        <v>742</v>
      </c>
      <c r="C52" s="81" t="s">
        <v>272</v>
      </c>
      <c r="D52" s="88">
        <v>5</v>
      </c>
      <c r="E52" s="89" t="s">
        <v>132</v>
      </c>
      <c r="F52" s="90">
        <v>16</v>
      </c>
      <c r="G52" s="81"/>
      <c r="H52" s="73"/>
      <c r="I52" s="91"/>
      <c r="J52" s="91"/>
      <c r="K52" s="34" t="s">
        <v>65</v>
      </c>
      <c r="L52" s="94">
        <v>52</v>
      </c>
      <c r="M52" s="94"/>
      <c r="N52" s="93"/>
      <c r="O52" s="64" t="s">
        <v>195</v>
      </c>
      <c r="P52" s="66">
        <v>43733.783842592595</v>
      </c>
      <c r="Q52" s="64" t="s">
        <v>767</v>
      </c>
      <c r="R52" s="67" t="s">
        <v>802</v>
      </c>
      <c r="S52" s="64" t="s">
        <v>825</v>
      </c>
      <c r="T52" s="64"/>
      <c r="U52" s="66">
        <v>43733.783842592595</v>
      </c>
      <c r="V52" s="67" t="s">
        <v>985</v>
      </c>
      <c r="W52" s="64"/>
      <c r="X52" s="64"/>
      <c r="Y52" s="70" t="s">
        <v>1061</v>
      </c>
      <c r="Z52" s="64"/>
      <c r="AA52" s="104">
        <v>1</v>
      </c>
      <c r="AB52" s="48"/>
      <c r="AC52" s="49"/>
      <c r="AD52" s="48"/>
      <c r="AE52" s="49"/>
      <c r="AF52" s="48"/>
      <c r="AG52" s="49"/>
      <c r="AH52" s="48"/>
      <c r="AI52" s="49"/>
      <c r="AJ52" s="48"/>
      <c r="AK52" s="109"/>
      <c r="AL52" s="67" t="s">
        <v>878</v>
      </c>
      <c r="AM52" s="64" t="b">
        <v>0</v>
      </c>
      <c r="AN52" s="64">
        <v>0</v>
      </c>
      <c r="AO52" s="70" t="s">
        <v>275</v>
      </c>
      <c r="AP52" s="64" t="b">
        <v>0</v>
      </c>
      <c r="AQ52" s="64" t="s">
        <v>1122</v>
      </c>
      <c r="AR52" s="64"/>
      <c r="AS52" s="70" t="s">
        <v>275</v>
      </c>
      <c r="AT52" s="64" t="b">
        <v>0</v>
      </c>
      <c r="AU52" s="64">
        <v>2</v>
      </c>
      <c r="AV52" s="70" t="s">
        <v>1060</v>
      </c>
      <c r="AW52" s="64" t="s">
        <v>1135</v>
      </c>
      <c r="AX52" s="64" t="b">
        <v>0</v>
      </c>
      <c r="AY52" s="70" t="s">
        <v>1060</v>
      </c>
      <c r="AZ52" s="64" t="s">
        <v>185</v>
      </c>
      <c r="BA52" s="64">
        <v>0</v>
      </c>
      <c r="BB52" s="64">
        <v>0</v>
      </c>
      <c r="BC52" s="64"/>
      <c r="BD52" s="64"/>
      <c r="BE52" s="64"/>
      <c r="BF52" s="64"/>
      <c r="BG52" s="64"/>
      <c r="BH52" s="64"/>
      <c r="BI52" s="64"/>
      <c r="BJ52" s="64"/>
      <c r="BK52" s="63" t="str">
        <f>REPLACE(INDEX(GroupVertices[Group],MATCH(Edges[[#This Row],[Vertex 1]],GroupVertices[Vertex],0)),1,1,"")</f>
        <v>1</v>
      </c>
      <c r="BL52" s="63" t="str">
        <f>REPLACE(INDEX(GroupVertices[Group],MATCH(Edges[[#This Row],[Vertex 2]],GroupVertices[Vertex],0)),1,1,"")</f>
        <v>1</v>
      </c>
      <c r="BM52" s="127">
        <v>43733</v>
      </c>
      <c r="BN52" s="70" t="s">
        <v>909</v>
      </c>
    </row>
    <row r="53" spans="1:66" ht="15">
      <c r="A53" s="62" t="s">
        <v>693</v>
      </c>
      <c r="B53" s="62" t="s">
        <v>743</v>
      </c>
      <c r="C53" s="81" t="s">
        <v>272</v>
      </c>
      <c r="D53" s="88">
        <v>5</v>
      </c>
      <c r="E53" s="89" t="s">
        <v>132</v>
      </c>
      <c r="F53" s="90">
        <v>16</v>
      </c>
      <c r="G53" s="81"/>
      <c r="H53" s="73"/>
      <c r="I53" s="91"/>
      <c r="J53" s="91"/>
      <c r="K53" s="34" t="s">
        <v>65</v>
      </c>
      <c r="L53" s="94">
        <v>53</v>
      </c>
      <c r="M53" s="94"/>
      <c r="N53" s="93"/>
      <c r="O53" s="64" t="s">
        <v>195</v>
      </c>
      <c r="P53" s="66">
        <v>43733.65980324074</v>
      </c>
      <c r="Q53" s="64" t="s">
        <v>767</v>
      </c>
      <c r="R53" s="67" t="s">
        <v>802</v>
      </c>
      <c r="S53" s="64" t="s">
        <v>825</v>
      </c>
      <c r="T53" s="64" t="s">
        <v>841</v>
      </c>
      <c r="U53" s="66">
        <v>43733.65980324074</v>
      </c>
      <c r="V53" s="67" t="s">
        <v>813</v>
      </c>
      <c r="W53" s="64"/>
      <c r="X53" s="64"/>
      <c r="Y53" s="70" t="s">
        <v>1060</v>
      </c>
      <c r="Z53" s="64"/>
      <c r="AA53" s="104">
        <v>1</v>
      </c>
      <c r="AB53" s="48"/>
      <c r="AC53" s="49"/>
      <c r="AD53" s="48"/>
      <c r="AE53" s="49"/>
      <c r="AF53" s="48"/>
      <c r="AG53" s="49"/>
      <c r="AH53" s="48"/>
      <c r="AI53" s="49"/>
      <c r="AJ53" s="48"/>
      <c r="AK53" s="109"/>
      <c r="AL53" s="67" t="s">
        <v>694</v>
      </c>
      <c r="AM53" s="64" t="b">
        <v>0</v>
      </c>
      <c r="AN53" s="64">
        <v>5</v>
      </c>
      <c r="AO53" s="70" t="s">
        <v>275</v>
      </c>
      <c r="AP53" s="64" t="b">
        <v>0</v>
      </c>
      <c r="AQ53" s="64" t="s">
        <v>1122</v>
      </c>
      <c r="AR53" s="64"/>
      <c r="AS53" s="70" t="s">
        <v>275</v>
      </c>
      <c r="AT53" s="64" t="b">
        <v>0</v>
      </c>
      <c r="AU53" s="64">
        <v>2</v>
      </c>
      <c r="AV53" s="70" t="s">
        <v>275</v>
      </c>
      <c r="AW53" s="64" t="s">
        <v>1136</v>
      </c>
      <c r="AX53" s="64" t="b">
        <v>0</v>
      </c>
      <c r="AY53" s="70" t="s">
        <v>1060</v>
      </c>
      <c r="AZ53" s="64" t="s">
        <v>185</v>
      </c>
      <c r="BA53" s="64">
        <v>0</v>
      </c>
      <c r="BB53" s="64">
        <v>0</v>
      </c>
      <c r="BC53" s="64"/>
      <c r="BD53" s="64"/>
      <c r="BE53" s="64"/>
      <c r="BF53" s="64"/>
      <c r="BG53" s="64"/>
      <c r="BH53" s="64"/>
      <c r="BI53" s="64"/>
      <c r="BJ53" s="64"/>
      <c r="BK53" s="63" t="str">
        <f>REPLACE(INDEX(GroupVertices[Group],MATCH(Edges[[#This Row],[Vertex 1]],GroupVertices[Vertex],0)),1,1,"")</f>
        <v>1</v>
      </c>
      <c r="BL53" s="63" t="str">
        <f>REPLACE(INDEX(GroupVertices[Group],MATCH(Edges[[#This Row],[Vertex 2]],GroupVertices[Vertex],0)),1,1,"")</f>
        <v>1</v>
      </c>
      <c r="BM53" s="127">
        <v>43733</v>
      </c>
      <c r="BN53" s="70" t="s">
        <v>908</v>
      </c>
    </row>
    <row r="54" spans="1:66" ht="15">
      <c r="A54" s="62" t="s">
        <v>720</v>
      </c>
      <c r="B54" s="62" t="s">
        <v>743</v>
      </c>
      <c r="C54" s="81" t="s">
        <v>272</v>
      </c>
      <c r="D54" s="88">
        <v>5</v>
      </c>
      <c r="E54" s="89" t="s">
        <v>132</v>
      </c>
      <c r="F54" s="90">
        <v>16</v>
      </c>
      <c r="G54" s="81"/>
      <c r="H54" s="73"/>
      <c r="I54" s="91"/>
      <c r="J54" s="91"/>
      <c r="K54" s="34" t="s">
        <v>65</v>
      </c>
      <c r="L54" s="94">
        <v>54</v>
      </c>
      <c r="M54" s="94"/>
      <c r="N54" s="93"/>
      <c r="O54" s="64" t="s">
        <v>195</v>
      </c>
      <c r="P54" s="66">
        <v>43733.783842592595</v>
      </c>
      <c r="Q54" s="64" t="s">
        <v>767</v>
      </c>
      <c r="R54" s="67" t="s">
        <v>802</v>
      </c>
      <c r="S54" s="64" t="s">
        <v>825</v>
      </c>
      <c r="T54" s="64"/>
      <c r="U54" s="66">
        <v>43733.783842592595</v>
      </c>
      <c r="V54" s="67" t="s">
        <v>985</v>
      </c>
      <c r="W54" s="64"/>
      <c r="X54" s="64"/>
      <c r="Y54" s="70" t="s">
        <v>1061</v>
      </c>
      <c r="Z54" s="64"/>
      <c r="AA54" s="104">
        <v>1</v>
      </c>
      <c r="AB54" s="48"/>
      <c r="AC54" s="49"/>
      <c r="AD54" s="48"/>
      <c r="AE54" s="49"/>
      <c r="AF54" s="48"/>
      <c r="AG54" s="49"/>
      <c r="AH54" s="48"/>
      <c r="AI54" s="49"/>
      <c r="AJ54" s="48"/>
      <c r="AK54" s="109"/>
      <c r="AL54" s="67" t="s">
        <v>878</v>
      </c>
      <c r="AM54" s="64" t="b">
        <v>0</v>
      </c>
      <c r="AN54" s="64">
        <v>0</v>
      </c>
      <c r="AO54" s="70" t="s">
        <v>275</v>
      </c>
      <c r="AP54" s="64" t="b">
        <v>0</v>
      </c>
      <c r="AQ54" s="64" t="s">
        <v>1122</v>
      </c>
      <c r="AR54" s="64"/>
      <c r="AS54" s="70" t="s">
        <v>275</v>
      </c>
      <c r="AT54" s="64" t="b">
        <v>0</v>
      </c>
      <c r="AU54" s="64">
        <v>2</v>
      </c>
      <c r="AV54" s="70" t="s">
        <v>1060</v>
      </c>
      <c r="AW54" s="64" t="s">
        <v>1135</v>
      </c>
      <c r="AX54" s="64" t="b">
        <v>0</v>
      </c>
      <c r="AY54" s="70" t="s">
        <v>1060</v>
      </c>
      <c r="AZ54" s="64" t="s">
        <v>185</v>
      </c>
      <c r="BA54" s="64">
        <v>0</v>
      </c>
      <c r="BB54" s="64">
        <v>0</v>
      </c>
      <c r="BC54" s="64"/>
      <c r="BD54" s="64"/>
      <c r="BE54" s="64"/>
      <c r="BF54" s="64"/>
      <c r="BG54" s="64"/>
      <c r="BH54" s="64"/>
      <c r="BI54" s="64"/>
      <c r="BJ54" s="64"/>
      <c r="BK54" s="63" t="str">
        <f>REPLACE(INDEX(GroupVertices[Group],MATCH(Edges[[#This Row],[Vertex 1]],GroupVertices[Vertex],0)),1,1,"")</f>
        <v>1</v>
      </c>
      <c r="BL54" s="63" t="str">
        <f>REPLACE(INDEX(GroupVertices[Group],MATCH(Edges[[#This Row],[Vertex 2]],GroupVertices[Vertex],0)),1,1,"")</f>
        <v>1</v>
      </c>
      <c r="BM54" s="127">
        <v>43733</v>
      </c>
      <c r="BN54" s="70" t="s">
        <v>909</v>
      </c>
    </row>
    <row r="55" spans="1:66" ht="15">
      <c r="A55" s="62" t="s">
        <v>693</v>
      </c>
      <c r="B55" s="62" t="s">
        <v>744</v>
      </c>
      <c r="C55" s="81" t="s">
        <v>272</v>
      </c>
      <c r="D55" s="88">
        <v>5</v>
      </c>
      <c r="E55" s="89" t="s">
        <v>132</v>
      </c>
      <c r="F55" s="90">
        <v>16</v>
      </c>
      <c r="G55" s="81"/>
      <c r="H55" s="73"/>
      <c r="I55" s="91"/>
      <c r="J55" s="91"/>
      <c r="K55" s="34" t="s">
        <v>65</v>
      </c>
      <c r="L55" s="94">
        <v>55</v>
      </c>
      <c r="M55" s="94"/>
      <c r="N55" s="93"/>
      <c r="O55" s="64" t="s">
        <v>195</v>
      </c>
      <c r="P55" s="66">
        <v>43733.65980324074</v>
      </c>
      <c r="Q55" s="64" t="s">
        <v>767</v>
      </c>
      <c r="R55" s="67" t="s">
        <v>802</v>
      </c>
      <c r="S55" s="64" t="s">
        <v>825</v>
      </c>
      <c r="T55" s="64" t="s">
        <v>841</v>
      </c>
      <c r="U55" s="66">
        <v>43733.65980324074</v>
      </c>
      <c r="V55" s="67" t="s">
        <v>813</v>
      </c>
      <c r="W55" s="64"/>
      <c r="X55" s="64"/>
      <c r="Y55" s="70" t="s">
        <v>1060</v>
      </c>
      <c r="Z55" s="64"/>
      <c r="AA55" s="104">
        <v>1</v>
      </c>
      <c r="AB55" s="48"/>
      <c r="AC55" s="49"/>
      <c r="AD55" s="48"/>
      <c r="AE55" s="49"/>
      <c r="AF55" s="48"/>
      <c r="AG55" s="49"/>
      <c r="AH55" s="48"/>
      <c r="AI55" s="49"/>
      <c r="AJ55" s="48"/>
      <c r="AK55" s="109"/>
      <c r="AL55" s="67" t="s">
        <v>694</v>
      </c>
      <c r="AM55" s="64" t="b">
        <v>0</v>
      </c>
      <c r="AN55" s="64">
        <v>5</v>
      </c>
      <c r="AO55" s="70" t="s">
        <v>275</v>
      </c>
      <c r="AP55" s="64" t="b">
        <v>0</v>
      </c>
      <c r="AQ55" s="64" t="s">
        <v>1122</v>
      </c>
      <c r="AR55" s="64"/>
      <c r="AS55" s="70" t="s">
        <v>275</v>
      </c>
      <c r="AT55" s="64" t="b">
        <v>0</v>
      </c>
      <c r="AU55" s="64">
        <v>2</v>
      </c>
      <c r="AV55" s="70" t="s">
        <v>275</v>
      </c>
      <c r="AW55" s="64" t="s">
        <v>1136</v>
      </c>
      <c r="AX55" s="64" t="b">
        <v>0</v>
      </c>
      <c r="AY55" s="70" t="s">
        <v>1060</v>
      </c>
      <c r="AZ55" s="64" t="s">
        <v>185</v>
      </c>
      <c r="BA55" s="64">
        <v>0</v>
      </c>
      <c r="BB55" s="64">
        <v>0</v>
      </c>
      <c r="BC55" s="64"/>
      <c r="BD55" s="64"/>
      <c r="BE55" s="64"/>
      <c r="BF55" s="64"/>
      <c r="BG55" s="64"/>
      <c r="BH55" s="64"/>
      <c r="BI55" s="64"/>
      <c r="BJ55" s="64"/>
      <c r="BK55" s="63" t="str">
        <f>REPLACE(INDEX(GroupVertices[Group],MATCH(Edges[[#This Row],[Vertex 1]],GroupVertices[Vertex],0)),1,1,"")</f>
        <v>1</v>
      </c>
      <c r="BL55" s="63" t="str">
        <f>REPLACE(INDEX(GroupVertices[Group],MATCH(Edges[[#This Row],[Vertex 2]],GroupVertices[Vertex],0)),1,1,"")</f>
        <v>1</v>
      </c>
      <c r="BM55" s="127">
        <v>43733</v>
      </c>
      <c r="BN55" s="70" t="s">
        <v>908</v>
      </c>
    </row>
    <row r="56" spans="1:66" ht="15">
      <c r="A56" s="62" t="s">
        <v>720</v>
      </c>
      <c r="B56" s="62" t="s">
        <v>744</v>
      </c>
      <c r="C56" s="81" t="s">
        <v>272</v>
      </c>
      <c r="D56" s="88">
        <v>5</v>
      </c>
      <c r="E56" s="89" t="s">
        <v>132</v>
      </c>
      <c r="F56" s="90">
        <v>16</v>
      </c>
      <c r="G56" s="81"/>
      <c r="H56" s="73"/>
      <c r="I56" s="91"/>
      <c r="J56" s="91"/>
      <c r="K56" s="34" t="s">
        <v>65</v>
      </c>
      <c r="L56" s="94">
        <v>56</v>
      </c>
      <c r="M56" s="94"/>
      <c r="N56" s="93"/>
      <c r="O56" s="64" t="s">
        <v>195</v>
      </c>
      <c r="P56" s="66">
        <v>43733.783842592595</v>
      </c>
      <c r="Q56" s="64" t="s">
        <v>767</v>
      </c>
      <c r="R56" s="67" t="s">
        <v>802</v>
      </c>
      <c r="S56" s="64" t="s">
        <v>825</v>
      </c>
      <c r="T56" s="64"/>
      <c r="U56" s="66">
        <v>43733.783842592595</v>
      </c>
      <c r="V56" s="67" t="s">
        <v>985</v>
      </c>
      <c r="W56" s="64"/>
      <c r="X56" s="64"/>
      <c r="Y56" s="70" t="s">
        <v>1061</v>
      </c>
      <c r="Z56" s="64"/>
      <c r="AA56" s="104">
        <v>1</v>
      </c>
      <c r="AB56" s="48"/>
      <c r="AC56" s="49"/>
      <c r="AD56" s="48"/>
      <c r="AE56" s="49"/>
      <c r="AF56" s="48"/>
      <c r="AG56" s="49"/>
      <c r="AH56" s="48"/>
      <c r="AI56" s="49"/>
      <c r="AJ56" s="48"/>
      <c r="AK56" s="109"/>
      <c r="AL56" s="67" t="s">
        <v>878</v>
      </c>
      <c r="AM56" s="64" t="b">
        <v>0</v>
      </c>
      <c r="AN56" s="64">
        <v>0</v>
      </c>
      <c r="AO56" s="70" t="s">
        <v>275</v>
      </c>
      <c r="AP56" s="64" t="b">
        <v>0</v>
      </c>
      <c r="AQ56" s="64" t="s">
        <v>1122</v>
      </c>
      <c r="AR56" s="64"/>
      <c r="AS56" s="70" t="s">
        <v>275</v>
      </c>
      <c r="AT56" s="64" t="b">
        <v>0</v>
      </c>
      <c r="AU56" s="64">
        <v>2</v>
      </c>
      <c r="AV56" s="70" t="s">
        <v>1060</v>
      </c>
      <c r="AW56" s="64" t="s">
        <v>1135</v>
      </c>
      <c r="AX56" s="64" t="b">
        <v>0</v>
      </c>
      <c r="AY56" s="70" t="s">
        <v>1060</v>
      </c>
      <c r="AZ56" s="64" t="s">
        <v>185</v>
      </c>
      <c r="BA56" s="64">
        <v>0</v>
      </c>
      <c r="BB56" s="64">
        <v>0</v>
      </c>
      <c r="BC56" s="64"/>
      <c r="BD56" s="64"/>
      <c r="BE56" s="64"/>
      <c r="BF56" s="64"/>
      <c r="BG56" s="64"/>
      <c r="BH56" s="64"/>
      <c r="BI56" s="64"/>
      <c r="BJ56" s="64"/>
      <c r="BK56" s="63" t="str">
        <f>REPLACE(INDEX(GroupVertices[Group],MATCH(Edges[[#This Row],[Vertex 1]],GroupVertices[Vertex],0)),1,1,"")</f>
        <v>1</v>
      </c>
      <c r="BL56" s="63" t="str">
        <f>REPLACE(INDEX(GroupVertices[Group],MATCH(Edges[[#This Row],[Vertex 2]],GroupVertices[Vertex],0)),1,1,"")</f>
        <v>1</v>
      </c>
      <c r="BM56" s="127">
        <v>43733</v>
      </c>
      <c r="BN56" s="70" t="s">
        <v>909</v>
      </c>
    </row>
    <row r="57" spans="1:66" ht="15">
      <c r="A57" s="62" t="s">
        <v>693</v>
      </c>
      <c r="B57" s="62" t="s">
        <v>745</v>
      </c>
      <c r="C57" s="81" t="s">
        <v>272</v>
      </c>
      <c r="D57" s="88">
        <v>5</v>
      </c>
      <c r="E57" s="89" t="s">
        <v>132</v>
      </c>
      <c r="F57" s="90">
        <v>16</v>
      </c>
      <c r="G57" s="81"/>
      <c r="H57" s="73"/>
      <c r="I57" s="91"/>
      <c r="J57" s="91"/>
      <c r="K57" s="34" t="s">
        <v>65</v>
      </c>
      <c r="L57" s="94">
        <v>57</v>
      </c>
      <c r="M57" s="94"/>
      <c r="N57" s="93"/>
      <c r="O57" s="64" t="s">
        <v>195</v>
      </c>
      <c r="P57" s="66">
        <v>43733.65980324074</v>
      </c>
      <c r="Q57" s="64" t="s">
        <v>767</v>
      </c>
      <c r="R57" s="67" t="s">
        <v>802</v>
      </c>
      <c r="S57" s="64" t="s">
        <v>825</v>
      </c>
      <c r="T57" s="64" t="s">
        <v>841</v>
      </c>
      <c r="U57" s="66">
        <v>43733.65980324074</v>
      </c>
      <c r="V57" s="67" t="s">
        <v>813</v>
      </c>
      <c r="W57" s="64"/>
      <c r="X57" s="64"/>
      <c r="Y57" s="70" t="s">
        <v>1060</v>
      </c>
      <c r="Z57" s="64"/>
      <c r="AA57" s="104">
        <v>1</v>
      </c>
      <c r="AB57" s="48"/>
      <c r="AC57" s="49"/>
      <c r="AD57" s="48"/>
      <c r="AE57" s="49"/>
      <c r="AF57" s="48"/>
      <c r="AG57" s="49"/>
      <c r="AH57" s="48"/>
      <c r="AI57" s="49"/>
      <c r="AJ57" s="48"/>
      <c r="AK57" s="109"/>
      <c r="AL57" s="67" t="s">
        <v>694</v>
      </c>
      <c r="AM57" s="64" t="b">
        <v>0</v>
      </c>
      <c r="AN57" s="64">
        <v>5</v>
      </c>
      <c r="AO57" s="70" t="s">
        <v>275</v>
      </c>
      <c r="AP57" s="64" t="b">
        <v>0</v>
      </c>
      <c r="AQ57" s="64" t="s">
        <v>1122</v>
      </c>
      <c r="AR57" s="64"/>
      <c r="AS57" s="70" t="s">
        <v>275</v>
      </c>
      <c r="AT57" s="64" t="b">
        <v>0</v>
      </c>
      <c r="AU57" s="64">
        <v>2</v>
      </c>
      <c r="AV57" s="70" t="s">
        <v>275</v>
      </c>
      <c r="AW57" s="64" t="s">
        <v>1136</v>
      </c>
      <c r="AX57" s="64" t="b">
        <v>0</v>
      </c>
      <c r="AY57" s="70" t="s">
        <v>1060</v>
      </c>
      <c r="AZ57" s="64" t="s">
        <v>185</v>
      </c>
      <c r="BA57" s="64">
        <v>0</v>
      </c>
      <c r="BB57" s="64">
        <v>0</v>
      </c>
      <c r="BC57" s="64"/>
      <c r="BD57" s="64"/>
      <c r="BE57" s="64"/>
      <c r="BF57" s="64"/>
      <c r="BG57" s="64"/>
      <c r="BH57" s="64"/>
      <c r="BI57" s="64"/>
      <c r="BJ57" s="64"/>
      <c r="BK57" s="63" t="str">
        <f>REPLACE(INDEX(GroupVertices[Group],MATCH(Edges[[#This Row],[Vertex 1]],GroupVertices[Vertex],0)),1,1,"")</f>
        <v>1</v>
      </c>
      <c r="BL57" s="63" t="str">
        <f>REPLACE(INDEX(GroupVertices[Group],MATCH(Edges[[#This Row],[Vertex 2]],GroupVertices[Vertex],0)),1,1,"")</f>
        <v>1</v>
      </c>
      <c r="BM57" s="127">
        <v>43733</v>
      </c>
      <c r="BN57" s="70" t="s">
        <v>908</v>
      </c>
    </row>
    <row r="58" spans="1:66" ht="15">
      <c r="A58" s="62" t="s">
        <v>720</v>
      </c>
      <c r="B58" s="62" t="s">
        <v>745</v>
      </c>
      <c r="C58" s="81" t="s">
        <v>272</v>
      </c>
      <c r="D58" s="88">
        <v>5</v>
      </c>
      <c r="E58" s="89" t="s">
        <v>132</v>
      </c>
      <c r="F58" s="90">
        <v>16</v>
      </c>
      <c r="G58" s="81"/>
      <c r="H58" s="73"/>
      <c r="I58" s="91"/>
      <c r="J58" s="91"/>
      <c r="K58" s="34" t="s">
        <v>65</v>
      </c>
      <c r="L58" s="94">
        <v>58</v>
      </c>
      <c r="M58" s="94"/>
      <c r="N58" s="93"/>
      <c r="O58" s="64" t="s">
        <v>195</v>
      </c>
      <c r="P58" s="66">
        <v>43733.783842592595</v>
      </c>
      <c r="Q58" s="64" t="s">
        <v>767</v>
      </c>
      <c r="R58" s="67" t="s">
        <v>802</v>
      </c>
      <c r="S58" s="64" t="s">
        <v>825</v>
      </c>
      <c r="T58" s="64"/>
      <c r="U58" s="66">
        <v>43733.783842592595</v>
      </c>
      <c r="V58" s="67" t="s">
        <v>985</v>
      </c>
      <c r="W58" s="64"/>
      <c r="X58" s="64"/>
      <c r="Y58" s="70" t="s">
        <v>1061</v>
      </c>
      <c r="Z58" s="64"/>
      <c r="AA58" s="104">
        <v>1</v>
      </c>
      <c r="AB58" s="48"/>
      <c r="AC58" s="49"/>
      <c r="AD58" s="48"/>
      <c r="AE58" s="49"/>
      <c r="AF58" s="48"/>
      <c r="AG58" s="49"/>
      <c r="AH58" s="48"/>
      <c r="AI58" s="49"/>
      <c r="AJ58" s="48"/>
      <c r="AK58" s="109"/>
      <c r="AL58" s="67" t="s">
        <v>878</v>
      </c>
      <c r="AM58" s="64" t="b">
        <v>0</v>
      </c>
      <c r="AN58" s="64">
        <v>0</v>
      </c>
      <c r="AO58" s="70" t="s">
        <v>275</v>
      </c>
      <c r="AP58" s="64" t="b">
        <v>0</v>
      </c>
      <c r="AQ58" s="64" t="s">
        <v>1122</v>
      </c>
      <c r="AR58" s="64"/>
      <c r="AS58" s="70" t="s">
        <v>275</v>
      </c>
      <c r="AT58" s="64" t="b">
        <v>0</v>
      </c>
      <c r="AU58" s="64">
        <v>2</v>
      </c>
      <c r="AV58" s="70" t="s">
        <v>1060</v>
      </c>
      <c r="AW58" s="64" t="s">
        <v>1135</v>
      </c>
      <c r="AX58" s="64" t="b">
        <v>0</v>
      </c>
      <c r="AY58" s="70" t="s">
        <v>1060</v>
      </c>
      <c r="AZ58" s="64" t="s">
        <v>185</v>
      </c>
      <c r="BA58" s="64">
        <v>0</v>
      </c>
      <c r="BB58" s="64">
        <v>0</v>
      </c>
      <c r="BC58" s="64"/>
      <c r="BD58" s="64"/>
      <c r="BE58" s="64"/>
      <c r="BF58" s="64"/>
      <c r="BG58" s="64"/>
      <c r="BH58" s="64"/>
      <c r="BI58" s="64"/>
      <c r="BJ58" s="64"/>
      <c r="BK58" s="63" t="str">
        <f>REPLACE(INDEX(GroupVertices[Group],MATCH(Edges[[#This Row],[Vertex 1]],GroupVertices[Vertex],0)),1,1,"")</f>
        <v>1</v>
      </c>
      <c r="BL58" s="63" t="str">
        <f>REPLACE(INDEX(GroupVertices[Group],MATCH(Edges[[#This Row],[Vertex 2]],GroupVertices[Vertex],0)),1,1,"")</f>
        <v>1</v>
      </c>
      <c r="BM58" s="127">
        <v>43733</v>
      </c>
      <c r="BN58" s="70" t="s">
        <v>909</v>
      </c>
    </row>
    <row r="59" spans="1:66" ht="15">
      <c r="A59" s="62" t="s">
        <v>693</v>
      </c>
      <c r="B59" s="62" t="s">
        <v>746</v>
      </c>
      <c r="C59" s="81" t="s">
        <v>272</v>
      </c>
      <c r="D59" s="88">
        <v>5</v>
      </c>
      <c r="E59" s="89" t="s">
        <v>132</v>
      </c>
      <c r="F59" s="90">
        <v>16</v>
      </c>
      <c r="G59" s="81"/>
      <c r="H59" s="73"/>
      <c r="I59" s="91"/>
      <c r="J59" s="91"/>
      <c r="K59" s="34" t="s">
        <v>65</v>
      </c>
      <c r="L59" s="94">
        <v>59</v>
      </c>
      <c r="M59" s="94"/>
      <c r="N59" s="93"/>
      <c r="O59" s="64" t="s">
        <v>195</v>
      </c>
      <c r="P59" s="66">
        <v>43733.65980324074</v>
      </c>
      <c r="Q59" s="64" t="s">
        <v>767</v>
      </c>
      <c r="R59" s="67" t="s">
        <v>802</v>
      </c>
      <c r="S59" s="64" t="s">
        <v>825</v>
      </c>
      <c r="T59" s="64" t="s">
        <v>841</v>
      </c>
      <c r="U59" s="66">
        <v>43733.65980324074</v>
      </c>
      <c r="V59" s="67" t="s">
        <v>813</v>
      </c>
      <c r="W59" s="64"/>
      <c r="X59" s="64"/>
      <c r="Y59" s="70" t="s">
        <v>1060</v>
      </c>
      <c r="Z59" s="64"/>
      <c r="AA59" s="104">
        <v>1</v>
      </c>
      <c r="AB59" s="48">
        <v>0</v>
      </c>
      <c r="AC59" s="49">
        <v>0</v>
      </c>
      <c r="AD59" s="48">
        <v>0</v>
      </c>
      <c r="AE59" s="49">
        <v>0</v>
      </c>
      <c r="AF59" s="48">
        <v>0</v>
      </c>
      <c r="AG59" s="49">
        <v>0</v>
      </c>
      <c r="AH59" s="48">
        <v>23</v>
      </c>
      <c r="AI59" s="49">
        <v>100</v>
      </c>
      <c r="AJ59" s="48">
        <v>23</v>
      </c>
      <c r="AK59" s="109"/>
      <c r="AL59" s="67" t="s">
        <v>694</v>
      </c>
      <c r="AM59" s="64" t="b">
        <v>0</v>
      </c>
      <c r="AN59" s="64">
        <v>5</v>
      </c>
      <c r="AO59" s="70" t="s">
        <v>275</v>
      </c>
      <c r="AP59" s="64" t="b">
        <v>0</v>
      </c>
      <c r="AQ59" s="64" t="s">
        <v>1122</v>
      </c>
      <c r="AR59" s="64"/>
      <c r="AS59" s="70" t="s">
        <v>275</v>
      </c>
      <c r="AT59" s="64" t="b">
        <v>0</v>
      </c>
      <c r="AU59" s="64">
        <v>2</v>
      </c>
      <c r="AV59" s="70" t="s">
        <v>275</v>
      </c>
      <c r="AW59" s="64" t="s">
        <v>1136</v>
      </c>
      <c r="AX59" s="64" t="b">
        <v>0</v>
      </c>
      <c r="AY59" s="70" t="s">
        <v>1060</v>
      </c>
      <c r="AZ59" s="64" t="s">
        <v>185</v>
      </c>
      <c r="BA59" s="64">
        <v>0</v>
      </c>
      <c r="BB59" s="64">
        <v>0</v>
      </c>
      <c r="BC59" s="64"/>
      <c r="BD59" s="64"/>
      <c r="BE59" s="64"/>
      <c r="BF59" s="64"/>
      <c r="BG59" s="64"/>
      <c r="BH59" s="64"/>
      <c r="BI59" s="64"/>
      <c r="BJ59" s="64"/>
      <c r="BK59" s="63" t="str">
        <f>REPLACE(INDEX(GroupVertices[Group],MATCH(Edges[[#This Row],[Vertex 1]],GroupVertices[Vertex],0)),1,1,"")</f>
        <v>1</v>
      </c>
      <c r="BL59" s="63" t="str">
        <f>REPLACE(INDEX(GroupVertices[Group],MATCH(Edges[[#This Row],[Vertex 2]],GroupVertices[Vertex],0)),1,1,"")</f>
        <v>1</v>
      </c>
      <c r="BM59" s="127">
        <v>43733</v>
      </c>
      <c r="BN59" s="70" t="s">
        <v>908</v>
      </c>
    </row>
    <row r="60" spans="1:66" ht="15">
      <c r="A60" s="62" t="s">
        <v>720</v>
      </c>
      <c r="B60" s="62" t="s">
        <v>746</v>
      </c>
      <c r="C60" s="81" t="s">
        <v>272</v>
      </c>
      <c r="D60" s="88">
        <v>5</v>
      </c>
      <c r="E60" s="89" t="s">
        <v>132</v>
      </c>
      <c r="F60" s="90">
        <v>16</v>
      </c>
      <c r="G60" s="81"/>
      <c r="H60" s="73"/>
      <c r="I60" s="91"/>
      <c r="J60" s="91"/>
      <c r="K60" s="34" t="s">
        <v>65</v>
      </c>
      <c r="L60" s="94">
        <v>60</v>
      </c>
      <c r="M60" s="94"/>
      <c r="N60" s="93"/>
      <c r="O60" s="64" t="s">
        <v>195</v>
      </c>
      <c r="P60" s="66">
        <v>43733.783842592595</v>
      </c>
      <c r="Q60" s="64" t="s">
        <v>767</v>
      </c>
      <c r="R60" s="67" t="s">
        <v>802</v>
      </c>
      <c r="S60" s="64" t="s">
        <v>825</v>
      </c>
      <c r="T60" s="64"/>
      <c r="U60" s="66">
        <v>43733.783842592595</v>
      </c>
      <c r="V60" s="67" t="s">
        <v>985</v>
      </c>
      <c r="W60" s="64"/>
      <c r="X60" s="64"/>
      <c r="Y60" s="70" t="s">
        <v>1061</v>
      </c>
      <c r="Z60" s="64"/>
      <c r="AA60" s="104">
        <v>1</v>
      </c>
      <c r="AB60" s="48">
        <v>0</v>
      </c>
      <c r="AC60" s="49">
        <v>0</v>
      </c>
      <c r="AD60" s="48">
        <v>0</v>
      </c>
      <c r="AE60" s="49">
        <v>0</v>
      </c>
      <c r="AF60" s="48">
        <v>0</v>
      </c>
      <c r="AG60" s="49">
        <v>0</v>
      </c>
      <c r="AH60" s="48">
        <v>23</v>
      </c>
      <c r="AI60" s="49">
        <v>100</v>
      </c>
      <c r="AJ60" s="48">
        <v>23</v>
      </c>
      <c r="AK60" s="109"/>
      <c r="AL60" s="67" t="s">
        <v>878</v>
      </c>
      <c r="AM60" s="64" t="b">
        <v>0</v>
      </c>
      <c r="AN60" s="64">
        <v>0</v>
      </c>
      <c r="AO60" s="70" t="s">
        <v>275</v>
      </c>
      <c r="AP60" s="64" t="b">
        <v>0</v>
      </c>
      <c r="AQ60" s="64" t="s">
        <v>1122</v>
      </c>
      <c r="AR60" s="64"/>
      <c r="AS60" s="70" t="s">
        <v>275</v>
      </c>
      <c r="AT60" s="64" t="b">
        <v>0</v>
      </c>
      <c r="AU60" s="64">
        <v>2</v>
      </c>
      <c r="AV60" s="70" t="s">
        <v>1060</v>
      </c>
      <c r="AW60" s="64" t="s">
        <v>1135</v>
      </c>
      <c r="AX60" s="64" t="b">
        <v>0</v>
      </c>
      <c r="AY60" s="70" t="s">
        <v>1060</v>
      </c>
      <c r="AZ60" s="64" t="s">
        <v>185</v>
      </c>
      <c r="BA60" s="64">
        <v>0</v>
      </c>
      <c r="BB60" s="64">
        <v>0</v>
      </c>
      <c r="BC60" s="64"/>
      <c r="BD60" s="64"/>
      <c r="BE60" s="64"/>
      <c r="BF60" s="64"/>
      <c r="BG60" s="64"/>
      <c r="BH60" s="64"/>
      <c r="BI60" s="64"/>
      <c r="BJ60" s="64"/>
      <c r="BK60" s="63" t="str">
        <f>REPLACE(INDEX(GroupVertices[Group],MATCH(Edges[[#This Row],[Vertex 1]],GroupVertices[Vertex],0)),1,1,"")</f>
        <v>1</v>
      </c>
      <c r="BL60" s="63" t="str">
        <f>REPLACE(INDEX(GroupVertices[Group],MATCH(Edges[[#This Row],[Vertex 2]],GroupVertices[Vertex],0)),1,1,"")</f>
        <v>1</v>
      </c>
      <c r="BM60" s="127">
        <v>43733</v>
      </c>
      <c r="BN60" s="70" t="s">
        <v>909</v>
      </c>
    </row>
    <row r="61" spans="1:66" ht="15">
      <c r="A61" s="62" t="s">
        <v>369</v>
      </c>
      <c r="B61" s="62" t="s">
        <v>734</v>
      </c>
      <c r="C61" s="81" t="s">
        <v>272</v>
      </c>
      <c r="D61" s="88">
        <v>5</v>
      </c>
      <c r="E61" s="89" t="s">
        <v>132</v>
      </c>
      <c r="F61" s="90">
        <v>16</v>
      </c>
      <c r="G61" s="81"/>
      <c r="H61" s="73"/>
      <c r="I61" s="91"/>
      <c r="J61" s="91"/>
      <c r="K61" s="34" t="s">
        <v>65</v>
      </c>
      <c r="L61" s="94">
        <v>61</v>
      </c>
      <c r="M61" s="94"/>
      <c r="N61" s="93"/>
      <c r="O61" s="64" t="s">
        <v>195</v>
      </c>
      <c r="P61" s="66">
        <v>43739.691342592596</v>
      </c>
      <c r="Q61" s="64" t="s">
        <v>760</v>
      </c>
      <c r="R61" s="64"/>
      <c r="S61" s="64"/>
      <c r="T61" s="64" t="s">
        <v>842</v>
      </c>
      <c r="U61" s="66">
        <v>43739.691342592596</v>
      </c>
      <c r="V61" s="67" t="s">
        <v>986</v>
      </c>
      <c r="W61" s="64"/>
      <c r="X61" s="64"/>
      <c r="Y61" s="70" t="s">
        <v>1062</v>
      </c>
      <c r="Z61" s="64"/>
      <c r="AA61" s="104">
        <v>1</v>
      </c>
      <c r="AB61" s="48"/>
      <c r="AC61" s="49"/>
      <c r="AD61" s="48"/>
      <c r="AE61" s="49"/>
      <c r="AF61" s="48"/>
      <c r="AG61" s="49"/>
      <c r="AH61" s="48"/>
      <c r="AI61" s="49"/>
      <c r="AJ61" s="48"/>
      <c r="AK61" s="131" t="s">
        <v>852</v>
      </c>
      <c r="AL61" s="67" t="s">
        <v>852</v>
      </c>
      <c r="AM61" s="64" t="b">
        <v>0</v>
      </c>
      <c r="AN61" s="64">
        <v>15</v>
      </c>
      <c r="AO61" s="70" t="s">
        <v>275</v>
      </c>
      <c r="AP61" s="64" t="b">
        <v>0</v>
      </c>
      <c r="AQ61" s="64" t="s">
        <v>1125</v>
      </c>
      <c r="AR61" s="64"/>
      <c r="AS61" s="70" t="s">
        <v>275</v>
      </c>
      <c r="AT61" s="64" t="b">
        <v>0</v>
      </c>
      <c r="AU61" s="64">
        <v>3</v>
      </c>
      <c r="AV61" s="70" t="s">
        <v>275</v>
      </c>
      <c r="AW61" s="64" t="s">
        <v>1135</v>
      </c>
      <c r="AX61" s="64" t="b">
        <v>0</v>
      </c>
      <c r="AY61" s="70" t="s">
        <v>1062</v>
      </c>
      <c r="AZ61" s="64" t="s">
        <v>185</v>
      </c>
      <c r="BA61" s="64">
        <v>0</v>
      </c>
      <c r="BB61" s="64">
        <v>0</v>
      </c>
      <c r="BC61" s="64"/>
      <c r="BD61" s="64"/>
      <c r="BE61" s="64"/>
      <c r="BF61" s="64"/>
      <c r="BG61" s="64"/>
      <c r="BH61" s="64"/>
      <c r="BI61" s="64"/>
      <c r="BJ61" s="64"/>
      <c r="BK61" s="63" t="str">
        <f>REPLACE(INDEX(GroupVertices[Group],MATCH(Edges[[#This Row],[Vertex 1]],GroupVertices[Vertex],0)),1,1,"")</f>
        <v>3</v>
      </c>
      <c r="BL61" s="63" t="str">
        <f>REPLACE(INDEX(GroupVertices[Group],MATCH(Edges[[#This Row],[Vertex 2]],GroupVertices[Vertex],0)),1,1,"")</f>
        <v>3</v>
      </c>
      <c r="BM61" s="127">
        <v>43739</v>
      </c>
      <c r="BN61" s="70" t="s">
        <v>910</v>
      </c>
    </row>
    <row r="62" spans="1:66" ht="15">
      <c r="A62" s="62" t="s">
        <v>693</v>
      </c>
      <c r="B62" s="62" t="s">
        <v>734</v>
      </c>
      <c r="C62" s="81" t="s">
        <v>272</v>
      </c>
      <c r="D62" s="88">
        <v>5</v>
      </c>
      <c r="E62" s="89" t="s">
        <v>132</v>
      </c>
      <c r="F62" s="90">
        <v>16</v>
      </c>
      <c r="G62" s="81"/>
      <c r="H62" s="73"/>
      <c r="I62" s="91"/>
      <c r="J62" s="91"/>
      <c r="K62" s="34" t="s">
        <v>65</v>
      </c>
      <c r="L62" s="94">
        <v>62</v>
      </c>
      <c r="M62" s="94"/>
      <c r="N62" s="93"/>
      <c r="O62" s="64" t="s">
        <v>195</v>
      </c>
      <c r="P62" s="66">
        <v>43739.77748842593</v>
      </c>
      <c r="Q62" s="64" t="s">
        <v>760</v>
      </c>
      <c r="R62" s="64"/>
      <c r="S62" s="64"/>
      <c r="T62" s="64" t="s">
        <v>835</v>
      </c>
      <c r="U62" s="66">
        <v>43739.77748842593</v>
      </c>
      <c r="V62" s="67" t="s">
        <v>987</v>
      </c>
      <c r="W62" s="64"/>
      <c r="X62" s="64"/>
      <c r="Y62" s="70" t="s">
        <v>1063</v>
      </c>
      <c r="Z62" s="64"/>
      <c r="AA62" s="104">
        <v>1</v>
      </c>
      <c r="AB62" s="48"/>
      <c r="AC62" s="49"/>
      <c r="AD62" s="48"/>
      <c r="AE62" s="49"/>
      <c r="AF62" s="48"/>
      <c r="AG62" s="49"/>
      <c r="AH62" s="48"/>
      <c r="AI62" s="49"/>
      <c r="AJ62" s="48"/>
      <c r="AK62" s="109"/>
      <c r="AL62" s="67" t="s">
        <v>694</v>
      </c>
      <c r="AM62" s="64" t="b">
        <v>0</v>
      </c>
      <c r="AN62" s="64">
        <v>0</v>
      </c>
      <c r="AO62" s="70" t="s">
        <v>275</v>
      </c>
      <c r="AP62" s="64" t="b">
        <v>0</v>
      </c>
      <c r="AQ62" s="64" t="s">
        <v>1125</v>
      </c>
      <c r="AR62" s="64"/>
      <c r="AS62" s="70" t="s">
        <v>275</v>
      </c>
      <c r="AT62" s="64" t="b">
        <v>0</v>
      </c>
      <c r="AU62" s="64">
        <v>3</v>
      </c>
      <c r="AV62" s="70" t="s">
        <v>1062</v>
      </c>
      <c r="AW62" s="64" t="s">
        <v>340</v>
      </c>
      <c r="AX62" s="64" t="b">
        <v>0</v>
      </c>
      <c r="AY62" s="70" t="s">
        <v>1062</v>
      </c>
      <c r="AZ62" s="64" t="s">
        <v>185</v>
      </c>
      <c r="BA62" s="64">
        <v>0</v>
      </c>
      <c r="BB62" s="64">
        <v>0</v>
      </c>
      <c r="BC62" s="64"/>
      <c r="BD62" s="64"/>
      <c r="BE62" s="64"/>
      <c r="BF62" s="64"/>
      <c r="BG62" s="64"/>
      <c r="BH62" s="64"/>
      <c r="BI62" s="64"/>
      <c r="BJ62" s="64"/>
      <c r="BK62" s="63" t="str">
        <f>REPLACE(INDEX(GroupVertices[Group],MATCH(Edges[[#This Row],[Vertex 1]],GroupVertices[Vertex],0)),1,1,"")</f>
        <v>1</v>
      </c>
      <c r="BL62" s="63" t="str">
        <f>REPLACE(INDEX(GroupVertices[Group],MATCH(Edges[[#This Row],[Vertex 2]],GroupVertices[Vertex],0)),1,1,"")</f>
        <v>3</v>
      </c>
      <c r="BM62" s="127">
        <v>43739</v>
      </c>
      <c r="BN62" s="70" t="s">
        <v>911</v>
      </c>
    </row>
    <row r="63" spans="1:66" ht="15">
      <c r="A63" s="62" t="s">
        <v>721</v>
      </c>
      <c r="B63" s="62" t="s">
        <v>734</v>
      </c>
      <c r="C63" s="81" t="s">
        <v>272</v>
      </c>
      <c r="D63" s="88">
        <v>5</v>
      </c>
      <c r="E63" s="89" t="s">
        <v>132</v>
      </c>
      <c r="F63" s="90">
        <v>16</v>
      </c>
      <c r="G63" s="81"/>
      <c r="H63" s="73"/>
      <c r="I63" s="91"/>
      <c r="J63" s="91"/>
      <c r="K63" s="34" t="s">
        <v>65</v>
      </c>
      <c r="L63" s="94">
        <v>63</v>
      </c>
      <c r="M63" s="94"/>
      <c r="N63" s="93"/>
      <c r="O63" s="64" t="s">
        <v>195</v>
      </c>
      <c r="P63" s="66">
        <v>43739.96135416667</v>
      </c>
      <c r="Q63" s="64" t="s">
        <v>760</v>
      </c>
      <c r="R63" s="64"/>
      <c r="S63" s="64"/>
      <c r="T63" s="64" t="s">
        <v>835</v>
      </c>
      <c r="U63" s="66">
        <v>43739.96135416667</v>
      </c>
      <c r="V63" s="67" t="s">
        <v>988</v>
      </c>
      <c r="W63" s="64"/>
      <c r="X63" s="64"/>
      <c r="Y63" s="70" t="s">
        <v>1064</v>
      </c>
      <c r="Z63" s="64"/>
      <c r="AA63" s="104">
        <v>1</v>
      </c>
      <c r="AB63" s="48"/>
      <c r="AC63" s="49"/>
      <c r="AD63" s="48"/>
      <c r="AE63" s="49"/>
      <c r="AF63" s="48"/>
      <c r="AG63" s="49"/>
      <c r="AH63" s="48"/>
      <c r="AI63" s="49"/>
      <c r="AJ63" s="48"/>
      <c r="AK63" s="109"/>
      <c r="AL63" s="67" t="s">
        <v>879</v>
      </c>
      <c r="AM63" s="64" t="b">
        <v>0</v>
      </c>
      <c r="AN63" s="64">
        <v>0</v>
      </c>
      <c r="AO63" s="70" t="s">
        <v>275</v>
      </c>
      <c r="AP63" s="64" t="b">
        <v>0</v>
      </c>
      <c r="AQ63" s="64" t="s">
        <v>1125</v>
      </c>
      <c r="AR63" s="64"/>
      <c r="AS63" s="70" t="s">
        <v>275</v>
      </c>
      <c r="AT63" s="64" t="b">
        <v>0</v>
      </c>
      <c r="AU63" s="64">
        <v>3</v>
      </c>
      <c r="AV63" s="70" t="s">
        <v>1062</v>
      </c>
      <c r="AW63" s="64" t="s">
        <v>1134</v>
      </c>
      <c r="AX63" s="64" t="b">
        <v>0</v>
      </c>
      <c r="AY63" s="70" t="s">
        <v>1062</v>
      </c>
      <c r="AZ63" s="64" t="s">
        <v>185</v>
      </c>
      <c r="BA63" s="64">
        <v>0</v>
      </c>
      <c r="BB63" s="64">
        <v>0</v>
      </c>
      <c r="BC63" s="64"/>
      <c r="BD63" s="64"/>
      <c r="BE63" s="64"/>
      <c r="BF63" s="64"/>
      <c r="BG63" s="64"/>
      <c r="BH63" s="64"/>
      <c r="BI63" s="64"/>
      <c r="BJ63" s="64"/>
      <c r="BK63" s="63" t="str">
        <f>REPLACE(INDEX(GroupVertices[Group],MATCH(Edges[[#This Row],[Vertex 1]],GroupVertices[Vertex],0)),1,1,"")</f>
        <v>3</v>
      </c>
      <c r="BL63" s="63" t="str">
        <f>REPLACE(INDEX(GroupVertices[Group],MATCH(Edges[[#This Row],[Vertex 2]],GroupVertices[Vertex],0)),1,1,"")</f>
        <v>3</v>
      </c>
      <c r="BM63" s="127">
        <v>43739</v>
      </c>
      <c r="BN63" s="70" t="s">
        <v>912</v>
      </c>
    </row>
    <row r="64" spans="1:66" ht="15">
      <c r="A64" s="62" t="s">
        <v>369</v>
      </c>
      <c r="B64" s="62" t="s">
        <v>735</v>
      </c>
      <c r="C64" s="81" t="s">
        <v>272</v>
      </c>
      <c r="D64" s="88">
        <v>5</v>
      </c>
      <c r="E64" s="89" t="s">
        <v>132</v>
      </c>
      <c r="F64" s="90">
        <v>16</v>
      </c>
      <c r="G64" s="81"/>
      <c r="H64" s="73"/>
      <c r="I64" s="91"/>
      <c r="J64" s="91"/>
      <c r="K64" s="34" t="s">
        <v>65</v>
      </c>
      <c r="L64" s="94">
        <v>64</v>
      </c>
      <c r="M64" s="94"/>
      <c r="N64" s="93"/>
      <c r="O64" s="64" t="s">
        <v>195</v>
      </c>
      <c r="P64" s="66">
        <v>43739.691342592596</v>
      </c>
      <c r="Q64" s="64" t="s">
        <v>760</v>
      </c>
      <c r="R64" s="64"/>
      <c r="S64" s="64"/>
      <c r="T64" s="64" t="s">
        <v>842</v>
      </c>
      <c r="U64" s="66">
        <v>43739.691342592596</v>
      </c>
      <c r="V64" s="67" t="s">
        <v>986</v>
      </c>
      <c r="W64" s="64"/>
      <c r="X64" s="64"/>
      <c r="Y64" s="70" t="s">
        <v>1062</v>
      </c>
      <c r="Z64" s="64"/>
      <c r="AA64" s="104">
        <v>1</v>
      </c>
      <c r="AB64" s="48">
        <v>0</v>
      </c>
      <c r="AC64" s="49">
        <v>0</v>
      </c>
      <c r="AD64" s="48">
        <v>0</v>
      </c>
      <c r="AE64" s="49">
        <v>0</v>
      </c>
      <c r="AF64" s="48">
        <v>0</v>
      </c>
      <c r="AG64" s="49">
        <v>0</v>
      </c>
      <c r="AH64" s="48">
        <v>14</v>
      </c>
      <c r="AI64" s="49">
        <v>100</v>
      </c>
      <c r="AJ64" s="48">
        <v>14</v>
      </c>
      <c r="AK64" s="131" t="s">
        <v>852</v>
      </c>
      <c r="AL64" s="67" t="s">
        <v>852</v>
      </c>
      <c r="AM64" s="64" t="b">
        <v>0</v>
      </c>
      <c r="AN64" s="64">
        <v>15</v>
      </c>
      <c r="AO64" s="70" t="s">
        <v>275</v>
      </c>
      <c r="AP64" s="64" t="b">
        <v>0</v>
      </c>
      <c r="AQ64" s="64" t="s">
        <v>1125</v>
      </c>
      <c r="AR64" s="64"/>
      <c r="AS64" s="70" t="s">
        <v>275</v>
      </c>
      <c r="AT64" s="64" t="b">
        <v>0</v>
      </c>
      <c r="AU64" s="64">
        <v>3</v>
      </c>
      <c r="AV64" s="70" t="s">
        <v>275</v>
      </c>
      <c r="AW64" s="64" t="s">
        <v>1135</v>
      </c>
      <c r="AX64" s="64" t="b">
        <v>0</v>
      </c>
      <c r="AY64" s="70" t="s">
        <v>1062</v>
      </c>
      <c r="AZ64" s="64" t="s">
        <v>185</v>
      </c>
      <c r="BA64" s="64">
        <v>0</v>
      </c>
      <c r="BB64" s="64">
        <v>0</v>
      </c>
      <c r="BC64" s="64"/>
      <c r="BD64" s="64"/>
      <c r="BE64" s="64"/>
      <c r="BF64" s="64"/>
      <c r="BG64" s="64"/>
      <c r="BH64" s="64"/>
      <c r="BI64" s="64"/>
      <c r="BJ64" s="64"/>
      <c r="BK64" s="63" t="str">
        <f>REPLACE(INDEX(GroupVertices[Group],MATCH(Edges[[#This Row],[Vertex 1]],GroupVertices[Vertex],0)),1,1,"")</f>
        <v>3</v>
      </c>
      <c r="BL64" s="63" t="str">
        <f>REPLACE(INDEX(GroupVertices[Group],MATCH(Edges[[#This Row],[Vertex 2]],GroupVertices[Vertex],0)),1,1,"")</f>
        <v>3</v>
      </c>
      <c r="BM64" s="127">
        <v>43739</v>
      </c>
      <c r="BN64" s="70" t="s">
        <v>910</v>
      </c>
    </row>
    <row r="65" spans="1:66" ht="15">
      <c r="A65" s="62" t="s">
        <v>693</v>
      </c>
      <c r="B65" s="62" t="s">
        <v>735</v>
      </c>
      <c r="C65" s="81" t="s">
        <v>272</v>
      </c>
      <c r="D65" s="88">
        <v>5</v>
      </c>
      <c r="E65" s="89" t="s">
        <v>132</v>
      </c>
      <c r="F65" s="90">
        <v>16</v>
      </c>
      <c r="G65" s="81"/>
      <c r="H65" s="73"/>
      <c r="I65" s="91"/>
      <c r="J65" s="91"/>
      <c r="K65" s="34" t="s">
        <v>65</v>
      </c>
      <c r="L65" s="94">
        <v>65</v>
      </c>
      <c r="M65" s="94"/>
      <c r="N65" s="93"/>
      <c r="O65" s="64" t="s">
        <v>195</v>
      </c>
      <c r="P65" s="66">
        <v>43739.77748842593</v>
      </c>
      <c r="Q65" s="64" t="s">
        <v>760</v>
      </c>
      <c r="R65" s="64"/>
      <c r="S65" s="64"/>
      <c r="T65" s="64" t="s">
        <v>835</v>
      </c>
      <c r="U65" s="66">
        <v>43739.77748842593</v>
      </c>
      <c r="V65" s="67" t="s">
        <v>987</v>
      </c>
      <c r="W65" s="64"/>
      <c r="X65" s="64"/>
      <c r="Y65" s="70" t="s">
        <v>1063</v>
      </c>
      <c r="Z65" s="64"/>
      <c r="AA65" s="104">
        <v>1</v>
      </c>
      <c r="AB65" s="48"/>
      <c r="AC65" s="49"/>
      <c r="AD65" s="48"/>
      <c r="AE65" s="49"/>
      <c r="AF65" s="48"/>
      <c r="AG65" s="49"/>
      <c r="AH65" s="48"/>
      <c r="AI65" s="49"/>
      <c r="AJ65" s="48"/>
      <c r="AK65" s="109"/>
      <c r="AL65" s="67" t="s">
        <v>694</v>
      </c>
      <c r="AM65" s="64" t="b">
        <v>0</v>
      </c>
      <c r="AN65" s="64">
        <v>0</v>
      </c>
      <c r="AO65" s="70" t="s">
        <v>275</v>
      </c>
      <c r="AP65" s="64" t="b">
        <v>0</v>
      </c>
      <c r="AQ65" s="64" t="s">
        <v>1125</v>
      </c>
      <c r="AR65" s="64"/>
      <c r="AS65" s="70" t="s">
        <v>275</v>
      </c>
      <c r="AT65" s="64" t="b">
        <v>0</v>
      </c>
      <c r="AU65" s="64">
        <v>3</v>
      </c>
      <c r="AV65" s="70" t="s">
        <v>1062</v>
      </c>
      <c r="AW65" s="64" t="s">
        <v>340</v>
      </c>
      <c r="AX65" s="64" t="b">
        <v>0</v>
      </c>
      <c r="AY65" s="70" t="s">
        <v>1062</v>
      </c>
      <c r="AZ65" s="64" t="s">
        <v>185</v>
      </c>
      <c r="BA65" s="64">
        <v>0</v>
      </c>
      <c r="BB65" s="64">
        <v>0</v>
      </c>
      <c r="BC65" s="64"/>
      <c r="BD65" s="64"/>
      <c r="BE65" s="64"/>
      <c r="BF65" s="64"/>
      <c r="BG65" s="64"/>
      <c r="BH65" s="64"/>
      <c r="BI65" s="64"/>
      <c r="BJ65" s="64"/>
      <c r="BK65" s="63" t="str">
        <f>REPLACE(INDEX(GroupVertices[Group],MATCH(Edges[[#This Row],[Vertex 1]],GroupVertices[Vertex],0)),1,1,"")</f>
        <v>1</v>
      </c>
      <c r="BL65" s="63" t="str">
        <f>REPLACE(INDEX(GroupVertices[Group],MATCH(Edges[[#This Row],[Vertex 2]],GroupVertices[Vertex],0)),1,1,"")</f>
        <v>3</v>
      </c>
      <c r="BM65" s="127">
        <v>43739</v>
      </c>
      <c r="BN65" s="70" t="s">
        <v>911</v>
      </c>
    </row>
    <row r="66" spans="1:66" ht="15">
      <c r="A66" s="62" t="s">
        <v>721</v>
      </c>
      <c r="B66" s="62" t="s">
        <v>735</v>
      </c>
      <c r="C66" s="81" t="s">
        <v>272</v>
      </c>
      <c r="D66" s="88">
        <v>5</v>
      </c>
      <c r="E66" s="89" t="s">
        <v>132</v>
      </c>
      <c r="F66" s="90">
        <v>16</v>
      </c>
      <c r="G66" s="81"/>
      <c r="H66" s="73"/>
      <c r="I66" s="91"/>
      <c r="J66" s="91"/>
      <c r="K66" s="34" t="s">
        <v>65</v>
      </c>
      <c r="L66" s="94">
        <v>66</v>
      </c>
      <c r="M66" s="94"/>
      <c r="N66" s="93"/>
      <c r="O66" s="64" t="s">
        <v>195</v>
      </c>
      <c r="P66" s="66">
        <v>43739.96135416667</v>
      </c>
      <c r="Q66" s="64" t="s">
        <v>760</v>
      </c>
      <c r="R66" s="64"/>
      <c r="S66" s="64"/>
      <c r="T66" s="64" t="s">
        <v>835</v>
      </c>
      <c r="U66" s="66">
        <v>43739.96135416667</v>
      </c>
      <c r="V66" s="67" t="s">
        <v>988</v>
      </c>
      <c r="W66" s="64"/>
      <c r="X66" s="64"/>
      <c r="Y66" s="70" t="s">
        <v>1064</v>
      </c>
      <c r="Z66" s="64"/>
      <c r="AA66" s="104">
        <v>1</v>
      </c>
      <c r="AB66" s="48">
        <v>0</v>
      </c>
      <c r="AC66" s="49">
        <v>0</v>
      </c>
      <c r="AD66" s="48">
        <v>0</v>
      </c>
      <c r="AE66" s="49">
        <v>0</v>
      </c>
      <c r="AF66" s="48">
        <v>0</v>
      </c>
      <c r="AG66" s="49">
        <v>0</v>
      </c>
      <c r="AH66" s="48">
        <v>14</v>
      </c>
      <c r="AI66" s="49">
        <v>100</v>
      </c>
      <c r="AJ66" s="48">
        <v>14</v>
      </c>
      <c r="AK66" s="109"/>
      <c r="AL66" s="67" t="s">
        <v>879</v>
      </c>
      <c r="AM66" s="64" t="b">
        <v>0</v>
      </c>
      <c r="AN66" s="64">
        <v>0</v>
      </c>
      <c r="AO66" s="70" t="s">
        <v>275</v>
      </c>
      <c r="AP66" s="64" t="b">
        <v>0</v>
      </c>
      <c r="AQ66" s="64" t="s">
        <v>1125</v>
      </c>
      <c r="AR66" s="64"/>
      <c r="AS66" s="70" t="s">
        <v>275</v>
      </c>
      <c r="AT66" s="64" t="b">
        <v>0</v>
      </c>
      <c r="AU66" s="64">
        <v>3</v>
      </c>
      <c r="AV66" s="70" t="s">
        <v>1062</v>
      </c>
      <c r="AW66" s="64" t="s">
        <v>1134</v>
      </c>
      <c r="AX66" s="64" t="b">
        <v>0</v>
      </c>
      <c r="AY66" s="70" t="s">
        <v>1062</v>
      </c>
      <c r="AZ66" s="64" t="s">
        <v>185</v>
      </c>
      <c r="BA66" s="64">
        <v>0</v>
      </c>
      <c r="BB66" s="64">
        <v>0</v>
      </c>
      <c r="BC66" s="64"/>
      <c r="BD66" s="64"/>
      <c r="BE66" s="64"/>
      <c r="BF66" s="64"/>
      <c r="BG66" s="64"/>
      <c r="BH66" s="64"/>
      <c r="BI66" s="64"/>
      <c r="BJ66" s="64"/>
      <c r="BK66" s="63" t="str">
        <f>REPLACE(INDEX(GroupVertices[Group],MATCH(Edges[[#This Row],[Vertex 1]],GroupVertices[Vertex],0)),1,1,"")</f>
        <v>3</v>
      </c>
      <c r="BL66" s="63" t="str">
        <f>REPLACE(INDEX(GroupVertices[Group],MATCH(Edges[[#This Row],[Vertex 2]],GroupVertices[Vertex],0)),1,1,"")</f>
        <v>3</v>
      </c>
      <c r="BM66" s="127">
        <v>43739</v>
      </c>
      <c r="BN66" s="70" t="s">
        <v>912</v>
      </c>
    </row>
    <row r="67" spans="1:66" ht="15">
      <c r="A67" s="62" t="s">
        <v>369</v>
      </c>
      <c r="B67" s="62" t="s">
        <v>721</v>
      </c>
      <c r="C67" s="81" t="s">
        <v>272</v>
      </c>
      <c r="D67" s="88">
        <v>5</v>
      </c>
      <c r="E67" s="89" t="s">
        <v>132</v>
      </c>
      <c r="F67" s="90">
        <v>16</v>
      </c>
      <c r="G67" s="81"/>
      <c r="H67" s="73"/>
      <c r="I67" s="91"/>
      <c r="J67" s="91"/>
      <c r="K67" s="34" t="s">
        <v>66</v>
      </c>
      <c r="L67" s="94">
        <v>67</v>
      </c>
      <c r="M67" s="94"/>
      <c r="N67" s="93"/>
      <c r="O67" s="64" t="s">
        <v>195</v>
      </c>
      <c r="P67" s="66">
        <v>43739.691342592596</v>
      </c>
      <c r="Q67" s="64" t="s">
        <v>760</v>
      </c>
      <c r="R67" s="64"/>
      <c r="S67" s="64"/>
      <c r="T67" s="64" t="s">
        <v>842</v>
      </c>
      <c r="U67" s="66">
        <v>43739.691342592596</v>
      </c>
      <c r="V67" s="67" t="s">
        <v>986</v>
      </c>
      <c r="W67" s="64"/>
      <c r="X67" s="64"/>
      <c r="Y67" s="70" t="s">
        <v>1062</v>
      </c>
      <c r="Z67" s="64"/>
      <c r="AA67" s="104">
        <v>1</v>
      </c>
      <c r="AB67" s="48"/>
      <c r="AC67" s="49"/>
      <c r="AD67" s="48"/>
      <c r="AE67" s="49"/>
      <c r="AF67" s="48"/>
      <c r="AG67" s="49"/>
      <c r="AH67" s="48"/>
      <c r="AI67" s="49"/>
      <c r="AJ67" s="48"/>
      <c r="AK67" s="131" t="s">
        <v>852</v>
      </c>
      <c r="AL67" s="67" t="s">
        <v>852</v>
      </c>
      <c r="AM67" s="64" t="b">
        <v>0</v>
      </c>
      <c r="AN67" s="64">
        <v>15</v>
      </c>
      <c r="AO67" s="70" t="s">
        <v>275</v>
      </c>
      <c r="AP67" s="64" t="b">
        <v>0</v>
      </c>
      <c r="AQ67" s="64" t="s">
        <v>1125</v>
      </c>
      <c r="AR67" s="64"/>
      <c r="AS67" s="70" t="s">
        <v>275</v>
      </c>
      <c r="AT67" s="64" t="b">
        <v>0</v>
      </c>
      <c r="AU67" s="64">
        <v>3</v>
      </c>
      <c r="AV67" s="70" t="s">
        <v>275</v>
      </c>
      <c r="AW67" s="64" t="s">
        <v>1135</v>
      </c>
      <c r="AX67" s="64" t="b">
        <v>0</v>
      </c>
      <c r="AY67" s="70" t="s">
        <v>1062</v>
      </c>
      <c r="AZ67" s="64" t="s">
        <v>185</v>
      </c>
      <c r="BA67" s="64">
        <v>0</v>
      </c>
      <c r="BB67" s="64">
        <v>0</v>
      </c>
      <c r="BC67" s="64"/>
      <c r="BD67" s="64"/>
      <c r="BE67" s="64"/>
      <c r="BF67" s="64"/>
      <c r="BG67" s="64"/>
      <c r="BH67" s="64"/>
      <c r="BI67" s="64"/>
      <c r="BJ67" s="64"/>
      <c r="BK67" s="63" t="str">
        <f>REPLACE(INDEX(GroupVertices[Group],MATCH(Edges[[#This Row],[Vertex 1]],GroupVertices[Vertex],0)),1,1,"")</f>
        <v>3</v>
      </c>
      <c r="BL67" s="63" t="str">
        <f>REPLACE(INDEX(GroupVertices[Group],MATCH(Edges[[#This Row],[Vertex 2]],GroupVertices[Vertex],0)),1,1,"")</f>
        <v>3</v>
      </c>
      <c r="BM67" s="127">
        <v>43739</v>
      </c>
      <c r="BN67" s="70" t="s">
        <v>910</v>
      </c>
    </row>
    <row r="68" spans="1:66" ht="15">
      <c r="A68" s="62" t="s">
        <v>693</v>
      </c>
      <c r="B68" s="62" t="s">
        <v>721</v>
      </c>
      <c r="C68" s="81" t="s">
        <v>272</v>
      </c>
      <c r="D68" s="88">
        <v>5</v>
      </c>
      <c r="E68" s="89" t="s">
        <v>132</v>
      </c>
      <c r="F68" s="90">
        <v>16</v>
      </c>
      <c r="G68" s="81"/>
      <c r="H68" s="73"/>
      <c r="I68" s="91"/>
      <c r="J68" s="91"/>
      <c r="K68" s="34" t="s">
        <v>65</v>
      </c>
      <c r="L68" s="94">
        <v>68</v>
      </c>
      <c r="M68" s="94"/>
      <c r="N68" s="93"/>
      <c r="O68" s="64" t="s">
        <v>195</v>
      </c>
      <c r="P68" s="66">
        <v>43739.77748842593</v>
      </c>
      <c r="Q68" s="64" t="s">
        <v>760</v>
      </c>
      <c r="R68" s="64"/>
      <c r="S68" s="64"/>
      <c r="T68" s="64" t="s">
        <v>835</v>
      </c>
      <c r="U68" s="66">
        <v>43739.77748842593</v>
      </c>
      <c r="V68" s="67" t="s">
        <v>987</v>
      </c>
      <c r="W68" s="64"/>
      <c r="X68" s="64"/>
      <c r="Y68" s="70" t="s">
        <v>1063</v>
      </c>
      <c r="Z68" s="64"/>
      <c r="AA68" s="104">
        <v>1</v>
      </c>
      <c r="AB68" s="48"/>
      <c r="AC68" s="49"/>
      <c r="AD68" s="48"/>
      <c r="AE68" s="49"/>
      <c r="AF68" s="48"/>
      <c r="AG68" s="49"/>
      <c r="AH68" s="48"/>
      <c r="AI68" s="49"/>
      <c r="AJ68" s="48"/>
      <c r="AK68" s="109"/>
      <c r="AL68" s="67" t="s">
        <v>694</v>
      </c>
      <c r="AM68" s="64" t="b">
        <v>0</v>
      </c>
      <c r="AN68" s="64">
        <v>0</v>
      </c>
      <c r="AO68" s="70" t="s">
        <v>275</v>
      </c>
      <c r="AP68" s="64" t="b">
        <v>0</v>
      </c>
      <c r="AQ68" s="64" t="s">
        <v>1125</v>
      </c>
      <c r="AR68" s="64"/>
      <c r="AS68" s="70" t="s">
        <v>275</v>
      </c>
      <c r="AT68" s="64" t="b">
        <v>0</v>
      </c>
      <c r="AU68" s="64">
        <v>3</v>
      </c>
      <c r="AV68" s="70" t="s">
        <v>1062</v>
      </c>
      <c r="AW68" s="64" t="s">
        <v>340</v>
      </c>
      <c r="AX68" s="64" t="b">
        <v>0</v>
      </c>
      <c r="AY68" s="70" t="s">
        <v>1062</v>
      </c>
      <c r="AZ68" s="64" t="s">
        <v>185</v>
      </c>
      <c r="BA68" s="64">
        <v>0</v>
      </c>
      <c r="BB68" s="64">
        <v>0</v>
      </c>
      <c r="BC68" s="64"/>
      <c r="BD68" s="64"/>
      <c r="BE68" s="64"/>
      <c r="BF68" s="64"/>
      <c r="BG68" s="64"/>
      <c r="BH68" s="64"/>
      <c r="BI68" s="64"/>
      <c r="BJ68" s="64"/>
      <c r="BK68" s="63" t="str">
        <f>REPLACE(INDEX(GroupVertices[Group],MATCH(Edges[[#This Row],[Vertex 1]],GroupVertices[Vertex],0)),1,1,"")</f>
        <v>1</v>
      </c>
      <c r="BL68" s="63" t="str">
        <f>REPLACE(INDEX(GroupVertices[Group],MATCH(Edges[[#This Row],[Vertex 2]],GroupVertices[Vertex],0)),1,1,"")</f>
        <v>3</v>
      </c>
      <c r="BM68" s="127">
        <v>43739</v>
      </c>
      <c r="BN68" s="70" t="s">
        <v>911</v>
      </c>
    </row>
    <row r="69" spans="1:66" ht="15">
      <c r="A69" s="62" t="s">
        <v>721</v>
      </c>
      <c r="B69" s="62" t="s">
        <v>369</v>
      </c>
      <c r="C69" s="81" t="s">
        <v>272</v>
      </c>
      <c r="D69" s="88">
        <v>5</v>
      </c>
      <c r="E69" s="89" t="s">
        <v>132</v>
      </c>
      <c r="F69" s="90">
        <v>16</v>
      </c>
      <c r="G69" s="81"/>
      <c r="H69" s="73"/>
      <c r="I69" s="91"/>
      <c r="J69" s="91"/>
      <c r="K69" s="34" t="s">
        <v>66</v>
      </c>
      <c r="L69" s="94">
        <v>69</v>
      </c>
      <c r="M69" s="94"/>
      <c r="N69" s="93"/>
      <c r="O69" s="64" t="s">
        <v>337</v>
      </c>
      <c r="P69" s="66">
        <v>43739.96135416667</v>
      </c>
      <c r="Q69" s="64" t="s">
        <v>760</v>
      </c>
      <c r="R69" s="64"/>
      <c r="S69" s="64"/>
      <c r="T69" s="64" t="s">
        <v>835</v>
      </c>
      <c r="U69" s="66">
        <v>43739.96135416667</v>
      </c>
      <c r="V69" s="67" t="s">
        <v>988</v>
      </c>
      <c r="W69" s="64"/>
      <c r="X69" s="64"/>
      <c r="Y69" s="70" t="s">
        <v>1064</v>
      </c>
      <c r="Z69" s="64"/>
      <c r="AA69" s="104">
        <v>1</v>
      </c>
      <c r="AB69" s="48"/>
      <c r="AC69" s="49"/>
      <c r="AD69" s="48"/>
      <c r="AE69" s="49"/>
      <c r="AF69" s="48"/>
      <c r="AG69" s="49"/>
      <c r="AH69" s="48"/>
      <c r="AI69" s="49"/>
      <c r="AJ69" s="48"/>
      <c r="AK69" s="109"/>
      <c r="AL69" s="67" t="s">
        <v>879</v>
      </c>
      <c r="AM69" s="64" t="b">
        <v>0</v>
      </c>
      <c r="AN69" s="64">
        <v>0</v>
      </c>
      <c r="AO69" s="70" t="s">
        <v>275</v>
      </c>
      <c r="AP69" s="64" t="b">
        <v>0</v>
      </c>
      <c r="AQ69" s="64" t="s">
        <v>1125</v>
      </c>
      <c r="AR69" s="64"/>
      <c r="AS69" s="70" t="s">
        <v>275</v>
      </c>
      <c r="AT69" s="64" t="b">
        <v>0</v>
      </c>
      <c r="AU69" s="64">
        <v>3</v>
      </c>
      <c r="AV69" s="70" t="s">
        <v>1062</v>
      </c>
      <c r="AW69" s="64" t="s">
        <v>1134</v>
      </c>
      <c r="AX69" s="64" t="b">
        <v>0</v>
      </c>
      <c r="AY69" s="70" t="s">
        <v>1062</v>
      </c>
      <c r="AZ69" s="64" t="s">
        <v>185</v>
      </c>
      <c r="BA69" s="64">
        <v>0</v>
      </c>
      <c r="BB69" s="64">
        <v>0</v>
      </c>
      <c r="BC69" s="64"/>
      <c r="BD69" s="64"/>
      <c r="BE69" s="64"/>
      <c r="BF69" s="64"/>
      <c r="BG69" s="64"/>
      <c r="BH69" s="64"/>
      <c r="BI69" s="64"/>
      <c r="BJ69" s="64"/>
      <c r="BK69" s="63" t="str">
        <f>REPLACE(INDEX(GroupVertices[Group],MATCH(Edges[[#This Row],[Vertex 1]],GroupVertices[Vertex],0)),1,1,"")</f>
        <v>3</v>
      </c>
      <c r="BL69" s="63" t="str">
        <f>REPLACE(INDEX(GroupVertices[Group],MATCH(Edges[[#This Row],[Vertex 2]],GroupVertices[Vertex],0)),1,1,"")</f>
        <v>3</v>
      </c>
      <c r="BM69" s="127">
        <v>43739</v>
      </c>
      <c r="BN69" s="70" t="s">
        <v>912</v>
      </c>
    </row>
    <row r="70" spans="1:66" ht="15">
      <c r="A70" s="62" t="s">
        <v>721</v>
      </c>
      <c r="B70" s="62" t="s">
        <v>732</v>
      </c>
      <c r="C70" s="81" t="s">
        <v>272</v>
      </c>
      <c r="D70" s="88">
        <v>5</v>
      </c>
      <c r="E70" s="89" t="s">
        <v>132</v>
      </c>
      <c r="F70" s="90">
        <v>16</v>
      </c>
      <c r="G70" s="81"/>
      <c r="H70" s="73"/>
      <c r="I70" s="91"/>
      <c r="J70" s="91"/>
      <c r="K70" s="34" t="s">
        <v>65</v>
      </c>
      <c r="L70" s="94">
        <v>70</v>
      </c>
      <c r="M70" s="94"/>
      <c r="N70" s="93"/>
      <c r="O70" s="64" t="s">
        <v>195</v>
      </c>
      <c r="P70" s="66">
        <v>43739.96135416667</v>
      </c>
      <c r="Q70" s="64" t="s">
        <v>760</v>
      </c>
      <c r="R70" s="64"/>
      <c r="S70" s="64"/>
      <c r="T70" s="64" t="s">
        <v>835</v>
      </c>
      <c r="U70" s="66">
        <v>43739.96135416667</v>
      </c>
      <c r="V70" s="67" t="s">
        <v>988</v>
      </c>
      <c r="W70" s="64"/>
      <c r="X70" s="64"/>
      <c r="Y70" s="70" t="s">
        <v>1064</v>
      </c>
      <c r="Z70" s="64"/>
      <c r="AA70" s="104">
        <v>1</v>
      </c>
      <c r="AB70" s="48"/>
      <c r="AC70" s="49"/>
      <c r="AD70" s="48"/>
      <c r="AE70" s="49"/>
      <c r="AF70" s="48"/>
      <c r="AG70" s="49"/>
      <c r="AH70" s="48"/>
      <c r="AI70" s="49"/>
      <c r="AJ70" s="48"/>
      <c r="AK70" s="109"/>
      <c r="AL70" s="67" t="s">
        <v>879</v>
      </c>
      <c r="AM70" s="64" t="b">
        <v>0</v>
      </c>
      <c r="AN70" s="64">
        <v>0</v>
      </c>
      <c r="AO70" s="70" t="s">
        <v>275</v>
      </c>
      <c r="AP70" s="64" t="b">
        <v>0</v>
      </c>
      <c r="AQ70" s="64" t="s">
        <v>1125</v>
      </c>
      <c r="AR70" s="64"/>
      <c r="AS70" s="70" t="s">
        <v>275</v>
      </c>
      <c r="AT70" s="64" t="b">
        <v>0</v>
      </c>
      <c r="AU70" s="64">
        <v>3</v>
      </c>
      <c r="AV70" s="70" t="s">
        <v>1062</v>
      </c>
      <c r="AW70" s="64" t="s">
        <v>1134</v>
      </c>
      <c r="AX70" s="64" t="b">
        <v>0</v>
      </c>
      <c r="AY70" s="70" t="s">
        <v>1062</v>
      </c>
      <c r="AZ70" s="64" t="s">
        <v>185</v>
      </c>
      <c r="BA70" s="64">
        <v>0</v>
      </c>
      <c r="BB70" s="64">
        <v>0</v>
      </c>
      <c r="BC70" s="64"/>
      <c r="BD70" s="64"/>
      <c r="BE70" s="64"/>
      <c r="BF70" s="64"/>
      <c r="BG70" s="64"/>
      <c r="BH70" s="64"/>
      <c r="BI70" s="64"/>
      <c r="BJ70" s="64"/>
      <c r="BK70" s="63" t="str">
        <f>REPLACE(INDEX(GroupVertices[Group],MATCH(Edges[[#This Row],[Vertex 1]],GroupVertices[Vertex],0)),1,1,"")</f>
        <v>3</v>
      </c>
      <c r="BL70" s="63" t="str">
        <f>REPLACE(INDEX(GroupVertices[Group],MATCH(Edges[[#This Row],[Vertex 2]],GroupVertices[Vertex],0)),1,1,"")</f>
        <v>3</v>
      </c>
      <c r="BM70" s="127">
        <v>43739</v>
      </c>
      <c r="BN70" s="70" t="s">
        <v>912</v>
      </c>
    </row>
    <row r="71" spans="1:66" ht="15">
      <c r="A71" s="62" t="s">
        <v>721</v>
      </c>
      <c r="B71" s="62" t="s">
        <v>725</v>
      </c>
      <c r="C71" s="81" t="s">
        <v>272</v>
      </c>
      <c r="D71" s="88">
        <v>5</v>
      </c>
      <c r="E71" s="89" t="s">
        <v>132</v>
      </c>
      <c r="F71" s="90">
        <v>16</v>
      </c>
      <c r="G71" s="81"/>
      <c r="H71" s="73"/>
      <c r="I71" s="91"/>
      <c r="J71" s="91"/>
      <c r="K71" s="34" t="s">
        <v>65</v>
      </c>
      <c r="L71" s="94">
        <v>71</v>
      </c>
      <c r="M71" s="94"/>
      <c r="N71" s="93"/>
      <c r="O71" s="64" t="s">
        <v>195</v>
      </c>
      <c r="P71" s="66">
        <v>43739.96135416667</v>
      </c>
      <c r="Q71" s="64" t="s">
        <v>760</v>
      </c>
      <c r="R71" s="64"/>
      <c r="S71" s="64"/>
      <c r="T71" s="64" t="s">
        <v>835</v>
      </c>
      <c r="U71" s="66">
        <v>43739.96135416667</v>
      </c>
      <c r="V71" s="67" t="s">
        <v>988</v>
      </c>
      <c r="W71" s="64"/>
      <c r="X71" s="64"/>
      <c r="Y71" s="70" t="s">
        <v>1064</v>
      </c>
      <c r="Z71" s="64"/>
      <c r="AA71" s="104">
        <v>1</v>
      </c>
      <c r="AB71" s="48"/>
      <c r="AC71" s="49"/>
      <c r="AD71" s="48"/>
      <c r="AE71" s="49"/>
      <c r="AF71" s="48"/>
      <c r="AG71" s="49"/>
      <c r="AH71" s="48"/>
      <c r="AI71" s="49"/>
      <c r="AJ71" s="48"/>
      <c r="AK71" s="109"/>
      <c r="AL71" s="67" t="s">
        <v>879</v>
      </c>
      <c r="AM71" s="64" t="b">
        <v>0</v>
      </c>
      <c r="AN71" s="64">
        <v>0</v>
      </c>
      <c r="AO71" s="70" t="s">
        <v>275</v>
      </c>
      <c r="AP71" s="64" t="b">
        <v>0</v>
      </c>
      <c r="AQ71" s="64" t="s">
        <v>1125</v>
      </c>
      <c r="AR71" s="64"/>
      <c r="AS71" s="70" t="s">
        <v>275</v>
      </c>
      <c r="AT71" s="64" t="b">
        <v>0</v>
      </c>
      <c r="AU71" s="64">
        <v>3</v>
      </c>
      <c r="AV71" s="70" t="s">
        <v>1062</v>
      </c>
      <c r="AW71" s="64" t="s">
        <v>1134</v>
      </c>
      <c r="AX71" s="64" t="b">
        <v>0</v>
      </c>
      <c r="AY71" s="70" t="s">
        <v>1062</v>
      </c>
      <c r="AZ71" s="64" t="s">
        <v>185</v>
      </c>
      <c r="BA71" s="64">
        <v>0</v>
      </c>
      <c r="BB71" s="64">
        <v>0</v>
      </c>
      <c r="BC71" s="64"/>
      <c r="BD71" s="64"/>
      <c r="BE71" s="64"/>
      <c r="BF71" s="64"/>
      <c r="BG71" s="64"/>
      <c r="BH71" s="64"/>
      <c r="BI71" s="64"/>
      <c r="BJ71" s="64"/>
      <c r="BK71" s="63" t="str">
        <f>REPLACE(INDEX(GroupVertices[Group],MATCH(Edges[[#This Row],[Vertex 1]],GroupVertices[Vertex],0)),1,1,"")</f>
        <v>3</v>
      </c>
      <c r="BL71" s="63" t="str">
        <f>REPLACE(INDEX(GroupVertices[Group],MATCH(Edges[[#This Row],[Vertex 2]],GroupVertices[Vertex],0)),1,1,"")</f>
        <v>3</v>
      </c>
      <c r="BM71" s="127">
        <v>43739</v>
      </c>
      <c r="BN71" s="70" t="s">
        <v>912</v>
      </c>
    </row>
    <row r="72" spans="1:66" ht="15">
      <c r="A72" s="62" t="s">
        <v>721</v>
      </c>
      <c r="B72" s="62" t="s">
        <v>731</v>
      </c>
      <c r="C72" s="81" t="s">
        <v>272</v>
      </c>
      <c r="D72" s="88">
        <v>5</v>
      </c>
      <c r="E72" s="89" t="s">
        <v>132</v>
      </c>
      <c r="F72" s="90">
        <v>16</v>
      </c>
      <c r="G72" s="81"/>
      <c r="H72" s="73"/>
      <c r="I72" s="91"/>
      <c r="J72" s="91"/>
      <c r="K72" s="34" t="s">
        <v>65</v>
      </c>
      <c r="L72" s="94">
        <v>72</v>
      </c>
      <c r="M72" s="94"/>
      <c r="N72" s="93"/>
      <c r="O72" s="64" t="s">
        <v>195</v>
      </c>
      <c r="P72" s="66">
        <v>43739.96135416667</v>
      </c>
      <c r="Q72" s="64" t="s">
        <v>760</v>
      </c>
      <c r="R72" s="64"/>
      <c r="S72" s="64"/>
      <c r="T72" s="64" t="s">
        <v>835</v>
      </c>
      <c r="U72" s="66">
        <v>43739.96135416667</v>
      </c>
      <c r="V72" s="67" t="s">
        <v>988</v>
      </c>
      <c r="W72" s="64"/>
      <c r="X72" s="64"/>
      <c r="Y72" s="70" t="s">
        <v>1064</v>
      </c>
      <c r="Z72" s="64"/>
      <c r="AA72" s="104">
        <v>1</v>
      </c>
      <c r="AB72" s="48"/>
      <c r="AC72" s="49"/>
      <c r="AD72" s="48"/>
      <c r="AE72" s="49"/>
      <c r="AF72" s="48"/>
      <c r="AG72" s="49"/>
      <c r="AH72" s="48"/>
      <c r="AI72" s="49"/>
      <c r="AJ72" s="48"/>
      <c r="AK72" s="109"/>
      <c r="AL72" s="67" t="s">
        <v>879</v>
      </c>
      <c r="AM72" s="64" t="b">
        <v>0</v>
      </c>
      <c r="AN72" s="64">
        <v>0</v>
      </c>
      <c r="AO72" s="70" t="s">
        <v>275</v>
      </c>
      <c r="AP72" s="64" t="b">
        <v>0</v>
      </c>
      <c r="AQ72" s="64" t="s">
        <v>1125</v>
      </c>
      <c r="AR72" s="64"/>
      <c r="AS72" s="70" t="s">
        <v>275</v>
      </c>
      <c r="AT72" s="64" t="b">
        <v>0</v>
      </c>
      <c r="AU72" s="64">
        <v>3</v>
      </c>
      <c r="AV72" s="70" t="s">
        <v>1062</v>
      </c>
      <c r="AW72" s="64" t="s">
        <v>1134</v>
      </c>
      <c r="AX72" s="64" t="b">
        <v>0</v>
      </c>
      <c r="AY72" s="70" t="s">
        <v>1062</v>
      </c>
      <c r="AZ72" s="64" t="s">
        <v>185</v>
      </c>
      <c r="BA72" s="64">
        <v>0</v>
      </c>
      <c r="BB72" s="64">
        <v>0</v>
      </c>
      <c r="BC72" s="64"/>
      <c r="BD72" s="64"/>
      <c r="BE72" s="64"/>
      <c r="BF72" s="64"/>
      <c r="BG72" s="64"/>
      <c r="BH72" s="64"/>
      <c r="BI72" s="64"/>
      <c r="BJ72" s="64"/>
      <c r="BK72" s="63" t="str">
        <f>REPLACE(INDEX(GroupVertices[Group],MATCH(Edges[[#This Row],[Vertex 1]],GroupVertices[Vertex],0)),1,1,"")</f>
        <v>3</v>
      </c>
      <c r="BL72" s="63" t="str">
        <f>REPLACE(INDEX(GroupVertices[Group],MATCH(Edges[[#This Row],[Vertex 2]],GroupVertices[Vertex],0)),1,1,"")</f>
        <v>2</v>
      </c>
      <c r="BM72" s="127">
        <v>43739</v>
      </c>
      <c r="BN72" s="70" t="s">
        <v>912</v>
      </c>
    </row>
    <row r="73" spans="1:66" ht="15">
      <c r="A73" s="62" t="s">
        <v>722</v>
      </c>
      <c r="B73" s="62" t="s">
        <v>747</v>
      </c>
      <c r="C73" s="81" t="s">
        <v>1828</v>
      </c>
      <c r="D73" s="88">
        <v>6.666666666666667</v>
      </c>
      <c r="E73" s="89" t="s">
        <v>136</v>
      </c>
      <c r="F73" s="90">
        <v>14.333333333333334</v>
      </c>
      <c r="G73" s="81"/>
      <c r="H73" s="73"/>
      <c r="I73" s="91"/>
      <c r="J73" s="91"/>
      <c r="K73" s="34" t="s">
        <v>65</v>
      </c>
      <c r="L73" s="94">
        <v>73</v>
      </c>
      <c r="M73" s="94"/>
      <c r="N73" s="93"/>
      <c r="O73" s="64" t="s">
        <v>195</v>
      </c>
      <c r="P73" s="66">
        <v>43735.93568287037</v>
      </c>
      <c r="Q73" s="64" t="s">
        <v>768</v>
      </c>
      <c r="R73" s="64"/>
      <c r="S73" s="64"/>
      <c r="T73" s="64" t="s">
        <v>833</v>
      </c>
      <c r="U73" s="66">
        <v>43735.93568287037</v>
      </c>
      <c r="V73" s="67" t="s">
        <v>803</v>
      </c>
      <c r="W73" s="64"/>
      <c r="X73" s="64"/>
      <c r="Y73" s="70" t="s">
        <v>1065</v>
      </c>
      <c r="Z73" s="64"/>
      <c r="AA73" s="104">
        <v>2</v>
      </c>
      <c r="AB73" s="48">
        <v>0</v>
      </c>
      <c r="AC73" s="49">
        <v>0</v>
      </c>
      <c r="AD73" s="48">
        <v>0</v>
      </c>
      <c r="AE73" s="49">
        <v>0</v>
      </c>
      <c r="AF73" s="48">
        <v>0</v>
      </c>
      <c r="AG73" s="49">
        <v>0</v>
      </c>
      <c r="AH73" s="48">
        <v>21</v>
      </c>
      <c r="AI73" s="49">
        <v>100</v>
      </c>
      <c r="AJ73" s="48">
        <v>21</v>
      </c>
      <c r="AK73" s="109"/>
      <c r="AL73" s="67" t="s">
        <v>880</v>
      </c>
      <c r="AM73" s="64" t="b">
        <v>0</v>
      </c>
      <c r="AN73" s="64">
        <v>12</v>
      </c>
      <c r="AO73" s="70" t="s">
        <v>275</v>
      </c>
      <c r="AP73" s="64" t="b">
        <v>0</v>
      </c>
      <c r="AQ73" s="64" t="s">
        <v>1122</v>
      </c>
      <c r="AR73" s="64"/>
      <c r="AS73" s="70" t="s">
        <v>275</v>
      </c>
      <c r="AT73" s="64" t="b">
        <v>0</v>
      </c>
      <c r="AU73" s="64">
        <v>1</v>
      </c>
      <c r="AV73" s="70" t="s">
        <v>275</v>
      </c>
      <c r="AW73" s="64" t="s">
        <v>1135</v>
      </c>
      <c r="AX73" s="64" t="b">
        <v>0</v>
      </c>
      <c r="AY73" s="70" t="s">
        <v>1065</v>
      </c>
      <c r="AZ73" s="64" t="s">
        <v>185</v>
      </c>
      <c r="BA73" s="64">
        <v>0</v>
      </c>
      <c r="BB73" s="64">
        <v>0</v>
      </c>
      <c r="BC73" s="64"/>
      <c r="BD73" s="64"/>
      <c r="BE73" s="64"/>
      <c r="BF73" s="64"/>
      <c r="BG73" s="64"/>
      <c r="BH73" s="64"/>
      <c r="BI73" s="64"/>
      <c r="BJ73" s="64"/>
      <c r="BK73" s="63" t="str">
        <f>REPLACE(INDEX(GroupVertices[Group],MATCH(Edges[[#This Row],[Vertex 1]],GroupVertices[Vertex],0)),1,1,"")</f>
        <v>4</v>
      </c>
      <c r="BL73" s="63" t="str">
        <f>REPLACE(INDEX(GroupVertices[Group],MATCH(Edges[[#This Row],[Vertex 2]],GroupVertices[Vertex],0)),1,1,"")</f>
        <v>4</v>
      </c>
      <c r="BM73" s="127">
        <v>43735</v>
      </c>
      <c r="BN73" s="70" t="s">
        <v>913</v>
      </c>
    </row>
    <row r="74" spans="1:66" ht="15">
      <c r="A74" s="62" t="s">
        <v>722</v>
      </c>
      <c r="B74" s="62" t="s">
        <v>747</v>
      </c>
      <c r="C74" s="81" t="s">
        <v>1828</v>
      </c>
      <c r="D74" s="88">
        <v>6.666666666666667</v>
      </c>
      <c r="E74" s="89" t="s">
        <v>136</v>
      </c>
      <c r="F74" s="90">
        <v>14.333333333333334</v>
      </c>
      <c r="G74" s="81"/>
      <c r="H74" s="73"/>
      <c r="I74" s="91"/>
      <c r="J74" s="91"/>
      <c r="K74" s="34" t="s">
        <v>65</v>
      </c>
      <c r="L74" s="94">
        <v>74</v>
      </c>
      <c r="M74" s="94"/>
      <c r="N74" s="93"/>
      <c r="O74" s="64" t="s">
        <v>195</v>
      </c>
      <c r="P74" s="66">
        <v>43736.82203703704</v>
      </c>
      <c r="Q74" s="64" t="s">
        <v>768</v>
      </c>
      <c r="R74" s="64"/>
      <c r="S74" s="64"/>
      <c r="T74" s="64" t="s">
        <v>833</v>
      </c>
      <c r="U74" s="66">
        <v>43736.82203703704</v>
      </c>
      <c r="V74" s="67" t="s">
        <v>989</v>
      </c>
      <c r="W74" s="64"/>
      <c r="X74" s="64"/>
      <c r="Y74" s="70" t="s">
        <v>1066</v>
      </c>
      <c r="Z74" s="64"/>
      <c r="AA74" s="104">
        <v>2</v>
      </c>
      <c r="AB74" s="48">
        <v>0</v>
      </c>
      <c r="AC74" s="49">
        <v>0</v>
      </c>
      <c r="AD74" s="48">
        <v>0</v>
      </c>
      <c r="AE74" s="49">
        <v>0</v>
      </c>
      <c r="AF74" s="48">
        <v>0</v>
      </c>
      <c r="AG74" s="49">
        <v>0</v>
      </c>
      <c r="AH74" s="48">
        <v>21</v>
      </c>
      <c r="AI74" s="49">
        <v>100</v>
      </c>
      <c r="AJ74" s="48">
        <v>21</v>
      </c>
      <c r="AK74" s="109"/>
      <c r="AL74" s="67" t="s">
        <v>880</v>
      </c>
      <c r="AM74" s="64" t="b">
        <v>0</v>
      </c>
      <c r="AN74" s="64">
        <v>0</v>
      </c>
      <c r="AO74" s="70" t="s">
        <v>275</v>
      </c>
      <c r="AP74" s="64" t="b">
        <v>0</v>
      </c>
      <c r="AQ74" s="64" t="s">
        <v>1122</v>
      </c>
      <c r="AR74" s="64"/>
      <c r="AS74" s="70" t="s">
        <v>275</v>
      </c>
      <c r="AT74" s="64" t="b">
        <v>0</v>
      </c>
      <c r="AU74" s="64">
        <v>1</v>
      </c>
      <c r="AV74" s="70" t="s">
        <v>1065</v>
      </c>
      <c r="AW74" s="64" t="s">
        <v>1135</v>
      </c>
      <c r="AX74" s="64" t="b">
        <v>0</v>
      </c>
      <c r="AY74" s="70" t="s">
        <v>1065</v>
      </c>
      <c r="AZ74" s="64" t="s">
        <v>185</v>
      </c>
      <c r="BA74" s="64">
        <v>0</v>
      </c>
      <c r="BB74" s="64">
        <v>0</v>
      </c>
      <c r="BC74" s="64"/>
      <c r="BD74" s="64"/>
      <c r="BE74" s="64"/>
      <c r="BF74" s="64"/>
      <c r="BG74" s="64"/>
      <c r="BH74" s="64"/>
      <c r="BI74" s="64"/>
      <c r="BJ74" s="64"/>
      <c r="BK74" s="63" t="str">
        <f>REPLACE(INDEX(GroupVertices[Group],MATCH(Edges[[#This Row],[Vertex 1]],GroupVertices[Vertex],0)),1,1,"")</f>
        <v>4</v>
      </c>
      <c r="BL74" s="63" t="str">
        <f>REPLACE(INDEX(GroupVertices[Group],MATCH(Edges[[#This Row],[Vertex 2]],GroupVertices[Vertex],0)),1,1,"")</f>
        <v>4</v>
      </c>
      <c r="BM74" s="127">
        <v>43736</v>
      </c>
      <c r="BN74" s="70" t="s">
        <v>914</v>
      </c>
    </row>
    <row r="75" spans="1:66" ht="15">
      <c r="A75" s="62" t="s">
        <v>722</v>
      </c>
      <c r="B75" s="62" t="s">
        <v>722</v>
      </c>
      <c r="C75" s="81" t="s">
        <v>1829</v>
      </c>
      <c r="D75" s="88">
        <v>10</v>
      </c>
      <c r="E75" s="89" t="s">
        <v>136</v>
      </c>
      <c r="F75" s="90">
        <v>7.666666666666666</v>
      </c>
      <c r="G75" s="81"/>
      <c r="H75" s="73"/>
      <c r="I75" s="91"/>
      <c r="J75" s="91"/>
      <c r="K75" s="34" t="s">
        <v>65</v>
      </c>
      <c r="L75" s="94">
        <v>75</v>
      </c>
      <c r="M75" s="94"/>
      <c r="N75" s="93"/>
      <c r="O75" s="64" t="s">
        <v>185</v>
      </c>
      <c r="P75" s="66">
        <v>43735.56239583333</v>
      </c>
      <c r="Q75" s="64" t="s">
        <v>769</v>
      </c>
      <c r="R75" s="64"/>
      <c r="S75" s="64"/>
      <c r="T75" s="64" t="s">
        <v>833</v>
      </c>
      <c r="U75" s="66">
        <v>43735.56239583333</v>
      </c>
      <c r="V75" s="67" t="s">
        <v>990</v>
      </c>
      <c r="W75" s="64"/>
      <c r="X75" s="64"/>
      <c r="Y75" s="70" t="s">
        <v>1067</v>
      </c>
      <c r="Z75" s="64"/>
      <c r="AA75" s="104">
        <v>6</v>
      </c>
      <c r="AB75" s="48">
        <v>0</v>
      </c>
      <c r="AC75" s="49">
        <v>0</v>
      </c>
      <c r="AD75" s="48">
        <v>0</v>
      </c>
      <c r="AE75" s="49">
        <v>0</v>
      </c>
      <c r="AF75" s="48">
        <v>0</v>
      </c>
      <c r="AG75" s="49">
        <v>0</v>
      </c>
      <c r="AH75" s="48">
        <v>18</v>
      </c>
      <c r="AI75" s="49">
        <v>100</v>
      </c>
      <c r="AJ75" s="48">
        <v>18</v>
      </c>
      <c r="AK75" s="131" t="s">
        <v>853</v>
      </c>
      <c r="AL75" s="67" t="s">
        <v>853</v>
      </c>
      <c r="AM75" s="64" t="b">
        <v>0</v>
      </c>
      <c r="AN75" s="64">
        <v>14</v>
      </c>
      <c r="AO75" s="70" t="s">
        <v>275</v>
      </c>
      <c r="AP75" s="64" t="b">
        <v>0</v>
      </c>
      <c r="AQ75" s="64" t="s">
        <v>1122</v>
      </c>
      <c r="AR75" s="64"/>
      <c r="AS75" s="70" t="s">
        <v>275</v>
      </c>
      <c r="AT75" s="64" t="b">
        <v>0</v>
      </c>
      <c r="AU75" s="64">
        <v>0</v>
      </c>
      <c r="AV75" s="70" t="s">
        <v>275</v>
      </c>
      <c r="AW75" s="64" t="s">
        <v>1135</v>
      </c>
      <c r="AX75" s="64" t="b">
        <v>0</v>
      </c>
      <c r="AY75" s="70" t="s">
        <v>1067</v>
      </c>
      <c r="AZ75" s="64" t="s">
        <v>185</v>
      </c>
      <c r="BA75" s="64">
        <v>0</v>
      </c>
      <c r="BB75" s="64">
        <v>0</v>
      </c>
      <c r="BC75" s="64"/>
      <c r="BD75" s="64"/>
      <c r="BE75" s="64"/>
      <c r="BF75" s="64"/>
      <c r="BG75" s="64"/>
      <c r="BH75" s="64"/>
      <c r="BI75" s="64"/>
      <c r="BJ75" s="64"/>
      <c r="BK75" s="63" t="str">
        <f>REPLACE(INDEX(GroupVertices[Group],MATCH(Edges[[#This Row],[Vertex 1]],GroupVertices[Vertex],0)),1,1,"")</f>
        <v>4</v>
      </c>
      <c r="BL75" s="63" t="str">
        <f>REPLACE(INDEX(GroupVertices[Group],MATCH(Edges[[#This Row],[Vertex 2]],GroupVertices[Vertex],0)),1,1,"")</f>
        <v>4</v>
      </c>
      <c r="BM75" s="127">
        <v>43735</v>
      </c>
      <c r="BN75" s="70" t="s">
        <v>915</v>
      </c>
    </row>
    <row r="76" spans="1:66" ht="15">
      <c r="A76" s="62" t="s">
        <v>722</v>
      </c>
      <c r="B76" s="62" t="s">
        <v>722</v>
      </c>
      <c r="C76" s="81" t="s">
        <v>1829</v>
      </c>
      <c r="D76" s="88">
        <v>10</v>
      </c>
      <c r="E76" s="89" t="s">
        <v>136</v>
      </c>
      <c r="F76" s="90">
        <v>7.666666666666666</v>
      </c>
      <c r="G76" s="81"/>
      <c r="H76" s="73"/>
      <c r="I76" s="91"/>
      <c r="J76" s="91"/>
      <c r="K76" s="34" t="s">
        <v>65</v>
      </c>
      <c r="L76" s="94">
        <v>76</v>
      </c>
      <c r="M76" s="94"/>
      <c r="N76" s="93"/>
      <c r="O76" s="64" t="s">
        <v>185</v>
      </c>
      <c r="P76" s="66">
        <v>43736.5681712963</v>
      </c>
      <c r="Q76" s="64" t="s">
        <v>770</v>
      </c>
      <c r="R76" s="67" t="s">
        <v>803</v>
      </c>
      <c r="S76" s="64" t="s">
        <v>821</v>
      </c>
      <c r="T76" s="64" t="s">
        <v>833</v>
      </c>
      <c r="U76" s="66">
        <v>43736.5681712963</v>
      </c>
      <c r="V76" s="67" t="s">
        <v>991</v>
      </c>
      <c r="W76" s="64"/>
      <c r="X76" s="64"/>
      <c r="Y76" s="70" t="s">
        <v>1068</v>
      </c>
      <c r="Z76" s="64"/>
      <c r="AA76" s="104">
        <v>6</v>
      </c>
      <c r="AB76" s="48">
        <v>0</v>
      </c>
      <c r="AC76" s="49">
        <v>0</v>
      </c>
      <c r="AD76" s="48">
        <v>0</v>
      </c>
      <c r="AE76" s="49">
        <v>0</v>
      </c>
      <c r="AF76" s="48">
        <v>0</v>
      </c>
      <c r="AG76" s="49">
        <v>0</v>
      </c>
      <c r="AH76" s="48">
        <v>26</v>
      </c>
      <c r="AI76" s="49">
        <v>100</v>
      </c>
      <c r="AJ76" s="48">
        <v>26</v>
      </c>
      <c r="AK76" s="109"/>
      <c r="AL76" s="67" t="s">
        <v>880</v>
      </c>
      <c r="AM76" s="64" t="b">
        <v>0</v>
      </c>
      <c r="AN76" s="64">
        <v>1</v>
      </c>
      <c r="AO76" s="70" t="s">
        <v>275</v>
      </c>
      <c r="AP76" s="64" t="b">
        <v>1</v>
      </c>
      <c r="AQ76" s="64" t="s">
        <v>1122</v>
      </c>
      <c r="AR76" s="64"/>
      <c r="AS76" s="70" t="s">
        <v>1065</v>
      </c>
      <c r="AT76" s="64" t="b">
        <v>0</v>
      </c>
      <c r="AU76" s="64">
        <v>0</v>
      </c>
      <c r="AV76" s="70" t="s">
        <v>275</v>
      </c>
      <c r="AW76" s="64" t="s">
        <v>1135</v>
      </c>
      <c r="AX76" s="64" t="b">
        <v>0</v>
      </c>
      <c r="AY76" s="70" t="s">
        <v>1068</v>
      </c>
      <c r="AZ76" s="64" t="s">
        <v>185</v>
      </c>
      <c r="BA76" s="64">
        <v>0</v>
      </c>
      <c r="BB76" s="64">
        <v>0</v>
      </c>
      <c r="BC76" s="64"/>
      <c r="BD76" s="64"/>
      <c r="BE76" s="64"/>
      <c r="BF76" s="64"/>
      <c r="BG76" s="64"/>
      <c r="BH76" s="64"/>
      <c r="BI76" s="64"/>
      <c r="BJ76" s="64"/>
      <c r="BK76" s="63" t="str">
        <f>REPLACE(INDEX(GroupVertices[Group],MATCH(Edges[[#This Row],[Vertex 1]],GroupVertices[Vertex],0)),1,1,"")</f>
        <v>4</v>
      </c>
      <c r="BL76" s="63" t="str">
        <f>REPLACE(INDEX(GroupVertices[Group],MATCH(Edges[[#This Row],[Vertex 2]],GroupVertices[Vertex],0)),1,1,"")</f>
        <v>4</v>
      </c>
      <c r="BM76" s="127">
        <v>43736</v>
      </c>
      <c r="BN76" s="70" t="s">
        <v>916</v>
      </c>
    </row>
    <row r="77" spans="1:66" ht="15">
      <c r="A77" s="62" t="s">
        <v>722</v>
      </c>
      <c r="B77" s="62" t="s">
        <v>722</v>
      </c>
      <c r="C77" s="81" t="s">
        <v>1828</v>
      </c>
      <c r="D77" s="88">
        <v>6.666666666666667</v>
      </c>
      <c r="E77" s="89" t="s">
        <v>136</v>
      </c>
      <c r="F77" s="90">
        <v>14.333333333333334</v>
      </c>
      <c r="G77" s="81"/>
      <c r="H77" s="73"/>
      <c r="I77" s="91"/>
      <c r="J77" s="91"/>
      <c r="K77" s="34" t="s">
        <v>65</v>
      </c>
      <c r="L77" s="94">
        <v>77</v>
      </c>
      <c r="M77" s="94"/>
      <c r="N77" s="93"/>
      <c r="O77" s="64" t="s">
        <v>337</v>
      </c>
      <c r="P77" s="66">
        <v>43736.82203703704</v>
      </c>
      <c r="Q77" s="64" t="s">
        <v>768</v>
      </c>
      <c r="R77" s="64"/>
      <c r="S77" s="64"/>
      <c r="T77" s="64" t="s">
        <v>833</v>
      </c>
      <c r="U77" s="66">
        <v>43736.82203703704</v>
      </c>
      <c r="V77" s="67" t="s">
        <v>989</v>
      </c>
      <c r="W77" s="64"/>
      <c r="X77" s="64"/>
      <c r="Y77" s="70" t="s">
        <v>1066</v>
      </c>
      <c r="Z77" s="64"/>
      <c r="AA77" s="104">
        <v>2</v>
      </c>
      <c r="AB77" s="48"/>
      <c r="AC77" s="49"/>
      <c r="AD77" s="48"/>
      <c r="AE77" s="49"/>
      <c r="AF77" s="48"/>
      <c r="AG77" s="49"/>
      <c r="AH77" s="48"/>
      <c r="AI77" s="49"/>
      <c r="AJ77" s="48"/>
      <c r="AK77" s="109"/>
      <c r="AL77" s="67" t="s">
        <v>880</v>
      </c>
      <c r="AM77" s="64" t="b">
        <v>0</v>
      </c>
      <c r="AN77" s="64">
        <v>0</v>
      </c>
      <c r="AO77" s="70" t="s">
        <v>275</v>
      </c>
      <c r="AP77" s="64" t="b">
        <v>0</v>
      </c>
      <c r="AQ77" s="64" t="s">
        <v>1122</v>
      </c>
      <c r="AR77" s="64"/>
      <c r="AS77" s="70" t="s">
        <v>275</v>
      </c>
      <c r="AT77" s="64" t="b">
        <v>0</v>
      </c>
      <c r="AU77" s="64">
        <v>1</v>
      </c>
      <c r="AV77" s="70" t="s">
        <v>1065</v>
      </c>
      <c r="AW77" s="64" t="s">
        <v>1135</v>
      </c>
      <c r="AX77" s="64" t="b">
        <v>0</v>
      </c>
      <c r="AY77" s="70" t="s">
        <v>1065</v>
      </c>
      <c r="AZ77" s="64" t="s">
        <v>185</v>
      </c>
      <c r="BA77" s="64">
        <v>0</v>
      </c>
      <c r="BB77" s="64">
        <v>0</v>
      </c>
      <c r="BC77" s="64"/>
      <c r="BD77" s="64"/>
      <c r="BE77" s="64"/>
      <c r="BF77" s="64"/>
      <c r="BG77" s="64"/>
      <c r="BH77" s="64"/>
      <c r="BI77" s="64"/>
      <c r="BJ77" s="64"/>
      <c r="BK77" s="63" t="str">
        <f>REPLACE(INDEX(GroupVertices[Group],MATCH(Edges[[#This Row],[Vertex 1]],GroupVertices[Vertex],0)),1,1,"")</f>
        <v>4</v>
      </c>
      <c r="BL77" s="63" t="str">
        <f>REPLACE(INDEX(GroupVertices[Group],MATCH(Edges[[#This Row],[Vertex 2]],GroupVertices[Vertex],0)),1,1,"")</f>
        <v>4</v>
      </c>
      <c r="BM77" s="127">
        <v>43736</v>
      </c>
      <c r="BN77" s="70" t="s">
        <v>914</v>
      </c>
    </row>
    <row r="78" spans="1:66" ht="15">
      <c r="A78" s="62" t="s">
        <v>722</v>
      </c>
      <c r="B78" s="62" t="s">
        <v>722</v>
      </c>
      <c r="C78" s="81" t="s">
        <v>1829</v>
      </c>
      <c r="D78" s="88">
        <v>10</v>
      </c>
      <c r="E78" s="89" t="s">
        <v>136</v>
      </c>
      <c r="F78" s="90">
        <v>7.666666666666666</v>
      </c>
      <c r="G78" s="81"/>
      <c r="H78" s="73"/>
      <c r="I78" s="91"/>
      <c r="J78" s="91"/>
      <c r="K78" s="34" t="s">
        <v>65</v>
      </c>
      <c r="L78" s="94">
        <v>78</v>
      </c>
      <c r="M78" s="94"/>
      <c r="N78" s="93"/>
      <c r="O78" s="64" t="s">
        <v>185</v>
      </c>
      <c r="P78" s="66">
        <v>43737.80226851852</v>
      </c>
      <c r="Q78" s="64" t="s">
        <v>752</v>
      </c>
      <c r="R78" s="64"/>
      <c r="S78" s="64"/>
      <c r="T78" s="64" t="s">
        <v>833</v>
      </c>
      <c r="U78" s="66">
        <v>43737.80226851852</v>
      </c>
      <c r="V78" s="67" t="s">
        <v>992</v>
      </c>
      <c r="W78" s="64"/>
      <c r="X78" s="64"/>
      <c r="Y78" s="70" t="s">
        <v>1069</v>
      </c>
      <c r="Z78" s="64"/>
      <c r="AA78" s="104">
        <v>6</v>
      </c>
      <c r="AB78" s="48">
        <v>0</v>
      </c>
      <c r="AC78" s="49">
        <v>0</v>
      </c>
      <c r="AD78" s="48">
        <v>0</v>
      </c>
      <c r="AE78" s="49">
        <v>0</v>
      </c>
      <c r="AF78" s="48">
        <v>0</v>
      </c>
      <c r="AG78" s="49">
        <v>0</v>
      </c>
      <c r="AH78" s="48">
        <v>28</v>
      </c>
      <c r="AI78" s="49">
        <v>100</v>
      </c>
      <c r="AJ78" s="48">
        <v>28</v>
      </c>
      <c r="AK78" s="131" t="s">
        <v>854</v>
      </c>
      <c r="AL78" s="67" t="s">
        <v>854</v>
      </c>
      <c r="AM78" s="64" t="b">
        <v>0</v>
      </c>
      <c r="AN78" s="64">
        <v>15</v>
      </c>
      <c r="AO78" s="70" t="s">
        <v>275</v>
      </c>
      <c r="AP78" s="64" t="b">
        <v>0</v>
      </c>
      <c r="AQ78" s="64" t="s">
        <v>1122</v>
      </c>
      <c r="AR78" s="64"/>
      <c r="AS78" s="70" t="s">
        <v>275</v>
      </c>
      <c r="AT78" s="64" t="b">
        <v>0</v>
      </c>
      <c r="AU78" s="64">
        <v>1</v>
      </c>
      <c r="AV78" s="70" t="s">
        <v>275</v>
      </c>
      <c r="AW78" s="64" t="s">
        <v>1135</v>
      </c>
      <c r="AX78" s="64" t="b">
        <v>0</v>
      </c>
      <c r="AY78" s="70" t="s">
        <v>1069</v>
      </c>
      <c r="AZ78" s="64" t="s">
        <v>185</v>
      </c>
      <c r="BA78" s="64">
        <v>0</v>
      </c>
      <c r="BB78" s="64">
        <v>0</v>
      </c>
      <c r="BC78" s="64"/>
      <c r="BD78" s="64"/>
      <c r="BE78" s="64"/>
      <c r="BF78" s="64"/>
      <c r="BG78" s="64"/>
      <c r="BH78" s="64"/>
      <c r="BI78" s="64"/>
      <c r="BJ78" s="64"/>
      <c r="BK78" s="63" t="str">
        <f>REPLACE(INDEX(GroupVertices[Group],MATCH(Edges[[#This Row],[Vertex 1]],GroupVertices[Vertex],0)),1,1,"")</f>
        <v>4</v>
      </c>
      <c r="BL78" s="63" t="str">
        <f>REPLACE(INDEX(GroupVertices[Group],MATCH(Edges[[#This Row],[Vertex 2]],GroupVertices[Vertex],0)),1,1,"")</f>
        <v>4</v>
      </c>
      <c r="BM78" s="127">
        <v>43737</v>
      </c>
      <c r="BN78" s="70" t="s">
        <v>917</v>
      </c>
    </row>
    <row r="79" spans="1:66" ht="15">
      <c r="A79" s="62" t="s">
        <v>722</v>
      </c>
      <c r="B79" s="62" t="s">
        <v>722</v>
      </c>
      <c r="C79" s="81" t="s">
        <v>1829</v>
      </c>
      <c r="D79" s="88">
        <v>10</v>
      </c>
      <c r="E79" s="89" t="s">
        <v>136</v>
      </c>
      <c r="F79" s="90">
        <v>7.666666666666666</v>
      </c>
      <c r="G79" s="81"/>
      <c r="H79" s="73"/>
      <c r="I79" s="91"/>
      <c r="J79" s="91"/>
      <c r="K79" s="34" t="s">
        <v>65</v>
      </c>
      <c r="L79" s="94">
        <v>79</v>
      </c>
      <c r="M79" s="94"/>
      <c r="N79" s="93"/>
      <c r="O79" s="64" t="s">
        <v>185</v>
      </c>
      <c r="P79" s="66">
        <v>43738.04614583333</v>
      </c>
      <c r="Q79" s="64" t="s">
        <v>771</v>
      </c>
      <c r="R79" s="67" t="s">
        <v>804</v>
      </c>
      <c r="S79" s="64" t="s">
        <v>691</v>
      </c>
      <c r="T79" s="64" t="s">
        <v>833</v>
      </c>
      <c r="U79" s="66">
        <v>43738.04614583333</v>
      </c>
      <c r="V79" s="67" t="s">
        <v>993</v>
      </c>
      <c r="W79" s="64"/>
      <c r="X79" s="64"/>
      <c r="Y79" s="70" t="s">
        <v>1070</v>
      </c>
      <c r="Z79" s="70" t="s">
        <v>1069</v>
      </c>
      <c r="AA79" s="104">
        <v>6</v>
      </c>
      <c r="AB79" s="48">
        <v>0</v>
      </c>
      <c r="AC79" s="49">
        <v>0</v>
      </c>
      <c r="AD79" s="48">
        <v>0</v>
      </c>
      <c r="AE79" s="49">
        <v>0</v>
      </c>
      <c r="AF79" s="48">
        <v>0</v>
      </c>
      <c r="AG79" s="49">
        <v>0</v>
      </c>
      <c r="AH79" s="48">
        <v>43</v>
      </c>
      <c r="AI79" s="49">
        <v>100</v>
      </c>
      <c r="AJ79" s="48">
        <v>43</v>
      </c>
      <c r="AK79" s="109"/>
      <c r="AL79" s="67" t="s">
        <v>880</v>
      </c>
      <c r="AM79" s="64" t="b">
        <v>0</v>
      </c>
      <c r="AN79" s="64">
        <v>9</v>
      </c>
      <c r="AO79" s="70" t="s">
        <v>1117</v>
      </c>
      <c r="AP79" s="64" t="b">
        <v>0</v>
      </c>
      <c r="AQ79" s="64" t="s">
        <v>1122</v>
      </c>
      <c r="AR79" s="64"/>
      <c r="AS79" s="70" t="s">
        <v>275</v>
      </c>
      <c r="AT79" s="64" t="b">
        <v>0</v>
      </c>
      <c r="AU79" s="64">
        <v>0</v>
      </c>
      <c r="AV79" s="70" t="s">
        <v>275</v>
      </c>
      <c r="AW79" s="64" t="s">
        <v>1135</v>
      </c>
      <c r="AX79" s="64" t="b">
        <v>0</v>
      </c>
      <c r="AY79" s="70" t="s">
        <v>1069</v>
      </c>
      <c r="AZ79" s="64" t="s">
        <v>185</v>
      </c>
      <c r="BA79" s="64">
        <v>0</v>
      </c>
      <c r="BB79" s="64">
        <v>0</v>
      </c>
      <c r="BC79" s="64"/>
      <c r="BD79" s="64"/>
      <c r="BE79" s="64"/>
      <c r="BF79" s="64"/>
      <c r="BG79" s="64"/>
      <c r="BH79" s="64"/>
      <c r="BI79" s="64"/>
      <c r="BJ79" s="64"/>
      <c r="BK79" s="63" t="str">
        <f>REPLACE(INDEX(GroupVertices[Group],MATCH(Edges[[#This Row],[Vertex 1]],GroupVertices[Vertex],0)),1,1,"")</f>
        <v>4</v>
      </c>
      <c r="BL79" s="63" t="str">
        <f>REPLACE(INDEX(GroupVertices[Group],MATCH(Edges[[#This Row],[Vertex 2]],GroupVertices[Vertex],0)),1,1,"")</f>
        <v>4</v>
      </c>
      <c r="BM79" s="127">
        <v>43738</v>
      </c>
      <c r="BN79" s="70" t="s">
        <v>918</v>
      </c>
    </row>
    <row r="80" spans="1:66" ht="15">
      <c r="A80" s="62" t="s">
        <v>722</v>
      </c>
      <c r="B80" s="62" t="s">
        <v>722</v>
      </c>
      <c r="C80" s="81" t="s">
        <v>1829</v>
      </c>
      <c r="D80" s="88">
        <v>10</v>
      </c>
      <c r="E80" s="89" t="s">
        <v>136</v>
      </c>
      <c r="F80" s="90">
        <v>7.666666666666666</v>
      </c>
      <c r="G80" s="81"/>
      <c r="H80" s="73"/>
      <c r="I80" s="91"/>
      <c r="J80" s="91"/>
      <c r="K80" s="34" t="s">
        <v>65</v>
      </c>
      <c r="L80" s="94">
        <v>80</v>
      </c>
      <c r="M80" s="94"/>
      <c r="N80" s="93"/>
      <c r="O80" s="64" t="s">
        <v>185</v>
      </c>
      <c r="P80" s="66">
        <v>43739.84836805556</v>
      </c>
      <c r="Q80" s="64" t="s">
        <v>772</v>
      </c>
      <c r="R80" s="64"/>
      <c r="S80" s="64"/>
      <c r="T80" s="64" t="s">
        <v>833</v>
      </c>
      <c r="U80" s="66">
        <v>43739.84836805556</v>
      </c>
      <c r="V80" s="67" t="s">
        <v>994</v>
      </c>
      <c r="W80" s="64"/>
      <c r="X80" s="64"/>
      <c r="Y80" s="70" t="s">
        <v>1071</v>
      </c>
      <c r="Z80" s="70" t="s">
        <v>1070</v>
      </c>
      <c r="AA80" s="104">
        <v>6</v>
      </c>
      <c r="AB80" s="48">
        <v>0</v>
      </c>
      <c r="AC80" s="49">
        <v>0</v>
      </c>
      <c r="AD80" s="48">
        <v>0</v>
      </c>
      <c r="AE80" s="49">
        <v>0</v>
      </c>
      <c r="AF80" s="48">
        <v>0</v>
      </c>
      <c r="AG80" s="49">
        <v>0</v>
      </c>
      <c r="AH80" s="48">
        <v>24</v>
      </c>
      <c r="AI80" s="49">
        <v>100</v>
      </c>
      <c r="AJ80" s="48">
        <v>24</v>
      </c>
      <c r="AK80" s="131" t="s">
        <v>855</v>
      </c>
      <c r="AL80" s="67" t="s">
        <v>855</v>
      </c>
      <c r="AM80" s="64" t="b">
        <v>0</v>
      </c>
      <c r="AN80" s="64">
        <v>4</v>
      </c>
      <c r="AO80" s="70" t="s">
        <v>1117</v>
      </c>
      <c r="AP80" s="64" t="b">
        <v>0</v>
      </c>
      <c r="AQ80" s="64" t="s">
        <v>1122</v>
      </c>
      <c r="AR80" s="64"/>
      <c r="AS80" s="70" t="s">
        <v>275</v>
      </c>
      <c r="AT80" s="64" t="b">
        <v>0</v>
      </c>
      <c r="AU80" s="64">
        <v>0</v>
      </c>
      <c r="AV80" s="70" t="s">
        <v>275</v>
      </c>
      <c r="AW80" s="64" t="s">
        <v>1135</v>
      </c>
      <c r="AX80" s="64" t="b">
        <v>0</v>
      </c>
      <c r="AY80" s="70" t="s">
        <v>1070</v>
      </c>
      <c r="AZ80" s="64" t="s">
        <v>185</v>
      </c>
      <c r="BA80" s="64">
        <v>0</v>
      </c>
      <c r="BB80" s="64">
        <v>0</v>
      </c>
      <c r="BC80" s="64"/>
      <c r="BD80" s="64"/>
      <c r="BE80" s="64"/>
      <c r="BF80" s="64"/>
      <c r="BG80" s="64"/>
      <c r="BH80" s="64"/>
      <c r="BI80" s="64"/>
      <c r="BJ80" s="64"/>
      <c r="BK80" s="63" t="str">
        <f>REPLACE(INDEX(GroupVertices[Group],MATCH(Edges[[#This Row],[Vertex 1]],GroupVertices[Vertex],0)),1,1,"")</f>
        <v>4</v>
      </c>
      <c r="BL80" s="63" t="str">
        <f>REPLACE(INDEX(GroupVertices[Group],MATCH(Edges[[#This Row],[Vertex 2]],GroupVertices[Vertex],0)),1,1,"")</f>
        <v>4</v>
      </c>
      <c r="BM80" s="127">
        <v>43739</v>
      </c>
      <c r="BN80" s="70" t="s">
        <v>919</v>
      </c>
    </row>
    <row r="81" spans="1:66" ht="15">
      <c r="A81" s="62" t="s">
        <v>722</v>
      </c>
      <c r="B81" s="62" t="s">
        <v>722</v>
      </c>
      <c r="C81" s="81" t="s">
        <v>1829</v>
      </c>
      <c r="D81" s="88">
        <v>10</v>
      </c>
      <c r="E81" s="89" t="s">
        <v>136</v>
      </c>
      <c r="F81" s="90">
        <v>7.666666666666666</v>
      </c>
      <c r="G81" s="81"/>
      <c r="H81" s="73"/>
      <c r="I81" s="91"/>
      <c r="J81" s="91"/>
      <c r="K81" s="34" t="s">
        <v>65</v>
      </c>
      <c r="L81" s="94">
        <v>81</v>
      </c>
      <c r="M81" s="94"/>
      <c r="N81" s="93"/>
      <c r="O81" s="64" t="s">
        <v>185</v>
      </c>
      <c r="P81" s="66">
        <v>43740.078206018516</v>
      </c>
      <c r="Q81" s="64" t="s">
        <v>773</v>
      </c>
      <c r="R81" s="64"/>
      <c r="S81" s="64"/>
      <c r="T81" s="64" t="s">
        <v>833</v>
      </c>
      <c r="U81" s="66">
        <v>43740.078206018516</v>
      </c>
      <c r="V81" s="67" t="s">
        <v>995</v>
      </c>
      <c r="W81" s="64"/>
      <c r="X81" s="64"/>
      <c r="Y81" s="70" t="s">
        <v>1072</v>
      </c>
      <c r="Z81" s="64"/>
      <c r="AA81" s="104">
        <v>6</v>
      </c>
      <c r="AB81" s="48">
        <v>0</v>
      </c>
      <c r="AC81" s="49">
        <v>0</v>
      </c>
      <c r="AD81" s="48">
        <v>0</v>
      </c>
      <c r="AE81" s="49">
        <v>0</v>
      </c>
      <c r="AF81" s="48">
        <v>0</v>
      </c>
      <c r="AG81" s="49">
        <v>0</v>
      </c>
      <c r="AH81" s="48">
        <v>17</v>
      </c>
      <c r="AI81" s="49">
        <v>100</v>
      </c>
      <c r="AJ81" s="48">
        <v>17</v>
      </c>
      <c r="AK81" s="109"/>
      <c r="AL81" s="67" t="s">
        <v>880</v>
      </c>
      <c r="AM81" s="64" t="b">
        <v>0</v>
      </c>
      <c r="AN81" s="64">
        <v>0</v>
      </c>
      <c r="AO81" s="70" t="s">
        <v>275</v>
      </c>
      <c r="AP81" s="64" t="b">
        <v>0</v>
      </c>
      <c r="AQ81" s="64" t="s">
        <v>1122</v>
      </c>
      <c r="AR81" s="64"/>
      <c r="AS81" s="70" t="s">
        <v>275</v>
      </c>
      <c r="AT81" s="64" t="b">
        <v>0</v>
      </c>
      <c r="AU81" s="64">
        <v>1</v>
      </c>
      <c r="AV81" s="70" t="s">
        <v>275</v>
      </c>
      <c r="AW81" s="64" t="s">
        <v>340</v>
      </c>
      <c r="AX81" s="64" t="b">
        <v>0</v>
      </c>
      <c r="AY81" s="70" t="s">
        <v>1072</v>
      </c>
      <c r="AZ81" s="64" t="s">
        <v>185</v>
      </c>
      <c r="BA81" s="64">
        <v>0</v>
      </c>
      <c r="BB81" s="64">
        <v>0</v>
      </c>
      <c r="BC81" s="64"/>
      <c r="BD81" s="64"/>
      <c r="BE81" s="64"/>
      <c r="BF81" s="64"/>
      <c r="BG81" s="64"/>
      <c r="BH81" s="64"/>
      <c r="BI81" s="64"/>
      <c r="BJ81" s="64"/>
      <c r="BK81" s="63" t="str">
        <f>REPLACE(INDEX(GroupVertices[Group],MATCH(Edges[[#This Row],[Vertex 1]],GroupVertices[Vertex],0)),1,1,"")</f>
        <v>4</v>
      </c>
      <c r="BL81" s="63" t="str">
        <f>REPLACE(INDEX(GroupVertices[Group],MATCH(Edges[[#This Row],[Vertex 2]],GroupVertices[Vertex],0)),1,1,"")</f>
        <v>4</v>
      </c>
      <c r="BM81" s="127">
        <v>43740</v>
      </c>
      <c r="BN81" s="70" t="s">
        <v>920</v>
      </c>
    </row>
    <row r="82" spans="1:66" ht="15">
      <c r="A82" s="62" t="s">
        <v>722</v>
      </c>
      <c r="B82" s="62" t="s">
        <v>722</v>
      </c>
      <c r="C82" s="81" t="s">
        <v>1828</v>
      </c>
      <c r="D82" s="88">
        <v>6.666666666666667</v>
      </c>
      <c r="E82" s="89" t="s">
        <v>136</v>
      </c>
      <c r="F82" s="90">
        <v>14.333333333333334</v>
      </c>
      <c r="G82" s="81"/>
      <c r="H82" s="73"/>
      <c r="I82" s="91"/>
      <c r="J82" s="91"/>
      <c r="K82" s="34" t="s">
        <v>65</v>
      </c>
      <c r="L82" s="94">
        <v>82</v>
      </c>
      <c r="M82" s="94"/>
      <c r="N82" s="93"/>
      <c r="O82" s="64" t="s">
        <v>337</v>
      </c>
      <c r="P82" s="66">
        <v>43740.58725694445</v>
      </c>
      <c r="Q82" s="64" t="s">
        <v>773</v>
      </c>
      <c r="R82" s="64"/>
      <c r="S82" s="64"/>
      <c r="T82" s="64" t="s">
        <v>833</v>
      </c>
      <c r="U82" s="66">
        <v>43740.58725694445</v>
      </c>
      <c r="V82" s="67" t="s">
        <v>996</v>
      </c>
      <c r="W82" s="64"/>
      <c r="X82" s="64"/>
      <c r="Y82" s="70" t="s">
        <v>1073</v>
      </c>
      <c r="Z82" s="64"/>
      <c r="AA82" s="104">
        <v>2</v>
      </c>
      <c r="AB82" s="48">
        <v>0</v>
      </c>
      <c r="AC82" s="49">
        <v>0</v>
      </c>
      <c r="AD82" s="48">
        <v>0</v>
      </c>
      <c r="AE82" s="49">
        <v>0</v>
      </c>
      <c r="AF82" s="48">
        <v>0</v>
      </c>
      <c r="AG82" s="49">
        <v>0</v>
      </c>
      <c r="AH82" s="48">
        <v>17</v>
      </c>
      <c r="AI82" s="49">
        <v>100</v>
      </c>
      <c r="AJ82" s="48">
        <v>17</v>
      </c>
      <c r="AK82" s="109"/>
      <c r="AL82" s="67" t="s">
        <v>880</v>
      </c>
      <c r="AM82" s="64" t="b">
        <v>0</v>
      </c>
      <c r="AN82" s="64">
        <v>0</v>
      </c>
      <c r="AO82" s="70" t="s">
        <v>275</v>
      </c>
      <c r="AP82" s="64" t="b">
        <v>0</v>
      </c>
      <c r="AQ82" s="64" t="s">
        <v>1122</v>
      </c>
      <c r="AR82" s="64"/>
      <c r="AS82" s="70" t="s">
        <v>275</v>
      </c>
      <c r="AT82" s="64" t="b">
        <v>0</v>
      </c>
      <c r="AU82" s="64">
        <v>1</v>
      </c>
      <c r="AV82" s="70" t="s">
        <v>1072</v>
      </c>
      <c r="AW82" s="64" t="s">
        <v>1135</v>
      </c>
      <c r="AX82" s="64" t="b">
        <v>0</v>
      </c>
      <c r="AY82" s="70" t="s">
        <v>1072</v>
      </c>
      <c r="AZ82" s="64" t="s">
        <v>185</v>
      </c>
      <c r="BA82" s="64">
        <v>0</v>
      </c>
      <c r="BB82" s="64">
        <v>0</v>
      </c>
      <c r="BC82" s="64"/>
      <c r="BD82" s="64"/>
      <c r="BE82" s="64"/>
      <c r="BF82" s="64"/>
      <c r="BG82" s="64"/>
      <c r="BH82" s="64"/>
      <c r="BI82" s="64"/>
      <c r="BJ82" s="64"/>
      <c r="BK82" s="63" t="str">
        <f>REPLACE(INDEX(GroupVertices[Group],MATCH(Edges[[#This Row],[Vertex 1]],GroupVertices[Vertex],0)),1,1,"")</f>
        <v>4</v>
      </c>
      <c r="BL82" s="63" t="str">
        <f>REPLACE(INDEX(GroupVertices[Group],MATCH(Edges[[#This Row],[Vertex 2]],GroupVertices[Vertex],0)),1,1,"")</f>
        <v>4</v>
      </c>
      <c r="BM82" s="127">
        <v>43740</v>
      </c>
      <c r="BN82" s="70" t="s">
        <v>921</v>
      </c>
    </row>
    <row r="83" spans="1:66" ht="15">
      <c r="A83" s="62" t="s">
        <v>369</v>
      </c>
      <c r="B83" s="62" t="s">
        <v>720</v>
      </c>
      <c r="C83" s="81" t="s">
        <v>272</v>
      </c>
      <c r="D83" s="88">
        <v>5</v>
      </c>
      <c r="E83" s="89" t="s">
        <v>132</v>
      </c>
      <c r="F83" s="90">
        <v>16</v>
      </c>
      <c r="G83" s="81"/>
      <c r="H83" s="73"/>
      <c r="I83" s="91"/>
      <c r="J83" s="91"/>
      <c r="K83" s="34" t="s">
        <v>66</v>
      </c>
      <c r="L83" s="94">
        <v>83</v>
      </c>
      <c r="M83" s="94"/>
      <c r="N83" s="93"/>
      <c r="O83" s="64" t="s">
        <v>195</v>
      </c>
      <c r="P83" s="66">
        <v>43739.65550925926</v>
      </c>
      <c r="Q83" s="64" t="s">
        <v>774</v>
      </c>
      <c r="R83" s="67" t="s">
        <v>805</v>
      </c>
      <c r="S83" s="64" t="s">
        <v>825</v>
      </c>
      <c r="T83" s="64" t="s">
        <v>843</v>
      </c>
      <c r="U83" s="66">
        <v>43739.65550925926</v>
      </c>
      <c r="V83" s="67" t="s">
        <v>997</v>
      </c>
      <c r="W83" s="64"/>
      <c r="X83" s="64"/>
      <c r="Y83" s="70" t="s">
        <v>1074</v>
      </c>
      <c r="Z83" s="64"/>
      <c r="AA83" s="104">
        <v>1</v>
      </c>
      <c r="AB83" s="48">
        <v>0</v>
      </c>
      <c r="AC83" s="49">
        <v>0</v>
      </c>
      <c r="AD83" s="48">
        <v>0</v>
      </c>
      <c r="AE83" s="49">
        <v>0</v>
      </c>
      <c r="AF83" s="48">
        <v>0</v>
      </c>
      <c r="AG83" s="49">
        <v>0</v>
      </c>
      <c r="AH83" s="48">
        <v>22</v>
      </c>
      <c r="AI83" s="49">
        <v>100</v>
      </c>
      <c r="AJ83" s="48">
        <v>22</v>
      </c>
      <c r="AK83" s="109"/>
      <c r="AL83" s="67" t="s">
        <v>396</v>
      </c>
      <c r="AM83" s="64" t="b">
        <v>0</v>
      </c>
      <c r="AN83" s="64">
        <v>12</v>
      </c>
      <c r="AO83" s="70" t="s">
        <v>275</v>
      </c>
      <c r="AP83" s="64" t="b">
        <v>0</v>
      </c>
      <c r="AQ83" s="64" t="s">
        <v>1122</v>
      </c>
      <c r="AR83" s="64"/>
      <c r="AS83" s="70" t="s">
        <v>275</v>
      </c>
      <c r="AT83" s="64" t="b">
        <v>0</v>
      </c>
      <c r="AU83" s="64">
        <v>3</v>
      </c>
      <c r="AV83" s="70" t="s">
        <v>275</v>
      </c>
      <c r="AW83" s="64" t="s">
        <v>1135</v>
      </c>
      <c r="AX83" s="64" t="b">
        <v>0</v>
      </c>
      <c r="AY83" s="70" t="s">
        <v>1074</v>
      </c>
      <c r="AZ83" s="64" t="s">
        <v>185</v>
      </c>
      <c r="BA83" s="64">
        <v>0</v>
      </c>
      <c r="BB83" s="64">
        <v>0</v>
      </c>
      <c r="BC83" s="64"/>
      <c r="BD83" s="64"/>
      <c r="BE83" s="64"/>
      <c r="BF83" s="64"/>
      <c r="BG83" s="64"/>
      <c r="BH83" s="64"/>
      <c r="BI83" s="64"/>
      <c r="BJ83" s="64"/>
      <c r="BK83" s="63" t="str">
        <f>REPLACE(INDEX(GroupVertices[Group],MATCH(Edges[[#This Row],[Vertex 1]],GroupVertices[Vertex],0)),1,1,"")</f>
        <v>3</v>
      </c>
      <c r="BL83" s="63" t="str">
        <f>REPLACE(INDEX(GroupVertices[Group],MATCH(Edges[[#This Row],[Vertex 2]],GroupVertices[Vertex],0)),1,1,"")</f>
        <v>1</v>
      </c>
      <c r="BM83" s="127">
        <v>43739</v>
      </c>
      <c r="BN83" s="70" t="s">
        <v>922</v>
      </c>
    </row>
    <row r="84" spans="1:66" ht="15">
      <c r="A84" s="62" t="s">
        <v>693</v>
      </c>
      <c r="B84" s="62" t="s">
        <v>720</v>
      </c>
      <c r="C84" s="81" t="s">
        <v>1828</v>
      </c>
      <c r="D84" s="88">
        <v>6.666666666666667</v>
      </c>
      <c r="E84" s="89" t="s">
        <v>136</v>
      </c>
      <c r="F84" s="90">
        <v>14.333333333333334</v>
      </c>
      <c r="G84" s="81"/>
      <c r="H84" s="73"/>
      <c r="I84" s="91"/>
      <c r="J84" s="91"/>
      <c r="K84" s="34" t="s">
        <v>66</v>
      </c>
      <c r="L84" s="94">
        <v>84</v>
      </c>
      <c r="M84" s="94"/>
      <c r="N84" s="93"/>
      <c r="O84" s="64" t="s">
        <v>195</v>
      </c>
      <c r="P84" s="66">
        <v>43733.65980324074</v>
      </c>
      <c r="Q84" s="64" t="s">
        <v>767</v>
      </c>
      <c r="R84" s="67" t="s">
        <v>802</v>
      </c>
      <c r="S84" s="64" t="s">
        <v>825</v>
      </c>
      <c r="T84" s="64" t="s">
        <v>841</v>
      </c>
      <c r="U84" s="66">
        <v>43733.65980324074</v>
      </c>
      <c r="V84" s="67" t="s">
        <v>813</v>
      </c>
      <c r="W84" s="64"/>
      <c r="X84" s="64"/>
      <c r="Y84" s="70" t="s">
        <v>1060</v>
      </c>
      <c r="Z84" s="64"/>
      <c r="AA84" s="104">
        <v>2</v>
      </c>
      <c r="AB84" s="48"/>
      <c r="AC84" s="49"/>
      <c r="AD84" s="48"/>
      <c r="AE84" s="49"/>
      <c r="AF84" s="48"/>
      <c r="AG84" s="49"/>
      <c r="AH84" s="48"/>
      <c r="AI84" s="49"/>
      <c r="AJ84" s="48"/>
      <c r="AK84" s="109"/>
      <c r="AL84" s="67" t="s">
        <v>694</v>
      </c>
      <c r="AM84" s="64" t="b">
        <v>0</v>
      </c>
      <c r="AN84" s="64">
        <v>5</v>
      </c>
      <c r="AO84" s="70" t="s">
        <v>275</v>
      </c>
      <c r="AP84" s="64" t="b">
        <v>0</v>
      </c>
      <c r="AQ84" s="64" t="s">
        <v>1122</v>
      </c>
      <c r="AR84" s="64"/>
      <c r="AS84" s="70" t="s">
        <v>275</v>
      </c>
      <c r="AT84" s="64" t="b">
        <v>0</v>
      </c>
      <c r="AU84" s="64">
        <v>2</v>
      </c>
      <c r="AV84" s="70" t="s">
        <v>275</v>
      </c>
      <c r="AW84" s="64" t="s">
        <v>1136</v>
      </c>
      <c r="AX84" s="64" t="b">
        <v>0</v>
      </c>
      <c r="AY84" s="70" t="s">
        <v>1060</v>
      </c>
      <c r="AZ84" s="64" t="s">
        <v>185</v>
      </c>
      <c r="BA84" s="64">
        <v>0</v>
      </c>
      <c r="BB84" s="64">
        <v>0</v>
      </c>
      <c r="BC84" s="64"/>
      <c r="BD84" s="64"/>
      <c r="BE84" s="64"/>
      <c r="BF84" s="64"/>
      <c r="BG84" s="64"/>
      <c r="BH84" s="64"/>
      <c r="BI84" s="64"/>
      <c r="BJ84" s="64"/>
      <c r="BK84" s="63" t="str">
        <f>REPLACE(INDEX(GroupVertices[Group],MATCH(Edges[[#This Row],[Vertex 1]],GroupVertices[Vertex],0)),1,1,"")</f>
        <v>1</v>
      </c>
      <c r="BL84" s="63" t="str">
        <f>REPLACE(INDEX(GroupVertices[Group],MATCH(Edges[[#This Row],[Vertex 2]],GroupVertices[Vertex],0)),1,1,"")</f>
        <v>1</v>
      </c>
      <c r="BM84" s="127">
        <v>43733</v>
      </c>
      <c r="BN84" s="70" t="s">
        <v>908</v>
      </c>
    </row>
    <row r="85" spans="1:66" ht="15">
      <c r="A85" s="62" t="s">
        <v>693</v>
      </c>
      <c r="B85" s="62" t="s">
        <v>720</v>
      </c>
      <c r="C85" s="81" t="s">
        <v>1828</v>
      </c>
      <c r="D85" s="88">
        <v>6.666666666666667</v>
      </c>
      <c r="E85" s="89" t="s">
        <v>136</v>
      </c>
      <c r="F85" s="90">
        <v>14.333333333333334</v>
      </c>
      <c r="G85" s="81"/>
      <c r="H85" s="73"/>
      <c r="I85" s="91"/>
      <c r="J85" s="91"/>
      <c r="K85" s="34" t="s">
        <v>66</v>
      </c>
      <c r="L85" s="94">
        <v>85</v>
      </c>
      <c r="M85" s="94"/>
      <c r="N85" s="93"/>
      <c r="O85" s="64" t="s">
        <v>195</v>
      </c>
      <c r="P85" s="66">
        <v>43739.655856481484</v>
      </c>
      <c r="Q85" s="64" t="s">
        <v>774</v>
      </c>
      <c r="R85" s="67" t="s">
        <v>805</v>
      </c>
      <c r="S85" s="64" t="s">
        <v>825</v>
      </c>
      <c r="T85" s="64" t="s">
        <v>833</v>
      </c>
      <c r="U85" s="66">
        <v>43739.655856481484</v>
      </c>
      <c r="V85" s="67" t="s">
        <v>998</v>
      </c>
      <c r="W85" s="64"/>
      <c r="X85" s="64"/>
      <c r="Y85" s="70" t="s">
        <v>1075</v>
      </c>
      <c r="Z85" s="64"/>
      <c r="AA85" s="104">
        <v>2</v>
      </c>
      <c r="AB85" s="48">
        <v>0</v>
      </c>
      <c r="AC85" s="49">
        <v>0</v>
      </c>
      <c r="AD85" s="48">
        <v>0</v>
      </c>
      <c r="AE85" s="49">
        <v>0</v>
      </c>
      <c r="AF85" s="48">
        <v>0</v>
      </c>
      <c r="AG85" s="49">
        <v>0</v>
      </c>
      <c r="AH85" s="48">
        <v>22</v>
      </c>
      <c r="AI85" s="49">
        <v>100</v>
      </c>
      <c r="AJ85" s="48">
        <v>22</v>
      </c>
      <c r="AK85" s="109"/>
      <c r="AL85" s="67" t="s">
        <v>694</v>
      </c>
      <c r="AM85" s="64" t="b">
        <v>0</v>
      </c>
      <c r="AN85" s="64">
        <v>0</v>
      </c>
      <c r="AO85" s="70" t="s">
        <v>275</v>
      </c>
      <c r="AP85" s="64" t="b">
        <v>0</v>
      </c>
      <c r="AQ85" s="64" t="s">
        <v>1122</v>
      </c>
      <c r="AR85" s="64"/>
      <c r="AS85" s="70" t="s">
        <v>275</v>
      </c>
      <c r="AT85" s="64" t="b">
        <v>0</v>
      </c>
      <c r="AU85" s="64">
        <v>3</v>
      </c>
      <c r="AV85" s="70" t="s">
        <v>1074</v>
      </c>
      <c r="AW85" s="64" t="s">
        <v>1135</v>
      </c>
      <c r="AX85" s="64" t="b">
        <v>0</v>
      </c>
      <c r="AY85" s="70" t="s">
        <v>1074</v>
      </c>
      <c r="AZ85" s="64" t="s">
        <v>185</v>
      </c>
      <c r="BA85" s="64">
        <v>0</v>
      </c>
      <c r="BB85" s="64">
        <v>0</v>
      </c>
      <c r="BC85" s="64"/>
      <c r="BD85" s="64"/>
      <c r="BE85" s="64"/>
      <c r="BF85" s="64"/>
      <c r="BG85" s="64"/>
      <c r="BH85" s="64"/>
      <c r="BI85" s="64"/>
      <c r="BJ85" s="64"/>
      <c r="BK85" s="63" t="str">
        <f>REPLACE(INDEX(GroupVertices[Group],MATCH(Edges[[#This Row],[Vertex 1]],GroupVertices[Vertex],0)),1,1,"")</f>
        <v>1</v>
      </c>
      <c r="BL85" s="63" t="str">
        <f>REPLACE(INDEX(GroupVertices[Group],MATCH(Edges[[#This Row],[Vertex 2]],GroupVertices[Vertex],0)),1,1,"")</f>
        <v>1</v>
      </c>
      <c r="BM85" s="127">
        <v>43739</v>
      </c>
      <c r="BN85" s="70" t="s">
        <v>923</v>
      </c>
    </row>
    <row r="86" spans="1:66" ht="15">
      <c r="A86" s="62" t="s">
        <v>720</v>
      </c>
      <c r="B86" s="62" t="s">
        <v>693</v>
      </c>
      <c r="C86" s="81" t="s">
        <v>272</v>
      </c>
      <c r="D86" s="88">
        <v>5</v>
      </c>
      <c r="E86" s="89" t="s">
        <v>132</v>
      </c>
      <c r="F86" s="90">
        <v>16</v>
      </c>
      <c r="G86" s="81"/>
      <c r="H86" s="73"/>
      <c r="I86" s="91"/>
      <c r="J86" s="91"/>
      <c r="K86" s="34" t="s">
        <v>66</v>
      </c>
      <c r="L86" s="94">
        <v>86</v>
      </c>
      <c r="M86" s="94"/>
      <c r="N86" s="93"/>
      <c r="O86" s="64" t="s">
        <v>337</v>
      </c>
      <c r="P86" s="66">
        <v>43733.783842592595</v>
      </c>
      <c r="Q86" s="64" t="s">
        <v>767</v>
      </c>
      <c r="R86" s="67" t="s">
        <v>802</v>
      </c>
      <c r="S86" s="64" t="s">
        <v>825</v>
      </c>
      <c r="T86" s="64"/>
      <c r="U86" s="66">
        <v>43733.783842592595</v>
      </c>
      <c r="V86" s="67" t="s">
        <v>985</v>
      </c>
      <c r="W86" s="64"/>
      <c r="X86" s="64"/>
      <c r="Y86" s="70" t="s">
        <v>1061</v>
      </c>
      <c r="Z86" s="64"/>
      <c r="AA86" s="104">
        <v>1</v>
      </c>
      <c r="AB86" s="48"/>
      <c r="AC86" s="49"/>
      <c r="AD86" s="48"/>
      <c r="AE86" s="49"/>
      <c r="AF86" s="48"/>
      <c r="AG86" s="49"/>
      <c r="AH86" s="48"/>
      <c r="AI86" s="49"/>
      <c r="AJ86" s="48"/>
      <c r="AK86" s="109"/>
      <c r="AL86" s="67" t="s">
        <v>878</v>
      </c>
      <c r="AM86" s="64" t="b">
        <v>0</v>
      </c>
      <c r="AN86" s="64">
        <v>0</v>
      </c>
      <c r="AO86" s="70" t="s">
        <v>275</v>
      </c>
      <c r="AP86" s="64" t="b">
        <v>0</v>
      </c>
      <c r="AQ86" s="64" t="s">
        <v>1122</v>
      </c>
      <c r="AR86" s="64"/>
      <c r="AS86" s="70" t="s">
        <v>275</v>
      </c>
      <c r="AT86" s="64" t="b">
        <v>0</v>
      </c>
      <c r="AU86" s="64">
        <v>2</v>
      </c>
      <c r="AV86" s="70" t="s">
        <v>1060</v>
      </c>
      <c r="AW86" s="64" t="s">
        <v>1135</v>
      </c>
      <c r="AX86" s="64" t="b">
        <v>0</v>
      </c>
      <c r="AY86" s="70" t="s">
        <v>1060</v>
      </c>
      <c r="AZ86" s="64" t="s">
        <v>185</v>
      </c>
      <c r="BA86" s="64">
        <v>0</v>
      </c>
      <c r="BB86" s="64">
        <v>0</v>
      </c>
      <c r="BC86" s="64"/>
      <c r="BD86" s="64"/>
      <c r="BE86" s="64"/>
      <c r="BF86" s="64"/>
      <c r="BG86" s="64"/>
      <c r="BH86" s="64"/>
      <c r="BI86" s="64"/>
      <c r="BJ86" s="64"/>
      <c r="BK86" s="63" t="str">
        <f>REPLACE(INDEX(GroupVertices[Group],MATCH(Edges[[#This Row],[Vertex 1]],GroupVertices[Vertex],0)),1,1,"")</f>
        <v>1</v>
      </c>
      <c r="BL86" s="63" t="str">
        <f>REPLACE(INDEX(GroupVertices[Group],MATCH(Edges[[#This Row],[Vertex 2]],GroupVertices[Vertex],0)),1,1,"")</f>
        <v>1</v>
      </c>
      <c r="BM86" s="127">
        <v>43733</v>
      </c>
      <c r="BN86" s="70" t="s">
        <v>909</v>
      </c>
    </row>
    <row r="87" spans="1:66" ht="15">
      <c r="A87" s="62" t="s">
        <v>720</v>
      </c>
      <c r="B87" s="62" t="s">
        <v>731</v>
      </c>
      <c r="C87" s="81" t="s">
        <v>1828</v>
      </c>
      <c r="D87" s="88">
        <v>6.666666666666667</v>
      </c>
      <c r="E87" s="89" t="s">
        <v>136</v>
      </c>
      <c r="F87" s="90">
        <v>14.333333333333334</v>
      </c>
      <c r="G87" s="81"/>
      <c r="H87" s="73"/>
      <c r="I87" s="91"/>
      <c r="J87" s="91"/>
      <c r="K87" s="34" t="s">
        <v>65</v>
      </c>
      <c r="L87" s="94">
        <v>87</v>
      </c>
      <c r="M87" s="94"/>
      <c r="N87" s="93"/>
      <c r="O87" s="64" t="s">
        <v>195</v>
      </c>
      <c r="P87" s="66">
        <v>43733.783842592595</v>
      </c>
      <c r="Q87" s="64" t="s">
        <v>767</v>
      </c>
      <c r="R87" s="67" t="s">
        <v>802</v>
      </c>
      <c r="S87" s="64" t="s">
        <v>825</v>
      </c>
      <c r="T87" s="64"/>
      <c r="U87" s="66">
        <v>43733.783842592595</v>
      </c>
      <c r="V87" s="67" t="s">
        <v>985</v>
      </c>
      <c r="W87" s="64"/>
      <c r="X87" s="64"/>
      <c r="Y87" s="70" t="s">
        <v>1061</v>
      </c>
      <c r="Z87" s="64"/>
      <c r="AA87" s="104">
        <v>2</v>
      </c>
      <c r="AB87" s="48"/>
      <c r="AC87" s="49"/>
      <c r="AD87" s="48"/>
      <c r="AE87" s="49"/>
      <c r="AF87" s="48"/>
      <c r="AG87" s="49"/>
      <c r="AH87" s="48"/>
      <c r="AI87" s="49"/>
      <c r="AJ87" s="48"/>
      <c r="AK87" s="109"/>
      <c r="AL87" s="67" t="s">
        <v>878</v>
      </c>
      <c r="AM87" s="64" t="b">
        <v>0</v>
      </c>
      <c r="AN87" s="64">
        <v>0</v>
      </c>
      <c r="AO87" s="70" t="s">
        <v>275</v>
      </c>
      <c r="AP87" s="64" t="b">
        <v>0</v>
      </c>
      <c r="AQ87" s="64" t="s">
        <v>1122</v>
      </c>
      <c r="AR87" s="64"/>
      <c r="AS87" s="70" t="s">
        <v>275</v>
      </c>
      <c r="AT87" s="64" t="b">
        <v>0</v>
      </c>
      <c r="AU87" s="64">
        <v>2</v>
      </c>
      <c r="AV87" s="70" t="s">
        <v>1060</v>
      </c>
      <c r="AW87" s="64" t="s">
        <v>1135</v>
      </c>
      <c r="AX87" s="64" t="b">
        <v>0</v>
      </c>
      <c r="AY87" s="70" t="s">
        <v>1060</v>
      </c>
      <c r="AZ87" s="64" t="s">
        <v>185</v>
      </c>
      <c r="BA87" s="64">
        <v>0</v>
      </c>
      <c r="BB87" s="64">
        <v>0</v>
      </c>
      <c r="BC87" s="64"/>
      <c r="BD87" s="64"/>
      <c r="BE87" s="64"/>
      <c r="BF87" s="64"/>
      <c r="BG87" s="64"/>
      <c r="BH87" s="64"/>
      <c r="BI87" s="64"/>
      <c r="BJ87" s="64"/>
      <c r="BK87" s="63" t="str">
        <f>REPLACE(INDEX(GroupVertices[Group],MATCH(Edges[[#This Row],[Vertex 1]],GroupVertices[Vertex],0)),1,1,"")</f>
        <v>1</v>
      </c>
      <c r="BL87" s="63" t="str">
        <f>REPLACE(INDEX(GroupVertices[Group],MATCH(Edges[[#This Row],[Vertex 2]],GroupVertices[Vertex],0)),1,1,"")</f>
        <v>2</v>
      </c>
      <c r="BM87" s="127">
        <v>43733</v>
      </c>
      <c r="BN87" s="70" t="s">
        <v>909</v>
      </c>
    </row>
    <row r="88" spans="1:66" ht="15">
      <c r="A88" s="62" t="s">
        <v>720</v>
      </c>
      <c r="B88" s="62" t="s">
        <v>693</v>
      </c>
      <c r="C88" s="81" t="s">
        <v>1828</v>
      </c>
      <c r="D88" s="88">
        <v>6.666666666666667</v>
      </c>
      <c r="E88" s="89" t="s">
        <v>136</v>
      </c>
      <c r="F88" s="90">
        <v>14.333333333333334</v>
      </c>
      <c r="G88" s="81"/>
      <c r="H88" s="73"/>
      <c r="I88" s="91"/>
      <c r="J88" s="91"/>
      <c r="K88" s="34" t="s">
        <v>66</v>
      </c>
      <c r="L88" s="94">
        <v>88</v>
      </c>
      <c r="M88" s="94"/>
      <c r="N88" s="93"/>
      <c r="O88" s="64" t="s">
        <v>195</v>
      </c>
      <c r="P88" s="66">
        <v>43733.783842592595</v>
      </c>
      <c r="Q88" s="64" t="s">
        <v>767</v>
      </c>
      <c r="R88" s="67" t="s">
        <v>802</v>
      </c>
      <c r="S88" s="64" t="s">
        <v>825</v>
      </c>
      <c r="T88" s="64"/>
      <c r="U88" s="66">
        <v>43733.783842592595</v>
      </c>
      <c r="V88" s="67" t="s">
        <v>985</v>
      </c>
      <c r="W88" s="64"/>
      <c r="X88" s="64"/>
      <c r="Y88" s="70" t="s">
        <v>1061</v>
      </c>
      <c r="Z88" s="64"/>
      <c r="AA88" s="104">
        <v>2</v>
      </c>
      <c r="AB88" s="48"/>
      <c r="AC88" s="49"/>
      <c r="AD88" s="48"/>
      <c r="AE88" s="49"/>
      <c r="AF88" s="48"/>
      <c r="AG88" s="49"/>
      <c r="AH88" s="48"/>
      <c r="AI88" s="49"/>
      <c r="AJ88" s="48"/>
      <c r="AK88" s="109"/>
      <c r="AL88" s="67" t="s">
        <v>878</v>
      </c>
      <c r="AM88" s="64" t="b">
        <v>0</v>
      </c>
      <c r="AN88" s="64">
        <v>0</v>
      </c>
      <c r="AO88" s="70" t="s">
        <v>275</v>
      </c>
      <c r="AP88" s="64" t="b">
        <v>0</v>
      </c>
      <c r="AQ88" s="64" t="s">
        <v>1122</v>
      </c>
      <c r="AR88" s="64"/>
      <c r="AS88" s="70" t="s">
        <v>275</v>
      </c>
      <c r="AT88" s="64" t="b">
        <v>0</v>
      </c>
      <c r="AU88" s="64">
        <v>2</v>
      </c>
      <c r="AV88" s="70" t="s">
        <v>1060</v>
      </c>
      <c r="AW88" s="64" t="s">
        <v>1135</v>
      </c>
      <c r="AX88" s="64" t="b">
        <v>0</v>
      </c>
      <c r="AY88" s="70" t="s">
        <v>1060</v>
      </c>
      <c r="AZ88" s="64" t="s">
        <v>185</v>
      </c>
      <c r="BA88" s="64">
        <v>0</v>
      </c>
      <c r="BB88" s="64">
        <v>0</v>
      </c>
      <c r="BC88" s="64"/>
      <c r="BD88" s="64"/>
      <c r="BE88" s="64"/>
      <c r="BF88" s="64"/>
      <c r="BG88" s="64"/>
      <c r="BH88" s="64"/>
      <c r="BI88" s="64"/>
      <c r="BJ88" s="64"/>
      <c r="BK88" s="63" t="str">
        <f>REPLACE(INDEX(GroupVertices[Group],MATCH(Edges[[#This Row],[Vertex 1]],GroupVertices[Vertex],0)),1,1,"")</f>
        <v>1</v>
      </c>
      <c r="BL88" s="63" t="str">
        <f>REPLACE(INDEX(GroupVertices[Group],MATCH(Edges[[#This Row],[Vertex 2]],GroupVertices[Vertex],0)),1,1,"")</f>
        <v>1</v>
      </c>
      <c r="BM88" s="127">
        <v>43733</v>
      </c>
      <c r="BN88" s="70" t="s">
        <v>909</v>
      </c>
    </row>
    <row r="89" spans="1:66" ht="15">
      <c r="A89" s="62" t="s">
        <v>720</v>
      </c>
      <c r="B89" s="62" t="s">
        <v>732</v>
      </c>
      <c r="C89" s="81" t="s">
        <v>272</v>
      </c>
      <c r="D89" s="88">
        <v>5</v>
      </c>
      <c r="E89" s="89" t="s">
        <v>132</v>
      </c>
      <c r="F89" s="90">
        <v>16</v>
      </c>
      <c r="G89" s="81"/>
      <c r="H89" s="73"/>
      <c r="I89" s="91"/>
      <c r="J89" s="91"/>
      <c r="K89" s="34" t="s">
        <v>65</v>
      </c>
      <c r="L89" s="94">
        <v>89</v>
      </c>
      <c r="M89" s="94"/>
      <c r="N89" s="93"/>
      <c r="O89" s="64" t="s">
        <v>195</v>
      </c>
      <c r="P89" s="66">
        <v>43733.783842592595</v>
      </c>
      <c r="Q89" s="64" t="s">
        <v>767</v>
      </c>
      <c r="R89" s="67" t="s">
        <v>802</v>
      </c>
      <c r="S89" s="64" t="s">
        <v>825</v>
      </c>
      <c r="T89" s="64"/>
      <c r="U89" s="66">
        <v>43733.783842592595</v>
      </c>
      <c r="V89" s="67" t="s">
        <v>985</v>
      </c>
      <c r="W89" s="64"/>
      <c r="X89" s="64"/>
      <c r="Y89" s="70" t="s">
        <v>1061</v>
      </c>
      <c r="Z89" s="64"/>
      <c r="AA89" s="104">
        <v>1</v>
      </c>
      <c r="AB89" s="48"/>
      <c r="AC89" s="49"/>
      <c r="AD89" s="48"/>
      <c r="AE89" s="49"/>
      <c r="AF89" s="48"/>
      <c r="AG89" s="49"/>
      <c r="AH89" s="48"/>
      <c r="AI89" s="49"/>
      <c r="AJ89" s="48"/>
      <c r="AK89" s="109"/>
      <c r="AL89" s="67" t="s">
        <v>878</v>
      </c>
      <c r="AM89" s="64" t="b">
        <v>0</v>
      </c>
      <c r="AN89" s="64">
        <v>0</v>
      </c>
      <c r="AO89" s="70" t="s">
        <v>275</v>
      </c>
      <c r="AP89" s="64" t="b">
        <v>0</v>
      </c>
      <c r="AQ89" s="64" t="s">
        <v>1122</v>
      </c>
      <c r="AR89" s="64"/>
      <c r="AS89" s="70" t="s">
        <v>275</v>
      </c>
      <c r="AT89" s="64" t="b">
        <v>0</v>
      </c>
      <c r="AU89" s="64">
        <v>2</v>
      </c>
      <c r="AV89" s="70" t="s">
        <v>1060</v>
      </c>
      <c r="AW89" s="64" t="s">
        <v>1135</v>
      </c>
      <c r="AX89" s="64" t="b">
        <v>0</v>
      </c>
      <c r="AY89" s="70" t="s">
        <v>1060</v>
      </c>
      <c r="AZ89" s="64" t="s">
        <v>185</v>
      </c>
      <c r="BA89" s="64">
        <v>0</v>
      </c>
      <c r="BB89" s="64">
        <v>0</v>
      </c>
      <c r="BC89" s="64"/>
      <c r="BD89" s="64"/>
      <c r="BE89" s="64"/>
      <c r="BF89" s="64"/>
      <c r="BG89" s="64"/>
      <c r="BH89" s="64"/>
      <c r="BI89" s="64"/>
      <c r="BJ89" s="64"/>
      <c r="BK89" s="63" t="str">
        <f>REPLACE(INDEX(GroupVertices[Group],MATCH(Edges[[#This Row],[Vertex 1]],GroupVertices[Vertex],0)),1,1,"")</f>
        <v>1</v>
      </c>
      <c r="BL89" s="63" t="str">
        <f>REPLACE(INDEX(GroupVertices[Group],MATCH(Edges[[#This Row],[Vertex 2]],GroupVertices[Vertex],0)),1,1,"")</f>
        <v>3</v>
      </c>
      <c r="BM89" s="127">
        <v>43733</v>
      </c>
      <c r="BN89" s="70" t="s">
        <v>909</v>
      </c>
    </row>
    <row r="90" spans="1:66" ht="15">
      <c r="A90" s="62" t="s">
        <v>720</v>
      </c>
      <c r="B90" s="62" t="s">
        <v>369</v>
      </c>
      <c r="C90" s="81" t="s">
        <v>272</v>
      </c>
      <c r="D90" s="88">
        <v>5</v>
      </c>
      <c r="E90" s="89" t="s">
        <v>132</v>
      </c>
      <c r="F90" s="90">
        <v>16</v>
      </c>
      <c r="G90" s="81"/>
      <c r="H90" s="73"/>
      <c r="I90" s="91"/>
      <c r="J90" s="91"/>
      <c r="K90" s="34" t="s">
        <v>66</v>
      </c>
      <c r="L90" s="94">
        <v>90</v>
      </c>
      <c r="M90" s="94"/>
      <c r="N90" s="93"/>
      <c r="O90" s="64" t="s">
        <v>337</v>
      </c>
      <c r="P90" s="66">
        <v>43739.787152777775</v>
      </c>
      <c r="Q90" s="64" t="s">
        <v>774</v>
      </c>
      <c r="R90" s="67" t="s">
        <v>805</v>
      </c>
      <c r="S90" s="64" t="s">
        <v>825</v>
      </c>
      <c r="T90" s="64" t="s">
        <v>833</v>
      </c>
      <c r="U90" s="66">
        <v>43739.787152777775</v>
      </c>
      <c r="V90" s="67" t="s">
        <v>999</v>
      </c>
      <c r="W90" s="64"/>
      <c r="X90" s="64"/>
      <c r="Y90" s="70" t="s">
        <v>1076</v>
      </c>
      <c r="Z90" s="64"/>
      <c r="AA90" s="104">
        <v>1</v>
      </c>
      <c r="AB90" s="48"/>
      <c r="AC90" s="49"/>
      <c r="AD90" s="48"/>
      <c r="AE90" s="49"/>
      <c r="AF90" s="48"/>
      <c r="AG90" s="49"/>
      <c r="AH90" s="48"/>
      <c r="AI90" s="49"/>
      <c r="AJ90" s="48"/>
      <c r="AK90" s="109"/>
      <c r="AL90" s="67" t="s">
        <v>878</v>
      </c>
      <c r="AM90" s="64" t="b">
        <v>0</v>
      </c>
      <c r="AN90" s="64">
        <v>0</v>
      </c>
      <c r="AO90" s="70" t="s">
        <v>275</v>
      </c>
      <c r="AP90" s="64" t="b">
        <v>0</v>
      </c>
      <c r="AQ90" s="64" t="s">
        <v>1122</v>
      </c>
      <c r="AR90" s="64"/>
      <c r="AS90" s="70" t="s">
        <v>275</v>
      </c>
      <c r="AT90" s="64" t="b">
        <v>0</v>
      </c>
      <c r="AU90" s="64">
        <v>3</v>
      </c>
      <c r="AV90" s="70" t="s">
        <v>1074</v>
      </c>
      <c r="AW90" s="64" t="s">
        <v>1135</v>
      </c>
      <c r="AX90" s="64" t="b">
        <v>0</v>
      </c>
      <c r="AY90" s="70" t="s">
        <v>1074</v>
      </c>
      <c r="AZ90" s="64" t="s">
        <v>185</v>
      </c>
      <c r="BA90" s="64">
        <v>0</v>
      </c>
      <c r="BB90" s="64">
        <v>0</v>
      </c>
      <c r="BC90" s="64"/>
      <c r="BD90" s="64"/>
      <c r="BE90" s="64"/>
      <c r="BF90" s="64"/>
      <c r="BG90" s="64"/>
      <c r="BH90" s="64"/>
      <c r="BI90" s="64"/>
      <c r="BJ90" s="64"/>
      <c r="BK90" s="63" t="str">
        <f>REPLACE(INDEX(GroupVertices[Group],MATCH(Edges[[#This Row],[Vertex 1]],GroupVertices[Vertex],0)),1,1,"")</f>
        <v>1</v>
      </c>
      <c r="BL90" s="63" t="str">
        <f>REPLACE(INDEX(GroupVertices[Group],MATCH(Edges[[#This Row],[Vertex 2]],GroupVertices[Vertex],0)),1,1,"")</f>
        <v>3</v>
      </c>
      <c r="BM90" s="127">
        <v>43739</v>
      </c>
      <c r="BN90" s="70" t="s">
        <v>924</v>
      </c>
    </row>
    <row r="91" spans="1:66" ht="15">
      <c r="A91" s="62" t="s">
        <v>720</v>
      </c>
      <c r="B91" s="62" t="s">
        <v>730</v>
      </c>
      <c r="C91" s="81" t="s">
        <v>272</v>
      </c>
      <c r="D91" s="88">
        <v>5</v>
      </c>
      <c r="E91" s="89" t="s">
        <v>132</v>
      </c>
      <c r="F91" s="90">
        <v>16</v>
      </c>
      <c r="G91" s="81"/>
      <c r="H91" s="73"/>
      <c r="I91" s="91"/>
      <c r="J91" s="91"/>
      <c r="K91" s="34" t="s">
        <v>65</v>
      </c>
      <c r="L91" s="94">
        <v>91</v>
      </c>
      <c r="M91" s="94"/>
      <c r="N91" s="93"/>
      <c r="O91" s="64" t="s">
        <v>195</v>
      </c>
      <c r="P91" s="66">
        <v>43739.787152777775</v>
      </c>
      <c r="Q91" s="64" t="s">
        <v>774</v>
      </c>
      <c r="R91" s="67" t="s">
        <v>805</v>
      </c>
      <c r="S91" s="64" t="s">
        <v>825</v>
      </c>
      <c r="T91" s="64" t="s">
        <v>833</v>
      </c>
      <c r="U91" s="66">
        <v>43739.787152777775</v>
      </c>
      <c r="V91" s="67" t="s">
        <v>999</v>
      </c>
      <c r="W91" s="64"/>
      <c r="X91" s="64"/>
      <c r="Y91" s="70" t="s">
        <v>1076</v>
      </c>
      <c r="Z91" s="64"/>
      <c r="AA91" s="104">
        <v>1</v>
      </c>
      <c r="AB91" s="48"/>
      <c r="AC91" s="49"/>
      <c r="AD91" s="48"/>
      <c r="AE91" s="49"/>
      <c r="AF91" s="48"/>
      <c r="AG91" s="49"/>
      <c r="AH91" s="48"/>
      <c r="AI91" s="49"/>
      <c r="AJ91" s="48"/>
      <c r="AK91" s="109"/>
      <c r="AL91" s="67" t="s">
        <v>878</v>
      </c>
      <c r="AM91" s="64" t="b">
        <v>0</v>
      </c>
      <c r="AN91" s="64">
        <v>0</v>
      </c>
      <c r="AO91" s="70" t="s">
        <v>275</v>
      </c>
      <c r="AP91" s="64" t="b">
        <v>0</v>
      </c>
      <c r="AQ91" s="64" t="s">
        <v>1122</v>
      </c>
      <c r="AR91" s="64"/>
      <c r="AS91" s="70" t="s">
        <v>275</v>
      </c>
      <c r="AT91" s="64" t="b">
        <v>0</v>
      </c>
      <c r="AU91" s="64">
        <v>3</v>
      </c>
      <c r="AV91" s="70" t="s">
        <v>1074</v>
      </c>
      <c r="AW91" s="64" t="s">
        <v>1135</v>
      </c>
      <c r="AX91" s="64" t="b">
        <v>0</v>
      </c>
      <c r="AY91" s="70" t="s">
        <v>1074</v>
      </c>
      <c r="AZ91" s="64" t="s">
        <v>185</v>
      </c>
      <c r="BA91" s="64">
        <v>0</v>
      </c>
      <c r="BB91" s="64">
        <v>0</v>
      </c>
      <c r="BC91" s="64"/>
      <c r="BD91" s="64"/>
      <c r="BE91" s="64"/>
      <c r="BF91" s="64"/>
      <c r="BG91" s="64"/>
      <c r="BH91" s="64"/>
      <c r="BI91" s="64"/>
      <c r="BJ91" s="64"/>
      <c r="BK91" s="63" t="str">
        <f>REPLACE(INDEX(GroupVertices[Group],MATCH(Edges[[#This Row],[Vertex 1]],GroupVertices[Vertex],0)),1,1,"")</f>
        <v>1</v>
      </c>
      <c r="BL91" s="63" t="str">
        <f>REPLACE(INDEX(GroupVertices[Group],MATCH(Edges[[#This Row],[Vertex 2]],GroupVertices[Vertex],0)),1,1,"")</f>
        <v>2</v>
      </c>
      <c r="BM91" s="127">
        <v>43739</v>
      </c>
      <c r="BN91" s="70" t="s">
        <v>924</v>
      </c>
    </row>
    <row r="92" spans="1:66" ht="15">
      <c r="A92" s="62" t="s">
        <v>720</v>
      </c>
      <c r="B92" s="62" t="s">
        <v>723</v>
      </c>
      <c r="C92" s="81" t="s">
        <v>272</v>
      </c>
      <c r="D92" s="88">
        <v>5</v>
      </c>
      <c r="E92" s="89" t="s">
        <v>132</v>
      </c>
      <c r="F92" s="90">
        <v>16</v>
      </c>
      <c r="G92" s="81"/>
      <c r="H92" s="73"/>
      <c r="I92" s="91"/>
      <c r="J92" s="91"/>
      <c r="K92" s="34" t="s">
        <v>66</v>
      </c>
      <c r="L92" s="94">
        <v>92</v>
      </c>
      <c r="M92" s="94"/>
      <c r="N92" s="93"/>
      <c r="O92" s="64" t="s">
        <v>195</v>
      </c>
      <c r="P92" s="66">
        <v>43739.787152777775</v>
      </c>
      <c r="Q92" s="64" t="s">
        <v>774</v>
      </c>
      <c r="R92" s="67" t="s">
        <v>805</v>
      </c>
      <c r="S92" s="64" t="s">
        <v>825</v>
      </c>
      <c r="T92" s="64" t="s">
        <v>833</v>
      </c>
      <c r="U92" s="66">
        <v>43739.787152777775</v>
      </c>
      <c r="V92" s="67" t="s">
        <v>999</v>
      </c>
      <c r="W92" s="64"/>
      <c r="X92" s="64"/>
      <c r="Y92" s="70" t="s">
        <v>1076</v>
      </c>
      <c r="Z92" s="64"/>
      <c r="AA92" s="104">
        <v>1</v>
      </c>
      <c r="AB92" s="48"/>
      <c r="AC92" s="49"/>
      <c r="AD92" s="48"/>
      <c r="AE92" s="49"/>
      <c r="AF92" s="48"/>
      <c r="AG92" s="49"/>
      <c r="AH92" s="48"/>
      <c r="AI92" s="49"/>
      <c r="AJ92" s="48"/>
      <c r="AK92" s="109"/>
      <c r="AL92" s="67" t="s">
        <v>878</v>
      </c>
      <c r="AM92" s="64" t="b">
        <v>0</v>
      </c>
      <c r="AN92" s="64">
        <v>0</v>
      </c>
      <c r="AO92" s="70" t="s">
        <v>275</v>
      </c>
      <c r="AP92" s="64" t="b">
        <v>0</v>
      </c>
      <c r="AQ92" s="64" t="s">
        <v>1122</v>
      </c>
      <c r="AR92" s="64"/>
      <c r="AS92" s="70" t="s">
        <v>275</v>
      </c>
      <c r="AT92" s="64" t="b">
        <v>0</v>
      </c>
      <c r="AU92" s="64">
        <v>3</v>
      </c>
      <c r="AV92" s="70" t="s">
        <v>1074</v>
      </c>
      <c r="AW92" s="64" t="s">
        <v>1135</v>
      </c>
      <c r="AX92" s="64" t="b">
        <v>0</v>
      </c>
      <c r="AY92" s="70" t="s">
        <v>1074</v>
      </c>
      <c r="AZ92" s="64" t="s">
        <v>185</v>
      </c>
      <c r="BA92" s="64">
        <v>0</v>
      </c>
      <c r="BB92" s="64">
        <v>0</v>
      </c>
      <c r="BC92" s="64"/>
      <c r="BD92" s="64"/>
      <c r="BE92" s="64"/>
      <c r="BF92" s="64"/>
      <c r="BG92" s="64"/>
      <c r="BH92" s="64"/>
      <c r="BI92" s="64"/>
      <c r="BJ92" s="64"/>
      <c r="BK92" s="63" t="str">
        <f>REPLACE(INDEX(GroupVertices[Group],MATCH(Edges[[#This Row],[Vertex 1]],GroupVertices[Vertex],0)),1,1,"")</f>
        <v>1</v>
      </c>
      <c r="BL92" s="63" t="str">
        <f>REPLACE(INDEX(GroupVertices[Group],MATCH(Edges[[#This Row],[Vertex 2]],GroupVertices[Vertex],0)),1,1,"")</f>
        <v>2</v>
      </c>
      <c r="BM92" s="127">
        <v>43739</v>
      </c>
      <c r="BN92" s="70" t="s">
        <v>924</v>
      </c>
    </row>
    <row r="93" spans="1:66" ht="15">
      <c r="A93" s="62" t="s">
        <v>720</v>
      </c>
      <c r="B93" s="62" t="s">
        <v>713</v>
      </c>
      <c r="C93" s="81" t="s">
        <v>272</v>
      </c>
      <c r="D93" s="88">
        <v>5</v>
      </c>
      <c r="E93" s="89" t="s">
        <v>132</v>
      </c>
      <c r="F93" s="90">
        <v>16</v>
      </c>
      <c r="G93" s="81"/>
      <c r="H93" s="73"/>
      <c r="I93" s="91"/>
      <c r="J93" s="91"/>
      <c r="K93" s="34" t="s">
        <v>65</v>
      </c>
      <c r="L93" s="94">
        <v>93</v>
      </c>
      <c r="M93" s="94"/>
      <c r="N93" s="93"/>
      <c r="O93" s="64" t="s">
        <v>195</v>
      </c>
      <c r="P93" s="66">
        <v>43739.787152777775</v>
      </c>
      <c r="Q93" s="64" t="s">
        <v>774</v>
      </c>
      <c r="R93" s="67" t="s">
        <v>805</v>
      </c>
      <c r="S93" s="64" t="s">
        <v>825</v>
      </c>
      <c r="T93" s="64" t="s">
        <v>833</v>
      </c>
      <c r="U93" s="66">
        <v>43739.787152777775</v>
      </c>
      <c r="V93" s="67" t="s">
        <v>999</v>
      </c>
      <c r="W93" s="64"/>
      <c r="X93" s="64"/>
      <c r="Y93" s="70" t="s">
        <v>1076</v>
      </c>
      <c r="Z93" s="64"/>
      <c r="AA93" s="104">
        <v>1</v>
      </c>
      <c r="AB93" s="48"/>
      <c r="AC93" s="49"/>
      <c r="AD93" s="48"/>
      <c r="AE93" s="49"/>
      <c r="AF93" s="48"/>
      <c r="AG93" s="49"/>
      <c r="AH93" s="48"/>
      <c r="AI93" s="49"/>
      <c r="AJ93" s="48"/>
      <c r="AK93" s="109"/>
      <c r="AL93" s="67" t="s">
        <v>878</v>
      </c>
      <c r="AM93" s="64" t="b">
        <v>0</v>
      </c>
      <c r="AN93" s="64">
        <v>0</v>
      </c>
      <c r="AO93" s="70" t="s">
        <v>275</v>
      </c>
      <c r="AP93" s="64" t="b">
        <v>0</v>
      </c>
      <c r="AQ93" s="64" t="s">
        <v>1122</v>
      </c>
      <c r="AR93" s="64"/>
      <c r="AS93" s="70" t="s">
        <v>275</v>
      </c>
      <c r="AT93" s="64" t="b">
        <v>0</v>
      </c>
      <c r="AU93" s="64">
        <v>3</v>
      </c>
      <c r="AV93" s="70" t="s">
        <v>1074</v>
      </c>
      <c r="AW93" s="64" t="s">
        <v>1135</v>
      </c>
      <c r="AX93" s="64" t="b">
        <v>0</v>
      </c>
      <c r="AY93" s="70" t="s">
        <v>1074</v>
      </c>
      <c r="AZ93" s="64" t="s">
        <v>185</v>
      </c>
      <c r="BA93" s="64">
        <v>0</v>
      </c>
      <c r="BB93" s="64">
        <v>0</v>
      </c>
      <c r="BC93" s="64"/>
      <c r="BD93" s="64"/>
      <c r="BE93" s="64"/>
      <c r="BF93" s="64"/>
      <c r="BG93" s="64"/>
      <c r="BH93" s="64"/>
      <c r="BI93" s="64"/>
      <c r="BJ93" s="64"/>
      <c r="BK93" s="63" t="str">
        <f>REPLACE(INDEX(GroupVertices[Group],MATCH(Edges[[#This Row],[Vertex 1]],GroupVertices[Vertex],0)),1,1,"")</f>
        <v>1</v>
      </c>
      <c r="BL93" s="63" t="str">
        <f>REPLACE(INDEX(GroupVertices[Group],MATCH(Edges[[#This Row],[Vertex 2]],GroupVertices[Vertex],0)),1,1,"")</f>
        <v>2</v>
      </c>
      <c r="BM93" s="127">
        <v>43739</v>
      </c>
      <c r="BN93" s="70" t="s">
        <v>924</v>
      </c>
    </row>
    <row r="94" spans="1:66" ht="15">
      <c r="A94" s="62" t="s">
        <v>720</v>
      </c>
      <c r="B94" s="62" t="s">
        <v>724</v>
      </c>
      <c r="C94" s="81" t="s">
        <v>272</v>
      </c>
      <c r="D94" s="88">
        <v>5</v>
      </c>
      <c r="E94" s="89" t="s">
        <v>132</v>
      </c>
      <c r="F94" s="90">
        <v>16</v>
      </c>
      <c r="G94" s="81"/>
      <c r="H94" s="73"/>
      <c r="I94" s="91"/>
      <c r="J94" s="91"/>
      <c r="K94" s="34" t="s">
        <v>65</v>
      </c>
      <c r="L94" s="94">
        <v>94</v>
      </c>
      <c r="M94" s="94"/>
      <c r="N94" s="93"/>
      <c r="O94" s="64" t="s">
        <v>195</v>
      </c>
      <c r="P94" s="66">
        <v>43739.787152777775</v>
      </c>
      <c r="Q94" s="64" t="s">
        <v>774</v>
      </c>
      <c r="R94" s="67" t="s">
        <v>805</v>
      </c>
      <c r="S94" s="64" t="s">
        <v>825</v>
      </c>
      <c r="T94" s="64" t="s">
        <v>833</v>
      </c>
      <c r="U94" s="66">
        <v>43739.787152777775</v>
      </c>
      <c r="V94" s="67" t="s">
        <v>999</v>
      </c>
      <c r="W94" s="64"/>
      <c r="X94" s="64"/>
      <c r="Y94" s="70" t="s">
        <v>1076</v>
      </c>
      <c r="Z94" s="64"/>
      <c r="AA94" s="104">
        <v>1</v>
      </c>
      <c r="AB94" s="48"/>
      <c r="AC94" s="49"/>
      <c r="AD94" s="48"/>
      <c r="AE94" s="49"/>
      <c r="AF94" s="48"/>
      <c r="AG94" s="49"/>
      <c r="AH94" s="48"/>
      <c r="AI94" s="49"/>
      <c r="AJ94" s="48"/>
      <c r="AK94" s="109"/>
      <c r="AL94" s="67" t="s">
        <v>878</v>
      </c>
      <c r="AM94" s="64" t="b">
        <v>0</v>
      </c>
      <c r="AN94" s="64">
        <v>0</v>
      </c>
      <c r="AO94" s="70" t="s">
        <v>275</v>
      </c>
      <c r="AP94" s="64" t="b">
        <v>0</v>
      </c>
      <c r="AQ94" s="64" t="s">
        <v>1122</v>
      </c>
      <c r="AR94" s="64"/>
      <c r="AS94" s="70" t="s">
        <v>275</v>
      </c>
      <c r="AT94" s="64" t="b">
        <v>0</v>
      </c>
      <c r="AU94" s="64">
        <v>3</v>
      </c>
      <c r="AV94" s="70" t="s">
        <v>1074</v>
      </c>
      <c r="AW94" s="64" t="s">
        <v>1135</v>
      </c>
      <c r="AX94" s="64" t="b">
        <v>0</v>
      </c>
      <c r="AY94" s="70" t="s">
        <v>1074</v>
      </c>
      <c r="AZ94" s="64" t="s">
        <v>185</v>
      </c>
      <c r="BA94" s="64">
        <v>0</v>
      </c>
      <c r="BB94" s="64">
        <v>0</v>
      </c>
      <c r="BC94" s="64"/>
      <c r="BD94" s="64"/>
      <c r="BE94" s="64"/>
      <c r="BF94" s="64"/>
      <c r="BG94" s="64"/>
      <c r="BH94" s="64"/>
      <c r="BI94" s="64"/>
      <c r="BJ94" s="64"/>
      <c r="BK94" s="63" t="str">
        <f>REPLACE(INDEX(GroupVertices[Group],MATCH(Edges[[#This Row],[Vertex 1]],GroupVertices[Vertex],0)),1,1,"")</f>
        <v>1</v>
      </c>
      <c r="BL94" s="63" t="str">
        <f>REPLACE(INDEX(GroupVertices[Group],MATCH(Edges[[#This Row],[Vertex 2]],GroupVertices[Vertex],0)),1,1,"")</f>
        <v>2</v>
      </c>
      <c r="BM94" s="127">
        <v>43739</v>
      </c>
      <c r="BN94" s="70" t="s">
        <v>924</v>
      </c>
    </row>
    <row r="95" spans="1:66" ht="15">
      <c r="A95" s="62" t="s">
        <v>720</v>
      </c>
      <c r="B95" s="62" t="s">
        <v>731</v>
      </c>
      <c r="C95" s="81" t="s">
        <v>1828</v>
      </c>
      <c r="D95" s="88">
        <v>6.666666666666667</v>
      </c>
      <c r="E95" s="89" t="s">
        <v>136</v>
      </c>
      <c r="F95" s="90">
        <v>14.333333333333334</v>
      </c>
      <c r="G95" s="81"/>
      <c r="H95" s="73"/>
      <c r="I95" s="91"/>
      <c r="J95" s="91"/>
      <c r="K95" s="34" t="s">
        <v>65</v>
      </c>
      <c r="L95" s="94">
        <v>95</v>
      </c>
      <c r="M95" s="94"/>
      <c r="N95" s="93"/>
      <c r="O95" s="64" t="s">
        <v>195</v>
      </c>
      <c r="P95" s="66">
        <v>43739.787152777775</v>
      </c>
      <c r="Q95" s="64" t="s">
        <v>774</v>
      </c>
      <c r="R95" s="67" t="s">
        <v>805</v>
      </c>
      <c r="S95" s="64" t="s">
        <v>825</v>
      </c>
      <c r="T95" s="64" t="s">
        <v>833</v>
      </c>
      <c r="U95" s="66">
        <v>43739.787152777775</v>
      </c>
      <c r="V95" s="67" t="s">
        <v>999</v>
      </c>
      <c r="W95" s="64"/>
      <c r="X95" s="64"/>
      <c r="Y95" s="70" t="s">
        <v>1076</v>
      </c>
      <c r="Z95" s="64"/>
      <c r="AA95" s="104">
        <v>2</v>
      </c>
      <c r="AB95" s="48"/>
      <c r="AC95" s="49"/>
      <c r="AD95" s="48"/>
      <c r="AE95" s="49"/>
      <c r="AF95" s="48"/>
      <c r="AG95" s="49"/>
      <c r="AH95" s="48"/>
      <c r="AI95" s="49"/>
      <c r="AJ95" s="48"/>
      <c r="AK95" s="109"/>
      <c r="AL95" s="67" t="s">
        <v>878</v>
      </c>
      <c r="AM95" s="64" t="b">
        <v>0</v>
      </c>
      <c r="AN95" s="64">
        <v>0</v>
      </c>
      <c r="AO95" s="70" t="s">
        <v>275</v>
      </c>
      <c r="AP95" s="64" t="b">
        <v>0</v>
      </c>
      <c r="AQ95" s="64" t="s">
        <v>1122</v>
      </c>
      <c r="AR95" s="64"/>
      <c r="AS95" s="70" t="s">
        <v>275</v>
      </c>
      <c r="AT95" s="64" t="b">
        <v>0</v>
      </c>
      <c r="AU95" s="64">
        <v>3</v>
      </c>
      <c r="AV95" s="70" t="s">
        <v>1074</v>
      </c>
      <c r="AW95" s="64" t="s">
        <v>1135</v>
      </c>
      <c r="AX95" s="64" t="b">
        <v>0</v>
      </c>
      <c r="AY95" s="70" t="s">
        <v>1074</v>
      </c>
      <c r="AZ95" s="64" t="s">
        <v>185</v>
      </c>
      <c r="BA95" s="64">
        <v>0</v>
      </c>
      <c r="BB95" s="64">
        <v>0</v>
      </c>
      <c r="BC95" s="64"/>
      <c r="BD95" s="64"/>
      <c r="BE95" s="64"/>
      <c r="BF95" s="64"/>
      <c r="BG95" s="64"/>
      <c r="BH95" s="64"/>
      <c r="BI95" s="64"/>
      <c r="BJ95" s="64"/>
      <c r="BK95" s="63" t="str">
        <f>REPLACE(INDEX(GroupVertices[Group],MATCH(Edges[[#This Row],[Vertex 1]],GroupVertices[Vertex],0)),1,1,"")</f>
        <v>1</v>
      </c>
      <c r="BL95" s="63" t="str">
        <f>REPLACE(INDEX(GroupVertices[Group],MATCH(Edges[[#This Row],[Vertex 2]],GroupVertices[Vertex],0)),1,1,"")</f>
        <v>2</v>
      </c>
      <c r="BM95" s="127">
        <v>43739</v>
      </c>
      <c r="BN95" s="70" t="s">
        <v>924</v>
      </c>
    </row>
    <row r="96" spans="1:66" ht="15">
      <c r="A96" s="62" t="s">
        <v>720</v>
      </c>
      <c r="B96" s="62" t="s">
        <v>369</v>
      </c>
      <c r="C96" s="81" t="s">
        <v>272</v>
      </c>
      <c r="D96" s="88">
        <v>5</v>
      </c>
      <c r="E96" s="89" t="s">
        <v>132</v>
      </c>
      <c r="F96" s="90">
        <v>16</v>
      </c>
      <c r="G96" s="81"/>
      <c r="H96" s="73"/>
      <c r="I96" s="91"/>
      <c r="J96" s="91"/>
      <c r="K96" s="34" t="s">
        <v>66</v>
      </c>
      <c r="L96" s="94">
        <v>96</v>
      </c>
      <c r="M96" s="94"/>
      <c r="N96" s="93"/>
      <c r="O96" s="64" t="s">
        <v>195</v>
      </c>
      <c r="P96" s="66">
        <v>43739.787152777775</v>
      </c>
      <c r="Q96" s="64" t="s">
        <v>774</v>
      </c>
      <c r="R96" s="67" t="s">
        <v>805</v>
      </c>
      <c r="S96" s="64" t="s">
        <v>825</v>
      </c>
      <c r="T96" s="64" t="s">
        <v>833</v>
      </c>
      <c r="U96" s="66">
        <v>43739.787152777775</v>
      </c>
      <c r="V96" s="67" t="s">
        <v>999</v>
      </c>
      <c r="W96" s="64"/>
      <c r="X96" s="64"/>
      <c r="Y96" s="70" t="s">
        <v>1076</v>
      </c>
      <c r="Z96" s="64"/>
      <c r="AA96" s="104">
        <v>1</v>
      </c>
      <c r="AB96" s="48"/>
      <c r="AC96" s="49"/>
      <c r="AD96" s="48"/>
      <c r="AE96" s="49"/>
      <c r="AF96" s="48"/>
      <c r="AG96" s="49"/>
      <c r="AH96" s="48"/>
      <c r="AI96" s="49"/>
      <c r="AJ96" s="48"/>
      <c r="AK96" s="109"/>
      <c r="AL96" s="67" t="s">
        <v>878</v>
      </c>
      <c r="AM96" s="64" t="b">
        <v>0</v>
      </c>
      <c r="AN96" s="64">
        <v>0</v>
      </c>
      <c r="AO96" s="70" t="s">
        <v>275</v>
      </c>
      <c r="AP96" s="64" t="b">
        <v>0</v>
      </c>
      <c r="AQ96" s="64" t="s">
        <v>1122</v>
      </c>
      <c r="AR96" s="64"/>
      <c r="AS96" s="70" t="s">
        <v>275</v>
      </c>
      <c r="AT96" s="64" t="b">
        <v>0</v>
      </c>
      <c r="AU96" s="64">
        <v>3</v>
      </c>
      <c r="AV96" s="70" t="s">
        <v>1074</v>
      </c>
      <c r="AW96" s="64" t="s">
        <v>1135</v>
      </c>
      <c r="AX96" s="64" t="b">
        <v>0</v>
      </c>
      <c r="AY96" s="70" t="s">
        <v>1074</v>
      </c>
      <c r="AZ96" s="64" t="s">
        <v>185</v>
      </c>
      <c r="BA96" s="64">
        <v>0</v>
      </c>
      <c r="BB96" s="64">
        <v>0</v>
      </c>
      <c r="BC96" s="64"/>
      <c r="BD96" s="64"/>
      <c r="BE96" s="64"/>
      <c r="BF96" s="64"/>
      <c r="BG96" s="64"/>
      <c r="BH96" s="64"/>
      <c r="BI96" s="64"/>
      <c r="BJ96" s="64"/>
      <c r="BK96" s="63" t="str">
        <f>REPLACE(INDEX(GroupVertices[Group],MATCH(Edges[[#This Row],[Vertex 1]],GroupVertices[Vertex],0)),1,1,"")</f>
        <v>1</v>
      </c>
      <c r="BL96" s="63" t="str">
        <f>REPLACE(INDEX(GroupVertices[Group],MATCH(Edges[[#This Row],[Vertex 2]],GroupVertices[Vertex],0)),1,1,"")</f>
        <v>3</v>
      </c>
      <c r="BM96" s="127">
        <v>43739</v>
      </c>
      <c r="BN96" s="70" t="s">
        <v>924</v>
      </c>
    </row>
    <row r="97" spans="1:66" ht="15">
      <c r="A97" s="62" t="s">
        <v>720</v>
      </c>
      <c r="B97" s="62" t="s">
        <v>728</v>
      </c>
      <c r="C97" s="81" t="s">
        <v>272</v>
      </c>
      <c r="D97" s="88">
        <v>5</v>
      </c>
      <c r="E97" s="89" t="s">
        <v>132</v>
      </c>
      <c r="F97" s="90">
        <v>16</v>
      </c>
      <c r="G97" s="81"/>
      <c r="H97" s="73"/>
      <c r="I97" s="91"/>
      <c r="J97" s="91"/>
      <c r="K97" s="34" t="s">
        <v>65</v>
      </c>
      <c r="L97" s="94">
        <v>97</v>
      </c>
      <c r="M97" s="94"/>
      <c r="N97" s="93"/>
      <c r="O97" s="64" t="s">
        <v>195</v>
      </c>
      <c r="P97" s="66">
        <v>43739.787152777775</v>
      </c>
      <c r="Q97" s="64" t="s">
        <v>774</v>
      </c>
      <c r="R97" s="67" t="s">
        <v>805</v>
      </c>
      <c r="S97" s="64" t="s">
        <v>825</v>
      </c>
      <c r="T97" s="64" t="s">
        <v>833</v>
      </c>
      <c r="U97" s="66">
        <v>43739.787152777775</v>
      </c>
      <c r="V97" s="67" t="s">
        <v>999</v>
      </c>
      <c r="W97" s="64"/>
      <c r="X97" s="64"/>
      <c r="Y97" s="70" t="s">
        <v>1076</v>
      </c>
      <c r="Z97" s="64"/>
      <c r="AA97" s="104">
        <v>1</v>
      </c>
      <c r="AB97" s="48"/>
      <c r="AC97" s="49"/>
      <c r="AD97" s="48"/>
      <c r="AE97" s="49"/>
      <c r="AF97" s="48"/>
      <c r="AG97" s="49"/>
      <c r="AH97" s="48"/>
      <c r="AI97" s="49"/>
      <c r="AJ97" s="48"/>
      <c r="AK97" s="109"/>
      <c r="AL97" s="67" t="s">
        <v>878</v>
      </c>
      <c r="AM97" s="64" t="b">
        <v>0</v>
      </c>
      <c r="AN97" s="64">
        <v>0</v>
      </c>
      <c r="AO97" s="70" t="s">
        <v>275</v>
      </c>
      <c r="AP97" s="64" t="b">
        <v>0</v>
      </c>
      <c r="AQ97" s="64" t="s">
        <v>1122</v>
      </c>
      <c r="AR97" s="64"/>
      <c r="AS97" s="70" t="s">
        <v>275</v>
      </c>
      <c r="AT97" s="64" t="b">
        <v>0</v>
      </c>
      <c r="AU97" s="64">
        <v>3</v>
      </c>
      <c r="AV97" s="70" t="s">
        <v>1074</v>
      </c>
      <c r="AW97" s="64" t="s">
        <v>1135</v>
      </c>
      <c r="AX97" s="64" t="b">
        <v>0</v>
      </c>
      <c r="AY97" s="70" t="s">
        <v>1074</v>
      </c>
      <c r="AZ97" s="64" t="s">
        <v>185</v>
      </c>
      <c r="BA97" s="64">
        <v>0</v>
      </c>
      <c r="BB97" s="64">
        <v>0</v>
      </c>
      <c r="BC97" s="64"/>
      <c r="BD97" s="64"/>
      <c r="BE97" s="64"/>
      <c r="BF97" s="64"/>
      <c r="BG97" s="64"/>
      <c r="BH97" s="64"/>
      <c r="BI97" s="64"/>
      <c r="BJ97" s="64"/>
      <c r="BK97" s="63" t="str">
        <f>REPLACE(INDEX(GroupVertices[Group],MATCH(Edges[[#This Row],[Vertex 1]],GroupVertices[Vertex],0)),1,1,"")</f>
        <v>1</v>
      </c>
      <c r="BL97" s="63" t="str">
        <f>REPLACE(INDEX(GroupVertices[Group],MATCH(Edges[[#This Row],[Vertex 2]],GroupVertices[Vertex],0)),1,1,"")</f>
        <v>2</v>
      </c>
      <c r="BM97" s="127">
        <v>43739</v>
      </c>
      <c r="BN97" s="70" t="s">
        <v>924</v>
      </c>
    </row>
    <row r="98" spans="1:66" ht="15">
      <c r="A98" s="62" t="s">
        <v>720</v>
      </c>
      <c r="B98" s="62" t="s">
        <v>693</v>
      </c>
      <c r="C98" s="81" t="s">
        <v>1828</v>
      </c>
      <c r="D98" s="88">
        <v>6.666666666666667</v>
      </c>
      <c r="E98" s="89" t="s">
        <v>136</v>
      </c>
      <c r="F98" s="90">
        <v>14.333333333333334</v>
      </c>
      <c r="G98" s="81"/>
      <c r="H98" s="73"/>
      <c r="I98" s="91"/>
      <c r="J98" s="91"/>
      <c r="K98" s="34" t="s">
        <v>66</v>
      </c>
      <c r="L98" s="94">
        <v>98</v>
      </c>
      <c r="M98" s="94"/>
      <c r="N98" s="93"/>
      <c r="O98" s="64" t="s">
        <v>195</v>
      </c>
      <c r="P98" s="66">
        <v>43739.787152777775</v>
      </c>
      <c r="Q98" s="64" t="s">
        <v>774</v>
      </c>
      <c r="R98" s="67" t="s">
        <v>805</v>
      </c>
      <c r="S98" s="64" t="s">
        <v>825</v>
      </c>
      <c r="T98" s="64" t="s">
        <v>833</v>
      </c>
      <c r="U98" s="66">
        <v>43739.787152777775</v>
      </c>
      <c r="V98" s="67" t="s">
        <v>999</v>
      </c>
      <c r="W98" s="64"/>
      <c r="X98" s="64"/>
      <c r="Y98" s="70" t="s">
        <v>1076</v>
      </c>
      <c r="Z98" s="64"/>
      <c r="AA98" s="104">
        <v>2</v>
      </c>
      <c r="AB98" s="48"/>
      <c r="AC98" s="49"/>
      <c r="AD98" s="48"/>
      <c r="AE98" s="49"/>
      <c r="AF98" s="48"/>
      <c r="AG98" s="49"/>
      <c r="AH98" s="48"/>
      <c r="AI98" s="49"/>
      <c r="AJ98" s="48"/>
      <c r="AK98" s="109"/>
      <c r="AL98" s="67" t="s">
        <v>878</v>
      </c>
      <c r="AM98" s="64" t="b">
        <v>0</v>
      </c>
      <c r="AN98" s="64">
        <v>0</v>
      </c>
      <c r="AO98" s="70" t="s">
        <v>275</v>
      </c>
      <c r="AP98" s="64" t="b">
        <v>0</v>
      </c>
      <c r="AQ98" s="64" t="s">
        <v>1122</v>
      </c>
      <c r="AR98" s="64"/>
      <c r="AS98" s="70" t="s">
        <v>275</v>
      </c>
      <c r="AT98" s="64" t="b">
        <v>0</v>
      </c>
      <c r="AU98" s="64">
        <v>3</v>
      </c>
      <c r="AV98" s="70" t="s">
        <v>1074</v>
      </c>
      <c r="AW98" s="64" t="s">
        <v>1135</v>
      </c>
      <c r="AX98" s="64" t="b">
        <v>0</v>
      </c>
      <c r="AY98" s="70" t="s">
        <v>1074</v>
      </c>
      <c r="AZ98" s="64" t="s">
        <v>185</v>
      </c>
      <c r="BA98" s="64">
        <v>0</v>
      </c>
      <c r="BB98" s="64">
        <v>0</v>
      </c>
      <c r="BC98" s="64"/>
      <c r="BD98" s="64"/>
      <c r="BE98" s="64"/>
      <c r="BF98" s="64"/>
      <c r="BG98" s="64"/>
      <c r="BH98" s="64"/>
      <c r="BI98" s="64"/>
      <c r="BJ98" s="64"/>
      <c r="BK98" s="63" t="str">
        <f>REPLACE(INDEX(GroupVertices[Group],MATCH(Edges[[#This Row],[Vertex 1]],GroupVertices[Vertex],0)),1,1,"")</f>
        <v>1</v>
      </c>
      <c r="BL98" s="63" t="str">
        <f>REPLACE(INDEX(GroupVertices[Group],MATCH(Edges[[#This Row],[Vertex 2]],GroupVertices[Vertex],0)),1,1,"")</f>
        <v>1</v>
      </c>
      <c r="BM98" s="127">
        <v>43739</v>
      </c>
      <c r="BN98" s="70" t="s">
        <v>924</v>
      </c>
    </row>
    <row r="99" spans="1:66" ht="15">
      <c r="A99" s="62" t="s">
        <v>720</v>
      </c>
      <c r="B99" s="62" t="s">
        <v>736</v>
      </c>
      <c r="C99" s="81" t="s">
        <v>272</v>
      </c>
      <c r="D99" s="88">
        <v>5</v>
      </c>
      <c r="E99" s="89" t="s">
        <v>132</v>
      </c>
      <c r="F99" s="90">
        <v>16</v>
      </c>
      <c r="G99" s="81"/>
      <c r="H99" s="73"/>
      <c r="I99" s="91"/>
      <c r="J99" s="91"/>
      <c r="K99" s="34" t="s">
        <v>65</v>
      </c>
      <c r="L99" s="94">
        <v>99</v>
      </c>
      <c r="M99" s="94"/>
      <c r="N99" s="93"/>
      <c r="O99" s="64" t="s">
        <v>195</v>
      </c>
      <c r="P99" s="66">
        <v>43739.787152777775</v>
      </c>
      <c r="Q99" s="64" t="s">
        <v>774</v>
      </c>
      <c r="R99" s="67" t="s">
        <v>805</v>
      </c>
      <c r="S99" s="64" t="s">
        <v>825</v>
      </c>
      <c r="T99" s="64" t="s">
        <v>833</v>
      </c>
      <c r="U99" s="66">
        <v>43739.787152777775</v>
      </c>
      <c r="V99" s="67" t="s">
        <v>999</v>
      </c>
      <c r="W99" s="64"/>
      <c r="X99" s="64"/>
      <c r="Y99" s="70" t="s">
        <v>1076</v>
      </c>
      <c r="Z99" s="64"/>
      <c r="AA99" s="104">
        <v>1</v>
      </c>
      <c r="AB99" s="48">
        <v>0</v>
      </c>
      <c r="AC99" s="49">
        <v>0</v>
      </c>
      <c r="AD99" s="48">
        <v>0</v>
      </c>
      <c r="AE99" s="49">
        <v>0</v>
      </c>
      <c r="AF99" s="48">
        <v>0</v>
      </c>
      <c r="AG99" s="49">
        <v>0</v>
      </c>
      <c r="AH99" s="48">
        <v>22</v>
      </c>
      <c r="AI99" s="49">
        <v>100</v>
      </c>
      <c r="AJ99" s="48">
        <v>22</v>
      </c>
      <c r="AK99" s="109"/>
      <c r="AL99" s="67" t="s">
        <v>878</v>
      </c>
      <c r="AM99" s="64" t="b">
        <v>0</v>
      </c>
      <c r="AN99" s="64">
        <v>0</v>
      </c>
      <c r="AO99" s="70" t="s">
        <v>275</v>
      </c>
      <c r="AP99" s="64" t="b">
        <v>0</v>
      </c>
      <c r="AQ99" s="64" t="s">
        <v>1122</v>
      </c>
      <c r="AR99" s="64"/>
      <c r="AS99" s="70" t="s">
        <v>275</v>
      </c>
      <c r="AT99" s="64" t="b">
        <v>0</v>
      </c>
      <c r="AU99" s="64">
        <v>3</v>
      </c>
      <c r="AV99" s="70" t="s">
        <v>1074</v>
      </c>
      <c r="AW99" s="64" t="s">
        <v>1135</v>
      </c>
      <c r="AX99" s="64" t="b">
        <v>0</v>
      </c>
      <c r="AY99" s="70" t="s">
        <v>1074</v>
      </c>
      <c r="AZ99" s="64" t="s">
        <v>185</v>
      </c>
      <c r="BA99" s="64">
        <v>0</v>
      </c>
      <c r="BB99" s="64">
        <v>0</v>
      </c>
      <c r="BC99" s="64"/>
      <c r="BD99" s="64"/>
      <c r="BE99" s="64"/>
      <c r="BF99" s="64"/>
      <c r="BG99" s="64"/>
      <c r="BH99" s="64"/>
      <c r="BI99" s="64"/>
      <c r="BJ99" s="64"/>
      <c r="BK99" s="63" t="str">
        <f>REPLACE(INDEX(GroupVertices[Group],MATCH(Edges[[#This Row],[Vertex 1]],GroupVertices[Vertex],0)),1,1,"")</f>
        <v>1</v>
      </c>
      <c r="BL99" s="63" t="str">
        <f>REPLACE(INDEX(GroupVertices[Group],MATCH(Edges[[#This Row],[Vertex 2]],GroupVertices[Vertex],0)),1,1,"")</f>
        <v>3</v>
      </c>
      <c r="BM99" s="127">
        <v>43739</v>
      </c>
      <c r="BN99" s="70" t="s">
        <v>924</v>
      </c>
    </row>
    <row r="100" spans="1:66" ht="15">
      <c r="A100" s="62" t="s">
        <v>723</v>
      </c>
      <c r="B100" s="62" t="s">
        <v>720</v>
      </c>
      <c r="C100" s="81" t="s">
        <v>272</v>
      </c>
      <c r="D100" s="88">
        <v>5</v>
      </c>
      <c r="E100" s="89" t="s">
        <v>132</v>
      </c>
      <c r="F100" s="90">
        <v>16</v>
      </c>
      <c r="G100" s="81"/>
      <c r="H100" s="73"/>
      <c r="I100" s="91"/>
      <c r="J100" s="91"/>
      <c r="K100" s="34" t="s">
        <v>66</v>
      </c>
      <c r="L100" s="94">
        <v>100</v>
      </c>
      <c r="M100" s="94"/>
      <c r="N100" s="93"/>
      <c r="O100" s="64" t="s">
        <v>195</v>
      </c>
      <c r="P100" s="66">
        <v>43739.65660879629</v>
      </c>
      <c r="Q100" s="64" t="s">
        <v>774</v>
      </c>
      <c r="R100" s="67" t="s">
        <v>805</v>
      </c>
      <c r="S100" s="64" t="s">
        <v>825</v>
      </c>
      <c r="T100" s="64" t="s">
        <v>833</v>
      </c>
      <c r="U100" s="66">
        <v>43739.65660879629</v>
      </c>
      <c r="V100" s="67" t="s">
        <v>1000</v>
      </c>
      <c r="W100" s="64"/>
      <c r="X100" s="64"/>
      <c r="Y100" s="70" t="s">
        <v>1077</v>
      </c>
      <c r="Z100" s="64"/>
      <c r="AA100" s="104">
        <v>1</v>
      </c>
      <c r="AB100" s="48">
        <v>0</v>
      </c>
      <c r="AC100" s="49">
        <v>0</v>
      </c>
      <c r="AD100" s="48">
        <v>0</v>
      </c>
      <c r="AE100" s="49">
        <v>0</v>
      </c>
      <c r="AF100" s="48">
        <v>0</v>
      </c>
      <c r="AG100" s="49">
        <v>0</v>
      </c>
      <c r="AH100" s="48">
        <v>22</v>
      </c>
      <c r="AI100" s="49">
        <v>100</v>
      </c>
      <c r="AJ100" s="48">
        <v>22</v>
      </c>
      <c r="AK100" s="109"/>
      <c r="AL100" s="67" t="s">
        <v>881</v>
      </c>
      <c r="AM100" s="64" t="b">
        <v>0</v>
      </c>
      <c r="AN100" s="64">
        <v>0</v>
      </c>
      <c r="AO100" s="70" t="s">
        <v>275</v>
      </c>
      <c r="AP100" s="64" t="b">
        <v>0</v>
      </c>
      <c r="AQ100" s="64" t="s">
        <v>1122</v>
      </c>
      <c r="AR100" s="64"/>
      <c r="AS100" s="70" t="s">
        <v>275</v>
      </c>
      <c r="AT100" s="64" t="b">
        <v>0</v>
      </c>
      <c r="AU100" s="64">
        <v>3</v>
      </c>
      <c r="AV100" s="70" t="s">
        <v>1074</v>
      </c>
      <c r="AW100" s="64" t="s">
        <v>1135</v>
      </c>
      <c r="AX100" s="64" t="b">
        <v>0</v>
      </c>
      <c r="AY100" s="70" t="s">
        <v>1074</v>
      </c>
      <c r="AZ100" s="64" t="s">
        <v>185</v>
      </c>
      <c r="BA100" s="64">
        <v>0</v>
      </c>
      <c r="BB100" s="64">
        <v>0</v>
      </c>
      <c r="BC100" s="64"/>
      <c r="BD100" s="64"/>
      <c r="BE100" s="64"/>
      <c r="BF100" s="64"/>
      <c r="BG100" s="64"/>
      <c r="BH100" s="64"/>
      <c r="BI100" s="64"/>
      <c r="BJ100" s="64"/>
      <c r="BK100" s="63" t="str">
        <f>REPLACE(INDEX(GroupVertices[Group],MATCH(Edges[[#This Row],[Vertex 1]],GroupVertices[Vertex],0)),1,1,"")</f>
        <v>2</v>
      </c>
      <c r="BL100" s="63" t="str">
        <f>REPLACE(INDEX(GroupVertices[Group],MATCH(Edges[[#This Row],[Vertex 2]],GroupVertices[Vertex],0)),1,1,"")</f>
        <v>1</v>
      </c>
      <c r="BM100" s="127">
        <v>43739</v>
      </c>
      <c r="BN100" s="70" t="s">
        <v>925</v>
      </c>
    </row>
    <row r="101" spans="1:66" ht="15">
      <c r="A101" s="62" t="s">
        <v>713</v>
      </c>
      <c r="B101" s="62" t="s">
        <v>728</v>
      </c>
      <c r="C101" s="81" t="s">
        <v>272</v>
      </c>
      <c r="D101" s="88">
        <v>5</v>
      </c>
      <c r="E101" s="89" t="s">
        <v>132</v>
      </c>
      <c r="F101" s="90">
        <v>16</v>
      </c>
      <c r="G101" s="81"/>
      <c r="H101" s="73"/>
      <c r="I101" s="91"/>
      <c r="J101" s="91"/>
      <c r="K101" s="34" t="s">
        <v>65</v>
      </c>
      <c r="L101" s="94">
        <v>101</v>
      </c>
      <c r="M101" s="94"/>
      <c r="N101" s="93"/>
      <c r="O101" s="64" t="s">
        <v>195</v>
      </c>
      <c r="P101" s="66">
        <v>43733.002534722225</v>
      </c>
      <c r="Q101" s="64" t="s">
        <v>749</v>
      </c>
      <c r="R101" s="64"/>
      <c r="S101" s="64"/>
      <c r="T101" s="64" t="s">
        <v>833</v>
      </c>
      <c r="U101" s="66">
        <v>43733.002534722225</v>
      </c>
      <c r="V101" s="67" t="s">
        <v>1001</v>
      </c>
      <c r="W101" s="64"/>
      <c r="X101" s="64"/>
      <c r="Y101" s="70" t="s">
        <v>1078</v>
      </c>
      <c r="Z101" s="64"/>
      <c r="AA101" s="104">
        <v>1</v>
      </c>
      <c r="AB101" s="48">
        <v>0</v>
      </c>
      <c r="AC101" s="49">
        <v>0</v>
      </c>
      <c r="AD101" s="48">
        <v>0</v>
      </c>
      <c r="AE101" s="49">
        <v>0</v>
      </c>
      <c r="AF101" s="48">
        <v>0</v>
      </c>
      <c r="AG101" s="49">
        <v>0</v>
      </c>
      <c r="AH101" s="48">
        <v>19</v>
      </c>
      <c r="AI101" s="49">
        <v>100</v>
      </c>
      <c r="AJ101" s="48">
        <v>19</v>
      </c>
      <c r="AK101" s="131" t="s">
        <v>856</v>
      </c>
      <c r="AL101" s="67" t="s">
        <v>856</v>
      </c>
      <c r="AM101" s="64" t="b">
        <v>0</v>
      </c>
      <c r="AN101" s="64">
        <v>6</v>
      </c>
      <c r="AO101" s="70" t="s">
        <v>275</v>
      </c>
      <c r="AP101" s="64" t="b">
        <v>0</v>
      </c>
      <c r="AQ101" s="64" t="s">
        <v>1122</v>
      </c>
      <c r="AR101" s="64"/>
      <c r="AS101" s="70" t="s">
        <v>275</v>
      </c>
      <c r="AT101" s="64" t="b">
        <v>0</v>
      </c>
      <c r="AU101" s="64">
        <v>1</v>
      </c>
      <c r="AV101" s="70" t="s">
        <v>275</v>
      </c>
      <c r="AW101" s="64" t="s">
        <v>1134</v>
      </c>
      <c r="AX101" s="64" t="b">
        <v>0</v>
      </c>
      <c r="AY101" s="70" t="s">
        <v>1078</v>
      </c>
      <c r="AZ101" s="64" t="s">
        <v>185</v>
      </c>
      <c r="BA101" s="64">
        <v>0</v>
      </c>
      <c r="BB101" s="64">
        <v>0</v>
      </c>
      <c r="BC101" s="64"/>
      <c r="BD101" s="64"/>
      <c r="BE101" s="64"/>
      <c r="BF101" s="64"/>
      <c r="BG101" s="64"/>
      <c r="BH101" s="64"/>
      <c r="BI101" s="64"/>
      <c r="BJ101" s="64"/>
      <c r="BK101" s="63" t="str">
        <f>REPLACE(INDEX(GroupVertices[Group],MATCH(Edges[[#This Row],[Vertex 1]],GroupVertices[Vertex],0)),1,1,"")</f>
        <v>2</v>
      </c>
      <c r="BL101" s="63" t="str">
        <f>REPLACE(INDEX(GroupVertices[Group],MATCH(Edges[[#This Row],[Vertex 2]],GroupVertices[Vertex],0)),1,1,"")</f>
        <v>2</v>
      </c>
      <c r="BM101" s="127">
        <v>43733</v>
      </c>
      <c r="BN101" s="70" t="s">
        <v>926</v>
      </c>
    </row>
    <row r="102" spans="1:66" ht="15">
      <c r="A102" s="62" t="s">
        <v>713</v>
      </c>
      <c r="B102" s="62" t="s">
        <v>713</v>
      </c>
      <c r="C102" s="81" t="s">
        <v>1827</v>
      </c>
      <c r="D102" s="88">
        <v>8.333333333333334</v>
      </c>
      <c r="E102" s="89" t="s">
        <v>136</v>
      </c>
      <c r="F102" s="90">
        <v>12.666666666666666</v>
      </c>
      <c r="G102" s="81"/>
      <c r="H102" s="73"/>
      <c r="I102" s="91"/>
      <c r="J102" s="91"/>
      <c r="K102" s="34" t="s">
        <v>65</v>
      </c>
      <c r="L102" s="94">
        <v>102</v>
      </c>
      <c r="M102" s="94"/>
      <c r="N102" s="93"/>
      <c r="O102" s="64" t="s">
        <v>185</v>
      </c>
      <c r="P102" s="66">
        <v>43733.666180555556</v>
      </c>
      <c r="Q102" s="64" t="s">
        <v>775</v>
      </c>
      <c r="R102" s="67" t="s">
        <v>806</v>
      </c>
      <c r="S102" s="64" t="s">
        <v>821</v>
      </c>
      <c r="T102" s="64" t="s">
        <v>833</v>
      </c>
      <c r="U102" s="66">
        <v>43733.666180555556</v>
      </c>
      <c r="V102" s="67" t="s">
        <v>1002</v>
      </c>
      <c r="W102" s="64"/>
      <c r="X102" s="64"/>
      <c r="Y102" s="70" t="s">
        <v>1079</v>
      </c>
      <c r="Z102" s="64"/>
      <c r="AA102" s="104">
        <v>3</v>
      </c>
      <c r="AB102" s="48">
        <v>0</v>
      </c>
      <c r="AC102" s="49">
        <v>0</v>
      </c>
      <c r="AD102" s="48">
        <v>0</v>
      </c>
      <c r="AE102" s="49">
        <v>0</v>
      </c>
      <c r="AF102" s="48">
        <v>0</v>
      </c>
      <c r="AG102" s="49">
        <v>0</v>
      </c>
      <c r="AH102" s="48">
        <v>12</v>
      </c>
      <c r="AI102" s="49">
        <v>100</v>
      </c>
      <c r="AJ102" s="48">
        <v>12</v>
      </c>
      <c r="AK102" s="109"/>
      <c r="AL102" s="67" t="s">
        <v>871</v>
      </c>
      <c r="AM102" s="64" t="b">
        <v>0</v>
      </c>
      <c r="AN102" s="64">
        <v>1</v>
      </c>
      <c r="AO102" s="70" t="s">
        <v>275</v>
      </c>
      <c r="AP102" s="64" t="b">
        <v>1</v>
      </c>
      <c r="AQ102" s="64" t="s">
        <v>1122</v>
      </c>
      <c r="AR102" s="64"/>
      <c r="AS102" s="70" t="s">
        <v>1128</v>
      </c>
      <c r="AT102" s="64" t="b">
        <v>0</v>
      </c>
      <c r="AU102" s="64">
        <v>0</v>
      </c>
      <c r="AV102" s="70" t="s">
        <v>275</v>
      </c>
      <c r="AW102" s="64" t="s">
        <v>1134</v>
      </c>
      <c r="AX102" s="64" t="b">
        <v>0</v>
      </c>
      <c r="AY102" s="70" t="s">
        <v>1079</v>
      </c>
      <c r="AZ102" s="64" t="s">
        <v>185</v>
      </c>
      <c r="BA102" s="64">
        <v>0</v>
      </c>
      <c r="BB102" s="64">
        <v>0</v>
      </c>
      <c r="BC102" s="64"/>
      <c r="BD102" s="64"/>
      <c r="BE102" s="64"/>
      <c r="BF102" s="64"/>
      <c r="BG102" s="64"/>
      <c r="BH102" s="64"/>
      <c r="BI102" s="64"/>
      <c r="BJ102" s="64"/>
      <c r="BK102" s="63" t="str">
        <f>REPLACE(INDEX(GroupVertices[Group],MATCH(Edges[[#This Row],[Vertex 1]],GroupVertices[Vertex],0)),1,1,"")</f>
        <v>2</v>
      </c>
      <c r="BL102" s="63" t="str">
        <f>REPLACE(INDEX(GroupVertices[Group],MATCH(Edges[[#This Row],[Vertex 2]],GroupVertices[Vertex],0)),1,1,"")</f>
        <v>2</v>
      </c>
      <c r="BM102" s="127">
        <v>43733</v>
      </c>
      <c r="BN102" s="70" t="s">
        <v>927</v>
      </c>
    </row>
    <row r="103" spans="1:66" ht="15">
      <c r="A103" s="62" t="s">
        <v>713</v>
      </c>
      <c r="B103" s="62" t="s">
        <v>713</v>
      </c>
      <c r="C103" s="81" t="s">
        <v>1827</v>
      </c>
      <c r="D103" s="88">
        <v>8.333333333333334</v>
      </c>
      <c r="E103" s="89" t="s">
        <v>136</v>
      </c>
      <c r="F103" s="90">
        <v>12.666666666666666</v>
      </c>
      <c r="G103" s="81"/>
      <c r="H103" s="73"/>
      <c r="I103" s="91"/>
      <c r="J103" s="91"/>
      <c r="K103" s="34" t="s">
        <v>65</v>
      </c>
      <c r="L103" s="94">
        <v>103</v>
      </c>
      <c r="M103" s="94"/>
      <c r="N103" s="93"/>
      <c r="O103" s="64" t="s">
        <v>185</v>
      </c>
      <c r="P103" s="66">
        <v>43735.67422453704</v>
      </c>
      <c r="Q103" s="64" t="s">
        <v>776</v>
      </c>
      <c r="R103" s="67" t="s">
        <v>807</v>
      </c>
      <c r="S103" s="64" t="s">
        <v>821</v>
      </c>
      <c r="T103" s="64" t="s">
        <v>833</v>
      </c>
      <c r="U103" s="66">
        <v>43735.67422453704</v>
      </c>
      <c r="V103" s="67" t="s">
        <v>1003</v>
      </c>
      <c r="W103" s="64"/>
      <c r="X103" s="64"/>
      <c r="Y103" s="70" t="s">
        <v>1080</v>
      </c>
      <c r="Z103" s="64"/>
      <c r="AA103" s="104">
        <v>3</v>
      </c>
      <c r="AB103" s="48">
        <v>0</v>
      </c>
      <c r="AC103" s="49">
        <v>0</v>
      </c>
      <c r="AD103" s="48">
        <v>0</v>
      </c>
      <c r="AE103" s="49">
        <v>0</v>
      </c>
      <c r="AF103" s="48">
        <v>0</v>
      </c>
      <c r="AG103" s="49">
        <v>0</v>
      </c>
      <c r="AH103" s="48">
        <v>21</v>
      </c>
      <c r="AI103" s="49">
        <v>100</v>
      </c>
      <c r="AJ103" s="48">
        <v>21</v>
      </c>
      <c r="AK103" s="109"/>
      <c r="AL103" s="67" t="s">
        <v>871</v>
      </c>
      <c r="AM103" s="64" t="b">
        <v>0</v>
      </c>
      <c r="AN103" s="64">
        <v>0</v>
      </c>
      <c r="AO103" s="70" t="s">
        <v>275</v>
      </c>
      <c r="AP103" s="64" t="b">
        <v>1</v>
      </c>
      <c r="AQ103" s="64" t="s">
        <v>1122</v>
      </c>
      <c r="AR103" s="64"/>
      <c r="AS103" s="70" t="s">
        <v>1129</v>
      </c>
      <c r="AT103" s="64" t="b">
        <v>0</v>
      </c>
      <c r="AU103" s="64">
        <v>0</v>
      </c>
      <c r="AV103" s="70" t="s">
        <v>275</v>
      </c>
      <c r="AW103" s="64" t="s">
        <v>1134</v>
      </c>
      <c r="AX103" s="64" t="b">
        <v>0</v>
      </c>
      <c r="AY103" s="70" t="s">
        <v>1080</v>
      </c>
      <c r="AZ103" s="64" t="s">
        <v>185</v>
      </c>
      <c r="BA103" s="64">
        <v>0</v>
      </c>
      <c r="BB103" s="64">
        <v>0</v>
      </c>
      <c r="BC103" s="64"/>
      <c r="BD103" s="64"/>
      <c r="BE103" s="64"/>
      <c r="BF103" s="64"/>
      <c r="BG103" s="64"/>
      <c r="BH103" s="64"/>
      <c r="BI103" s="64"/>
      <c r="BJ103" s="64"/>
      <c r="BK103" s="63" t="str">
        <f>REPLACE(INDEX(GroupVertices[Group],MATCH(Edges[[#This Row],[Vertex 1]],GroupVertices[Vertex],0)),1,1,"")</f>
        <v>2</v>
      </c>
      <c r="BL103" s="63" t="str">
        <f>REPLACE(INDEX(GroupVertices[Group],MATCH(Edges[[#This Row],[Vertex 2]],GroupVertices[Vertex],0)),1,1,"")</f>
        <v>2</v>
      </c>
      <c r="BM103" s="127">
        <v>43735</v>
      </c>
      <c r="BN103" s="70" t="s">
        <v>928</v>
      </c>
    </row>
    <row r="104" spans="1:66" ht="15">
      <c r="A104" s="62" t="s">
        <v>713</v>
      </c>
      <c r="B104" s="62" t="s">
        <v>713</v>
      </c>
      <c r="C104" s="81" t="s">
        <v>1827</v>
      </c>
      <c r="D104" s="88">
        <v>8.333333333333334</v>
      </c>
      <c r="E104" s="89" t="s">
        <v>136</v>
      </c>
      <c r="F104" s="90">
        <v>12.666666666666666</v>
      </c>
      <c r="G104" s="81"/>
      <c r="H104" s="73"/>
      <c r="I104" s="91"/>
      <c r="J104" s="91"/>
      <c r="K104" s="34" t="s">
        <v>65</v>
      </c>
      <c r="L104" s="94">
        <v>104</v>
      </c>
      <c r="M104" s="94"/>
      <c r="N104" s="93"/>
      <c r="O104" s="64" t="s">
        <v>185</v>
      </c>
      <c r="P104" s="66">
        <v>43735.95505787037</v>
      </c>
      <c r="Q104" s="64" t="s">
        <v>777</v>
      </c>
      <c r="R104" s="67" t="s">
        <v>808</v>
      </c>
      <c r="S104" s="64" t="s">
        <v>821</v>
      </c>
      <c r="T104" s="64" t="s">
        <v>833</v>
      </c>
      <c r="U104" s="66">
        <v>43735.95505787037</v>
      </c>
      <c r="V104" s="67" t="s">
        <v>1004</v>
      </c>
      <c r="W104" s="64"/>
      <c r="X104" s="64"/>
      <c r="Y104" s="70" t="s">
        <v>1081</v>
      </c>
      <c r="Z104" s="64"/>
      <c r="AA104" s="104">
        <v>3</v>
      </c>
      <c r="AB104" s="48">
        <v>0</v>
      </c>
      <c r="AC104" s="49">
        <v>0</v>
      </c>
      <c r="AD104" s="48">
        <v>0</v>
      </c>
      <c r="AE104" s="49">
        <v>0</v>
      </c>
      <c r="AF104" s="48">
        <v>0</v>
      </c>
      <c r="AG104" s="49">
        <v>0</v>
      </c>
      <c r="AH104" s="48">
        <v>22</v>
      </c>
      <c r="AI104" s="49">
        <v>100</v>
      </c>
      <c r="AJ104" s="48">
        <v>22</v>
      </c>
      <c r="AK104" s="109"/>
      <c r="AL104" s="67" t="s">
        <v>871</v>
      </c>
      <c r="AM104" s="64" t="b">
        <v>0</v>
      </c>
      <c r="AN104" s="64">
        <v>0</v>
      </c>
      <c r="AO104" s="70" t="s">
        <v>275</v>
      </c>
      <c r="AP104" s="64" t="b">
        <v>1</v>
      </c>
      <c r="AQ104" s="64" t="s">
        <v>1122</v>
      </c>
      <c r="AR104" s="64"/>
      <c r="AS104" s="70" t="s">
        <v>1130</v>
      </c>
      <c r="AT104" s="64" t="b">
        <v>0</v>
      </c>
      <c r="AU104" s="64">
        <v>0</v>
      </c>
      <c r="AV104" s="70" t="s">
        <v>275</v>
      </c>
      <c r="AW104" s="64" t="s">
        <v>1134</v>
      </c>
      <c r="AX104" s="64" t="b">
        <v>0</v>
      </c>
      <c r="AY104" s="70" t="s">
        <v>1081</v>
      </c>
      <c r="AZ104" s="64" t="s">
        <v>185</v>
      </c>
      <c r="BA104" s="64">
        <v>0</v>
      </c>
      <c r="BB104" s="64">
        <v>0</v>
      </c>
      <c r="BC104" s="64"/>
      <c r="BD104" s="64"/>
      <c r="BE104" s="64"/>
      <c r="BF104" s="64"/>
      <c r="BG104" s="64"/>
      <c r="BH104" s="64"/>
      <c r="BI104" s="64"/>
      <c r="BJ104" s="64"/>
      <c r="BK104" s="63" t="str">
        <f>REPLACE(INDEX(GroupVertices[Group],MATCH(Edges[[#This Row],[Vertex 1]],GroupVertices[Vertex],0)),1,1,"")</f>
        <v>2</v>
      </c>
      <c r="BL104" s="63" t="str">
        <f>REPLACE(INDEX(GroupVertices[Group],MATCH(Edges[[#This Row],[Vertex 2]],GroupVertices[Vertex],0)),1,1,"")</f>
        <v>2</v>
      </c>
      <c r="BM104" s="127">
        <v>43735</v>
      </c>
      <c r="BN104" s="70" t="s">
        <v>929</v>
      </c>
    </row>
    <row r="105" spans="1:66" ht="15">
      <c r="A105" s="62" t="s">
        <v>713</v>
      </c>
      <c r="B105" s="62" t="s">
        <v>724</v>
      </c>
      <c r="C105" s="81" t="s">
        <v>272</v>
      </c>
      <c r="D105" s="88">
        <v>5</v>
      </c>
      <c r="E105" s="89" t="s">
        <v>132</v>
      </c>
      <c r="F105" s="90">
        <v>16</v>
      </c>
      <c r="G105" s="81"/>
      <c r="H105" s="73"/>
      <c r="I105" s="91"/>
      <c r="J105" s="91"/>
      <c r="K105" s="34" t="s">
        <v>65</v>
      </c>
      <c r="L105" s="94">
        <v>105</v>
      </c>
      <c r="M105" s="94"/>
      <c r="N105" s="93"/>
      <c r="O105" s="64" t="s">
        <v>195</v>
      </c>
      <c r="P105" s="66">
        <v>43739.03820601852</v>
      </c>
      <c r="Q105" s="64" t="s">
        <v>778</v>
      </c>
      <c r="R105" s="67" t="s">
        <v>809</v>
      </c>
      <c r="S105" s="64" t="s">
        <v>821</v>
      </c>
      <c r="T105" s="64" t="s">
        <v>833</v>
      </c>
      <c r="U105" s="66">
        <v>43739.03820601852</v>
      </c>
      <c r="V105" s="67" t="s">
        <v>1005</v>
      </c>
      <c r="W105" s="64"/>
      <c r="X105" s="64"/>
      <c r="Y105" s="70" t="s">
        <v>1082</v>
      </c>
      <c r="Z105" s="64"/>
      <c r="AA105" s="104">
        <v>1</v>
      </c>
      <c r="AB105" s="48">
        <v>0</v>
      </c>
      <c r="AC105" s="49">
        <v>0</v>
      </c>
      <c r="AD105" s="48">
        <v>0</v>
      </c>
      <c r="AE105" s="49">
        <v>0</v>
      </c>
      <c r="AF105" s="48">
        <v>0</v>
      </c>
      <c r="AG105" s="49">
        <v>0</v>
      </c>
      <c r="AH105" s="48">
        <v>44</v>
      </c>
      <c r="AI105" s="49">
        <v>100</v>
      </c>
      <c r="AJ105" s="48">
        <v>44</v>
      </c>
      <c r="AK105" s="109"/>
      <c r="AL105" s="67" t="s">
        <v>871</v>
      </c>
      <c r="AM105" s="64" t="b">
        <v>0</v>
      </c>
      <c r="AN105" s="64">
        <v>4</v>
      </c>
      <c r="AO105" s="70" t="s">
        <v>1118</v>
      </c>
      <c r="AP105" s="64" t="b">
        <v>1</v>
      </c>
      <c r="AQ105" s="64" t="s">
        <v>1122</v>
      </c>
      <c r="AR105" s="64"/>
      <c r="AS105" s="70" t="s">
        <v>1085</v>
      </c>
      <c r="AT105" s="64" t="b">
        <v>0</v>
      </c>
      <c r="AU105" s="64">
        <v>0</v>
      </c>
      <c r="AV105" s="70" t="s">
        <v>275</v>
      </c>
      <c r="AW105" s="64" t="s">
        <v>1134</v>
      </c>
      <c r="AX105" s="64" t="b">
        <v>0</v>
      </c>
      <c r="AY105" s="70" t="s">
        <v>1082</v>
      </c>
      <c r="AZ105" s="64" t="s">
        <v>185</v>
      </c>
      <c r="BA105" s="64">
        <v>0</v>
      </c>
      <c r="BB105" s="64">
        <v>0</v>
      </c>
      <c r="BC105" s="64"/>
      <c r="BD105" s="64"/>
      <c r="BE105" s="64"/>
      <c r="BF105" s="64"/>
      <c r="BG105" s="64"/>
      <c r="BH105" s="64"/>
      <c r="BI105" s="64"/>
      <c r="BJ105" s="64"/>
      <c r="BK105" s="63" t="str">
        <f>REPLACE(INDEX(GroupVertices[Group],MATCH(Edges[[#This Row],[Vertex 1]],GroupVertices[Vertex],0)),1,1,"")</f>
        <v>2</v>
      </c>
      <c r="BL105" s="63" t="str">
        <f>REPLACE(INDEX(GroupVertices[Group],MATCH(Edges[[#This Row],[Vertex 2]],GroupVertices[Vertex],0)),1,1,"")</f>
        <v>2</v>
      </c>
      <c r="BM105" s="127">
        <v>43739</v>
      </c>
      <c r="BN105" s="70" t="s">
        <v>930</v>
      </c>
    </row>
    <row r="106" spans="1:66" ht="15">
      <c r="A106" s="62" t="s">
        <v>713</v>
      </c>
      <c r="B106" s="62" t="s">
        <v>728</v>
      </c>
      <c r="C106" s="81" t="s">
        <v>272</v>
      </c>
      <c r="D106" s="88">
        <v>5</v>
      </c>
      <c r="E106" s="89" t="s">
        <v>132</v>
      </c>
      <c r="F106" s="90">
        <v>16</v>
      </c>
      <c r="G106" s="81"/>
      <c r="H106" s="73"/>
      <c r="I106" s="91"/>
      <c r="J106" s="91"/>
      <c r="K106" s="34" t="s">
        <v>65</v>
      </c>
      <c r="L106" s="94">
        <v>106</v>
      </c>
      <c r="M106" s="94"/>
      <c r="N106" s="93"/>
      <c r="O106" s="64" t="s">
        <v>748</v>
      </c>
      <c r="P106" s="66">
        <v>43739.03820601852</v>
      </c>
      <c r="Q106" s="64" t="s">
        <v>778</v>
      </c>
      <c r="R106" s="67" t="s">
        <v>809</v>
      </c>
      <c r="S106" s="64" t="s">
        <v>821</v>
      </c>
      <c r="T106" s="64" t="s">
        <v>833</v>
      </c>
      <c r="U106" s="66">
        <v>43739.03820601852</v>
      </c>
      <c r="V106" s="67" t="s">
        <v>1005</v>
      </c>
      <c r="W106" s="64"/>
      <c r="X106" s="64"/>
      <c r="Y106" s="70" t="s">
        <v>1082</v>
      </c>
      <c r="Z106" s="64"/>
      <c r="AA106" s="104">
        <v>1</v>
      </c>
      <c r="AB106" s="48"/>
      <c r="AC106" s="49"/>
      <c r="AD106" s="48"/>
      <c r="AE106" s="49"/>
      <c r="AF106" s="48"/>
      <c r="AG106" s="49"/>
      <c r="AH106" s="48"/>
      <c r="AI106" s="49"/>
      <c r="AJ106" s="48"/>
      <c r="AK106" s="109"/>
      <c r="AL106" s="67" t="s">
        <v>871</v>
      </c>
      <c r="AM106" s="64" t="b">
        <v>0</v>
      </c>
      <c r="AN106" s="64">
        <v>4</v>
      </c>
      <c r="AO106" s="70" t="s">
        <v>1118</v>
      </c>
      <c r="AP106" s="64" t="b">
        <v>1</v>
      </c>
      <c r="AQ106" s="64" t="s">
        <v>1122</v>
      </c>
      <c r="AR106" s="64"/>
      <c r="AS106" s="70" t="s">
        <v>1085</v>
      </c>
      <c r="AT106" s="64" t="b">
        <v>0</v>
      </c>
      <c r="AU106" s="64">
        <v>0</v>
      </c>
      <c r="AV106" s="70" t="s">
        <v>275</v>
      </c>
      <c r="AW106" s="64" t="s">
        <v>1134</v>
      </c>
      <c r="AX106" s="64" t="b">
        <v>0</v>
      </c>
      <c r="AY106" s="70" t="s">
        <v>1082</v>
      </c>
      <c r="AZ106" s="64" t="s">
        <v>185</v>
      </c>
      <c r="BA106" s="64">
        <v>0</v>
      </c>
      <c r="BB106" s="64">
        <v>0</v>
      </c>
      <c r="BC106" s="64"/>
      <c r="BD106" s="64"/>
      <c r="BE106" s="64"/>
      <c r="BF106" s="64"/>
      <c r="BG106" s="64"/>
      <c r="BH106" s="64"/>
      <c r="BI106" s="64"/>
      <c r="BJ106" s="64"/>
      <c r="BK106" s="63" t="str">
        <f>REPLACE(INDEX(GroupVertices[Group],MATCH(Edges[[#This Row],[Vertex 1]],GroupVertices[Vertex],0)),1,1,"")</f>
        <v>2</v>
      </c>
      <c r="BL106" s="63" t="str">
        <f>REPLACE(INDEX(GroupVertices[Group],MATCH(Edges[[#This Row],[Vertex 2]],GroupVertices[Vertex],0)),1,1,"")</f>
        <v>2</v>
      </c>
      <c r="BM106" s="127">
        <v>43739</v>
      </c>
      <c r="BN106" s="70" t="s">
        <v>930</v>
      </c>
    </row>
    <row r="107" spans="1:66" ht="15">
      <c r="A107" s="62" t="s">
        <v>369</v>
      </c>
      <c r="B107" s="62" t="s">
        <v>713</v>
      </c>
      <c r="C107" s="81" t="s">
        <v>272</v>
      </c>
      <c r="D107" s="88">
        <v>5</v>
      </c>
      <c r="E107" s="89" t="s">
        <v>132</v>
      </c>
      <c r="F107" s="90">
        <v>16</v>
      </c>
      <c r="G107" s="81"/>
      <c r="H107" s="73"/>
      <c r="I107" s="91"/>
      <c r="J107" s="91"/>
      <c r="K107" s="34" t="s">
        <v>65</v>
      </c>
      <c r="L107" s="94">
        <v>107</v>
      </c>
      <c r="M107" s="94"/>
      <c r="N107" s="93"/>
      <c r="O107" s="64" t="s">
        <v>195</v>
      </c>
      <c r="P107" s="66">
        <v>43739.65550925926</v>
      </c>
      <c r="Q107" s="64" t="s">
        <v>774</v>
      </c>
      <c r="R107" s="67" t="s">
        <v>805</v>
      </c>
      <c r="S107" s="64" t="s">
        <v>825</v>
      </c>
      <c r="T107" s="64" t="s">
        <v>843</v>
      </c>
      <c r="U107" s="66">
        <v>43739.65550925926</v>
      </c>
      <c r="V107" s="67" t="s">
        <v>997</v>
      </c>
      <c r="W107" s="64"/>
      <c r="X107" s="64"/>
      <c r="Y107" s="70" t="s">
        <v>1074</v>
      </c>
      <c r="Z107" s="64"/>
      <c r="AA107" s="104">
        <v>1</v>
      </c>
      <c r="AB107" s="48"/>
      <c r="AC107" s="49"/>
      <c r="AD107" s="48"/>
      <c r="AE107" s="49"/>
      <c r="AF107" s="48"/>
      <c r="AG107" s="49"/>
      <c r="AH107" s="48"/>
      <c r="AI107" s="49"/>
      <c r="AJ107" s="48"/>
      <c r="AK107" s="109"/>
      <c r="AL107" s="67" t="s">
        <v>396</v>
      </c>
      <c r="AM107" s="64" t="b">
        <v>0</v>
      </c>
      <c r="AN107" s="64">
        <v>12</v>
      </c>
      <c r="AO107" s="70" t="s">
        <v>275</v>
      </c>
      <c r="AP107" s="64" t="b">
        <v>0</v>
      </c>
      <c r="AQ107" s="64" t="s">
        <v>1122</v>
      </c>
      <c r="AR107" s="64"/>
      <c r="AS107" s="70" t="s">
        <v>275</v>
      </c>
      <c r="AT107" s="64" t="b">
        <v>0</v>
      </c>
      <c r="AU107" s="64">
        <v>3</v>
      </c>
      <c r="AV107" s="70" t="s">
        <v>275</v>
      </c>
      <c r="AW107" s="64" t="s">
        <v>1135</v>
      </c>
      <c r="AX107" s="64" t="b">
        <v>0</v>
      </c>
      <c r="AY107" s="70" t="s">
        <v>1074</v>
      </c>
      <c r="AZ107" s="64" t="s">
        <v>185</v>
      </c>
      <c r="BA107" s="64">
        <v>0</v>
      </c>
      <c r="BB107" s="64">
        <v>0</v>
      </c>
      <c r="BC107" s="64"/>
      <c r="BD107" s="64"/>
      <c r="BE107" s="64"/>
      <c r="BF107" s="64"/>
      <c r="BG107" s="64"/>
      <c r="BH107" s="64"/>
      <c r="BI107" s="64"/>
      <c r="BJ107" s="64"/>
      <c r="BK107" s="63" t="str">
        <f>REPLACE(INDEX(GroupVertices[Group],MATCH(Edges[[#This Row],[Vertex 1]],GroupVertices[Vertex],0)),1,1,"")</f>
        <v>3</v>
      </c>
      <c r="BL107" s="63" t="str">
        <f>REPLACE(INDEX(GroupVertices[Group],MATCH(Edges[[#This Row],[Vertex 2]],GroupVertices[Vertex],0)),1,1,"")</f>
        <v>2</v>
      </c>
      <c r="BM107" s="127">
        <v>43739</v>
      </c>
      <c r="BN107" s="70" t="s">
        <v>922</v>
      </c>
    </row>
    <row r="108" spans="1:66" ht="15">
      <c r="A108" s="62" t="s">
        <v>693</v>
      </c>
      <c r="B108" s="62" t="s">
        <v>713</v>
      </c>
      <c r="C108" s="81" t="s">
        <v>272</v>
      </c>
      <c r="D108" s="88">
        <v>5</v>
      </c>
      <c r="E108" s="89" t="s">
        <v>132</v>
      </c>
      <c r="F108" s="90">
        <v>16</v>
      </c>
      <c r="G108" s="81"/>
      <c r="H108" s="73"/>
      <c r="I108" s="91"/>
      <c r="J108" s="91"/>
      <c r="K108" s="34" t="s">
        <v>65</v>
      </c>
      <c r="L108" s="94">
        <v>108</v>
      </c>
      <c r="M108" s="94"/>
      <c r="N108" s="93"/>
      <c r="O108" s="64" t="s">
        <v>195</v>
      </c>
      <c r="P108" s="66">
        <v>43739.655856481484</v>
      </c>
      <c r="Q108" s="64" t="s">
        <v>774</v>
      </c>
      <c r="R108" s="67" t="s">
        <v>805</v>
      </c>
      <c r="S108" s="64" t="s">
        <v>825</v>
      </c>
      <c r="T108" s="64" t="s">
        <v>833</v>
      </c>
      <c r="U108" s="66">
        <v>43739.655856481484</v>
      </c>
      <c r="V108" s="67" t="s">
        <v>998</v>
      </c>
      <c r="W108" s="64"/>
      <c r="X108" s="64"/>
      <c r="Y108" s="70" t="s">
        <v>1075</v>
      </c>
      <c r="Z108" s="64"/>
      <c r="AA108" s="104">
        <v>1</v>
      </c>
      <c r="AB108" s="48"/>
      <c r="AC108" s="49"/>
      <c r="AD108" s="48"/>
      <c r="AE108" s="49"/>
      <c r="AF108" s="48"/>
      <c r="AG108" s="49"/>
      <c r="AH108" s="48"/>
      <c r="AI108" s="49"/>
      <c r="AJ108" s="48"/>
      <c r="AK108" s="109"/>
      <c r="AL108" s="67" t="s">
        <v>694</v>
      </c>
      <c r="AM108" s="64" t="b">
        <v>0</v>
      </c>
      <c r="AN108" s="64">
        <v>0</v>
      </c>
      <c r="AO108" s="70" t="s">
        <v>275</v>
      </c>
      <c r="AP108" s="64" t="b">
        <v>0</v>
      </c>
      <c r="AQ108" s="64" t="s">
        <v>1122</v>
      </c>
      <c r="AR108" s="64"/>
      <c r="AS108" s="70" t="s">
        <v>275</v>
      </c>
      <c r="AT108" s="64" t="b">
        <v>0</v>
      </c>
      <c r="AU108" s="64">
        <v>3</v>
      </c>
      <c r="AV108" s="70" t="s">
        <v>1074</v>
      </c>
      <c r="AW108" s="64" t="s">
        <v>1135</v>
      </c>
      <c r="AX108" s="64" t="b">
        <v>0</v>
      </c>
      <c r="AY108" s="70" t="s">
        <v>1074</v>
      </c>
      <c r="AZ108" s="64" t="s">
        <v>185</v>
      </c>
      <c r="BA108" s="64">
        <v>0</v>
      </c>
      <c r="BB108" s="64">
        <v>0</v>
      </c>
      <c r="BC108" s="64"/>
      <c r="BD108" s="64"/>
      <c r="BE108" s="64"/>
      <c r="BF108" s="64"/>
      <c r="BG108" s="64"/>
      <c r="BH108" s="64"/>
      <c r="BI108" s="64"/>
      <c r="BJ108" s="64"/>
      <c r="BK108" s="63" t="str">
        <f>REPLACE(INDEX(GroupVertices[Group],MATCH(Edges[[#This Row],[Vertex 1]],GroupVertices[Vertex],0)),1,1,"")</f>
        <v>1</v>
      </c>
      <c r="BL108" s="63" t="str">
        <f>REPLACE(INDEX(GroupVertices[Group],MATCH(Edges[[#This Row],[Vertex 2]],GroupVertices[Vertex],0)),1,1,"")</f>
        <v>2</v>
      </c>
      <c r="BM108" s="127">
        <v>43739</v>
      </c>
      <c r="BN108" s="70" t="s">
        <v>923</v>
      </c>
    </row>
    <row r="109" spans="1:66" ht="15">
      <c r="A109" s="62" t="s">
        <v>723</v>
      </c>
      <c r="B109" s="62" t="s">
        <v>713</v>
      </c>
      <c r="C109" s="81" t="s">
        <v>272</v>
      </c>
      <c r="D109" s="88">
        <v>5</v>
      </c>
      <c r="E109" s="89" t="s">
        <v>132</v>
      </c>
      <c r="F109" s="90">
        <v>16</v>
      </c>
      <c r="G109" s="81"/>
      <c r="H109" s="73"/>
      <c r="I109" s="91"/>
      <c r="J109" s="91"/>
      <c r="K109" s="34" t="s">
        <v>65</v>
      </c>
      <c r="L109" s="94">
        <v>109</v>
      </c>
      <c r="M109" s="94"/>
      <c r="N109" s="93"/>
      <c r="O109" s="64" t="s">
        <v>195</v>
      </c>
      <c r="P109" s="66">
        <v>43739.65660879629</v>
      </c>
      <c r="Q109" s="64" t="s">
        <v>774</v>
      </c>
      <c r="R109" s="67" t="s">
        <v>805</v>
      </c>
      <c r="S109" s="64" t="s">
        <v>825</v>
      </c>
      <c r="T109" s="64" t="s">
        <v>833</v>
      </c>
      <c r="U109" s="66">
        <v>43739.65660879629</v>
      </c>
      <c r="V109" s="67" t="s">
        <v>1000</v>
      </c>
      <c r="W109" s="64"/>
      <c r="X109" s="64"/>
      <c r="Y109" s="70" t="s">
        <v>1077</v>
      </c>
      <c r="Z109" s="64"/>
      <c r="AA109" s="104">
        <v>1</v>
      </c>
      <c r="AB109" s="48"/>
      <c r="AC109" s="49"/>
      <c r="AD109" s="48"/>
      <c r="AE109" s="49"/>
      <c r="AF109" s="48"/>
      <c r="AG109" s="49"/>
      <c r="AH109" s="48"/>
      <c r="AI109" s="49"/>
      <c r="AJ109" s="48"/>
      <c r="AK109" s="109"/>
      <c r="AL109" s="67" t="s">
        <v>881</v>
      </c>
      <c r="AM109" s="64" t="b">
        <v>0</v>
      </c>
      <c r="AN109" s="64">
        <v>0</v>
      </c>
      <c r="AO109" s="70" t="s">
        <v>275</v>
      </c>
      <c r="AP109" s="64" t="b">
        <v>0</v>
      </c>
      <c r="AQ109" s="64" t="s">
        <v>1122</v>
      </c>
      <c r="AR109" s="64"/>
      <c r="AS109" s="70" t="s">
        <v>275</v>
      </c>
      <c r="AT109" s="64" t="b">
        <v>0</v>
      </c>
      <c r="AU109" s="64">
        <v>3</v>
      </c>
      <c r="AV109" s="70" t="s">
        <v>1074</v>
      </c>
      <c r="AW109" s="64" t="s">
        <v>1135</v>
      </c>
      <c r="AX109" s="64" t="b">
        <v>0</v>
      </c>
      <c r="AY109" s="70" t="s">
        <v>1074</v>
      </c>
      <c r="AZ109" s="64" t="s">
        <v>185</v>
      </c>
      <c r="BA109" s="64">
        <v>0</v>
      </c>
      <c r="BB109" s="64">
        <v>0</v>
      </c>
      <c r="BC109" s="64"/>
      <c r="BD109" s="64"/>
      <c r="BE109" s="64"/>
      <c r="BF109" s="64"/>
      <c r="BG109" s="64"/>
      <c r="BH109" s="64"/>
      <c r="BI109" s="64"/>
      <c r="BJ109" s="64"/>
      <c r="BK109" s="63" t="str">
        <f>REPLACE(INDEX(GroupVertices[Group],MATCH(Edges[[#This Row],[Vertex 1]],GroupVertices[Vertex],0)),1,1,"")</f>
        <v>2</v>
      </c>
      <c r="BL109" s="63" t="str">
        <f>REPLACE(INDEX(GroupVertices[Group],MATCH(Edges[[#This Row],[Vertex 2]],GroupVertices[Vertex],0)),1,1,"")</f>
        <v>2</v>
      </c>
      <c r="BM109" s="127">
        <v>43739</v>
      </c>
      <c r="BN109" s="70" t="s">
        <v>925</v>
      </c>
    </row>
    <row r="110" spans="1:66" ht="15">
      <c r="A110" s="62" t="s">
        <v>369</v>
      </c>
      <c r="B110" s="62" t="s">
        <v>724</v>
      </c>
      <c r="C110" s="81" t="s">
        <v>1828</v>
      </c>
      <c r="D110" s="88">
        <v>6.666666666666667</v>
      </c>
      <c r="E110" s="89" t="s">
        <v>136</v>
      </c>
      <c r="F110" s="90">
        <v>14.333333333333334</v>
      </c>
      <c r="G110" s="81"/>
      <c r="H110" s="73"/>
      <c r="I110" s="91"/>
      <c r="J110" s="91"/>
      <c r="K110" s="34" t="s">
        <v>66</v>
      </c>
      <c r="L110" s="94">
        <v>110</v>
      </c>
      <c r="M110" s="94"/>
      <c r="N110" s="93"/>
      <c r="O110" s="64" t="s">
        <v>195</v>
      </c>
      <c r="P110" s="66">
        <v>43739.050474537034</v>
      </c>
      <c r="Q110" s="64" t="s">
        <v>779</v>
      </c>
      <c r="R110" s="67" t="s">
        <v>810</v>
      </c>
      <c r="S110" s="64" t="s">
        <v>821</v>
      </c>
      <c r="T110" s="64" t="s">
        <v>844</v>
      </c>
      <c r="U110" s="66">
        <v>43739.050474537034</v>
      </c>
      <c r="V110" s="67" t="s">
        <v>1006</v>
      </c>
      <c r="W110" s="64"/>
      <c r="X110" s="64"/>
      <c r="Y110" s="70" t="s">
        <v>1083</v>
      </c>
      <c r="Z110" s="64"/>
      <c r="AA110" s="104">
        <v>2</v>
      </c>
      <c r="AB110" s="48"/>
      <c r="AC110" s="49"/>
      <c r="AD110" s="48"/>
      <c r="AE110" s="49"/>
      <c r="AF110" s="48"/>
      <c r="AG110" s="49"/>
      <c r="AH110" s="48"/>
      <c r="AI110" s="49"/>
      <c r="AJ110" s="48"/>
      <c r="AK110" s="109"/>
      <c r="AL110" s="67" t="s">
        <v>396</v>
      </c>
      <c r="AM110" s="64" t="b">
        <v>0</v>
      </c>
      <c r="AN110" s="64">
        <v>3</v>
      </c>
      <c r="AO110" s="70" t="s">
        <v>275</v>
      </c>
      <c r="AP110" s="64" t="b">
        <v>1</v>
      </c>
      <c r="AQ110" s="64" t="s">
        <v>1122</v>
      </c>
      <c r="AR110" s="64"/>
      <c r="AS110" s="70" t="s">
        <v>1086</v>
      </c>
      <c r="AT110" s="64" t="b">
        <v>0</v>
      </c>
      <c r="AU110" s="64">
        <v>1</v>
      </c>
      <c r="AV110" s="70" t="s">
        <v>275</v>
      </c>
      <c r="AW110" s="64" t="s">
        <v>1135</v>
      </c>
      <c r="AX110" s="64" t="b">
        <v>0</v>
      </c>
      <c r="AY110" s="70" t="s">
        <v>1083</v>
      </c>
      <c r="AZ110" s="64" t="s">
        <v>185</v>
      </c>
      <c r="BA110" s="64">
        <v>0</v>
      </c>
      <c r="BB110" s="64">
        <v>0</v>
      </c>
      <c r="BC110" s="64"/>
      <c r="BD110" s="64"/>
      <c r="BE110" s="64"/>
      <c r="BF110" s="64"/>
      <c r="BG110" s="64"/>
      <c r="BH110" s="64"/>
      <c r="BI110" s="64"/>
      <c r="BJ110" s="64"/>
      <c r="BK110" s="63" t="str">
        <f>REPLACE(INDEX(GroupVertices[Group],MATCH(Edges[[#This Row],[Vertex 1]],GroupVertices[Vertex],0)),1,1,"")</f>
        <v>3</v>
      </c>
      <c r="BL110" s="63" t="str">
        <f>REPLACE(INDEX(GroupVertices[Group],MATCH(Edges[[#This Row],[Vertex 2]],GroupVertices[Vertex],0)),1,1,"")</f>
        <v>2</v>
      </c>
      <c r="BM110" s="127">
        <v>43739</v>
      </c>
      <c r="BN110" s="70" t="s">
        <v>931</v>
      </c>
    </row>
    <row r="111" spans="1:66" ht="15">
      <c r="A111" s="62" t="s">
        <v>369</v>
      </c>
      <c r="B111" s="62" t="s">
        <v>724</v>
      </c>
      <c r="C111" s="81" t="s">
        <v>1828</v>
      </c>
      <c r="D111" s="88">
        <v>6.666666666666667</v>
      </c>
      <c r="E111" s="89" t="s">
        <v>136</v>
      </c>
      <c r="F111" s="90">
        <v>14.333333333333334</v>
      </c>
      <c r="G111" s="81"/>
      <c r="H111" s="73"/>
      <c r="I111" s="91"/>
      <c r="J111" s="91"/>
      <c r="K111" s="34" t="s">
        <v>66</v>
      </c>
      <c r="L111" s="94">
        <v>111</v>
      </c>
      <c r="M111" s="94"/>
      <c r="N111" s="93"/>
      <c r="O111" s="64" t="s">
        <v>195</v>
      </c>
      <c r="P111" s="66">
        <v>43739.65550925926</v>
      </c>
      <c r="Q111" s="64" t="s">
        <v>774</v>
      </c>
      <c r="R111" s="67" t="s">
        <v>805</v>
      </c>
      <c r="S111" s="64" t="s">
        <v>825</v>
      </c>
      <c r="T111" s="64" t="s">
        <v>843</v>
      </c>
      <c r="U111" s="66">
        <v>43739.65550925926</v>
      </c>
      <c r="V111" s="67" t="s">
        <v>997</v>
      </c>
      <c r="W111" s="64"/>
      <c r="X111" s="64"/>
      <c r="Y111" s="70" t="s">
        <v>1074</v>
      </c>
      <c r="Z111" s="64"/>
      <c r="AA111" s="104">
        <v>2</v>
      </c>
      <c r="AB111" s="48"/>
      <c r="AC111" s="49"/>
      <c r="AD111" s="48"/>
      <c r="AE111" s="49"/>
      <c r="AF111" s="48"/>
      <c r="AG111" s="49"/>
      <c r="AH111" s="48"/>
      <c r="AI111" s="49"/>
      <c r="AJ111" s="48"/>
      <c r="AK111" s="109"/>
      <c r="AL111" s="67" t="s">
        <v>396</v>
      </c>
      <c r="AM111" s="64" t="b">
        <v>0</v>
      </c>
      <c r="AN111" s="64">
        <v>12</v>
      </c>
      <c r="AO111" s="70" t="s">
        <v>275</v>
      </c>
      <c r="AP111" s="64" t="b">
        <v>0</v>
      </c>
      <c r="AQ111" s="64" t="s">
        <v>1122</v>
      </c>
      <c r="AR111" s="64"/>
      <c r="AS111" s="70" t="s">
        <v>275</v>
      </c>
      <c r="AT111" s="64" t="b">
        <v>0</v>
      </c>
      <c r="AU111" s="64">
        <v>3</v>
      </c>
      <c r="AV111" s="70" t="s">
        <v>275</v>
      </c>
      <c r="AW111" s="64" t="s">
        <v>1135</v>
      </c>
      <c r="AX111" s="64" t="b">
        <v>0</v>
      </c>
      <c r="AY111" s="70" t="s">
        <v>1074</v>
      </c>
      <c r="AZ111" s="64" t="s">
        <v>185</v>
      </c>
      <c r="BA111" s="64">
        <v>0</v>
      </c>
      <c r="BB111" s="64">
        <v>0</v>
      </c>
      <c r="BC111" s="64"/>
      <c r="BD111" s="64"/>
      <c r="BE111" s="64"/>
      <c r="BF111" s="64"/>
      <c r="BG111" s="64"/>
      <c r="BH111" s="64"/>
      <c r="BI111" s="64"/>
      <c r="BJ111" s="64"/>
      <c r="BK111" s="63" t="str">
        <f>REPLACE(INDEX(GroupVertices[Group],MATCH(Edges[[#This Row],[Vertex 1]],GroupVertices[Vertex],0)),1,1,"")</f>
        <v>3</v>
      </c>
      <c r="BL111" s="63" t="str">
        <f>REPLACE(INDEX(GroupVertices[Group],MATCH(Edges[[#This Row],[Vertex 2]],GroupVertices[Vertex],0)),1,1,"")</f>
        <v>2</v>
      </c>
      <c r="BM111" s="127">
        <v>43739</v>
      </c>
      <c r="BN111" s="70" t="s">
        <v>922</v>
      </c>
    </row>
    <row r="112" spans="1:66" ht="15">
      <c r="A112" s="62" t="s">
        <v>693</v>
      </c>
      <c r="B112" s="62" t="s">
        <v>724</v>
      </c>
      <c r="C112" s="81" t="s">
        <v>1828</v>
      </c>
      <c r="D112" s="88">
        <v>6.666666666666667</v>
      </c>
      <c r="E112" s="89" t="s">
        <v>136</v>
      </c>
      <c r="F112" s="90">
        <v>14.333333333333334</v>
      </c>
      <c r="G112" s="81"/>
      <c r="H112" s="73"/>
      <c r="I112" s="91"/>
      <c r="J112" s="91"/>
      <c r="K112" s="34" t="s">
        <v>65</v>
      </c>
      <c r="L112" s="94">
        <v>112</v>
      </c>
      <c r="M112" s="94"/>
      <c r="N112" s="93"/>
      <c r="O112" s="64" t="s">
        <v>195</v>
      </c>
      <c r="P112" s="66">
        <v>43739.051157407404</v>
      </c>
      <c r="Q112" s="64" t="s">
        <v>779</v>
      </c>
      <c r="R112" s="64"/>
      <c r="S112" s="64"/>
      <c r="T112" s="64" t="s">
        <v>844</v>
      </c>
      <c r="U112" s="66">
        <v>43739.051157407404</v>
      </c>
      <c r="V112" s="67" t="s">
        <v>1007</v>
      </c>
      <c r="W112" s="64"/>
      <c r="X112" s="64"/>
      <c r="Y112" s="70" t="s">
        <v>1084</v>
      </c>
      <c r="Z112" s="64"/>
      <c r="AA112" s="104">
        <v>2</v>
      </c>
      <c r="AB112" s="48"/>
      <c r="AC112" s="49"/>
      <c r="AD112" s="48"/>
      <c r="AE112" s="49"/>
      <c r="AF112" s="48"/>
      <c r="AG112" s="49"/>
      <c r="AH112" s="48"/>
      <c r="AI112" s="49"/>
      <c r="AJ112" s="48"/>
      <c r="AK112" s="109"/>
      <c r="AL112" s="67" t="s">
        <v>694</v>
      </c>
      <c r="AM112" s="64" t="b">
        <v>0</v>
      </c>
      <c r="AN112" s="64">
        <v>0</v>
      </c>
      <c r="AO112" s="70" t="s">
        <v>275</v>
      </c>
      <c r="AP112" s="64" t="b">
        <v>1</v>
      </c>
      <c r="AQ112" s="64" t="s">
        <v>1122</v>
      </c>
      <c r="AR112" s="64"/>
      <c r="AS112" s="70" t="s">
        <v>1086</v>
      </c>
      <c r="AT112" s="64" t="b">
        <v>0</v>
      </c>
      <c r="AU112" s="64">
        <v>1</v>
      </c>
      <c r="AV112" s="70" t="s">
        <v>1083</v>
      </c>
      <c r="AW112" s="64" t="s">
        <v>1135</v>
      </c>
      <c r="AX112" s="64" t="b">
        <v>0</v>
      </c>
      <c r="AY112" s="70" t="s">
        <v>1083</v>
      </c>
      <c r="AZ112" s="64" t="s">
        <v>185</v>
      </c>
      <c r="BA112" s="64">
        <v>0</v>
      </c>
      <c r="BB112" s="64">
        <v>0</v>
      </c>
      <c r="BC112" s="64"/>
      <c r="BD112" s="64"/>
      <c r="BE112" s="64"/>
      <c r="BF112" s="64"/>
      <c r="BG112" s="64"/>
      <c r="BH112" s="64"/>
      <c r="BI112" s="64"/>
      <c r="BJ112" s="64"/>
      <c r="BK112" s="63" t="str">
        <f>REPLACE(INDEX(GroupVertices[Group],MATCH(Edges[[#This Row],[Vertex 1]],GroupVertices[Vertex],0)),1,1,"")</f>
        <v>1</v>
      </c>
      <c r="BL112" s="63" t="str">
        <f>REPLACE(INDEX(GroupVertices[Group],MATCH(Edges[[#This Row],[Vertex 2]],GroupVertices[Vertex],0)),1,1,"")</f>
        <v>2</v>
      </c>
      <c r="BM112" s="127">
        <v>43739</v>
      </c>
      <c r="BN112" s="70" t="s">
        <v>932</v>
      </c>
    </row>
    <row r="113" spans="1:66" ht="15">
      <c r="A113" s="62" t="s">
        <v>693</v>
      </c>
      <c r="B113" s="62" t="s">
        <v>724</v>
      </c>
      <c r="C113" s="81" t="s">
        <v>1828</v>
      </c>
      <c r="D113" s="88">
        <v>6.666666666666667</v>
      </c>
      <c r="E113" s="89" t="s">
        <v>136</v>
      </c>
      <c r="F113" s="90">
        <v>14.333333333333334</v>
      </c>
      <c r="G113" s="81"/>
      <c r="H113" s="73"/>
      <c r="I113" s="91"/>
      <c r="J113" s="91"/>
      <c r="K113" s="34" t="s">
        <v>65</v>
      </c>
      <c r="L113" s="94">
        <v>113</v>
      </c>
      <c r="M113" s="94"/>
      <c r="N113" s="93"/>
      <c r="O113" s="64" t="s">
        <v>195</v>
      </c>
      <c r="P113" s="66">
        <v>43739.655856481484</v>
      </c>
      <c r="Q113" s="64" t="s">
        <v>774</v>
      </c>
      <c r="R113" s="67" t="s">
        <v>805</v>
      </c>
      <c r="S113" s="64" t="s">
        <v>825</v>
      </c>
      <c r="T113" s="64" t="s">
        <v>833</v>
      </c>
      <c r="U113" s="66">
        <v>43739.655856481484</v>
      </c>
      <c r="V113" s="67" t="s">
        <v>998</v>
      </c>
      <c r="W113" s="64"/>
      <c r="X113" s="64"/>
      <c r="Y113" s="70" t="s">
        <v>1075</v>
      </c>
      <c r="Z113" s="64"/>
      <c r="AA113" s="104">
        <v>2</v>
      </c>
      <c r="AB113" s="48"/>
      <c r="AC113" s="49"/>
      <c r="AD113" s="48"/>
      <c r="AE113" s="49"/>
      <c r="AF113" s="48"/>
      <c r="AG113" s="49"/>
      <c r="AH113" s="48"/>
      <c r="AI113" s="49"/>
      <c r="AJ113" s="48"/>
      <c r="AK113" s="109"/>
      <c r="AL113" s="67" t="s">
        <v>694</v>
      </c>
      <c r="AM113" s="64" t="b">
        <v>0</v>
      </c>
      <c r="AN113" s="64">
        <v>0</v>
      </c>
      <c r="AO113" s="70" t="s">
        <v>275</v>
      </c>
      <c r="AP113" s="64" t="b">
        <v>0</v>
      </c>
      <c r="AQ113" s="64" t="s">
        <v>1122</v>
      </c>
      <c r="AR113" s="64"/>
      <c r="AS113" s="70" t="s">
        <v>275</v>
      </c>
      <c r="AT113" s="64" t="b">
        <v>0</v>
      </c>
      <c r="AU113" s="64">
        <v>3</v>
      </c>
      <c r="AV113" s="70" t="s">
        <v>1074</v>
      </c>
      <c r="AW113" s="64" t="s">
        <v>1135</v>
      </c>
      <c r="AX113" s="64" t="b">
        <v>0</v>
      </c>
      <c r="AY113" s="70" t="s">
        <v>1074</v>
      </c>
      <c r="AZ113" s="64" t="s">
        <v>185</v>
      </c>
      <c r="BA113" s="64">
        <v>0</v>
      </c>
      <c r="BB113" s="64">
        <v>0</v>
      </c>
      <c r="BC113" s="64"/>
      <c r="BD113" s="64"/>
      <c r="BE113" s="64"/>
      <c r="BF113" s="64"/>
      <c r="BG113" s="64"/>
      <c r="BH113" s="64"/>
      <c r="BI113" s="64"/>
      <c r="BJ113" s="64"/>
      <c r="BK113" s="63" t="str">
        <f>REPLACE(INDEX(GroupVertices[Group],MATCH(Edges[[#This Row],[Vertex 1]],GroupVertices[Vertex],0)),1,1,"")</f>
        <v>1</v>
      </c>
      <c r="BL113" s="63" t="str">
        <f>REPLACE(INDEX(GroupVertices[Group],MATCH(Edges[[#This Row],[Vertex 2]],GroupVertices[Vertex],0)),1,1,"")</f>
        <v>2</v>
      </c>
      <c r="BM113" s="127">
        <v>43739</v>
      </c>
      <c r="BN113" s="70" t="s">
        <v>923</v>
      </c>
    </row>
    <row r="114" spans="1:66" ht="15">
      <c r="A114" s="62" t="s">
        <v>724</v>
      </c>
      <c r="B114" s="62" t="s">
        <v>728</v>
      </c>
      <c r="C114" s="81" t="s">
        <v>272</v>
      </c>
      <c r="D114" s="88">
        <v>5</v>
      </c>
      <c r="E114" s="89" t="s">
        <v>132</v>
      </c>
      <c r="F114" s="90">
        <v>16</v>
      </c>
      <c r="G114" s="81"/>
      <c r="H114" s="73"/>
      <c r="I114" s="91"/>
      <c r="J114" s="91"/>
      <c r="K114" s="34" t="s">
        <v>65</v>
      </c>
      <c r="L114" s="94">
        <v>114</v>
      </c>
      <c r="M114" s="94"/>
      <c r="N114" s="93"/>
      <c r="O114" s="64" t="s">
        <v>195</v>
      </c>
      <c r="P114" s="66">
        <v>43739.006631944445</v>
      </c>
      <c r="Q114" s="64" t="s">
        <v>758</v>
      </c>
      <c r="R114" s="64"/>
      <c r="S114" s="64"/>
      <c r="T114" s="64" t="s">
        <v>845</v>
      </c>
      <c r="U114" s="66">
        <v>43739.006631944445</v>
      </c>
      <c r="V114" s="67" t="s">
        <v>1008</v>
      </c>
      <c r="W114" s="64"/>
      <c r="X114" s="64"/>
      <c r="Y114" s="70" t="s">
        <v>1085</v>
      </c>
      <c r="Z114" s="64"/>
      <c r="AA114" s="104">
        <v>1</v>
      </c>
      <c r="AB114" s="48"/>
      <c r="AC114" s="49"/>
      <c r="AD114" s="48"/>
      <c r="AE114" s="49"/>
      <c r="AF114" s="48"/>
      <c r="AG114" s="49"/>
      <c r="AH114" s="48"/>
      <c r="AI114" s="49"/>
      <c r="AJ114" s="48"/>
      <c r="AK114" s="131" t="s">
        <v>857</v>
      </c>
      <c r="AL114" s="67" t="s">
        <v>857</v>
      </c>
      <c r="AM114" s="64" t="b">
        <v>0</v>
      </c>
      <c r="AN114" s="64">
        <v>13</v>
      </c>
      <c r="AO114" s="70" t="s">
        <v>275</v>
      </c>
      <c r="AP114" s="64" t="b">
        <v>0</v>
      </c>
      <c r="AQ114" s="64" t="s">
        <v>1122</v>
      </c>
      <c r="AR114" s="64"/>
      <c r="AS114" s="70" t="s">
        <v>275</v>
      </c>
      <c r="AT114" s="64" t="b">
        <v>0</v>
      </c>
      <c r="AU114" s="64">
        <v>2</v>
      </c>
      <c r="AV114" s="70" t="s">
        <v>275</v>
      </c>
      <c r="AW114" s="64" t="s">
        <v>340</v>
      </c>
      <c r="AX114" s="64" t="b">
        <v>0</v>
      </c>
      <c r="AY114" s="70" t="s">
        <v>1085</v>
      </c>
      <c r="AZ114" s="64" t="s">
        <v>185</v>
      </c>
      <c r="BA114" s="64">
        <v>0</v>
      </c>
      <c r="BB114" s="64">
        <v>0</v>
      </c>
      <c r="BC114" s="64"/>
      <c r="BD114" s="64"/>
      <c r="BE114" s="64"/>
      <c r="BF114" s="64"/>
      <c r="BG114" s="64"/>
      <c r="BH114" s="64"/>
      <c r="BI114" s="64"/>
      <c r="BJ114" s="64"/>
      <c r="BK114" s="63" t="str">
        <f>REPLACE(INDEX(GroupVertices[Group],MATCH(Edges[[#This Row],[Vertex 1]],GroupVertices[Vertex],0)),1,1,"")</f>
        <v>2</v>
      </c>
      <c r="BL114" s="63" t="str">
        <f>REPLACE(INDEX(GroupVertices[Group],MATCH(Edges[[#This Row],[Vertex 2]],GroupVertices[Vertex],0)),1,1,"")</f>
        <v>2</v>
      </c>
      <c r="BM114" s="127">
        <v>43739</v>
      </c>
      <c r="BN114" s="70" t="s">
        <v>933</v>
      </c>
    </row>
    <row r="115" spans="1:66" ht="15">
      <c r="A115" s="62" t="s">
        <v>724</v>
      </c>
      <c r="B115" s="62" t="s">
        <v>732</v>
      </c>
      <c r="C115" s="81" t="s">
        <v>272</v>
      </c>
      <c r="D115" s="88">
        <v>5</v>
      </c>
      <c r="E115" s="89" t="s">
        <v>132</v>
      </c>
      <c r="F115" s="90">
        <v>16</v>
      </c>
      <c r="G115" s="81"/>
      <c r="H115" s="73"/>
      <c r="I115" s="91"/>
      <c r="J115" s="91"/>
      <c r="K115" s="34" t="s">
        <v>65</v>
      </c>
      <c r="L115" s="94">
        <v>115</v>
      </c>
      <c r="M115" s="94"/>
      <c r="N115" s="93"/>
      <c r="O115" s="64" t="s">
        <v>195</v>
      </c>
      <c r="P115" s="66">
        <v>43739.006631944445</v>
      </c>
      <c r="Q115" s="64" t="s">
        <v>758</v>
      </c>
      <c r="R115" s="64"/>
      <c r="S115" s="64"/>
      <c r="T115" s="64" t="s">
        <v>845</v>
      </c>
      <c r="U115" s="66">
        <v>43739.006631944445</v>
      </c>
      <c r="V115" s="67" t="s">
        <v>1008</v>
      </c>
      <c r="W115" s="64"/>
      <c r="X115" s="64"/>
      <c r="Y115" s="70" t="s">
        <v>1085</v>
      </c>
      <c r="Z115" s="64"/>
      <c r="AA115" s="104">
        <v>1</v>
      </c>
      <c r="AB115" s="48">
        <v>0</v>
      </c>
      <c r="AC115" s="49">
        <v>0</v>
      </c>
      <c r="AD115" s="48">
        <v>0</v>
      </c>
      <c r="AE115" s="49">
        <v>0</v>
      </c>
      <c r="AF115" s="48">
        <v>0</v>
      </c>
      <c r="AG115" s="49">
        <v>0</v>
      </c>
      <c r="AH115" s="48">
        <v>27</v>
      </c>
      <c r="AI115" s="49">
        <v>100</v>
      </c>
      <c r="AJ115" s="48">
        <v>27</v>
      </c>
      <c r="AK115" s="131" t="s">
        <v>857</v>
      </c>
      <c r="AL115" s="67" t="s">
        <v>857</v>
      </c>
      <c r="AM115" s="64" t="b">
        <v>0</v>
      </c>
      <c r="AN115" s="64">
        <v>13</v>
      </c>
      <c r="AO115" s="70" t="s">
        <v>275</v>
      </c>
      <c r="AP115" s="64" t="b">
        <v>0</v>
      </c>
      <c r="AQ115" s="64" t="s">
        <v>1122</v>
      </c>
      <c r="AR115" s="64"/>
      <c r="AS115" s="70" t="s">
        <v>275</v>
      </c>
      <c r="AT115" s="64" t="b">
        <v>0</v>
      </c>
      <c r="AU115" s="64">
        <v>2</v>
      </c>
      <c r="AV115" s="70" t="s">
        <v>275</v>
      </c>
      <c r="AW115" s="64" t="s">
        <v>340</v>
      </c>
      <c r="AX115" s="64" t="b">
        <v>0</v>
      </c>
      <c r="AY115" s="70" t="s">
        <v>1085</v>
      </c>
      <c r="AZ115" s="64" t="s">
        <v>185</v>
      </c>
      <c r="BA115" s="64">
        <v>0</v>
      </c>
      <c r="BB115" s="64">
        <v>0</v>
      </c>
      <c r="BC115" s="64"/>
      <c r="BD115" s="64"/>
      <c r="BE115" s="64"/>
      <c r="BF115" s="64"/>
      <c r="BG115" s="64"/>
      <c r="BH115" s="64"/>
      <c r="BI115" s="64"/>
      <c r="BJ115" s="64"/>
      <c r="BK115" s="63" t="str">
        <f>REPLACE(INDEX(GroupVertices[Group],MATCH(Edges[[#This Row],[Vertex 1]],GroupVertices[Vertex],0)),1,1,"")</f>
        <v>2</v>
      </c>
      <c r="BL115" s="63" t="str">
        <f>REPLACE(INDEX(GroupVertices[Group],MATCH(Edges[[#This Row],[Vertex 2]],GroupVertices[Vertex],0)),1,1,"")</f>
        <v>3</v>
      </c>
      <c r="BM115" s="127">
        <v>43739</v>
      </c>
      <c r="BN115" s="70" t="s">
        <v>933</v>
      </c>
    </row>
    <row r="116" spans="1:66" ht="15">
      <c r="A116" s="62" t="s">
        <v>724</v>
      </c>
      <c r="B116" s="62" t="s">
        <v>369</v>
      </c>
      <c r="C116" s="81" t="s">
        <v>272</v>
      </c>
      <c r="D116" s="88">
        <v>5</v>
      </c>
      <c r="E116" s="89" t="s">
        <v>132</v>
      </c>
      <c r="F116" s="90">
        <v>16</v>
      </c>
      <c r="G116" s="81"/>
      <c r="H116" s="73"/>
      <c r="I116" s="91"/>
      <c r="J116" s="91"/>
      <c r="K116" s="34" t="s">
        <v>66</v>
      </c>
      <c r="L116" s="94">
        <v>116</v>
      </c>
      <c r="M116" s="94"/>
      <c r="N116" s="93"/>
      <c r="O116" s="64" t="s">
        <v>195</v>
      </c>
      <c r="P116" s="66">
        <v>43739.012511574074</v>
      </c>
      <c r="Q116" s="64" t="s">
        <v>780</v>
      </c>
      <c r="R116" s="67" t="s">
        <v>809</v>
      </c>
      <c r="S116" s="64" t="s">
        <v>821</v>
      </c>
      <c r="T116" s="64" t="s">
        <v>846</v>
      </c>
      <c r="U116" s="66">
        <v>43739.012511574074</v>
      </c>
      <c r="V116" s="67" t="s">
        <v>810</v>
      </c>
      <c r="W116" s="64"/>
      <c r="X116" s="64"/>
      <c r="Y116" s="70" t="s">
        <v>1086</v>
      </c>
      <c r="Z116" s="64"/>
      <c r="AA116" s="104">
        <v>1</v>
      </c>
      <c r="AB116" s="48">
        <v>0</v>
      </c>
      <c r="AC116" s="49">
        <v>0</v>
      </c>
      <c r="AD116" s="48">
        <v>0</v>
      </c>
      <c r="AE116" s="49">
        <v>0</v>
      </c>
      <c r="AF116" s="48">
        <v>0</v>
      </c>
      <c r="AG116" s="49">
        <v>0</v>
      </c>
      <c r="AH116" s="48">
        <v>10</v>
      </c>
      <c r="AI116" s="49">
        <v>100</v>
      </c>
      <c r="AJ116" s="48">
        <v>10</v>
      </c>
      <c r="AK116" s="109"/>
      <c r="AL116" s="67" t="s">
        <v>882</v>
      </c>
      <c r="AM116" s="64" t="b">
        <v>0</v>
      </c>
      <c r="AN116" s="64">
        <v>3</v>
      </c>
      <c r="AO116" s="70" t="s">
        <v>275</v>
      </c>
      <c r="AP116" s="64" t="b">
        <v>1</v>
      </c>
      <c r="AQ116" s="64" t="s">
        <v>1122</v>
      </c>
      <c r="AR116" s="64"/>
      <c r="AS116" s="70" t="s">
        <v>1085</v>
      </c>
      <c r="AT116" s="64" t="b">
        <v>0</v>
      </c>
      <c r="AU116" s="64">
        <v>0</v>
      </c>
      <c r="AV116" s="70" t="s">
        <v>275</v>
      </c>
      <c r="AW116" s="64" t="s">
        <v>340</v>
      </c>
      <c r="AX116" s="64" t="b">
        <v>0</v>
      </c>
      <c r="AY116" s="70" t="s">
        <v>1086</v>
      </c>
      <c r="AZ116" s="64" t="s">
        <v>185</v>
      </c>
      <c r="BA116" s="64">
        <v>0</v>
      </c>
      <c r="BB116" s="64">
        <v>0</v>
      </c>
      <c r="BC116" s="64"/>
      <c r="BD116" s="64"/>
      <c r="BE116" s="64"/>
      <c r="BF116" s="64"/>
      <c r="BG116" s="64"/>
      <c r="BH116" s="64"/>
      <c r="BI116" s="64"/>
      <c r="BJ116" s="64"/>
      <c r="BK116" s="63" t="str">
        <f>REPLACE(INDEX(GroupVertices[Group],MATCH(Edges[[#This Row],[Vertex 1]],GroupVertices[Vertex],0)),1,1,"")</f>
        <v>2</v>
      </c>
      <c r="BL116" s="63" t="str">
        <f>REPLACE(INDEX(GroupVertices[Group],MATCH(Edges[[#This Row],[Vertex 2]],GroupVertices[Vertex],0)),1,1,"")</f>
        <v>3</v>
      </c>
      <c r="BM116" s="127">
        <v>43739</v>
      </c>
      <c r="BN116" s="70" t="s">
        <v>934</v>
      </c>
    </row>
    <row r="117" spans="1:66" ht="15">
      <c r="A117" s="62" t="s">
        <v>724</v>
      </c>
      <c r="B117" s="62" t="s">
        <v>724</v>
      </c>
      <c r="C117" s="81" t="s">
        <v>272</v>
      </c>
      <c r="D117" s="88">
        <v>5</v>
      </c>
      <c r="E117" s="89" t="s">
        <v>132</v>
      </c>
      <c r="F117" s="90">
        <v>16</v>
      </c>
      <c r="G117" s="81"/>
      <c r="H117" s="73"/>
      <c r="I117" s="91"/>
      <c r="J117" s="91"/>
      <c r="K117" s="34" t="s">
        <v>65</v>
      </c>
      <c r="L117" s="94">
        <v>117</v>
      </c>
      <c r="M117" s="94"/>
      <c r="N117" s="93"/>
      <c r="O117" s="64" t="s">
        <v>185</v>
      </c>
      <c r="P117" s="66">
        <v>43739.90101851852</v>
      </c>
      <c r="Q117" s="64" t="s">
        <v>781</v>
      </c>
      <c r="R117" s="67" t="s">
        <v>811</v>
      </c>
      <c r="S117" s="64" t="s">
        <v>827</v>
      </c>
      <c r="T117" s="64" t="s">
        <v>844</v>
      </c>
      <c r="U117" s="66">
        <v>43739.90101851852</v>
      </c>
      <c r="V117" s="67" t="s">
        <v>1009</v>
      </c>
      <c r="W117" s="64"/>
      <c r="X117" s="64"/>
      <c r="Y117" s="70" t="s">
        <v>1087</v>
      </c>
      <c r="Z117" s="64"/>
      <c r="AA117" s="104">
        <v>1</v>
      </c>
      <c r="AB117" s="48">
        <v>0</v>
      </c>
      <c r="AC117" s="49">
        <v>0</v>
      </c>
      <c r="AD117" s="48">
        <v>0</v>
      </c>
      <c r="AE117" s="49">
        <v>0</v>
      </c>
      <c r="AF117" s="48">
        <v>0</v>
      </c>
      <c r="AG117" s="49">
        <v>0</v>
      </c>
      <c r="AH117" s="48">
        <v>9</v>
      </c>
      <c r="AI117" s="49">
        <v>100</v>
      </c>
      <c r="AJ117" s="48">
        <v>9</v>
      </c>
      <c r="AK117" s="131" t="s">
        <v>858</v>
      </c>
      <c r="AL117" s="67" t="s">
        <v>858</v>
      </c>
      <c r="AM117" s="64" t="b">
        <v>0</v>
      </c>
      <c r="AN117" s="64">
        <v>1</v>
      </c>
      <c r="AO117" s="70" t="s">
        <v>275</v>
      </c>
      <c r="AP117" s="64" t="b">
        <v>0</v>
      </c>
      <c r="AQ117" s="64" t="s">
        <v>1122</v>
      </c>
      <c r="AR117" s="64"/>
      <c r="AS117" s="70" t="s">
        <v>275</v>
      </c>
      <c r="AT117" s="64" t="b">
        <v>0</v>
      </c>
      <c r="AU117" s="64">
        <v>0</v>
      </c>
      <c r="AV117" s="70" t="s">
        <v>275</v>
      </c>
      <c r="AW117" s="64" t="s">
        <v>340</v>
      </c>
      <c r="AX117" s="64" t="b">
        <v>0</v>
      </c>
      <c r="AY117" s="70" t="s">
        <v>1087</v>
      </c>
      <c r="AZ117" s="64" t="s">
        <v>185</v>
      </c>
      <c r="BA117" s="64">
        <v>0</v>
      </c>
      <c r="BB117" s="64">
        <v>0</v>
      </c>
      <c r="BC117" s="64"/>
      <c r="BD117" s="64"/>
      <c r="BE117" s="64"/>
      <c r="BF117" s="64"/>
      <c r="BG117" s="64"/>
      <c r="BH117" s="64"/>
      <c r="BI117" s="64"/>
      <c r="BJ117" s="64"/>
      <c r="BK117" s="63" t="str">
        <f>REPLACE(INDEX(GroupVertices[Group],MATCH(Edges[[#This Row],[Vertex 1]],GroupVertices[Vertex],0)),1,1,"")</f>
        <v>2</v>
      </c>
      <c r="BL117" s="63" t="str">
        <f>REPLACE(INDEX(GroupVertices[Group],MATCH(Edges[[#This Row],[Vertex 2]],GroupVertices[Vertex],0)),1,1,"")</f>
        <v>2</v>
      </c>
      <c r="BM117" s="127">
        <v>43739</v>
      </c>
      <c r="BN117" s="70" t="s">
        <v>935</v>
      </c>
    </row>
    <row r="118" spans="1:66" ht="15">
      <c r="A118" s="62" t="s">
        <v>724</v>
      </c>
      <c r="B118" s="62" t="s">
        <v>730</v>
      </c>
      <c r="C118" s="81" t="s">
        <v>272</v>
      </c>
      <c r="D118" s="88">
        <v>5</v>
      </c>
      <c r="E118" s="89" t="s">
        <v>132</v>
      </c>
      <c r="F118" s="90">
        <v>16</v>
      </c>
      <c r="G118" s="81"/>
      <c r="H118" s="73"/>
      <c r="I118" s="91"/>
      <c r="J118" s="91"/>
      <c r="K118" s="34" t="s">
        <v>65</v>
      </c>
      <c r="L118" s="94">
        <v>118</v>
      </c>
      <c r="M118" s="94"/>
      <c r="N118" s="93"/>
      <c r="O118" s="64" t="s">
        <v>748</v>
      </c>
      <c r="P118" s="66">
        <v>43740.005833333336</v>
      </c>
      <c r="Q118" s="64" t="s">
        <v>782</v>
      </c>
      <c r="R118" s="67" t="s">
        <v>812</v>
      </c>
      <c r="S118" s="64" t="s">
        <v>821</v>
      </c>
      <c r="T118" s="64" t="s">
        <v>847</v>
      </c>
      <c r="U118" s="66">
        <v>43740.005833333336</v>
      </c>
      <c r="V118" s="67" t="s">
        <v>1010</v>
      </c>
      <c r="W118" s="64"/>
      <c r="X118" s="64"/>
      <c r="Y118" s="70" t="s">
        <v>1088</v>
      </c>
      <c r="Z118" s="64"/>
      <c r="AA118" s="104">
        <v>1</v>
      </c>
      <c r="AB118" s="48">
        <v>0</v>
      </c>
      <c r="AC118" s="49">
        <v>0</v>
      </c>
      <c r="AD118" s="48">
        <v>0</v>
      </c>
      <c r="AE118" s="49">
        <v>0</v>
      </c>
      <c r="AF118" s="48">
        <v>0</v>
      </c>
      <c r="AG118" s="49">
        <v>0</v>
      </c>
      <c r="AH118" s="48">
        <v>13</v>
      </c>
      <c r="AI118" s="49">
        <v>100</v>
      </c>
      <c r="AJ118" s="48">
        <v>13</v>
      </c>
      <c r="AK118" s="109"/>
      <c r="AL118" s="67" t="s">
        <v>882</v>
      </c>
      <c r="AM118" s="64" t="b">
        <v>0</v>
      </c>
      <c r="AN118" s="64">
        <v>1</v>
      </c>
      <c r="AO118" s="70" t="s">
        <v>1119</v>
      </c>
      <c r="AP118" s="64" t="b">
        <v>1</v>
      </c>
      <c r="AQ118" s="64" t="s">
        <v>1122</v>
      </c>
      <c r="AR118" s="64"/>
      <c r="AS118" s="70" t="s">
        <v>1087</v>
      </c>
      <c r="AT118" s="64" t="b">
        <v>0</v>
      </c>
      <c r="AU118" s="64">
        <v>0</v>
      </c>
      <c r="AV118" s="70" t="s">
        <v>275</v>
      </c>
      <c r="AW118" s="64" t="s">
        <v>340</v>
      </c>
      <c r="AX118" s="64" t="b">
        <v>0</v>
      </c>
      <c r="AY118" s="70" t="s">
        <v>1088</v>
      </c>
      <c r="AZ118" s="64" t="s">
        <v>185</v>
      </c>
      <c r="BA118" s="64">
        <v>0</v>
      </c>
      <c r="BB118" s="64">
        <v>0</v>
      </c>
      <c r="BC118" s="64"/>
      <c r="BD118" s="64"/>
      <c r="BE118" s="64"/>
      <c r="BF118" s="64"/>
      <c r="BG118" s="64"/>
      <c r="BH118" s="64"/>
      <c r="BI118" s="64"/>
      <c r="BJ118" s="64"/>
      <c r="BK118" s="63" t="str">
        <f>REPLACE(INDEX(GroupVertices[Group],MATCH(Edges[[#This Row],[Vertex 1]],GroupVertices[Vertex],0)),1,1,"")</f>
        <v>2</v>
      </c>
      <c r="BL118" s="63" t="str">
        <f>REPLACE(INDEX(GroupVertices[Group],MATCH(Edges[[#This Row],[Vertex 2]],GroupVertices[Vertex],0)),1,1,"")</f>
        <v>2</v>
      </c>
      <c r="BM118" s="127">
        <v>43740</v>
      </c>
      <c r="BN118" s="70" t="s">
        <v>936</v>
      </c>
    </row>
    <row r="119" spans="1:66" ht="15">
      <c r="A119" s="62" t="s">
        <v>723</v>
      </c>
      <c r="B119" s="62" t="s">
        <v>724</v>
      </c>
      <c r="C119" s="81" t="s">
        <v>272</v>
      </c>
      <c r="D119" s="88">
        <v>5</v>
      </c>
      <c r="E119" s="89" t="s">
        <v>132</v>
      </c>
      <c r="F119" s="90">
        <v>16</v>
      </c>
      <c r="G119" s="81"/>
      <c r="H119" s="73"/>
      <c r="I119" s="91"/>
      <c r="J119" s="91"/>
      <c r="K119" s="34" t="s">
        <v>65</v>
      </c>
      <c r="L119" s="94">
        <v>119</v>
      </c>
      <c r="M119" s="94"/>
      <c r="N119" s="93"/>
      <c r="O119" s="64" t="s">
        <v>195</v>
      </c>
      <c r="P119" s="66">
        <v>43739.65660879629</v>
      </c>
      <c r="Q119" s="64" t="s">
        <v>774</v>
      </c>
      <c r="R119" s="67" t="s">
        <v>805</v>
      </c>
      <c r="S119" s="64" t="s">
        <v>825</v>
      </c>
      <c r="T119" s="64" t="s">
        <v>833</v>
      </c>
      <c r="U119" s="66">
        <v>43739.65660879629</v>
      </c>
      <c r="V119" s="67" t="s">
        <v>1000</v>
      </c>
      <c r="W119" s="64"/>
      <c r="X119" s="64"/>
      <c r="Y119" s="70" t="s">
        <v>1077</v>
      </c>
      <c r="Z119" s="64"/>
      <c r="AA119" s="104">
        <v>1</v>
      </c>
      <c r="AB119" s="48"/>
      <c r="AC119" s="49"/>
      <c r="AD119" s="48"/>
      <c r="AE119" s="49"/>
      <c r="AF119" s="48"/>
      <c r="AG119" s="49"/>
      <c r="AH119" s="48"/>
      <c r="AI119" s="49"/>
      <c r="AJ119" s="48"/>
      <c r="AK119" s="109"/>
      <c r="AL119" s="67" t="s">
        <v>881</v>
      </c>
      <c r="AM119" s="64" t="b">
        <v>0</v>
      </c>
      <c r="AN119" s="64">
        <v>0</v>
      </c>
      <c r="AO119" s="70" t="s">
        <v>275</v>
      </c>
      <c r="AP119" s="64" t="b">
        <v>0</v>
      </c>
      <c r="AQ119" s="64" t="s">
        <v>1122</v>
      </c>
      <c r="AR119" s="64"/>
      <c r="AS119" s="70" t="s">
        <v>275</v>
      </c>
      <c r="AT119" s="64" t="b">
        <v>0</v>
      </c>
      <c r="AU119" s="64">
        <v>3</v>
      </c>
      <c r="AV119" s="70" t="s">
        <v>1074</v>
      </c>
      <c r="AW119" s="64" t="s">
        <v>1135</v>
      </c>
      <c r="AX119" s="64" t="b">
        <v>0</v>
      </c>
      <c r="AY119" s="70" t="s">
        <v>1074</v>
      </c>
      <c r="AZ119" s="64" t="s">
        <v>185</v>
      </c>
      <c r="BA119" s="64">
        <v>0</v>
      </c>
      <c r="BB119" s="64">
        <v>0</v>
      </c>
      <c r="BC119" s="64"/>
      <c r="BD119" s="64"/>
      <c r="BE119" s="64"/>
      <c r="BF119" s="64"/>
      <c r="BG119" s="64"/>
      <c r="BH119" s="64"/>
      <c r="BI119" s="64"/>
      <c r="BJ119" s="64"/>
      <c r="BK119" s="63" t="str">
        <f>REPLACE(INDEX(GroupVertices[Group],MATCH(Edges[[#This Row],[Vertex 1]],GroupVertices[Vertex],0)),1,1,"")</f>
        <v>2</v>
      </c>
      <c r="BL119" s="63" t="str">
        <f>REPLACE(INDEX(GroupVertices[Group],MATCH(Edges[[#This Row],[Vertex 2]],GroupVertices[Vertex],0)),1,1,"")</f>
        <v>2</v>
      </c>
      <c r="BM119" s="127">
        <v>43739</v>
      </c>
      <c r="BN119" s="70" t="s">
        <v>925</v>
      </c>
    </row>
    <row r="120" spans="1:66" ht="15">
      <c r="A120" s="62" t="s">
        <v>725</v>
      </c>
      <c r="B120" s="62" t="s">
        <v>728</v>
      </c>
      <c r="C120" s="81" t="s">
        <v>272</v>
      </c>
      <c r="D120" s="88">
        <v>5</v>
      </c>
      <c r="E120" s="89" t="s">
        <v>132</v>
      </c>
      <c r="F120" s="90">
        <v>16</v>
      </c>
      <c r="G120" s="81"/>
      <c r="H120" s="73"/>
      <c r="I120" s="91"/>
      <c r="J120" s="91"/>
      <c r="K120" s="34" t="s">
        <v>65</v>
      </c>
      <c r="L120" s="94">
        <v>120</v>
      </c>
      <c r="M120" s="94"/>
      <c r="N120" s="93"/>
      <c r="O120" s="64" t="s">
        <v>195</v>
      </c>
      <c r="P120" s="66">
        <v>43733.54623842592</v>
      </c>
      <c r="Q120" s="64" t="s">
        <v>763</v>
      </c>
      <c r="R120" s="67" t="s">
        <v>799</v>
      </c>
      <c r="S120" s="64" t="s">
        <v>824</v>
      </c>
      <c r="T120" s="64" t="s">
        <v>838</v>
      </c>
      <c r="U120" s="66">
        <v>43733.54623842592</v>
      </c>
      <c r="V120" s="67" t="s">
        <v>1011</v>
      </c>
      <c r="W120" s="64"/>
      <c r="X120" s="64"/>
      <c r="Y120" s="70" t="s">
        <v>1089</v>
      </c>
      <c r="Z120" s="64"/>
      <c r="AA120" s="104">
        <v>1</v>
      </c>
      <c r="AB120" s="48"/>
      <c r="AC120" s="49"/>
      <c r="AD120" s="48"/>
      <c r="AE120" s="49"/>
      <c r="AF120" s="48"/>
      <c r="AG120" s="49"/>
      <c r="AH120" s="48"/>
      <c r="AI120" s="49"/>
      <c r="AJ120" s="48"/>
      <c r="AK120" s="109"/>
      <c r="AL120" s="67" t="s">
        <v>883</v>
      </c>
      <c r="AM120" s="64" t="b">
        <v>0</v>
      </c>
      <c r="AN120" s="64">
        <v>0</v>
      </c>
      <c r="AO120" s="70" t="s">
        <v>275</v>
      </c>
      <c r="AP120" s="64" t="b">
        <v>0</v>
      </c>
      <c r="AQ120" s="64" t="s">
        <v>1122</v>
      </c>
      <c r="AR120" s="64"/>
      <c r="AS120" s="70" t="s">
        <v>275</v>
      </c>
      <c r="AT120" s="64" t="b">
        <v>0</v>
      </c>
      <c r="AU120" s="64">
        <v>3</v>
      </c>
      <c r="AV120" s="70" t="s">
        <v>1090</v>
      </c>
      <c r="AW120" s="64" t="s">
        <v>1135</v>
      </c>
      <c r="AX120" s="64" t="b">
        <v>0</v>
      </c>
      <c r="AY120" s="70" t="s">
        <v>1090</v>
      </c>
      <c r="AZ120" s="64" t="s">
        <v>185</v>
      </c>
      <c r="BA120" s="64">
        <v>0</v>
      </c>
      <c r="BB120" s="64">
        <v>0</v>
      </c>
      <c r="BC120" s="64"/>
      <c r="BD120" s="64"/>
      <c r="BE120" s="64"/>
      <c r="BF120" s="64"/>
      <c r="BG120" s="64"/>
      <c r="BH120" s="64"/>
      <c r="BI120" s="64"/>
      <c r="BJ120" s="64"/>
      <c r="BK120" s="63" t="str">
        <f>REPLACE(INDEX(GroupVertices[Group],MATCH(Edges[[#This Row],[Vertex 1]],GroupVertices[Vertex],0)),1,1,"")</f>
        <v>3</v>
      </c>
      <c r="BL120" s="63" t="str">
        <f>REPLACE(INDEX(GroupVertices[Group],MATCH(Edges[[#This Row],[Vertex 2]],GroupVertices[Vertex],0)),1,1,"")</f>
        <v>2</v>
      </c>
      <c r="BM120" s="127">
        <v>43733</v>
      </c>
      <c r="BN120" s="70" t="s">
        <v>937</v>
      </c>
    </row>
    <row r="121" spans="1:66" ht="15">
      <c r="A121" s="62" t="s">
        <v>369</v>
      </c>
      <c r="B121" s="62" t="s">
        <v>728</v>
      </c>
      <c r="C121" s="81" t="s">
        <v>1826</v>
      </c>
      <c r="D121" s="88">
        <v>10</v>
      </c>
      <c r="E121" s="89" t="s">
        <v>136</v>
      </c>
      <c r="F121" s="90">
        <v>11</v>
      </c>
      <c r="G121" s="81"/>
      <c r="H121" s="73"/>
      <c r="I121" s="91"/>
      <c r="J121" s="91"/>
      <c r="K121" s="34" t="s">
        <v>65</v>
      </c>
      <c r="L121" s="94">
        <v>121</v>
      </c>
      <c r="M121" s="94"/>
      <c r="N121" s="93"/>
      <c r="O121" s="64" t="s">
        <v>195</v>
      </c>
      <c r="P121" s="66">
        <v>43733.545</v>
      </c>
      <c r="Q121" s="64" t="s">
        <v>763</v>
      </c>
      <c r="R121" s="67" t="s">
        <v>799</v>
      </c>
      <c r="S121" s="64" t="s">
        <v>824</v>
      </c>
      <c r="T121" s="64" t="s">
        <v>838</v>
      </c>
      <c r="U121" s="66">
        <v>43733.545</v>
      </c>
      <c r="V121" s="67" t="s">
        <v>1012</v>
      </c>
      <c r="W121" s="64"/>
      <c r="X121" s="64"/>
      <c r="Y121" s="70" t="s">
        <v>1090</v>
      </c>
      <c r="Z121" s="64"/>
      <c r="AA121" s="104">
        <v>4</v>
      </c>
      <c r="AB121" s="48">
        <v>0</v>
      </c>
      <c r="AC121" s="49">
        <v>0</v>
      </c>
      <c r="AD121" s="48">
        <v>0</v>
      </c>
      <c r="AE121" s="49">
        <v>0</v>
      </c>
      <c r="AF121" s="48">
        <v>0</v>
      </c>
      <c r="AG121" s="49">
        <v>0</v>
      </c>
      <c r="AH121" s="48">
        <v>6</v>
      </c>
      <c r="AI121" s="49">
        <v>100</v>
      </c>
      <c r="AJ121" s="48">
        <v>6</v>
      </c>
      <c r="AK121" s="109"/>
      <c r="AL121" s="67" t="s">
        <v>396</v>
      </c>
      <c r="AM121" s="64" t="b">
        <v>0</v>
      </c>
      <c r="AN121" s="64">
        <v>3</v>
      </c>
      <c r="AO121" s="70" t="s">
        <v>275</v>
      </c>
      <c r="AP121" s="64" t="b">
        <v>0</v>
      </c>
      <c r="AQ121" s="64" t="s">
        <v>1122</v>
      </c>
      <c r="AR121" s="64"/>
      <c r="AS121" s="70" t="s">
        <v>275</v>
      </c>
      <c r="AT121" s="64" t="b">
        <v>0</v>
      </c>
      <c r="AU121" s="64">
        <v>3</v>
      </c>
      <c r="AV121" s="70" t="s">
        <v>275</v>
      </c>
      <c r="AW121" s="64" t="s">
        <v>1135</v>
      </c>
      <c r="AX121" s="64" t="b">
        <v>0</v>
      </c>
      <c r="AY121" s="70" t="s">
        <v>1090</v>
      </c>
      <c r="AZ121" s="64" t="s">
        <v>185</v>
      </c>
      <c r="BA121" s="64">
        <v>0</v>
      </c>
      <c r="BB121" s="64">
        <v>0</v>
      </c>
      <c r="BC121" s="64"/>
      <c r="BD121" s="64"/>
      <c r="BE121" s="64"/>
      <c r="BF121" s="64"/>
      <c r="BG121" s="64"/>
      <c r="BH121" s="64"/>
      <c r="BI121" s="64"/>
      <c r="BJ121" s="64"/>
      <c r="BK121" s="63" t="str">
        <f>REPLACE(INDEX(GroupVertices[Group],MATCH(Edges[[#This Row],[Vertex 1]],GroupVertices[Vertex],0)),1,1,"")</f>
        <v>3</v>
      </c>
      <c r="BL121" s="63" t="str">
        <f>REPLACE(INDEX(GroupVertices[Group],MATCH(Edges[[#This Row],[Vertex 2]],GroupVertices[Vertex],0)),1,1,"")</f>
        <v>2</v>
      </c>
      <c r="BM121" s="127">
        <v>43733</v>
      </c>
      <c r="BN121" s="70" t="s">
        <v>938</v>
      </c>
    </row>
    <row r="122" spans="1:66" ht="15">
      <c r="A122" s="62" t="s">
        <v>369</v>
      </c>
      <c r="B122" s="62" t="s">
        <v>728</v>
      </c>
      <c r="C122" s="81" t="s">
        <v>1826</v>
      </c>
      <c r="D122" s="88">
        <v>10</v>
      </c>
      <c r="E122" s="89" t="s">
        <v>136</v>
      </c>
      <c r="F122" s="90">
        <v>11</v>
      </c>
      <c r="G122" s="81"/>
      <c r="H122" s="73"/>
      <c r="I122" s="91"/>
      <c r="J122" s="91"/>
      <c r="K122" s="34" t="s">
        <v>65</v>
      </c>
      <c r="L122" s="94">
        <v>122</v>
      </c>
      <c r="M122" s="94"/>
      <c r="N122" s="93"/>
      <c r="O122" s="64" t="s">
        <v>195</v>
      </c>
      <c r="P122" s="66">
        <v>43733.66239583334</v>
      </c>
      <c r="Q122" s="64" t="s">
        <v>762</v>
      </c>
      <c r="R122" s="67" t="s">
        <v>813</v>
      </c>
      <c r="S122" s="64" t="s">
        <v>821</v>
      </c>
      <c r="T122" s="64" t="s">
        <v>837</v>
      </c>
      <c r="U122" s="66">
        <v>43733.66239583334</v>
      </c>
      <c r="V122" s="67" t="s">
        <v>1013</v>
      </c>
      <c r="W122" s="64"/>
      <c r="X122" s="64"/>
      <c r="Y122" s="70" t="s">
        <v>1091</v>
      </c>
      <c r="Z122" s="64"/>
      <c r="AA122" s="104">
        <v>4</v>
      </c>
      <c r="AB122" s="48"/>
      <c r="AC122" s="49"/>
      <c r="AD122" s="48"/>
      <c r="AE122" s="49"/>
      <c r="AF122" s="48"/>
      <c r="AG122" s="49"/>
      <c r="AH122" s="48"/>
      <c r="AI122" s="49"/>
      <c r="AJ122" s="48"/>
      <c r="AK122" s="109"/>
      <c r="AL122" s="67" t="s">
        <v>396</v>
      </c>
      <c r="AM122" s="64" t="b">
        <v>0</v>
      </c>
      <c r="AN122" s="64">
        <v>8</v>
      </c>
      <c r="AO122" s="70" t="s">
        <v>275</v>
      </c>
      <c r="AP122" s="64" t="b">
        <v>1</v>
      </c>
      <c r="AQ122" s="64" t="s">
        <v>1122</v>
      </c>
      <c r="AR122" s="64"/>
      <c r="AS122" s="70" t="s">
        <v>1060</v>
      </c>
      <c r="AT122" s="64" t="b">
        <v>0</v>
      </c>
      <c r="AU122" s="64">
        <v>1</v>
      </c>
      <c r="AV122" s="70" t="s">
        <v>275</v>
      </c>
      <c r="AW122" s="64" t="s">
        <v>1135</v>
      </c>
      <c r="AX122" s="64" t="b">
        <v>0</v>
      </c>
      <c r="AY122" s="70" t="s">
        <v>1091</v>
      </c>
      <c r="AZ122" s="64" t="s">
        <v>185</v>
      </c>
      <c r="BA122" s="64">
        <v>0</v>
      </c>
      <c r="BB122" s="64">
        <v>0</v>
      </c>
      <c r="BC122" s="64"/>
      <c r="BD122" s="64"/>
      <c r="BE122" s="64"/>
      <c r="BF122" s="64"/>
      <c r="BG122" s="64"/>
      <c r="BH122" s="64"/>
      <c r="BI122" s="64"/>
      <c r="BJ122" s="64"/>
      <c r="BK122" s="63" t="str">
        <f>REPLACE(INDEX(GroupVertices[Group],MATCH(Edges[[#This Row],[Vertex 1]],GroupVertices[Vertex],0)),1,1,"")</f>
        <v>3</v>
      </c>
      <c r="BL122" s="63" t="str">
        <f>REPLACE(INDEX(GroupVertices[Group],MATCH(Edges[[#This Row],[Vertex 2]],GroupVertices[Vertex],0)),1,1,"")</f>
        <v>2</v>
      </c>
      <c r="BM122" s="127">
        <v>43733</v>
      </c>
      <c r="BN122" s="70" t="s">
        <v>939</v>
      </c>
    </row>
    <row r="123" spans="1:66" ht="15">
      <c r="A123" s="62" t="s">
        <v>369</v>
      </c>
      <c r="B123" s="62" t="s">
        <v>728</v>
      </c>
      <c r="C123" s="81" t="s">
        <v>1826</v>
      </c>
      <c r="D123" s="88">
        <v>10</v>
      </c>
      <c r="E123" s="89" t="s">
        <v>136</v>
      </c>
      <c r="F123" s="90">
        <v>11</v>
      </c>
      <c r="G123" s="81"/>
      <c r="H123" s="73"/>
      <c r="I123" s="91"/>
      <c r="J123" s="91"/>
      <c r="K123" s="34" t="s">
        <v>65</v>
      </c>
      <c r="L123" s="94">
        <v>123</v>
      </c>
      <c r="M123" s="94"/>
      <c r="N123" s="93"/>
      <c r="O123" s="64" t="s">
        <v>195</v>
      </c>
      <c r="P123" s="66">
        <v>43739.050474537034</v>
      </c>
      <c r="Q123" s="64" t="s">
        <v>779</v>
      </c>
      <c r="R123" s="67" t="s">
        <v>810</v>
      </c>
      <c r="S123" s="64" t="s">
        <v>821</v>
      </c>
      <c r="T123" s="64" t="s">
        <v>844</v>
      </c>
      <c r="U123" s="66">
        <v>43739.050474537034</v>
      </c>
      <c r="V123" s="67" t="s">
        <v>1006</v>
      </c>
      <c r="W123" s="64"/>
      <c r="X123" s="64"/>
      <c r="Y123" s="70" t="s">
        <v>1083</v>
      </c>
      <c r="Z123" s="64"/>
      <c r="AA123" s="104">
        <v>4</v>
      </c>
      <c r="AB123" s="48"/>
      <c r="AC123" s="49"/>
      <c r="AD123" s="48"/>
      <c r="AE123" s="49"/>
      <c r="AF123" s="48"/>
      <c r="AG123" s="49"/>
      <c r="AH123" s="48"/>
      <c r="AI123" s="49"/>
      <c r="AJ123" s="48"/>
      <c r="AK123" s="109"/>
      <c r="AL123" s="67" t="s">
        <v>396</v>
      </c>
      <c r="AM123" s="64" t="b">
        <v>0</v>
      </c>
      <c r="AN123" s="64">
        <v>3</v>
      </c>
      <c r="AO123" s="70" t="s">
        <v>275</v>
      </c>
      <c r="AP123" s="64" t="b">
        <v>1</v>
      </c>
      <c r="AQ123" s="64" t="s">
        <v>1122</v>
      </c>
      <c r="AR123" s="64"/>
      <c r="AS123" s="70" t="s">
        <v>1086</v>
      </c>
      <c r="AT123" s="64" t="b">
        <v>0</v>
      </c>
      <c r="AU123" s="64">
        <v>1</v>
      </c>
      <c r="AV123" s="70" t="s">
        <v>275</v>
      </c>
      <c r="AW123" s="64" t="s">
        <v>1135</v>
      </c>
      <c r="AX123" s="64" t="b">
        <v>0</v>
      </c>
      <c r="AY123" s="70" t="s">
        <v>1083</v>
      </c>
      <c r="AZ123" s="64" t="s">
        <v>185</v>
      </c>
      <c r="BA123" s="64">
        <v>0</v>
      </c>
      <c r="BB123" s="64">
        <v>0</v>
      </c>
      <c r="BC123" s="64"/>
      <c r="BD123" s="64"/>
      <c r="BE123" s="64"/>
      <c r="BF123" s="64"/>
      <c r="BG123" s="64"/>
      <c r="BH123" s="64"/>
      <c r="BI123" s="64"/>
      <c r="BJ123" s="64"/>
      <c r="BK123" s="63" t="str">
        <f>REPLACE(INDEX(GroupVertices[Group],MATCH(Edges[[#This Row],[Vertex 1]],GroupVertices[Vertex],0)),1,1,"")</f>
        <v>3</v>
      </c>
      <c r="BL123" s="63" t="str">
        <f>REPLACE(INDEX(GroupVertices[Group],MATCH(Edges[[#This Row],[Vertex 2]],GroupVertices[Vertex],0)),1,1,"")</f>
        <v>2</v>
      </c>
      <c r="BM123" s="127">
        <v>43739</v>
      </c>
      <c r="BN123" s="70" t="s">
        <v>931</v>
      </c>
    </row>
    <row r="124" spans="1:66" ht="15">
      <c r="A124" s="62" t="s">
        <v>369</v>
      </c>
      <c r="B124" s="62" t="s">
        <v>728</v>
      </c>
      <c r="C124" s="81" t="s">
        <v>1826</v>
      </c>
      <c r="D124" s="88">
        <v>10</v>
      </c>
      <c r="E124" s="89" t="s">
        <v>136</v>
      </c>
      <c r="F124" s="90">
        <v>11</v>
      </c>
      <c r="G124" s="81"/>
      <c r="H124" s="73"/>
      <c r="I124" s="91"/>
      <c r="J124" s="91"/>
      <c r="K124" s="34" t="s">
        <v>65</v>
      </c>
      <c r="L124" s="94">
        <v>124</v>
      </c>
      <c r="M124" s="94"/>
      <c r="N124" s="93"/>
      <c r="O124" s="64" t="s">
        <v>195</v>
      </c>
      <c r="P124" s="66">
        <v>43739.65550925926</v>
      </c>
      <c r="Q124" s="64" t="s">
        <v>774</v>
      </c>
      <c r="R124" s="67" t="s">
        <v>805</v>
      </c>
      <c r="S124" s="64" t="s">
        <v>825</v>
      </c>
      <c r="T124" s="64" t="s">
        <v>843</v>
      </c>
      <c r="U124" s="66">
        <v>43739.65550925926</v>
      </c>
      <c r="V124" s="67" t="s">
        <v>997</v>
      </c>
      <c r="W124" s="64"/>
      <c r="X124" s="64"/>
      <c r="Y124" s="70" t="s">
        <v>1074</v>
      </c>
      <c r="Z124" s="64"/>
      <c r="AA124" s="104">
        <v>4</v>
      </c>
      <c r="AB124" s="48"/>
      <c r="AC124" s="49"/>
      <c r="AD124" s="48"/>
      <c r="AE124" s="49"/>
      <c r="AF124" s="48"/>
      <c r="AG124" s="49"/>
      <c r="AH124" s="48"/>
      <c r="AI124" s="49"/>
      <c r="AJ124" s="48"/>
      <c r="AK124" s="109"/>
      <c r="AL124" s="67" t="s">
        <v>396</v>
      </c>
      <c r="AM124" s="64" t="b">
        <v>0</v>
      </c>
      <c r="AN124" s="64">
        <v>12</v>
      </c>
      <c r="AO124" s="70" t="s">
        <v>275</v>
      </c>
      <c r="AP124" s="64" t="b">
        <v>0</v>
      </c>
      <c r="AQ124" s="64" t="s">
        <v>1122</v>
      </c>
      <c r="AR124" s="64"/>
      <c r="AS124" s="70" t="s">
        <v>275</v>
      </c>
      <c r="AT124" s="64" t="b">
        <v>0</v>
      </c>
      <c r="AU124" s="64">
        <v>3</v>
      </c>
      <c r="AV124" s="70" t="s">
        <v>275</v>
      </c>
      <c r="AW124" s="64" t="s">
        <v>1135</v>
      </c>
      <c r="AX124" s="64" t="b">
        <v>0</v>
      </c>
      <c r="AY124" s="70" t="s">
        <v>1074</v>
      </c>
      <c r="AZ124" s="64" t="s">
        <v>185</v>
      </c>
      <c r="BA124" s="64">
        <v>0</v>
      </c>
      <c r="BB124" s="64">
        <v>0</v>
      </c>
      <c r="BC124" s="64"/>
      <c r="BD124" s="64"/>
      <c r="BE124" s="64"/>
      <c r="BF124" s="64"/>
      <c r="BG124" s="64"/>
      <c r="BH124" s="64"/>
      <c r="BI124" s="64"/>
      <c r="BJ124" s="64"/>
      <c r="BK124" s="63" t="str">
        <f>REPLACE(INDEX(GroupVertices[Group],MATCH(Edges[[#This Row],[Vertex 1]],GroupVertices[Vertex],0)),1,1,"")</f>
        <v>3</v>
      </c>
      <c r="BL124" s="63" t="str">
        <f>REPLACE(INDEX(GroupVertices[Group],MATCH(Edges[[#This Row],[Vertex 2]],GroupVertices[Vertex],0)),1,1,"")</f>
        <v>2</v>
      </c>
      <c r="BM124" s="127">
        <v>43739</v>
      </c>
      <c r="BN124" s="70" t="s">
        <v>922</v>
      </c>
    </row>
    <row r="125" spans="1:66" ht="15">
      <c r="A125" s="62" t="s">
        <v>693</v>
      </c>
      <c r="B125" s="62" t="s">
        <v>728</v>
      </c>
      <c r="C125" s="81" t="s">
        <v>1826</v>
      </c>
      <c r="D125" s="88">
        <v>10</v>
      </c>
      <c r="E125" s="89" t="s">
        <v>136</v>
      </c>
      <c r="F125" s="90">
        <v>11</v>
      </c>
      <c r="G125" s="81"/>
      <c r="H125" s="73"/>
      <c r="I125" s="91"/>
      <c r="J125" s="91"/>
      <c r="K125" s="34" t="s">
        <v>65</v>
      </c>
      <c r="L125" s="94">
        <v>125</v>
      </c>
      <c r="M125" s="94"/>
      <c r="N125" s="93"/>
      <c r="O125" s="64" t="s">
        <v>195</v>
      </c>
      <c r="P125" s="66">
        <v>43733.54666666667</v>
      </c>
      <c r="Q125" s="64" t="s">
        <v>763</v>
      </c>
      <c r="R125" s="67" t="s">
        <v>799</v>
      </c>
      <c r="S125" s="64" t="s">
        <v>824</v>
      </c>
      <c r="T125" s="64" t="s">
        <v>838</v>
      </c>
      <c r="U125" s="66">
        <v>43733.54666666667</v>
      </c>
      <c r="V125" s="67" t="s">
        <v>1014</v>
      </c>
      <c r="W125" s="64"/>
      <c r="X125" s="64"/>
      <c r="Y125" s="70" t="s">
        <v>1092</v>
      </c>
      <c r="Z125" s="64"/>
      <c r="AA125" s="104">
        <v>4</v>
      </c>
      <c r="AB125" s="48"/>
      <c r="AC125" s="49"/>
      <c r="AD125" s="48"/>
      <c r="AE125" s="49"/>
      <c r="AF125" s="48"/>
      <c r="AG125" s="49"/>
      <c r="AH125" s="48"/>
      <c r="AI125" s="49"/>
      <c r="AJ125" s="48"/>
      <c r="AK125" s="109"/>
      <c r="AL125" s="67" t="s">
        <v>694</v>
      </c>
      <c r="AM125" s="64" t="b">
        <v>0</v>
      </c>
      <c r="AN125" s="64">
        <v>0</v>
      </c>
      <c r="AO125" s="70" t="s">
        <v>275</v>
      </c>
      <c r="AP125" s="64" t="b">
        <v>0</v>
      </c>
      <c r="AQ125" s="64" t="s">
        <v>1122</v>
      </c>
      <c r="AR125" s="64"/>
      <c r="AS125" s="70" t="s">
        <v>275</v>
      </c>
      <c r="AT125" s="64" t="b">
        <v>0</v>
      </c>
      <c r="AU125" s="64">
        <v>3</v>
      </c>
      <c r="AV125" s="70" t="s">
        <v>1090</v>
      </c>
      <c r="AW125" s="64" t="s">
        <v>1135</v>
      </c>
      <c r="AX125" s="64" t="b">
        <v>0</v>
      </c>
      <c r="AY125" s="70" t="s">
        <v>1090</v>
      </c>
      <c r="AZ125" s="64" t="s">
        <v>185</v>
      </c>
      <c r="BA125" s="64">
        <v>0</v>
      </c>
      <c r="BB125" s="64">
        <v>0</v>
      </c>
      <c r="BC125" s="64"/>
      <c r="BD125" s="64"/>
      <c r="BE125" s="64"/>
      <c r="BF125" s="64"/>
      <c r="BG125" s="64"/>
      <c r="BH125" s="64"/>
      <c r="BI125" s="64"/>
      <c r="BJ125" s="64"/>
      <c r="BK125" s="63" t="str">
        <f>REPLACE(INDEX(GroupVertices[Group],MATCH(Edges[[#This Row],[Vertex 1]],GroupVertices[Vertex],0)),1,1,"")</f>
        <v>1</v>
      </c>
      <c r="BL125" s="63" t="str">
        <f>REPLACE(INDEX(GroupVertices[Group],MATCH(Edges[[#This Row],[Vertex 2]],GroupVertices[Vertex],0)),1,1,"")</f>
        <v>2</v>
      </c>
      <c r="BM125" s="127">
        <v>43733</v>
      </c>
      <c r="BN125" s="70" t="s">
        <v>940</v>
      </c>
    </row>
    <row r="126" spans="1:66" ht="15">
      <c r="A126" s="62" t="s">
        <v>693</v>
      </c>
      <c r="B126" s="62" t="s">
        <v>728</v>
      </c>
      <c r="C126" s="81" t="s">
        <v>1826</v>
      </c>
      <c r="D126" s="88">
        <v>10</v>
      </c>
      <c r="E126" s="89" t="s">
        <v>136</v>
      </c>
      <c r="F126" s="90">
        <v>11</v>
      </c>
      <c r="G126" s="81"/>
      <c r="H126" s="73"/>
      <c r="I126" s="91"/>
      <c r="J126" s="91"/>
      <c r="K126" s="34" t="s">
        <v>65</v>
      </c>
      <c r="L126" s="94">
        <v>126</v>
      </c>
      <c r="M126" s="94"/>
      <c r="N126" s="93"/>
      <c r="O126" s="64" t="s">
        <v>195</v>
      </c>
      <c r="P126" s="66">
        <v>43733.652662037035</v>
      </c>
      <c r="Q126" s="64" t="s">
        <v>764</v>
      </c>
      <c r="R126" s="67" t="s">
        <v>800</v>
      </c>
      <c r="S126" s="64" t="s">
        <v>825</v>
      </c>
      <c r="T126" s="64" t="s">
        <v>839</v>
      </c>
      <c r="U126" s="66">
        <v>43733.652662037035</v>
      </c>
      <c r="V126" s="67" t="s">
        <v>816</v>
      </c>
      <c r="W126" s="64"/>
      <c r="X126" s="64"/>
      <c r="Y126" s="70" t="s">
        <v>1056</v>
      </c>
      <c r="Z126" s="64"/>
      <c r="AA126" s="104">
        <v>4</v>
      </c>
      <c r="AB126" s="48"/>
      <c r="AC126" s="49"/>
      <c r="AD126" s="48"/>
      <c r="AE126" s="49"/>
      <c r="AF126" s="48"/>
      <c r="AG126" s="49"/>
      <c r="AH126" s="48"/>
      <c r="AI126" s="49"/>
      <c r="AJ126" s="48"/>
      <c r="AK126" s="109"/>
      <c r="AL126" s="67" t="s">
        <v>694</v>
      </c>
      <c r="AM126" s="64" t="b">
        <v>0</v>
      </c>
      <c r="AN126" s="64">
        <v>7</v>
      </c>
      <c r="AO126" s="70" t="s">
        <v>275</v>
      </c>
      <c r="AP126" s="64" t="b">
        <v>0</v>
      </c>
      <c r="AQ126" s="64" t="s">
        <v>1122</v>
      </c>
      <c r="AR126" s="64"/>
      <c r="AS126" s="70" t="s">
        <v>275</v>
      </c>
      <c r="AT126" s="64" t="b">
        <v>0</v>
      </c>
      <c r="AU126" s="64">
        <v>0</v>
      </c>
      <c r="AV126" s="70" t="s">
        <v>275</v>
      </c>
      <c r="AW126" s="64" t="s">
        <v>1136</v>
      </c>
      <c r="AX126" s="64" t="b">
        <v>0</v>
      </c>
      <c r="AY126" s="70" t="s">
        <v>1056</v>
      </c>
      <c r="AZ126" s="64" t="s">
        <v>185</v>
      </c>
      <c r="BA126" s="64">
        <v>0</v>
      </c>
      <c r="BB126" s="64">
        <v>0</v>
      </c>
      <c r="BC126" s="64"/>
      <c r="BD126" s="64"/>
      <c r="BE126" s="64"/>
      <c r="BF126" s="64"/>
      <c r="BG126" s="64"/>
      <c r="BH126" s="64"/>
      <c r="BI126" s="64"/>
      <c r="BJ126" s="64"/>
      <c r="BK126" s="63" t="str">
        <f>REPLACE(INDEX(GroupVertices[Group],MATCH(Edges[[#This Row],[Vertex 1]],GroupVertices[Vertex],0)),1,1,"")</f>
        <v>1</v>
      </c>
      <c r="BL126" s="63" t="str">
        <f>REPLACE(INDEX(GroupVertices[Group],MATCH(Edges[[#This Row],[Vertex 2]],GroupVertices[Vertex],0)),1,1,"")</f>
        <v>2</v>
      </c>
      <c r="BM126" s="127">
        <v>43733</v>
      </c>
      <c r="BN126" s="70" t="s">
        <v>904</v>
      </c>
    </row>
    <row r="127" spans="1:66" ht="15">
      <c r="A127" s="62" t="s">
        <v>693</v>
      </c>
      <c r="B127" s="62" t="s">
        <v>728</v>
      </c>
      <c r="C127" s="81" t="s">
        <v>1826</v>
      </c>
      <c r="D127" s="88">
        <v>10</v>
      </c>
      <c r="E127" s="89" t="s">
        <v>136</v>
      </c>
      <c r="F127" s="90">
        <v>11</v>
      </c>
      <c r="G127" s="81"/>
      <c r="H127" s="73"/>
      <c r="I127" s="91"/>
      <c r="J127" s="91"/>
      <c r="K127" s="34" t="s">
        <v>65</v>
      </c>
      <c r="L127" s="94">
        <v>127</v>
      </c>
      <c r="M127" s="94"/>
      <c r="N127" s="93"/>
      <c r="O127" s="64" t="s">
        <v>195</v>
      </c>
      <c r="P127" s="66">
        <v>43739.051157407404</v>
      </c>
      <c r="Q127" s="64" t="s">
        <v>779</v>
      </c>
      <c r="R127" s="64"/>
      <c r="S127" s="64"/>
      <c r="T127" s="64" t="s">
        <v>844</v>
      </c>
      <c r="U127" s="66">
        <v>43739.051157407404</v>
      </c>
      <c r="V127" s="67" t="s">
        <v>1007</v>
      </c>
      <c r="W127" s="64"/>
      <c r="X127" s="64"/>
      <c r="Y127" s="70" t="s">
        <v>1084</v>
      </c>
      <c r="Z127" s="64"/>
      <c r="AA127" s="104">
        <v>4</v>
      </c>
      <c r="AB127" s="48"/>
      <c r="AC127" s="49"/>
      <c r="AD127" s="48"/>
      <c r="AE127" s="49"/>
      <c r="AF127" s="48"/>
      <c r="AG127" s="49"/>
      <c r="AH127" s="48"/>
      <c r="AI127" s="49"/>
      <c r="AJ127" s="48"/>
      <c r="AK127" s="109"/>
      <c r="AL127" s="67" t="s">
        <v>694</v>
      </c>
      <c r="AM127" s="64" t="b">
        <v>0</v>
      </c>
      <c r="AN127" s="64">
        <v>0</v>
      </c>
      <c r="AO127" s="70" t="s">
        <v>275</v>
      </c>
      <c r="AP127" s="64" t="b">
        <v>1</v>
      </c>
      <c r="AQ127" s="64" t="s">
        <v>1122</v>
      </c>
      <c r="AR127" s="64"/>
      <c r="AS127" s="70" t="s">
        <v>1086</v>
      </c>
      <c r="AT127" s="64" t="b">
        <v>0</v>
      </c>
      <c r="AU127" s="64">
        <v>1</v>
      </c>
      <c r="AV127" s="70" t="s">
        <v>1083</v>
      </c>
      <c r="AW127" s="64" t="s">
        <v>1135</v>
      </c>
      <c r="AX127" s="64" t="b">
        <v>0</v>
      </c>
      <c r="AY127" s="70" t="s">
        <v>1083</v>
      </c>
      <c r="AZ127" s="64" t="s">
        <v>185</v>
      </c>
      <c r="BA127" s="64">
        <v>0</v>
      </c>
      <c r="BB127" s="64">
        <v>0</v>
      </c>
      <c r="BC127" s="64"/>
      <c r="BD127" s="64"/>
      <c r="BE127" s="64"/>
      <c r="BF127" s="64"/>
      <c r="BG127" s="64"/>
      <c r="BH127" s="64"/>
      <c r="BI127" s="64"/>
      <c r="BJ127" s="64"/>
      <c r="BK127" s="63" t="str">
        <f>REPLACE(INDEX(GroupVertices[Group],MATCH(Edges[[#This Row],[Vertex 1]],GroupVertices[Vertex],0)),1,1,"")</f>
        <v>1</v>
      </c>
      <c r="BL127" s="63" t="str">
        <f>REPLACE(INDEX(GroupVertices[Group],MATCH(Edges[[#This Row],[Vertex 2]],GroupVertices[Vertex],0)),1,1,"")</f>
        <v>2</v>
      </c>
      <c r="BM127" s="127">
        <v>43739</v>
      </c>
      <c r="BN127" s="70" t="s">
        <v>932</v>
      </c>
    </row>
    <row r="128" spans="1:66" ht="15">
      <c r="A128" s="62" t="s">
        <v>693</v>
      </c>
      <c r="B128" s="62" t="s">
        <v>728</v>
      </c>
      <c r="C128" s="81" t="s">
        <v>1826</v>
      </c>
      <c r="D128" s="88">
        <v>10</v>
      </c>
      <c r="E128" s="89" t="s">
        <v>136</v>
      </c>
      <c r="F128" s="90">
        <v>11</v>
      </c>
      <c r="G128" s="81"/>
      <c r="H128" s="73"/>
      <c r="I128" s="91"/>
      <c r="J128" s="91"/>
      <c r="K128" s="34" t="s">
        <v>65</v>
      </c>
      <c r="L128" s="94">
        <v>128</v>
      </c>
      <c r="M128" s="94"/>
      <c r="N128" s="93"/>
      <c r="O128" s="64" t="s">
        <v>195</v>
      </c>
      <c r="P128" s="66">
        <v>43739.655856481484</v>
      </c>
      <c r="Q128" s="64" t="s">
        <v>774</v>
      </c>
      <c r="R128" s="67" t="s">
        <v>805</v>
      </c>
      <c r="S128" s="64" t="s">
        <v>825</v>
      </c>
      <c r="T128" s="64" t="s">
        <v>833</v>
      </c>
      <c r="U128" s="66">
        <v>43739.655856481484</v>
      </c>
      <c r="V128" s="67" t="s">
        <v>998</v>
      </c>
      <c r="W128" s="64"/>
      <c r="X128" s="64"/>
      <c r="Y128" s="70" t="s">
        <v>1075</v>
      </c>
      <c r="Z128" s="64"/>
      <c r="AA128" s="104">
        <v>4</v>
      </c>
      <c r="AB128" s="48"/>
      <c r="AC128" s="49"/>
      <c r="AD128" s="48"/>
      <c r="AE128" s="49"/>
      <c r="AF128" s="48"/>
      <c r="AG128" s="49"/>
      <c r="AH128" s="48"/>
      <c r="AI128" s="49"/>
      <c r="AJ128" s="48"/>
      <c r="AK128" s="109"/>
      <c r="AL128" s="67" t="s">
        <v>694</v>
      </c>
      <c r="AM128" s="64" t="b">
        <v>0</v>
      </c>
      <c r="AN128" s="64">
        <v>0</v>
      </c>
      <c r="AO128" s="70" t="s">
        <v>275</v>
      </c>
      <c r="AP128" s="64" t="b">
        <v>0</v>
      </c>
      <c r="AQ128" s="64" t="s">
        <v>1122</v>
      </c>
      <c r="AR128" s="64"/>
      <c r="AS128" s="70" t="s">
        <v>275</v>
      </c>
      <c r="AT128" s="64" t="b">
        <v>0</v>
      </c>
      <c r="AU128" s="64">
        <v>3</v>
      </c>
      <c r="AV128" s="70" t="s">
        <v>1074</v>
      </c>
      <c r="AW128" s="64" t="s">
        <v>1135</v>
      </c>
      <c r="AX128" s="64" t="b">
        <v>0</v>
      </c>
      <c r="AY128" s="70" t="s">
        <v>1074</v>
      </c>
      <c r="AZ128" s="64" t="s">
        <v>185</v>
      </c>
      <c r="BA128" s="64">
        <v>0</v>
      </c>
      <c r="BB128" s="64">
        <v>0</v>
      </c>
      <c r="BC128" s="64"/>
      <c r="BD128" s="64"/>
      <c r="BE128" s="64"/>
      <c r="BF128" s="64"/>
      <c r="BG128" s="64"/>
      <c r="BH128" s="64"/>
      <c r="BI128" s="64"/>
      <c r="BJ128" s="64"/>
      <c r="BK128" s="63" t="str">
        <f>REPLACE(INDEX(GroupVertices[Group],MATCH(Edges[[#This Row],[Vertex 1]],GroupVertices[Vertex],0)),1,1,"")</f>
        <v>1</v>
      </c>
      <c r="BL128" s="63" t="str">
        <f>REPLACE(INDEX(GroupVertices[Group],MATCH(Edges[[#This Row],[Vertex 2]],GroupVertices[Vertex],0)),1,1,"")</f>
        <v>2</v>
      </c>
      <c r="BM128" s="127">
        <v>43739</v>
      </c>
      <c r="BN128" s="70" t="s">
        <v>923</v>
      </c>
    </row>
    <row r="129" spans="1:66" ht="15">
      <c r="A129" s="62" t="s">
        <v>723</v>
      </c>
      <c r="B129" s="62" t="s">
        <v>728</v>
      </c>
      <c r="C129" s="81" t="s">
        <v>272</v>
      </c>
      <c r="D129" s="88">
        <v>5</v>
      </c>
      <c r="E129" s="89" t="s">
        <v>132</v>
      </c>
      <c r="F129" s="90">
        <v>16</v>
      </c>
      <c r="G129" s="81"/>
      <c r="H129" s="73"/>
      <c r="I129" s="91"/>
      <c r="J129" s="91"/>
      <c r="K129" s="34" t="s">
        <v>65</v>
      </c>
      <c r="L129" s="94">
        <v>129</v>
      </c>
      <c r="M129" s="94"/>
      <c r="N129" s="93"/>
      <c r="O129" s="64" t="s">
        <v>195</v>
      </c>
      <c r="P129" s="66">
        <v>43739.65660879629</v>
      </c>
      <c r="Q129" s="64" t="s">
        <v>774</v>
      </c>
      <c r="R129" s="67" t="s">
        <v>805</v>
      </c>
      <c r="S129" s="64" t="s">
        <v>825</v>
      </c>
      <c r="T129" s="64" t="s">
        <v>833</v>
      </c>
      <c r="U129" s="66">
        <v>43739.65660879629</v>
      </c>
      <c r="V129" s="67" t="s">
        <v>1000</v>
      </c>
      <c r="W129" s="64"/>
      <c r="X129" s="64"/>
      <c r="Y129" s="70" t="s">
        <v>1077</v>
      </c>
      <c r="Z129" s="64"/>
      <c r="AA129" s="104">
        <v>1</v>
      </c>
      <c r="AB129" s="48"/>
      <c r="AC129" s="49"/>
      <c r="AD129" s="48"/>
      <c r="AE129" s="49"/>
      <c r="AF129" s="48"/>
      <c r="AG129" s="49"/>
      <c r="AH129" s="48"/>
      <c r="AI129" s="49"/>
      <c r="AJ129" s="48"/>
      <c r="AK129" s="109"/>
      <c r="AL129" s="67" t="s">
        <v>881</v>
      </c>
      <c r="AM129" s="64" t="b">
        <v>0</v>
      </c>
      <c r="AN129" s="64">
        <v>0</v>
      </c>
      <c r="AO129" s="70" t="s">
        <v>275</v>
      </c>
      <c r="AP129" s="64" t="b">
        <v>0</v>
      </c>
      <c r="AQ129" s="64" t="s">
        <v>1122</v>
      </c>
      <c r="AR129" s="64"/>
      <c r="AS129" s="70" t="s">
        <v>275</v>
      </c>
      <c r="AT129" s="64" t="b">
        <v>0</v>
      </c>
      <c r="AU129" s="64">
        <v>3</v>
      </c>
      <c r="AV129" s="70" t="s">
        <v>1074</v>
      </c>
      <c r="AW129" s="64" t="s">
        <v>1135</v>
      </c>
      <c r="AX129" s="64" t="b">
        <v>0</v>
      </c>
      <c r="AY129" s="70" t="s">
        <v>1074</v>
      </c>
      <c r="AZ129" s="64" t="s">
        <v>185</v>
      </c>
      <c r="BA129" s="64">
        <v>0</v>
      </c>
      <c r="BB129" s="64">
        <v>0</v>
      </c>
      <c r="BC129" s="64"/>
      <c r="BD129" s="64"/>
      <c r="BE129" s="64"/>
      <c r="BF129" s="64"/>
      <c r="BG129" s="64"/>
      <c r="BH129" s="64"/>
      <c r="BI129" s="64"/>
      <c r="BJ129" s="64"/>
      <c r="BK129" s="63" t="str">
        <f>REPLACE(INDEX(GroupVertices[Group],MATCH(Edges[[#This Row],[Vertex 1]],GroupVertices[Vertex],0)),1,1,"")</f>
        <v>2</v>
      </c>
      <c r="BL129" s="63" t="str">
        <f>REPLACE(INDEX(GroupVertices[Group],MATCH(Edges[[#This Row],[Vertex 2]],GroupVertices[Vertex],0)),1,1,"")</f>
        <v>2</v>
      </c>
      <c r="BM129" s="127">
        <v>43739</v>
      </c>
      <c r="BN129" s="70" t="s">
        <v>925</v>
      </c>
    </row>
    <row r="130" spans="1:66" ht="15">
      <c r="A130" s="62" t="s">
        <v>369</v>
      </c>
      <c r="B130" s="62" t="s">
        <v>736</v>
      </c>
      <c r="C130" s="81" t="s">
        <v>1828</v>
      </c>
      <c r="D130" s="88">
        <v>6.666666666666667</v>
      </c>
      <c r="E130" s="89" t="s">
        <v>136</v>
      </c>
      <c r="F130" s="90">
        <v>14.333333333333334</v>
      </c>
      <c r="G130" s="81"/>
      <c r="H130" s="73"/>
      <c r="I130" s="91"/>
      <c r="J130" s="91"/>
      <c r="K130" s="34" t="s">
        <v>65</v>
      </c>
      <c r="L130" s="94">
        <v>130</v>
      </c>
      <c r="M130" s="94"/>
      <c r="N130" s="93"/>
      <c r="O130" s="64" t="s">
        <v>195</v>
      </c>
      <c r="P130" s="66">
        <v>43733.66239583334</v>
      </c>
      <c r="Q130" s="64" t="s">
        <v>762</v>
      </c>
      <c r="R130" s="67" t="s">
        <v>813</v>
      </c>
      <c r="S130" s="64" t="s">
        <v>821</v>
      </c>
      <c r="T130" s="64" t="s">
        <v>837</v>
      </c>
      <c r="U130" s="66">
        <v>43733.66239583334</v>
      </c>
      <c r="V130" s="67" t="s">
        <v>1013</v>
      </c>
      <c r="W130" s="64"/>
      <c r="X130" s="64"/>
      <c r="Y130" s="70" t="s">
        <v>1091</v>
      </c>
      <c r="Z130" s="64"/>
      <c r="AA130" s="104">
        <v>2</v>
      </c>
      <c r="AB130" s="48">
        <v>0</v>
      </c>
      <c r="AC130" s="49">
        <v>0</v>
      </c>
      <c r="AD130" s="48">
        <v>0</v>
      </c>
      <c r="AE130" s="49">
        <v>0</v>
      </c>
      <c r="AF130" s="48">
        <v>0</v>
      </c>
      <c r="AG130" s="49">
        <v>0</v>
      </c>
      <c r="AH130" s="48">
        <v>14</v>
      </c>
      <c r="AI130" s="49">
        <v>100</v>
      </c>
      <c r="AJ130" s="48">
        <v>14</v>
      </c>
      <c r="AK130" s="109"/>
      <c r="AL130" s="67" t="s">
        <v>396</v>
      </c>
      <c r="AM130" s="64" t="b">
        <v>0</v>
      </c>
      <c r="AN130" s="64">
        <v>8</v>
      </c>
      <c r="AO130" s="70" t="s">
        <v>275</v>
      </c>
      <c r="AP130" s="64" t="b">
        <v>1</v>
      </c>
      <c r="AQ130" s="64" t="s">
        <v>1122</v>
      </c>
      <c r="AR130" s="64"/>
      <c r="AS130" s="70" t="s">
        <v>1060</v>
      </c>
      <c r="AT130" s="64" t="b">
        <v>0</v>
      </c>
      <c r="AU130" s="64">
        <v>1</v>
      </c>
      <c r="AV130" s="70" t="s">
        <v>275</v>
      </c>
      <c r="AW130" s="64" t="s">
        <v>1135</v>
      </c>
      <c r="AX130" s="64" t="b">
        <v>0</v>
      </c>
      <c r="AY130" s="70" t="s">
        <v>1091</v>
      </c>
      <c r="AZ130" s="64" t="s">
        <v>185</v>
      </c>
      <c r="BA130" s="64">
        <v>0</v>
      </c>
      <c r="BB130" s="64">
        <v>0</v>
      </c>
      <c r="BC130" s="64"/>
      <c r="BD130" s="64"/>
      <c r="BE130" s="64"/>
      <c r="BF130" s="64"/>
      <c r="BG130" s="64"/>
      <c r="BH130" s="64"/>
      <c r="BI130" s="64"/>
      <c r="BJ130" s="64"/>
      <c r="BK130" s="63" t="str">
        <f>REPLACE(INDEX(GroupVertices[Group],MATCH(Edges[[#This Row],[Vertex 1]],GroupVertices[Vertex],0)),1,1,"")</f>
        <v>3</v>
      </c>
      <c r="BL130" s="63" t="str">
        <f>REPLACE(INDEX(GroupVertices[Group],MATCH(Edges[[#This Row],[Vertex 2]],GroupVertices[Vertex],0)),1,1,"")</f>
        <v>3</v>
      </c>
      <c r="BM130" s="127">
        <v>43733</v>
      </c>
      <c r="BN130" s="70" t="s">
        <v>939</v>
      </c>
    </row>
    <row r="131" spans="1:66" ht="15">
      <c r="A131" s="62" t="s">
        <v>369</v>
      </c>
      <c r="B131" s="62" t="s">
        <v>736</v>
      </c>
      <c r="C131" s="81" t="s">
        <v>1828</v>
      </c>
      <c r="D131" s="88">
        <v>6.666666666666667</v>
      </c>
      <c r="E131" s="89" t="s">
        <v>136</v>
      </c>
      <c r="F131" s="90">
        <v>14.333333333333334</v>
      </c>
      <c r="G131" s="81"/>
      <c r="H131" s="73"/>
      <c r="I131" s="91"/>
      <c r="J131" s="91"/>
      <c r="K131" s="34" t="s">
        <v>65</v>
      </c>
      <c r="L131" s="94">
        <v>131</v>
      </c>
      <c r="M131" s="94"/>
      <c r="N131" s="93"/>
      <c r="O131" s="64" t="s">
        <v>195</v>
      </c>
      <c r="P131" s="66">
        <v>43739.65550925926</v>
      </c>
      <c r="Q131" s="64" t="s">
        <v>774</v>
      </c>
      <c r="R131" s="67" t="s">
        <v>805</v>
      </c>
      <c r="S131" s="64" t="s">
        <v>825</v>
      </c>
      <c r="T131" s="64" t="s">
        <v>843</v>
      </c>
      <c r="U131" s="66">
        <v>43739.65550925926</v>
      </c>
      <c r="V131" s="67" t="s">
        <v>997</v>
      </c>
      <c r="W131" s="64"/>
      <c r="X131" s="64"/>
      <c r="Y131" s="70" t="s">
        <v>1074</v>
      </c>
      <c r="Z131" s="64"/>
      <c r="AA131" s="104">
        <v>2</v>
      </c>
      <c r="AB131" s="48"/>
      <c r="AC131" s="49"/>
      <c r="AD131" s="48"/>
      <c r="AE131" s="49"/>
      <c r="AF131" s="48"/>
      <c r="AG131" s="49"/>
      <c r="AH131" s="48"/>
      <c r="AI131" s="49"/>
      <c r="AJ131" s="48"/>
      <c r="AK131" s="109"/>
      <c r="AL131" s="67" t="s">
        <v>396</v>
      </c>
      <c r="AM131" s="64" t="b">
        <v>0</v>
      </c>
      <c r="AN131" s="64">
        <v>12</v>
      </c>
      <c r="AO131" s="70" t="s">
        <v>275</v>
      </c>
      <c r="AP131" s="64" t="b">
        <v>0</v>
      </c>
      <c r="AQ131" s="64" t="s">
        <v>1122</v>
      </c>
      <c r="AR131" s="64"/>
      <c r="AS131" s="70" t="s">
        <v>275</v>
      </c>
      <c r="AT131" s="64" t="b">
        <v>0</v>
      </c>
      <c r="AU131" s="64">
        <v>3</v>
      </c>
      <c r="AV131" s="70" t="s">
        <v>275</v>
      </c>
      <c r="AW131" s="64" t="s">
        <v>1135</v>
      </c>
      <c r="AX131" s="64" t="b">
        <v>0</v>
      </c>
      <c r="AY131" s="70" t="s">
        <v>1074</v>
      </c>
      <c r="AZ131" s="64" t="s">
        <v>185</v>
      </c>
      <c r="BA131" s="64">
        <v>0</v>
      </c>
      <c r="BB131" s="64">
        <v>0</v>
      </c>
      <c r="BC131" s="64"/>
      <c r="BD131" s="64"/>
      <c r="BE131" s="64"/>
      <c r="BF131" s="64"/>
      <c r="BG131" s="64"/>
      <c r="BH131" s="64"/>
      <c r="BI131" s="64"/>
      <c r="BJ131" s="64"/>
      <c r="BK131" s="63" t="str">
        <f>REPLACE(INDEX(GroupVertices[Group],MATCH(Edges[[#This Row],[Vertex 1]],GroupVertices[Vertex],0)),1,1,"")</f>
        <v>3</v>
      </c>
      <c r="BL131" s="63" t="str">
        <f>REPLACE(INDEX(GroupVertices[Group],MATCH(Edges[[#This Row],[Vertex 2]],GroupVertices[Vertex],0)),1,1,"")</f>
        <v>3</v>
      </c>
      <c r="BM131" s="127">
        <v>43739</v>
      </c>
      <c r="BN131" s="70" t="s">
        <v>922</v>
      </c>
    </row>
    <row r="132" spans="1:66" ht="15">
      <c r="A132" s="62" t="s">
        <v>693</v>
      </c>
      <c r="B132" s="62" t="s">
        <v>736</v>
      </c>
      <c r="C132" s="81" t="s">
        <v>272</v>
      </c>
      <c r="D132" s="88">
        <v>5</v>
      </c>
      <c r="E132" s="89" t="s">
        <v>132</v>
      </c>
      <c r="F132" s="90">
        <v>16</v>
      </c>
      <c r="G132" s="81"/>
      <c r="H132" s="73"/>
      <c r="I132" s="91"/>
      <c r="J132" s="91"/>
      <c r="K132" s="34" t="s">
        <v>65</v>
      </c>
      <c r="L132" s="94">
        <v>132</v>
      </c>
      <c r="M132" s="94"/>
      <c r="N132" s="93"/>
      <c r="O132" s="64" t="s">
        <v>195</v>
      </c>
      <c r="P132" s="66">
        <v>43739.655856481484</v>
      </c>
      <c r="Q132" s="64" t="s">
        <v>774</v>
      </c>
      <c r="R132" s="67" t="s">
        <v>805</v>
      </c>
      <c r="S132" s="64" t="s">
        <v>825</v>
      </c>
      <c r="T132" s="64" t="s">
        <v>833</v>
      </c>
      <c r="U132" s="66">
        <v>43739.655856481484</v>
      </c>
      <c r="V132" s="67" t="s">
        <v>998</v>
      </c>
      <c r="W132" s="64"/>
      <c r="X132" s="64"/>
      <c r="Y132" s="70" t="s">
        <v>1075</v>
      </c>
      <c r="Z132" s="64"/>
      <c r="AA132" s="104">
        <v>1</v>
      </c>
      <c r="AB132" s="48"/>
      <c r="AC132" s="49"/>
      <c r="AD132" s="48"/>
      <c r="AE132" s="49"/>
      <c r="AF132" s="48"/>
      <c r="AG132" s="49"/>
      <c r="AH132" s="48"/>
      <c r="AI132" s="49"/>
      <c r="AJ132" s="48"/>
      <c r="AK132" s="109"/>
      <c r="AL132" s="67" t="s">
        <v>694</v>
      </c>
      <c r="AM132" s="64" t="b">
        <v>0</v>
      </c>
      <c r="AN132" s="64">
        <v>0</v>
      </c>
      <c r="AO132" s="70" t="s">
        <v>275</v>
      </c>
      <c r="AP132" s="64" t="b">
        <v>0</v>
      </c>
      <c r="AQ132" s="64" t="s">
        <v>1122</v>
      </c>
      <c r="AR132" s="64"/>
      <c r="AS132" s="70" t="s">
        <v>275</v>
      </c>
      <c r="AT132" s="64" t="b">
        <v>0</v>
      </c>
      <c r="AU132" s="64">
        <v>3</v>
      </c>
      <c r="AV132" s="70" t="s">
        <v>1074</v>
      </c>
      <c r="AW132" s="64" t="s">
        <v>1135</v>
      </c>
      <c r="AX132" s="64" t="b">
        <v>0</v>
      </c>
      <c r="AY132" s="70" t="s">
        <v>1074</v>
      </c>
      <c r="AZ132" s="64" t="s">
        <v>185</v>
      </c>
      <c r="BA132" s="64">
        <v>0</v>
      </c>
      <c r="BB132" s="64">
        <v>0</v>
      </c>
      <c r="BC132" s="64"/>
      <c r="BD132" s="64"/>
      <c r="BE132" s="64"/>
      <c r="BF132" s="64"/>
      <c r="BG132" s="64"/>
      <c r="BH132" s="64"/>
      <c r="BI132" s="64"/>
      <c r="BJ132" s="64"/>
      <c r="BK132" s="63" t="str">
        <f>REPLACE(INDEX(GroupVertices[Group],MATCH(Edges[[#This Row],[Vertex 1]],GroupVertices[Vertex],0)),1,1,"")</f>
        <v>1</v>
      </c>
      <c r="BL132" s="63" t="str">
        <f>REPLACE(INDEX(GroupVertices[Group],MATCH(Edges[[#This Row],[Vertex 2]],GroupVertices[Vertex],0)),1,1,"")</f>
        <v>3</v>
      </c>
      <c r="BM132" s="127">
        <v>43739</v>
      </c>
      <c r="BN132" s="70" t="s">
        <v>923</v>
      </c>
    </row>
    <row r="133" spans="1:66" ht="15">
      <c r="A133" s="62" t="s">
        <v>723</v>
      </c>
      <c r="B133" s="62" t="s">
        <v>736</v>
      </c>
      <c r="C133" s="81" t="s">
        <v>272</v>
      </c>
      <c r="D133" s="88">
        <v>5</v>
      </c>
      <c r="E133" s="89" t="s">
        <v>132</v>
      </c>
      <c r="F133" s="90">
        <v>16</v>
      </c>
      <c r="G133" s="81"/>
      <c r="H133" s="73"/>
      <c r="I133" s="91"/>
      <c r="J133" s="91"/>
      <c r="K133" s="34" t="s">
        <v>65</v>
      </c>
      <c r="L133" s="94">
        <v>133</v>
      </c>
      <c r="M133" s="94"/>
      <c r="N133" s="93"/>
      <c r="O133" s="64" t="s">
        <v>195</v>
      </c>
      <c r="P133" s="66">
        <v>43739.65660879629</v>
      </c>
      <c r="Q133" s="64" t="s">
        <v>774</v>
      </c>
      <c r="R133" s="67" t="s">
        <v>805</v>
      </c>
      <c r="S133" s="64" t="s">
        <v>825</v>
      </c>
      <c r="T133" s="64" t="s">
        <v>833</v>
      </c>
      <c r="U133" s="66">
        <v>43739.65660879629</v>
      </c>
      <c r="V133" s="67" t="s">
        <v>1000</v>
      </c>
      <c r="W133" s="64"/>
      <c r="X133" s="64"/>
      <c r="Y133" s="70" t="s">
        <v>1077</v>
      </c>
      <c r="Z133" s="64"/>
      <c r="AA133" s="104">
        <v>1</v>
      </c>
      <c r="AB133" s="48"/>
      <c r="AC133" s="49"/>
      <c r="AD133" s="48"/>
      <c r="AE133" s="49"/>
      <c r="AF133" s="48"/>
      <c r="AG133" s="49"/>
      <c r="AH133" s="48"/>
      <c r="AI133" s="49"/>
      <c r="AJ133" s="48"/>
      <c r="AK133" s="109"/>
      <c r="AL133" s="67" t="s">
        <v>881</v>
      </c>
      <c r="AM133" s="64" t="b">
        <v>0</v>
      </c>
      <c r="AN133" s="64">
        <v>0</v>
      </c>
      <c r="AO133" s="70" t="s">
        <v>275</v>
      </c>
      <c r="AP133" s="64" t="b">
        <v>0</v>
      </c>
      <c r="AQ133" s="64" t="s">
        <v>1122</v>
      </c>
      <c r="AR133" s="64"/>
      <c r="AS133" s="70" t="s">
        <v>275</v>
      </c>
      <c r="AT133" s="64" t="b">
        <v>0</v>
      </c>
      <c r="AU133" s="64">
        <v>3</v>
      </c>
      <c r="AV133" s="70" t="s">
        <v>1074</v>
      </c>
      <c r="AW133" s="64" t="s">
        <v>1135</v>
      </c>
      <c r="AX133" s="64" t="b">
        <v>0</v>
      </c>
      <c r="AY133" s="70" t="s">
        <v>1074</v>
      </c>
      <c r="AZ133" s="64" t="s">
        <v>185</v>
      </c>
      <c r="BA133" s="64">
        <v>0</v>
      </c>
      <c r="BB133" s="64">
        <v>0</v>
      </c>
      <c r="BC133" s="64"/>
      <c r="BD133" s="64"/>
      <c r="BE133" s="64"/>
      <c r="BF133" s="64"/>
      <c r="BG133" s="64"/>
      <c r="BH133" s="64"/>
      <c r="BI133" s="64"/>
      <c r="BJ133" s="64"/>
      <c r="BK133" s="63" t="str">
        <f>REPLACE(INDEX(GroupVertices[Group],MATCH(Edges[[#This Row],[Vertex 1]],GroupVertices[Vertex],0)),1,1,"")</f>
        <v>2</v>
      </c>
      <c r="BL133" s="63" t="str">
        <f>REPLACE(INDEX(GroupVertices[Group],MATCH(Edges[[#This Row],[Vertex 2]],GroupVertices[Vertex],0)),1,1,"")</f>
        <v>3</v>
      </c>
      <c r="BM133" s="127">
        <v>43739</v>
      </c>
      <c r="BN133" s="70" t="s">
        <v>925</v>
      </c>
    </row>
    <row r="134" spans="1:66" ht="15">
      <c r="A134" s="62" t="s">
        <v>369</v>
      </c>
      <c r="B134" s="62" t="s">
        <v>730</v>
      </c>
      <c r="C134" s="81" t="s">
        <v>272</v>
      </c>
      <c r="D134" s="88">
        <v>5</v>
      </c>
      <c r="E134" s="89" t="s">
        <v>132</v>
      </c>
      <c r="F134" s="90">
        <v>16</v>
      </c>
      <c r="G134" s="81"/>
      <c r="H134" s="73"/>
      <c r="I134" s="91"/>
      <c r="J134" s="91"/>
      <c r="K134" s="34" t="s">
        <v>65</v>
      </c>
      <c r="L134" s="94">
        <v>134</v>
      </c>
      <c r="M134" s="94"/>
      <c r="N134" s="93"/>
      <c r="O134" s="64" t="s">
        <v>195</v>
      </c>
      <c r="P134" s="66">
        <v>43739.65550925926</v>
      </c>
      <c r="Q134" s="64" t="s">
        <v>774</v>
      </c>
      <c r="R134" s="67" t="s">
        <v>805</v>
      </c>
      <c r="S134" s="64" t="s">
        <v>825</v>
      </c>
      <c r="T134" s="64" t="s">
        <v>843</v>
      </c>
      <c r="U134" s="66">
        <v>43739.65550925926</v>
      </c>
      <c r="V134" s="67" t="s">
        <v>997</v>
      </c>
      <c r="W134" s="64"/>
      <c r="X134" s="64"/>
      <c r="Y134" s="70" t="s">
        <v>1074</v>
      </c>
      <c r="Z134" s="64"/>
      <c r="AA134" s="104">
        <v>1</v>
      </c>
      <c r="AB134" s="48"/>
      <c r="AC134" s="49"/>
      <c r="AD134" s="48"/>
      <c r="AE134" s="49"/>
      <c r="AF134" s="48"/>
      <c r="AG134" s="49"/>
      <c r="AH134" s="48"/>
      <c r="AI134" s="49"/>
      <c r="AJ134" s="48"/>
      <c r="AK134" s="109"/>
      <c r="AL134" s="67" t="s">
        <v>396</v>
      </c>
      <c r="AM134" s="64" t="b">
        <v>0</v>
      </c>
      <c r="AN134" s="64">
        <v>12</v>
      </c>
      <c r="AO134" s="70" t="s">
        <v>275</v>
      </c>
      <c r="AP134" s="64" t="b">
        <v>0</v>
      </c>
      <c r="AQ134" s="64" t="s">
        <v>1122</v>
      </c>
      <c r="AR134" s="64"/>
      <c r="AS134" s="70" t="s">
        <v>275</v>
      </c>
      <c r="AT134" s="64" t="b">
        <v>0</v>
      </c>
      <c r="AU134" s="64">
        <v>3</v>
      </c>
      <c r="AV134" s="70" t="s">
        <v>275</v>
      </c>
      <c r="AW134" s="64" t="s">
        <v>1135</v>
      </c>
      <c r="AX134" s="64" t="b">
        <v>0</v>
      </c>
      <c r="AY134" s="70" t="s">
        <v>1074</v>
      </c>
      <c r="AZ134" s="64" t="s">
        <v>185</v>
      </c>
      <c r="BA134" s="64">
        <v>0</v>
      </c>
      <c r="BB134" s="64">
        <v>0</v>
      </c>
      <c r="BC134" s="64"/>
      <c r="BD134" s="64"/>
      <c r="BE134" s="64"/>
      <c r="BF134" s="64"/>
      <c r="BG134" s="64"/>
      <c r="BH134" s="64"/>
      <c r="BI134" s="64"/>
      <c r="BJ134" s="64"/>
      <c r="BK134" s="63" t="str">
        <f>REPLACE(INDEX(GroupVertices[Group],MATCH(Edges[[#This Row],[Vertex 1]],GroupVertices[Vertex],0)),1,1,"")</f>
        <v>3</v>
      </c>
      <c r="BL134" s="63" t="str">
        <f>REPLACE(INDEX(GroupVertices[Group],MATCH(Edges[[#This Row],[Vertex 2]],GroupVertices[Vertex],0)),1,1,"")</f>
        <v>2</v>
      </c>
      <c r="BM134" s="127">
        <v>43739</v>
      </c>
      <c r="BN134" s="70" t="s">
        <v>922</v>
      </c>
    </row>
    <row r="135" spans="1:66" ht="15">
      <c r="A135" s="62" t="s">
        <v>693</v>
      </c>
      <c r="B135" s="62" t="s">
        <v>730</v>
      </c>
      <c r="C135" s="81" t="s">
        <v>1828</v>
      </c>
      <c r="D135" s="88">
        <v>6.666666666666667</v>
      </c>
      <c r="E135" s="89" t="s">
        <v>136</v>
      </c>
      <c r="F135" s="90">
        <v>14.333333333333334</v>
      </c>
      <c r="G135" s="81"/>
      <c r="H135" s="73"/>
      <c r="I135" s="91"/>
      <c r="J135" s="91"/>
      <c r="K135" s="34" t="s">
        <v>65</v>
      </c>
      <c r="L135" s="94">
        <v>135</v>
      </c>
      <c r="M135" s="94"/>
      <c r="N135" s="93"/>
      <c r="O135" s="64" t="s">
        <v>195</v>
      </c>
      <c r="P135" s="66">
        <v>43733.652662037035</v>
      </c>
      <c r="Q135" s="64" t="s">
        <v>764</v>
      </c>
      <c r="R135" s="67" t="s">
        <v>800</v>
      </c>
      <c r="S135" s="64" t="s">
        <v>825</v>
      </c>
      <c r="T135" s="64" t="s">
        <v>839</v>
      </c>
      <c r="U135" s="66">
        <v>43733.652662037035</v>
      </c>
      <c r="V135" s="67" t="s">
        <v>816</v>
      </c>
      <c r="W135" s="64"/>
      <c r="X135" s="64"/>
      <c r="Y135" s="70" t="s">
        <v>1056</v>
      </c>
      <c r="Z135" s="64"/>
      <c r="AA135" s="104">
        <v>2</v>
      </c>
      <c r="AB135" s="48"/>
      <c r="AC135" s="49"/>
      <c r="AD135" s="48"/>
      <c r="AE135" s="49"/>
      <c r="AF135" s="48"/>
      <c r="AG135" s="49"/>
      <c r="AH135" s="48"/>
      <c r="AI135" s="49"/>
      <c r="AJ135" s="48"/>
      <c r="AK135" s="109"/>
      <c r="AL135" s="67" t="s">
        <v>694</v>
      </c>
      <c r="AM135" s="64" t="b">
        <v>0</v>
      </c>
      <c r="AN135" s="64">
        <v>7</v>
      </c>
      <c r="AO135" s="70" t="s">
        <v>275</v>
      </c>
      <c r="AP135" s="64" t="b">
        <v>0</v>
      </c>
      <c r="AQ135" s="64" t="s">
        <v>1122</v>
      </c>
      <c r="AR135" s="64"/>
      <c r="AS135" s="70" t="s">
        <v>275</v>
      </c>
      <c r="AT135" s="64" t="b">
        <v>0</v>
      </c>
      <c r="AU135" s="64">
        <v>0</v>
      </c>
      <c r="AV135" s="70" t="s">
        <v>275</v>
      </c>
      <c r="AW135" s="64" t="s">
        <v>1136</v>
      </c>
      <c r="AX135" s="64" t="b">
        <v>0</v>
      </c>
      <c r="AY135" s="70" t="s">
        <v>1056</v>
      </c>
      <c r="AZ135" s="64" t="s">
        <v>185</v>
      </c>
      <c r="BA135" s="64">
        <v>0</v>
      </c>
      <c r="BB135" s="64">
        <v>0</v>
      </c>
      <c r="BC135" s="64"/>
      <c r="BD135" s="64"/>
      <c r="BE135" s="64"/>
      <c r="BF135" s="64"/>
      <c r="BG135" s="64"/>
      <c r="BH135" s="64"/>
      <c r="BI135" s="64"/>
      <c r="BJ135" s="64"/>
      <c r="BK135" s="63" t="str">
        <f>REPLACE(INDEX(GroupVertices[Group],MATCH(Edges[[#This Row],[Vertex 1]],GroupVertices[Vertex],0)),1,1,"")</f>
        <v>1</v>
      </c>
      <c r="BL135" s="63" t="str">
        <f>REPLACE(INDEX(GroupVertices[Group],MATCH(Edges[[#This Row],[Vertex 2]],GroupVertices[Vertex],0)),1,1,"")</f>
        <v>2</v>
      </c>
      <c r="BM135" s="127">
        <v>43733</v>
      </c>
      <c r="BN135" s="70" t="s">
        <v>904</v>
      </c>
    </row>
    <row r="136" spans="1:66" ht="15">
      <c r="A136" s="62" t="s">
        <v>693</v>
      </c>
      <c r="B136" s="62" t="s">
        <v>730</v>
      </c>
      <c r="C136" s="81" t="s">
        <v>1828</v>
      </c>
      <c r="D136" s="88">
        <v>6.666666666666667</v>
      </c>
      <c r="E136" s="89" t="s">
        <v>136</v>
      </c>
      <c r="F136" s="90">
        <v>14.333333333333334</v>
      </c>
      <c r="G136" s="81"/>
      <c r="H136" s="73"/>
      <c r="I136" s="91"/>
      <c r="J136" s="91"/>
      <c r="K136" s="34" t="s">
        <v>65</v>
      </c>
      <c r="L136" s="94">
        <v>136</v>
      </c>
      <c r="M136" s="94"/>
      <c r="N136" s="93"/>
      <c r="O136" s="64" t="s">
        <v>195</v>
      </c>
      <c r="P136" s="66">
        <v>43739.655856481484</v>
      </c>
      <c r="Q136" s="64" t="s">
        <v>774</v>
      </c>
      <c r="R136" s="67" t="s">
        <v>805</v>
      </c>
      <c r="S136" s="64" t="s">
        <v>825</v>
      </c>
      <c r="T136" s="64" t="s">
        <v>833</v>
      </c>
      <c r="U136" s="66">
        <v>43739.655856481484</v>
      </c>
      <c r="V136" s="67" t="s">
        <v>998</v>
      </c>
      <c r="W136" s="64"/>
      <c r="X136" s="64"/>
      <c r="Y136" s="70" t="s">
        <v>1075</v>
      </c>
      <c r="Z136" s="64"/>
      <c r="AA136" s="104">
        <v>2</v>
      </c>
      <c r="AB136" s="48"/>
      <c r="AC136" s="49"/>
      <c r="AD136" s="48"/>
      <c r="AE136" s="49"/>
      <c r="AF136" s="48"/>
      <c r="AG136" s="49"/>
      <c r="AH136" s="48"/>
      <c r="AI136" s="49"/>
      <c r="AJ136" s="48"/>
      <c r="AK136" s="109"/>
      <c r="AL136" s="67" t="s">
        <v>694</v>
      </c>
      <c r="AM136" s="64" t="b">
        <v>0</v>
      </c>
      <c r="AN136" s="64">
        <v>0</v>
      </c>
      <c r="AO136" s="70" t="s">
        <v>275</v>
      </c>
      <c r="AP136" s="64" t="b">
        <v>0</v>
      </c>
      <c r="AQ136" s="64" t="s">
        <v>1122</v>
      </c>
      <c r="AR136" s="64"/>
      <c r="AS136" s="70" t="s">
        <v>275</v>
      </c>
      <c r="AT136" s="64" t="b">
        <v>0</v>
      </c>
      <c r="AU136" s="64">
        <v>3</v>
      </c>
      <c r="AV136" s="70" t="s">
        <v>1074</v>
      </c>
      <c r="AW136" s="64" t="s">
        <v>1135</v>
      </c>
      <c r="AX136" s="64" t="b">
        <v>0</v>
      </c>
      <c r="AY136" s="70" t="s">
        <v>1074</v>
      </c>
      <c r="AZ136" s="64" t="s">
        <v>185</v>
      </c>
      <c r="BA136" s="64">
        <v>0</v>
      </c>
      <c r="BB136" s="64">
        <v>0</v>
      </c>
      <c r="BC136" s="64"/>
      <c r="BD136" s="64"/>
      <c r="BE136" s="64"/>
      <c r="BF136" s="64"/>
      <c r="BG136" s="64"/>
      <c r="BH136" s="64"/>
      <c r="BI136" s="64"/>
      <c r="BJ136" s="64"/>
      <c r="BK136" s="63" t="str">
        <f>REPLACE(INDEX(GroupVertices[Group],MATCH(Edges[[#This Row],[Vertex 1]],GroupVertices[Vertex],0)),1,1,"")</f>
        <v>1</v>
      </c>
      <c r="BL136" s="63" t="str">
        <f>REPLACE(INDEX(GroupVertices[Group],MATCH(Edges[[#This Row],[Vertex 2]],GroupVertices[Vertex],0)),1,1,"")</f>
        <v>2</v>
      </c>
      <c r="BM136" s="127">
        <v>43739</v>
      </c>
      <c r="BN136" s="70" t="s">
        <v>923</v>
      </c>
    </row>
    <row r="137" spans="1:66" ht="15">
      <c r="A137" s="62" t="s">
        <v>723</v>
      </c>
      <c r="B137" s="62" t="s">
        <v>730</v>
      </c>
      <c r="C137" s="81" t="s">
        <v>1828</v>
      </c>
      <c r="D137" s="88">
        <v>6.666666666666667</v>
      </c>
      <c r="E137" s="89" t="s">
        <v>136</v>
      </c>
      <c r="F137" s="90">
        <v>14.333333333333334</v>
      </c>
      <c r="G137" s="81"/>
      <c r="H137" s="73"/>
      <c r="I137" s="91"/>
      <c r="J137" s="91"/>
      <c r="K137" s="34" t="s">
        <v>65</v>
      </c>
      <c r="L137" s="94">
        <v>137</v>
      </c>
      <c r="M137" s="94"/>
      <c r="N137" s="93"/>
      <c r="O137" s="64" t="s">
        <v>195</v>
      </c>
      <c r="P137" s="66">
        <v>43738.990532407406</v>
      </c>
      <c r="Q137" s="64" t="s">
        <v>757</v>
      </c>
      <c r="R137" s="64"/>
      <c r="S137" s="64"/>
      <c r="T137" s="64" t="s">
        <v>833</v>
      </c>
      <c r="U137" s="66">
        <v>43738.990532407406</v>
      </c>
      <c r="V137" s="67" t="s">
        <v>1015</v>
      </c>
      <c r="W137" s="64"/>
      <c r="X137" s="64"/>
      <c r="Y137" s="70" t="s">
        <v>1093</v>
      </c>
      <c r="Z137" s="64"/>
      <c r="AA137" s="104">
        <v>2</v>
      </c>
      <c r="AB137" s="48"/>
      <c r="AC137" s="49"/>
      <c r="AD137" s="48"/>
      <c r="AE137" s="49"/>
      <c r="AF137" s="48"/>
      <c r="AG137" s="49"/>
      <c r="AH137" s="48"/>
      <c r="AI137" s="49"/>
      <c r="AJ137" s="48"/>
      <c r="AK137" s="131" t="s">
        <v>859</v>
      </c>
      <c r="AL137" s="67" t="s">
        <v>859</v>
      </c>
      <c r="AM137" s="64" t="b">
        <v>0</v>
      </c>
      <c r="AN137" s="64">
        <v>20</v>
      </c>
      <c r="AO137" s="70" t="s">
        <v>275</v>
      </c>
      <c r="AP137" s="64" t="b">
        <v>0</v>
      </c>
      <c r="AQ137" s="64" t="s">
        <v>1122</v>
      </c>
      <c r="AR137" s="64"/>
      <c r="AS137" s="70" t="s">
        <v>275</v>
      </c>
      <c r="AT137" s="64" t="b">
        <v>0</v>
      </c>
      <c r="AU137" s="64">
        <v>3</v>
      </c>
      <c r="AV137" s="70" t="s">
        <v>275</v>
      </c>
      <c r="AW137" s="64" t="s">
        <v>1135</v>
      </c>
      <c r="AX137" s="64" t="b">
        <v>0</v>
      </c>
      <c r="AY137" s="70" t="s">
        <v>1093</v>
      </c>
      <c r="AZ137" s="64" t="s">
        <v>185</v>
      </c>
      <c r="BA137" s="64">
        <v>0</v>
      </c>
      <c r="BB137" s="64">
        <v>0</v>
      </c>
      <c r="BC137" s="64"/>
      <c r="BD137" s="64"/>
      <c r="BE137" s="64"/>
      <c r="BF137" s="64"/>
      <c r="BG137" s="64"/>
      <c r="BH137" s="64"/>
      <c r="BI137" s="64"/>
      <c r="BJ137" s="64"/>
      <c r="BK137" s="63" t="str">
        <f>REPLACE(INDEX(GroupVertices[Group],MATCH(Edges[[#This Row],[Vertex 1]],GroupVertices[Vertex],0)),1,1,"")</f>
        <v>2</v>
      </c>
      <c r="BL137" s="63" t="str">
        <f>REPLACE(INDEX(GroupVertices[Group],MATCH(Edges[[#This Row],[Vertex 2]],GroupVertices[Vertex],0)),1,1,"")</f>
        <v>2</v>
      </c>
      <c r="BM137" s="127">
        <v>43738</v>
      </c>
      <c r="BN137" s="70" t="s">
        <v>941</v>
      </c>
    </row>
    <row r="138" spans="1:66" ht="15">
      <c r="A138" s="62" t="s">
        <v>723</v>
      </c>
      <c r="B138" s="62" t="s">
        <v>730</v>
      </c>
      <c r="C138" s="81" t="s">
        <v>1828</v>
      </c>
      <c r="D138" s="88">
        <v>6.666666666666667</v>
      </c>
      <c r="E138" s="89" t="s">
        <v>136</v>
      </c>
      <c r="F138" s="90">
        <v>14.333333333333334</v>
      </c>
      <c r="G138" s="81"/>
      <c r="H138" s="73"/>
      <c r="I138" s="91"/>
      <c r="J138" s="91"/>
      <c r="K138" s="34" t="s">
        <v>65</v>
      </c>
      <c r="L138" s="94">
        <v>138</v>
      </c>
      <c r="M138" s="94"/>
      <c r="N138" s="93"/>
      <c r="O138" s="64" t="s">
        <v>195</v>
      </c>
      <c r="P138" s="66">
        <v>43739.65660879629</v>
      </c>
      <c r="Q138" s="64" t="s">
        <v>774</v>
      </c>
      <c r="R138" s="67" t="s">
        <v>805</v>
      </c>
      <c r="S138" s="64" t="s">
        <v>825</v>
      </c>
      <c r="T138" s="64" t="s">
        <v>833</v>
      </c>
      <c r="U138" s="66">
        <v>43739.65660879629</v>
      </c>
      <c r="V138" s="67" t="s">
        <v>1000</v>
      </c>
      <c r="W138" s="64"/>
      <c r="X138" s="64"/>
      <c r="Y138" s="70" t="s">
        <v>1077</v>
      </c>
      <c r="Z138" s="64"/>
      <c r="AA138" s="104">
        <v>2</v>
      </c>
      <c r="AB138" s="48"/>
      <c r="AC138" s="49"/>
      <c r="AD138" s="48"/>
      <c r="AE138" s="49"/>
      <c r="AF138" s="48"/>
      <c r="AG138" s="49"/>
      <c r="AH138" s="48"/>
      <c r="AI138" s="49"/>
      <c r="AJ138" s="48"/>
      <c r="AK138" s="109"/>
      <c r="AL138" s="67" t="s">
        <v>881</v>
      </c>
      <c r="AM138" s="64" t="b">
        <v>0</v>
      </c>
      <c r="AN138" s="64">
        <v>0</v>
      </c>
      <c r="AO138" s="70" t="s">
        <v>275</v>
      </c>
      <c r="AP138" s="64" t="b">
        <v>0</v>
      </c>
      <c r="AQ138" s="64" t="s">
        <v>1122</v>
      </c>
      <c r="AR138" s="64"/>
      <c r="AS138" s="70" t="s">
        <v>275</v>
      </c>
      <c r="AT138" s="64" t="b">
        <v>0</v>
      </c>
      <c r="AU138" s="64">
        <v>3</v>
      </c>
      <c r="AV138" s="70" t="s">
        <v>1074</v>
      </c>
      <c r="AW138" s="64" t="s">
        <v>1135</v>
      </c>
      <c r="AX138" s="64" t="b">
        <v>0</v>
      </c>
      <c r="AY138" s="70" t="s">
        <v>1074</v>
      </c>
      <c r="AZ138" s="64" t="s">
        <v>185</v>
      </c>
      <c r="BA138" s="64">
        <v>0</v>
      </c>
      <c r="BB138" s="64">
        <v>0</v>
      </c>
      <c r="BC138" s="64"/>
      <c r="BD138" s="64"/>
      <c r="BE138" s="64"/>
      <c r="BF138" s="64"/>
      <c r="BG138" s="64"/>
      <c r="BH138" s="64"/>
      <c r="BI138" s="64"/>
      <c r="BJ138" s="64"/>
      <c r="BK138" s="63" t="str">
        <f>REPLACE(INDEX(GroupVertices[Group],MATCH(Edges[[#This Row],[Vertex 1]],GroupVertices[Vertex],0)),1,1,"")</f>
        <v>2</v>
      </c>
      <c r="BL138" s="63" t="str">
        <f>REPLACE(INDEX(GroupVertices[Group],MATCH(Edges[[#This Row],[Vertex 2]],GroupVertices[Vertex],0)),1,1,"")</f>
        <v>2</v>
      </c>
      <c r="BM138" s="127">
        <v>43739</v>
      </c>
      <c r="BN138" s="70" t="s">
        <v>925</v>
      </c>
    </row>
    <row r="139" spans="1:66" ht="15">
      <c r="A139" s="62" t="s">
        <v>726</v>
      </c>
      <c r="B139" s="62" t="s">
        <v>730</v>
      </c>
      <c r="C139" s="81" t="s">
        <v>272</v>
      </c>
      <c r="D139" s="88">
        <v>5</v>
      </c>
      <c r="E139" s="89" t="s">
        <v>132</v>
      </c>
      <c r="F139" s="90">
        <v>16</v>
      </c>
      <c r="G139" s="81"/>
      <c r="H139" s="73"/>
      <c r="I139" s="91"/>
      <c r="J139" s="91"/>
      <c r="K139" s="34" t="s">
        <v>65</v>
      </c>
      <c r="L139" s="94">
        <v>139</v>
      </c>
      <c r="M139" s="94"/>
      <c r="N139" s="93"/>
      <c r="O139" s="64" t="s">
        <v>195</v>
      </c>
      <c r="P139" s="66">
        <v>43738.990891203706</v>
      </c>
      <c r="Q139" s="64" t="s">
        <v>757</v>
      </c>
      <c r="R139" s="64"/>
      <c r="S139" s="64"/>
      <c r="T139" s="64"/>
      <c r="U139" s="66">
        <v>43738.990891203706</v>
      </c>
      <c r="V139" s="67" t="s">
        <v>1016</v>
      </c>
      <c r="W139" s="64"/>
      <c r="X139" s="64"/>
      <c r="Y139" s="70" t="s">
        <v>1094</v>
      </c>
      <c r="Z139" s="64"/>
      <c r="AA139" s="104">
        <v>1</v>
      </c>
      <c r="AB139" s="48"/>
      <c r="AC139" s="49"/>
      <c r="AD139" s="48"/>
      <c r="AE139" s="49"/>
      <c r="AF139" s="48"/>
      <c r="AG139" s="49"/>
      <c r="AH139" s="48"/>
      <c r="AI139" s="49"/>
      <c r="AJ139" s="48"/>
      <c r="AK139" s="109"/>
      <c r="AL139" s="67" t="s">
        <v>884</v>
      </c>
      <c r="AM139" s="64" t="b">
        <v>0</v>
      </c>
      <c r="AN139" s="64">
        <v>0</v>
      </c>
      <c r="AO139" s="70" t="s">
        <v>275</v>
      </c>
      <c r="AP139" s="64" t="b">
        <v>0</v>
      </c>
      <c r="AQ139" s="64" t="s">
        <v>1122</v>
      </c>
      <c r="AR139" s="64"/>
      <c r="AS139" s="70" t="s">
        <v>275</v>
      </c>
      <c r="AT139" s="64" t="b">
        <v>0</v>
      </c>
      <c r="AU139" s="64">
        <v>3</v>
      </c>
      <c r="AV139" s="70" t="s">
        <v>1093</v>
      </c>
      <c r="AW139" s="64" t="s">
        <v>1135</v>
      </c>
      <c r="AX139" s="64" t="b">
        <v>0</v>
      </c>
      <c r="AY139" s="70" t="s">
        <v>1093</v>
      </c>
      <c r="AZ139" s="64" t="s">
        <v>185</v>
      </c>
      <c r="BA139" s="64">
        <v>0</v>
      </c>
      <c r="BB139" s="64">
        <v>0</v>
      </c>
      <c r="BC139" s="64"/>
      <c r="BD139" s="64"/>
      <c r="BE139" s="64"/>
      <c r="BF139" s="64"/>
      <c r="BG139" s="64"/>
      <c r="BH139" s="64"/>
      <c r="BI139" s="64"/>
      <c r="BJ139" s="64"/>
      <c r="BK139" s="63" t="str">
        <f>REPLACE(INDEX(GroupVertices[Group],MATCH(Edges[[#This Row],[Vertex 1]],GroupVertices[Vertex],0)),1,1,"")</f>
        <v>2</v>
      </c>
      <c r="BL139" s="63" t="str">
        <f>REPLACE(INDEX(GroupVertices[Group],MATCH(Edges[[#This Row],[Vertex 2]],GroupVertices[Vertex],0)),1,1,"")</f>
        <v>2</v>
      </c>
      <c r="BM139" s="127">
        <v>43738</v>
      </c>
      <c r="BN139" s="70" t="s">
        <v>942</v>
      </c>
    </row>
    <row r="140" spans="1:66" ht="15">
      <c r="A140" s="62" t="s">
        <v>369</v>
      </c>
      <c r="B140" s="62" t="s">
        <v>731</v>
      </c>
      <c r="C140" s="81" t="s">
        <v>1828</v>
      </c>
      <c r="D140" s="88">
        <v>6.666666666666667</v>
      </c>
      <c r="E140" s="89" t="s">
        <v>136</v>
      </c>
      <c r="F140" s="90">
        <v>14.333333333333334</v>
      </c>
      <c r="G140" s="81"/>
      <c r="H140" s="73"/>
      <c r="I140" s="91"/>
      <c r="J140" s="91"/>
      <c r="K140" s="34" t="s">
        <v>65</v>
      </c>
      <c r="L140" s="94">
        <v>140</v>
      </c>
      <c r="M140" s="94"/>
      <c r="N140" s="93"/>
      <c r="O140" s="64" t="s">
        <v>195</v>
      </c>
      <c r="P140" s="66">
        <v>43739.65550925926</v>
      </c>
      <c r="Q140" s="64" t="s">
        <v>774</v>
      </c>
      <c r="R140" s="67" t="s">
        <v>805</v>
      </c>
      <c r="S140" s="64" t="s">
        <v>825</v>
      </c>
      <c r="T140" s="64" t="s">
        <v>843</v>
      </c>
      <c r="U140" s="66">
        <v>43739.65550925926</v>
      </c>
      <c r="V140" s="67" t="s">
        <v>997</v>
      </c>
      <c r="W140" s="64"/>
      <c r="X140" s="64"/>
      <c r="Y140" s="70" t="s">
        <v>1074</v>
      </c>
      <c r="Z140" s="64"/>
      <c r="AA140" s="104">
        <v>2</v>
      </c>
      <c r="AB140" s="48"/>
      <c r="AC140" s="49"/>
      <c r="AD140" s="48"/>
      <c r="AE140" s="49"/>
      <c r="AF140" s="48"/>
      <c r="AG140" s="49"/>
      <c r="AH140" s="48"/>
      <c r="AI140" s="49"/>
      <c r="AJ140" s="48"/>
      <c r="AK140" s="109"/>
      <c r="AL140" s="67" t="s">
        <v>396</v>
      </c>
      <c r="AM140" s="64" t="b">
        <v>0</v>
      </c>
      <c r="AN140" s="64">
        <v>12</v>
      </c>
      <c r="AO140" s="70" t="s">
        <v>275</v>
      </c>
      <c r="AP140" s="64" t="b">
        <v>0</v>
      </c>
      <c r="AQ140" s="64" t="s">
        <v>1122</v>
      </c>
      <c r="AR140" s="64"/>
      <c r="AS140" s="70" t="s">
        <v>275</v>
      </c>
      <c r="AT140" s="64" t="b">
        <v>0</v>
      </c>
      <c r="AU140" s="64">
        <v>3</v>
      </c>
      <c r="AV140" s="70" t="s">
        <v>275</v>
      </c>
      <c r="AW140" s="64" t="s">
        <v>1135</v>
      </c>
      <c r="AX140" s="64" t="b">
        <v>0</v>
      </c>
      <c r="AY140" s="70" t="s">
        <v>1074</v>
      </c>
      <c r="AZ140" s="64" t="s">
        <v>185</v>
      </c>
      <c r="BA140" s="64">
        <v>0</v>
      </c>
      <c r="BB140" s="64">
        <v>0</v>
      </c>
      <c r="BC140" s="64"/>
      <c r="BD140" s="64"/>
      <c r="BE140" s="64"/>
      <c r="BF140" s="64"/>
      <c r="BG140" s="64"/>
      <c r="BH140" s="64"/>
      <c r="BI140" s="64"/>
      <c r="BJ140" s="64"/>
      <c r="BK140" s="63" t="str">
        <f>REPLACE(INDEX(GroupVertices[Group],MATCH(Edges[[#This Row],[Vertex 1]],GroupVertices[Vertex],0)),1,1,"")</f>
        <v>3</v>
      </c>
      <c r="BL140" s="63" t="str">
        <f>REPLACE(INDEX(GroupVertices[Group],MATCH(Edges[[#This Row],[Vertex 2]],GroupVertices[Vertex],0)),1,1,"")</f>
        <v>2</v>
      </c>
      <c r="BM140" s="127">
        <v>43739</v>
      </c>
      <c r="BN140" s="70" t="s">
        <v>922</v>
      </c>
    </row>
    <row r="141" spans="1:66" ht="15">
      <c r="A141" s="62" t="s">
        <v>369</v>
      </c>
      <c r="B141" s="62" t="s">
        <v>731</v>
      </c>
      <c r="C141" s="81" t="s">
        <v>1828</v>
      </c>
      <c r="D141" s="88">
        <v>6.666666666666667</v>
      </c>
      <c r="E141" s="89" t="s">
        <v>136</v>
      </c>
      <c r="F141" s="90">
        <v>14.333333333333334</v>
      </c>
      <c r="G141" s="81"/>
      <c r="H141" s="73"/>
      <c r="I141" s="91"/>
      <c r="J141" s="91"/>
      <c r="K141" s="34" t="s">
        <v>65</v>
      </c>
      <c r="L141" s="94">
        <v>141</v>
      </c>
      <c r="M141" s="94"/>
      <c r="N141" s="93"/>
      <c r="O141" s="64" t="s">
        <v>195</v>
      </c>
      <c r="P141" s="66">
        <v>43739.691342592596</v>
      </c>
      <c r="Q141" s="64" t="s">
        <v>760</v>
      </c>
      <c r="R141" s="64"/>
      <c r="S141" s="64"/>
      <c r="T141" s="64" t="s">
        <v>842</v>
      </c>
      <c r="U141" s="66">
        <v>43739.691342592596</v>
      </c>
      <c r="V141" s="67" t="s">
        <v>986</v>
      </c>
      <c r="W141" s="64"/>
      <c r="X141" s="64"/>
      <c r="Y141" s="70" t="s">
        <v>1062</v>
      </c>
      <c r="Z141" s="64"/>
      <c r="AA141" s="104">
        <v>2</v>
      </c>
      <c r="AB141" s="48"/>
      <c r="AC141" s="49"/>
      <c r="AD141" s="48"/>
      <c r="AE141" s="49"/>
      <c r="AF141" s="48"/>
      <c r="AG141" s="49"/>
      <c r="AH141" s="48"/>
      <c r="AI141" s="49"/>
      <c r="AJ141" s="48"/>
      <c r="AK141" s="131" t="s">
        <v>852</v>
      </c>
      <c r="AL141" s="67" t="s">
        <v>852</v>
      </c>
      <c r="AM141" s="64" t="b">
        <v>0</v>
      </c>
      <c r="AN141" s="64">
        <v>15</v>
      </c>
      <c r="AO141" s="70" t="s">
        <v>275</v>
      </c>
      <c r="AP141" s="64" t="b">
        <v>0</v>
      </c>
      <c r="AQ141" s="64" t="s">
        <v>1125</v>
      </c>
      <c r="AR141" s="64"/>
      <c r="AS141" s="70" t="s">
        <v>275</v>
      </c>
      <c r="AT141" s="64" t="b">
        <v>0</v>
      </c>
      <c r="AU141" s="64">
        <v>3</v>
      </c>
      <c r="AV141" s="70" t="s">
        <v>275</v>
      </c>
      <c r="AW141" s="64" t="s">
        <v>1135</v>
      </c>
      <c r="AX141" s="64" t="b">
        <v>0</v>
      </c>
      <c r="AY141" s="70" t="s">
        <v>1062</v>
      </c>
      <c r="AZ141" s="64" t="s">
        <v>185</v>
      </c>
      <c r="BA141" s="64">
        <v>0</v>
      </c>
      <c r="BB141" s="64">
        <v>0</v>
      </c>
      <c r="BC141" s="64"/>
      <c r="BD141" s="64"/>
      <c r="BE141" s="64"/>
      <c r="BF141" s="64"/>
      <c r="BG141" s="64"/>
      <c r="BH141" s="64"/>
      <c r="BI141" s="64"/>
      <c r="BJ141" s="64"/>
      <c r="BK141" s="63" t="str">
        <f>REPLACE(INDEX(GroupVertices[Group],MATCH(Edges[[#This Row],[Vertex 1]],GroupVertices[Vertex],0)),1,1,"")</f>
        <v>3</v>
      </c>
      <c r="BL141" s="63" t="str">
        <f>REPLACE(INDEX(GroupVertices[Group],MATCH(Edges[[#This Row],[Vertex 2]],GroupVertices[Vertex],0)),1,1,"")</f>
        <v>2</v>
      </c>
      <c r="BM141" s="127">
        <v>43739</v>
      </c>
      <c r="BN141" s="70" t="s">
        <v>910</v>
      </c>
    </row>
    <row r="142" spans="1:66" ht="15">
      <c r="A142" s="62" t="s">
        <v>693</v>
      </c>
      <c r="B142" s="62" t="s">
        <v>731</v>
      </c>
      <c r="C142" s="81" t="s">
        <v>1827</v>
      </c>
      <c r="D142" s="88">
        <v>8.333333333333334</v>
      </c>
      <c r="E142" s="89" t="s">
        <v>136</v>
      </c>
      <c r="F142" s="90">
        <v>12.666666666666666</v>
      </c>
      <c r="G142" s="81"/>
      <c r="H142" s="73"/>
      <c r="I142" s="91"/>
      <c r="J142" s="91"/>
      <c r="K142" s="34" t="s">
        <v>65</v>
      </c>
      <c r="L142" s="94">
        <v>142</v>
      </c>
      <c r="M142" s="94"/>
      <c r="N142" s="93"/>
      <c r="O142" s="64" t="s">
        <v>195</v>
      </c>
      <c r="P142" s="66">
        <v>43733.65980324074</v>
      </c>
      <c r="Q142" s="64" t="s">
        <v>767</v>
      </c>
      <c r="R142" s="67" t="s">
        <v>802</v>
      </c>
      <c r="S142" s="64" t="s">
        <v>825</v>
      </c>
      <c r="T142" s="64" t="s">
        <v>841</v>
      </c>
      <c r="U142" s="66">
        <v>43733.65980324074</v>
      </c>
      <c r="V142" s="67" t="s">
        <v>813</v>
      </c>
      <c r="W142" s="64"/>
      <c r="X142" s="64"/>
      <c r="Y142" s="70" t="s">
        <v>1060</v>
      </c>
      <c r="Z142" s="64"/>
      <c r="AA142" s="104">
        <v>3</v>
      </c>
      <c r="AB142" s="48"/>
      <c r="AC142" s="49"/>
      <c r="AD142" s="48"/>
      <c r="AE142" s="49"/>
      <c r="AF142" s="48"/>
      <c r="AG142" s="49"/>
      <c r="AH142" s="48"/>
      <c r="AI142" s="49"/>
      <c r="AJ142" s="48"/>
      <c r="AK142" s="109"/>
      <c r="AL142" s="67" t="s">
        <v>694</v>
      </c>
      <c r="AM142" s="64" t="b">
        <v>0</v>
      </c>
      <c r="AN142" s="64">
        <v>5</v>
      </c>
      <c r="AO142" s="70" t="s">
        <v>275</v>
      </c>
      <c r="AP142" s="64" t="b">
        <v>0</v>
      </c>
      <c r="AQ142" s="64" t="s">
        <v>1122</v>
      </c>
      <c r="AR142" s="64"/>
      <c r="AS142" s="70" t="s">
        <v>275</v>
      </c>
      <c r="AT142" s="64" t="b">
        <v>0</v>
      </c>
      <c r="AU142" s="64">
        <v>2</v>
      </c>
      <c r="AV142" s="70" t="s">
        <v>275</v>
      </c>
      <c r="AW142" s="64" t="s">
        <v>1136</v>
      </c>
      <c r="AX142" s="64" t="b">
        <v>0</v>
      </c>
      <c r="AY142" s="70" t="s">
        <v>1060</v>
      </c>
      <c r="AZ142" s="64" t="s">
        <v>185</v>
      </c>
      <c r="BA142" s="64">
        <v>0</v>
      </c>
      <c r="BB142" s="64">
        <v>0</v>
      </c>
      <c r="BC142" s="64"/>
      <c r="BD142" s="64"/>
      <c r="BE142" s="64"/>
      <c r="BF142" s="64"/>
      <c r="BG142" s="64"/>
      <c r="BH142" s="64"/>
      <c r="BI142" s="64"/>
      <c r="BJ142" s="64"/>
      <c r="BK142" s="63" t="str">
        <f>REPLACE(INDEX(GroupVertices[Group],MATCH(Edges[[#This Row],[Vertex 1]],GroupVertices[Vertex],0)),1,1,"")</f>
        <v>1</v>
      </c>
      <c r="BL142" s="63" t="str">
        <f>REPLACE(INDEX(GroupVertices[Group],MATCH(Edges[[#This Row],[Vertex 2]],GroupVertices[Vertex],0)),1,1,"")</f>
        <v>2</v>
      </c>
      <c r="BM142" s="127">
        <v>43733</v>
      </c>
      <c r="BN142" s="70" t="s">
        <v>908</v>
      </c>
    </row>
    <row r="143" spans="1:66" ht="15">
      <c r="A143" s="62" t="s">
        <v>693</v>
      </c>
      <c r="B143" s="62" t="s">
        <v>731</v>
      </c>
      <c r="C143" s="81" t="s">
        <v>1827</v>
      </c>
      <c r="D143" s="88">
        <v>8.333333333333334</v>
      </c>
      <c r="E143" s="89" t="s">
        <v>136</v>
      </c>
      <c r="F143" s="90">
        <v>12.666666666666666</v>
      </c>
      <c r="G143" s="81"/>
      <c r="H143" s="73"/>
      <c r="I143" s="91"/>
      <c r="J143" s="91"/>
      <c r="K143" s="34" t="s">
        <v>65</v>
      </c>
      <c r="L143" s="94">
        <v>143</v>
      </c>
      <c r="M143" s="94"/>
      <c r="N143" s="93"/>
      <c r="O143" s="64" t="s">
        <v>195</v>
      </c>
      <c r="P143" s="66">
        <v>43739.655856481484</v>
      </c>
      <c r="Q143" s="64" t="s">
        <v>774</v>
      </c>
      <c r="R143" s="67" t="s">
        <v>805</v>
      </c>
      <c r="S143" s="64" t="s">
        <v>825</v>
      </c>
      <c r="T143" s="64" t="s">
        <v>833</v>
      </c>
      <c r="U143" s="66">
        <v>43739.655856481484</v>
      </c>
      <c r="V143" s="67" t="s">
        <v>998</v>
      </c>
      <c r="W143" s="64"/>
      <c r="X143" s="64"/>
      <c r="Y143" s="70" t="s">
        <v>1075</v>
      </c>
      <c r="Z143" s="64"/>
      <c r="AA143" s="104">
        <v>3</v>
      </c>
      <c r="AB143" s="48"/>
      <c r="AC143" s="49"/>
      <c r="AD143" s="48"/>
      <c r="AE143" s="49"/>
      <c r="AF143" s="48"/>
      <c r="AG143" s="49"/>
      <c r="AH143" s="48"/>
      <c r="AI143" s="49"/>
      <c r="AJ143" s="48"/>
      <c r="AK143" s="109"/>
      <c r="AL143" s="67" t="s">
        <v>694</v>
      </c>
      <c r="AM143" s="64" t="b">
        <v>0</v>
      </c>
      <c r="AN143" s="64">
        <v>0</v>
      </c>
      <c r="AO143" s="70" t="s">
        <v>275</v>
      </c>
      <c r="AP143" s="64" t="b">
        <v>0</v>
      </c>
      <c r="AQ143" s="64" t="s">
        <v>1122</v>
      </c>
      <c r="AR143" s="64"/>
      <c r="AS143" s="70" t="s">
        <v>275</v>
      </c>
      <c r="AT143" s="64" t="b">
        <v>0</v>
      </c>
      <c r="AU143" s="64">
        <v>3</v>
      </c>
      <c r="AV143" s="70" t="s">
        <v>1074</v>
      </c>
      <c r="AW143" s="64" t="s">
        <v>1135</v>
      </c>
      <c r="AX143" s="64" t="b">
        <v>0</v>
      </c>
      <c r="AY143" s="70" t="s">
        <v>1074</v>
      </c>
      <c r="AZ143" s="64" t="s">
        <v>185</v>
      </c>
      <c r="BA143" s="64">
        <v>0</v>
      </c>
      <c r="BB143" s="64">
        <v>0</v>
      </c>
      <c r="BC143" s="64"/>
      <c r="BD143" s="64"/>
      <c r="BE143" s="64"/>
      <c r="BF143" s="64"/>
      <c r="BG143" s="64"/>
      <c r="BH143" s="64"/>
      <c r="BI143" s="64"/>
      <c r="BJ143" s="64"/>
      <c r="BK143" s="63" t="str">
        <f>REPLACE(INDEX(GroupVertices[Group],MATCH(Edges[[#This Row],[Vertex 1]],GroupVertices[Vertex],0)),1,1,"")</f>
        <v>1</v>
      </c>
      <c r="BL143" s="63" t="str">
        <f>REPLACE(INDEX(GroupVertices[Group],MATCH(Edges[[#This Row],[Vertex 2]],GroupVertices[Vertex],0)),1,1,"")</f>
        <v>2</v>
      </c>
      <c r="BM143" s="127">
        <v>43739</v>
      </c>
      <c r="BN143" s="70" t="s">
        <v>923</v>
      </c>
    </row>
    <row r="144" spans="1:66" ht="15">
      <c r="A144" s="62" t="s">
        <v>693</v>
      </c>
      <c r="B144" s="62" t="s">
        <v>731</v>
      </c>
      <c r="C144" s="81" t="s">
        <v>1827</v>
      </c>
      <c r="D144" s="88">
        <v>8.333333333333334</v>
      </c>
      <c r="E144" s="89" t="s">
        <v>136</v>
      </c>
      <c r="F144" s="90">
        <v>12.666666666666666</v>
      </c>
      <c r="G144" s="81"/>
      <c r="H144" s="73"/>
      <c r="I144" s="91"/>
      <c r="J144" s="91"/>
      <c r="K144" s="34" t="s">
        <v>65</v>
      </c>
      <c r="L144" s="94">
        <v>144</v>
      </c>
      <c r="M144" s="94"/>
      <c r="N144" s="93"/>
      <c r="O144" s="64" t="s">
        <v>195</v>
      </c>
      <c r="P144" s="66">
        <v>43739.77748842593</v>
      </c>
      <c r="Q144" s="64" t="s">
        <v>760</v>
      </c>
      <c r="R144" s="64"/>
      <c r="S144" s="64"/>
      <c r="T144" s="64" t="s">
        <v>835</v>
      </c>
      <c r="U144" s="66">
        <v>43739.77748842593</v>
      </c>
      <c r="V144" s="67" t="s">
        <v>987</v>
      </c>
      <c r="W144" s="64"/>
      <c r="X144" s="64"/>
      <c r="Y144" s="70" t="s">
        <v>1063</v>
      </c>
      <c r="Z144" s="64"/>
      <c r="AA144" s="104">
        <v>3</v>
      </c>
      <c r="AB144" s="48"/>
      <c r="AC144" s="49"/>
      <c r="AD144" s="48"/>
      <c r="AE144" s="49"/>
      <c r="AF144" s="48"/>
      <c r="AG144" s="49"/>
      <c r="AH144" s="48"/>
      <c r="AI144" s="49"/>
      <c r="AJ144" s="48"/>
      <c r="AK144" s="109"/>
      <c r="AL144" s="67" t="s">
        <v>694</v>
      </c>
      <c r="AM144" s="64" t="b">
        <v>0</v>
      </c>
      <c r="AN144" s="64">
        <v>0</v>
      </c>
      <c r="AO144" s="70" t="s">
        <v>275</v>
      </c>
      <c r="AP144" s="64" t="b">
        <v>0</v>
      </c>
      <c r="AQ144" s="64" t="s">
        <v>1125</v>
      </c>
      <c r="AR144" s="64"/>
      <c r="AS144" s="70" t="s">
        <v>275</v>
      </c>
      <c r="AT144" s="64" t="b">
        <v>0</v>
      </c>
      <c r="AU144" s="64">
        <v>3</v>
      </c>
      <c r="AV144" s="70" t="s">
        <v>1062</v>
      </c>
      <c r="AW144" s="64" t="s">
        <v>340</v>
      </c>
      <c r="AX144" s="64" t="b">
        <v>0</v>
      </c>
      <c r="AY144" s="70" t="s">
        <v>1062</v>
      </c>
      <c r="AZ144" s="64" t="s">
        <v>185</v>
      </c>
      <c r="BA144" s="64">
        <v>0</v>
      </c>
      <c r="BB144" s="64">
        <v>0</v>
      </c>
      <c r="BC144" s="64"/>
      <c r="BD144" s="64"/>
      <c r="BE144" s="64"/>
      <c r="BF144" s="64"/>
      <c r="BG144" s="64"/>
      <c r="BH144" s="64"/>
      <c r="BI144" s="64"/>
      <c r="BJ144" s="64"/>
      <c r="BK144" s="63" t="str">
        <f>REPLACE(INDEX(GroupVertices[Group],MATCH(Edges[[#This Row],[Vertex 1]],GroupVertices[Vertex],0)),1,1,"")</f>
        <v>1</v>
      </c>
      <c r="BL144" s="63" t="str">
        <f>REPLACE(INDEX(GroupVertices[Group],MATCH(Edges[[#This Row],[Vertex 2]],GroupVertices[Vertex],0)),1,1,"")</f>
        <v>2</v>
      </c>
      <c r="BM144" s="127">
        <v>43739</v>
      </c>
      <c r="BN144" s="70" t="s">
        <v>911</v>
      </c>
    </row>
    <row r="145" spans="1:66" ht="15">
      <c r="A145" s="62" t="s">
        <v>723</v>
      </c>
      <c r="B145" s="62" t="s">
        <v>731</v>
      </c>
      <c r="C145" s="81" t="s">
        <v>1828</v>
      </c>
      <c r="D145" s="88">
        <v>6.666666666666667</v>
      </c>
      <c r="E145" s="89" t="s">
        <v>136</v>
      </c>
      <c r="F145" s="90">
        <v>14.333333333333334</v>
      </c>
      <c r="G145" s="81"/>
      <c r="H145" s="73"/>
      <c r="I145" s="91"/>
      <c r="J145" s="91"/>
      <c r="K145" s="34" t="s">
        <v>65</v>
      </c>
      <c r="L145" s="94">
        <v>145</v>
      </c>
      <c r="M145" s="94"/>
      <c r="N145" s="93"/>
      <c r="O145" s="64" t="s">
        <v>195</v>
      </c>
      <c r="P145" s="66">
        <v>43738.990532407406</v>
      </c>
      <c r="Q145" s="64" t="s">
        <v>757</v>
      </c>
      <c r="R145" s="64"/>
      <c r="S145" s="64"/>
      <c r="T145" s="64" t="s">
        <v>833</v>
      </c>
      <c r="U145" s="66">
        <v>43738.990532407406</v>
      </c>
      <c r="V145" s="67" t="s">
        <v>1015</v>
      </c>
      <c r="W145" s="64"/>
      <c r="X145" s="64"/>
      <c r="Y145" s="70" t="s">
        <v>1093</v>
      </c>
      <c r="Z145" s="64"/>
      <c r="AA145" s="104">
        <v>2</v>
      </c>
      <c r="AB145" s="48">
        <v>0</v>
      </c>
      <c r="AC145" s="49">
        <v>0</v>
      </c>
      <c r="AD145" s="48">
        <v>0</v>
      </c>
      <c r="AE145" s="49">
        <v>0</v>
      </c>
      <c r="AF145" s="48">
        <v>0</v>
      </c>
      <c r="AG145" s="49">
        <v>0</v>
      </c>
      <c r="AH145" s="48">
        <v>38</v>
      </c>
      <c r="AI145" s="49">
        <v>100</v>
      </c>
      <c r="AJ145" s="48">
        <v>38</v>
      </c>
      <c r="AK145" s="131" t="s">
        <v>859</v>
      </c>
      <c r="AL145" s="67" t="s">
        <v>859</v>
      </c>
      <c r="AM145" s="64" t="b">
        <v>0</v>
      </c>
      <c r="AN145" s="64">
        <v>20</v>
      </c>
      <c r="AO145" s="70" t="s">
        <v>275</v>
      </c>
      <c r="AP145" s="64" t="b">
        <v>0</v>
      </c>
      <c r="AQ145" s="64" t="s">
        <v>1122</v>
      </c>
      <c r="AR145" s="64"/>
      <c r="AS145" s="70" t="s">
        <v>275</v>
      </c>
      <c r="AT145" s="64" t="b">
        <v>0</v>
      </c>
      <c r="AU145" s="64">
        <v>3</v>
      </c>
      <c r="AV145" s="70" t="s">
        <v>275</v>
      </c>
      <c r="AW145" s="64" t="s">
        <v>1135</v>
      </c>
      <c r="AX145" s="64" t="b">
        <v>0</v>
      </c>
      <c r="AY145" s="70" t="s">
        <v>1093</v>
      </c>
      <c r="AZ145" s="64" t="s">
        <v>185</v>
      </c>
      <c r="BA145" s="64">
        <v>0</v>
      </c>
      <c r="BB145" s="64">
        <v>0</v>
      </c>
      <c r="BC145" s="64"/>
      <c r="BD145" s="64"/>
      <c r="BE145" s="64"/>
      <c r="BF145" s="64"/>
      <c r="BG145" s="64"/>
      <c r="BH145" s="64"/>
      <c r="BI145" s="64"/>
      <c r="BJ145" s="64"/>
      <c r="BK145" s="63" t="str">
        <f>REPLACE(INDEX(GroupVertices[Group],MATCH(Edges[[#This Row],[Vertex 1]],GroupVertices[Vertex],0)),1,1,"")</f>
        <v>2</v>
      </c>
      <c r="BL145" s="63" t="str">
        <f>REPLACE(INDEX(GroupVertices[Group],MATCH(Edges[[#This Row],[Vertex 2]],GroupVertices[Vertex],0)),1,1,"")</f>
        <v>2</v>
      </c>
      <c r="BM145" s="127">
        <v>43738</v>
      </c>
      <c r="BN145" s="70" t="s">
        <v>941</v>
      </c>
    </row>
    <row r="146" spans="1:66" ht="15">
      <c r="A146" s="62" t="s">
        <v>723</v>
      </c>
      <c r="B146" s="62" t="s">
        <v>731</v>
      </c>
      <c r="C146" s="81" t="s">
        <v>1828</v>
      </c>
      <c r="D146" s="88">
        <v>6.666666666666667</v>
      </c>
      <c r="E146" s="89" t="s">
        <v>136</v>
      </c>
      <c r="F146" s="90">
        <v>14.333333333333334</v>
      </c>
      <c r="G146" s="81"/>
      <c r="H146" s="73"/>
      <c r="I146" s="91"/>
      <c r="J146" s="91"/>
      <c r="K146" s="34" t="s">
        <v>65</v>
      </c>
      <c r="L146" s="94">
        <v>146</v>
      </c>
      <c r="M146" s="94"/>
      <c r="N146" s="93"/>
      <c r="O146" s="64" t="s">
        <v>195</v>
      </c>
      <c r="P146" s="66">
        <v>43739.65660879629</v>
      </c>
      <c r="Q146" s="64" t="s">
        <v>774</v>
      </c>
      <c r="R146" s="67" t="s">
        <v>805</v>
      </c>
      <c r="S146" s="64" t="s">
        <v>825</v>
      </c>
      <c r="T146" s="64" t="s">
        <v>833</v>
      </c>
      <c r="U146" s="66">
        <v>43739.65660879629</v>
      </c>
      <c r="V146" s="67" t="s">
        <v>1000</v>
      </c>
      <c r="W146" s="64"/>
      <c r="X146" s="64"/>
      <c r="Y146" s="70" t="s">
        <v>1077</v>
      </c>
      <c r="Z146" s="64"/>
      <c r="AA146" s="104">
        <v>2</v>
      </c>
      <c r="AB146" s="48"/>
      <c r="AC146" s="49"/>
      <c r="AD146" s="48"/>
      <c r="AE146" s="49"/>
      <c r="AF146" s="48"/>
      <c r="AG146" s="49"/>
      <c r="AH146" s="48"/>
      <c r="AI146" s="49"/>
      <c r="AJ146" s="48"/>
      <c r="AK146" s="109"/>
      <c r="AL146" s="67" t="s">
        <v>881</v>
      </c>
      <c r="AM146" s="64" t="b">
        <v>0</v>
      </c>
      <c r="AN146" s="64">
        <v>0</v>
      </c>
      <c r="AO146" s="70" t="s">
        <v>275</v>
      </c>
      <c r="AP146" s="64" t="b">
        <v>0</v>
      </c>
      <c r="AQ146" s="64" t="s">
        <v>1122</v>
      </c>
      <c r="AR146" s="64"/>
      <c r="AS146" s="70" t="s">
        <v>275</v>
      </c>
      <c r="AT146" s="64" t="b">
        <v>0</v>
      </c>
      <c r="AU146" s="64">
        <v>3</v>
      </c>
      <c r="AV146" s="70" t="s">
        <v>1074</v>
      </c>
      <c r="AW146" s="64" t="s">
        <v>1135</v>
      </c>
      <c r="AX146" s="64" t="b">
        <v>0</v>
      </c>
      <c r="AY146" s="70" t="s">
        <v>1074</v>
      </c>
      <c r="AZ146" s="64" t="s">
        <v>185</v>
      </c>
      <c r="BA146" s="64">
        <v>0</v>
      </c>
      <c r="BB146" s="64">
        <v>0</v>
      </c>
      <c r="BC146" s="64"/>
      <c r="BD146" s="64"/>
      <c r="BE146" s="64"/>
      <c r="BF146" s="64"/>
      <c r="BG146" s="64"/>
      <c r="BH146" s="64"/>
      <c r="BI146" s="64"/>
      <c r="BJ146" s="64"/>
      <c r="BK146" s="63" t="str">
        <f>REPLACE(INDEX(GroupVertices[Group],MATCH(Edges[[#This Row],[Vertex 1]],GroupVertices[Vertex],0)),1,1,"")</f>
        <v>2</v>
      </c>
      <c r="BL146" s="63" t="str">
        <f>REPLACE(INDEX(GroupVertices[Group],MATCH(Edges[[#This Row],[Vertex 2]],GroupVertices[Vertex],0)),1,1,"")</f>
        <v>2</v>
      </c>
      <c r="BM146" s="127">
        <v>43739</v>
      </c>
      <c r="BN146" s="70" t="s">
        <v>925</v>
      </c>
    </row>
    <row r="147" spans="1:66" ht="15">
      <c r="A147" s="62" t="s">
        <v>726</v>
      </c>
      <c r="B147" s="62" t="s">
        <v>731</v>
      </c>
      <c r="C147" s="81" t="s">
        <v>272</v>
      </c>
      <c r="D147" s="88">
        <v>5</v>
      </c>
      <c r="E147" s="89" t="s">
        <v>132</v>
      </c>
      <c r="F147" s="90">
        <v>16</v>
      </c>
      <c r="G147" s="81"/>
      <c r="H147" s="73"/>
      <c r="I147" s="91"/>
      <c r="J147" s="91"/>
      <c r="K147" s="34" t="s">
        <v>65</v>
      </c>
      <c r="L147" s="94">
        <v>147</v>
      </c>
      <c r="M147" s="94"/>
      <c r="N147" s="93"/>
      <c r="O147" s="64" t="s">
        <v>195</v>
      </c>
      <c r="P147" s="66">
        <v>43738.990891203706</v>
      </c>
      <c r="Q147" s="64" t="s">
        <v>757</v>
      </c>
      <c r="R147" s="64"/>
      <c r="S147" s="64"/>
      <c r="T147" s="64"/>
      <c r="U147" s="66">
        <v>43738.990891203706</v>
      </c>
      <c r="V147" s="67" t="s">
        <v>1016</v>
      </c>
      <c r="W147" s="64"/>
      <c r="X147" s="64"/>
      <c r="Y147" s="70" t="s">
        <v>1094</v>
      </c>
      <c r="Z147" s="64"/>
      <c r="AA147" s="104">
        <v>1</v>
      </c>
      <c r="AB147" s="48"/>
      <c r="AC147" s="49"/>
      <c r="AD147" s="48"/>
      <c r="AE147" s="49"/>
      <c r="AF147" s="48"/>
      <c r="AG147" s="49"/>
      <c r="AH147" s="48"/>
      <c r="AI147" s="49"/>
      <c r="AJ147" s="48"/>
      <c r="AK147" s="109"/>
      <c r="AL147" s="67" t="s">
        <v>884</v>
      </c>
      <c r="AM147" s="64" t="b">
        <v>0</v>
      </c>
      <c r="AN147" s="64">
        <v>0</v>
      </c>
      <c r="AO147" s="70" t="s">
        <v>275</v>
      </c>
      <c r="AP147" s="64" t="b">
        <v>0</v>
      </c>
      <c r="AQ147" s="64" t="s">
        <v>1122</v>
      </c>
      <c r="AR147" s="64"/>
      <c r="AS147" s="70" t="s">
        <v>275</v>
      </c>
      <c r="AT147" s="64" t="b">
        <v>0</v>
      </c>
      <c r="AU147" s="64">
        <v>3</v>
      </c>
      <c r="AV147" s="70" t="s">
        <v>1093</v>
      </c>
      <c r="AW147" s="64" t="s">
        <v>1135</v>
      </c>
      <c r="AX147" s="64" t="b">
        <v>0</v>
      </c>
      <c r="AY147" s="70" t="s">
        <v>1093</v>
      </c>
      <c r="AZ147" s="64" t="s">
        <v>185</v>
      </c>
      <c r="BA147" s="64">
        <v>0</v>
      </c>
      <c r="BB147" s="64">
        <v>0</v>
      </c>
      <c r="BC147" s="64"/>
      <c r="BD147" s="64"/>
      <c r="BE147" s="64"/>
      <c r="BF147" s="64"/>
      <c r="BG147" s="64"/>
      <c r="BH147" s="64"/>
      <c r="BI147" s="64"/>
      <c r="BJ147" s="64"/>
      <c r="BK147" s="63" t="str">
        <f>REPLACE(INDEX(GroupVertices[Group],MATCH(Edges[[#This Row],[Vertex 1]],GroupVertices[Vertex],0)),1,1,"")</f>
        <v>2</v>
      </c>
      <c r="BL147" s="63" t="str">
        <f>REPLACE(INDEX(GroupVertices[Group],MATCH(Edges[[#This Row],[Vertex 2]],GroupVertices[Vertex],0)),1,1,"")</f>
        <v>2</v>
      </c>
      <c r="BM147" s="127">
        <v>43738</v>
      </c>
      <c r="BN147" s="70" t="s">
        <v>942</v>
      </c>
    </row>
    <row r="148" spans="1:66" ht="15">
      <c r="A148" s="62" t="s">
        <v>369</v>
      </c>
      <c r="B148" s="62" t="s">
        <v>723</v>
      </c>
      <c r="C148" s="81" t="s">
        <v>272</v>
      </c>
      <c r="D148" s="88">
        <v>5</v>
      </c>
      <c r="E148" s="89" t="s">
        <v>132</v>
      </c>
      <c r="F148" s="90">
        <v>16</v>
      </c>
      <c r="G148" s="81"/>
      <c r="H148" s="73"/>
      <c r="I148" s="91"/>
      <c r="J148" s="91"/>
      <c r="K148" s="34" t="s">
        <v>66</v>
      </c>
      <c r="L148" s="94">
        <v>148</v>
      </c>
      <c r="M148" s="94"/>
      <c r="N148" s="93"/>
      <c r="O148" s="64" t="s">
        <v>195</v>
      </c>
      <c r="P148" s="66">
        <v>43739.65550925926</v>
      </c>
      <c r="Q148" s="64" t="s">
        <v>774</v>
      </c>
      <c r="R148" s="67" t="s">
        <v>805</v>
      </c>
      <c r="S148" s="64" t="s">
        <v>825</v>
      </c>
      <c r="T148" s="64" t="s">
        <v>843</v>
      </c>
      <c r="U148" s="66">
        <v>43739.65550925926</v>
      </c>
      <c r="V148" s="67" t="s">
        <v>997</v>
      </c>
      <c r="W148" s="64"/>
      <c r="X148" s="64"/>
      <c r="Y148" s="70" t="s">
        <v>1074</v>
      </c>
      <c r="Z148" s="64"/>
      <c r="AA148" s="104">
        <v>1</v>
      </c>
      <c r="AB148" s="48"/>
      <c r="AC148" s="49"/>
      <c r="AD148" s="48"/>
      <c r="AE148" s="49"/>
      <c r="AF148" s="48"/>
      <c r="AG148" s="49"/>
      <c r="AH148" s="48"/>
      <c r="AI148" s="49"/>
      <c r="AJ148" s="48"/>
      <c r="AK148" s="109"/>
      <c r="AL148" s="67" t="s">
        <v>396</v>
      </c>
      <c r="AM148" s="64" t="b">
        <v>0</v>
      </c>
      <c r="AN148" s="64">
        <v>12</v>
      </c>
      <c r="AO148" s="70" t="s">
        <v>275</v>
      </c>
      <c r="AP148" s="64" t="b">
        <v>0</v>
      </c>
      <c r="AQ148" s="64" t="s">
        <v>1122</v>
      </c>
      <c r="AR148" s="64"/>
      <c r="AS148" s="70" t="s">
        <v>275</v>
      </c>
      <c r="AT148" s="64" t="b">
        <v>0</v>
      </c>
      <c r="AU148" s="64">
        <v>3</v>
      </c>
      <c r="AV148" s="70" t="s">
        <v>275</v>
      </c>
      <c r="AW148" s="64" t="s">
        <v>1135</v>
      </c>
      <c r="AX148" s="64" t="b">
        <v>0</v>
      </c>
      <c r="AY148" s="70" t="s">
        <v>1074</v>
      </c>
      <c r="AZ148" s="64" t="s">
        <v>185</v>
      </c>
      <c r="BA148" s="64">
        <v>0</v>
      </c>
      <c r="BB148" s="64">
        <v>0</v>
      </c>
      <c r="BC148" s="64"/>
      <c r="BD148" s="64"/>
      <c r="BE148" s="64"/>
      <c r="BF148" s="64"/>
      <c r="BG148" s="64"/>
      <c r="BH148" s="64"/>
      <c r="BI148" s="64"/>
      <c r="BJ148" s="64"/>
      <c r="BK148" s="63" t="str">
        <f>REPLACE(INDEX(GroupVertices[Group],MATCH(Edges[[#This Row],[Vertex 1]],GroupVertices[Vertex],0)),1,1,"")</f>
        <v>3</v>
      </c>
      <c r="BL148" s="63" t="str">
        <f>REPLACE(INDEX(GroupVertices[Group],MATCH(Edges[[#This Row],[Vertex 2]],GroupVertices[Vertex],0)),1,1,"")</f>
        <v>2</v>
      </c>
      <c r="BM148" s="127">
        <v>43739</v>
      </c>
      <c r="BN148" s="70" t="s">
        <v>922</v>
      </c>
    </row>
    <row r="149" spans="1:66" ht="15">
      <c r="A149" s="62" t="s">
        <v>693</v>
      </c>
      <c r="B149" s="62" t="s">
        <v>723</v>
      </c>
      <c r="C149" s="81" t="s">
        <v>1828</v>
      </c>
      <c r="D149" s="88">
        <v>6.666666666666667</v>
      </c>
      <c r="E149" s="89" t="s">
        <v>136</v>
      </c>
      <c r="F149" s="90">
        <v>14.333333333333334</v>
      </c>
      <c r="G149" s="81"/>
      <c r="H149" s="73"/>
      <c r="I149" s="91"/>
      <c r="J149" s="91"/>
      <c r="K149" s="34" t="s">
        <v>66</v>
      </c>
      <c r="L149" s="94">
        <v>149</v>
      </c>
      <c r="M149" s="94"/>
      <c r="N149" s="93"/>
      <c r="O149" s="64" t="s">
        <v>195</v>
      </c>
      <c r="P149" s="66">
        <v>43733.652662037035</v>
      </c>
      <c r="Q149" s="64" t="s">
        <v>764</v>
      </c>
      <c r="R149" s="67" t="s">
        <v>800</v>
      </c>
      <c r="S149" s="64" t="s">
        <v>825</v>
      </c>
      <c r="T149" s="64" t="s">
        <v>839</v>
      </c>
      <c r="U149" s="66">
        <v>43733.652662037035</v>
      </c>
      <c r="V149" s="67" t="s">
        <v>816</v>
      </c>
      <c r="W149" s="64"/>
      <c r="X149" s="64"/>
      <c r="Y149" s="70" t="s">
        <v>1056</v>
      </c>
      <c r="Z149" s="64"/>
      <c r="AA149" s="104">
        <v>2</v>
      </c>
      <c r="AB149" s="48"/>
      <c r="AC149" s="49"/>
      <c r="AD149" s="48"/>
      <c r="AE149" s="49"/>
      <c r="AF149" s="48"/>
      <c r="AG149" s="49"/>
      <c r="AH149" s="48"/>
      <c r="AI149" s="49"/>
      <c r="AJ149" s="48"/>
      <c r="AK149" s="109"/>
      <c r="AL149" s="67" t="s">
        <v>694</v>
      </c>
      <c r="AM149" s="64" t="b">
        <v>0</v>
      </c>
      <c r="AN149" s="64">
        <v>7</v>
      </c>
      <c r="AO149" s="70" t="s">
        <v>275</v>
      </c>
      <c r="AP149" s="64" t="b">
        <v>0</v>
      </c>
      <c r="AQ149" s="64" t="s">
        <v>1122</v>
      </c>
      <c r="AR149" s="64"/>
      <c r="AS149" s="70" t="s">
        <v>275</v>
      </c>
      <c r="AT149" s="64" t="b">
        <v>0</v>
      </c>
      <c r="AU149" s="64">
        <v>0</v>
      </c>
      <c r="AV149" s="70" t="s">
        <v>275</v>
      </c>
      <c r="AW149" s="64" t="s">
        <v>1136</v>
      </c>
      <c r="AX149" s="64" t="b">
        <v>0</v>
      </c>
      <c r="AY149" s="70" t="s">
        <v>1056</v>
      </c>
      <c r="AZ149" s="64" t="s">
        <v>185</v>
      </c>
      <c r="BA149" s="64">
        <v>0</v>
      </c>
      <c r="BB149" s="64">
        <v>0</v>
      </c>
      <c r="BC149" s="64"/>
      <c r="BD149" s="64"/>
      <c r="BE149" s="64"/>
      <c r="BF149" s="64"/>
      <c r="BG149" s="64"/>
      <c r="BH149" s="64"/>
      <c r="BI149" s="64"/>
      <c r="BJ149" s="64"/>
      <c r="BK149" s="63" t="str">
        <f>REPLACE(INDEX(GroupVertices[Group],MATCH(Edges[[#This Row],[Vertex 1]],GroupVertices[Vertex],0)),1,1,"")</f>
        <v>1</v>
      </c>
      <c r="BL149" s="63" t="str">
        <f>REPLACE(INDEX(GroupVertices[Group],MATCH(Edges[[#This Row],[Vertex 2]],GroupVertices[Vertex],0)),1,1,"")</f>
        <v>2</v>
      </c>
      <c r="BM149" s="127">
        <v>43733</v>
      </c>
      <c r="BN149" s="70" t="s">
        <v>904</v>
      </c>
    </row>
    <row r="150" spans="1:66" ht="15">
      <c r="A150" s="62" t="s">
        <v>693</v>
      </c>
      <c r="B150" s="62" t="s">
        <v>723</v>
      </c>
      <c r="C150" s="81" t="s">
        <v>1828</v>
      </c>
      <c r="D150" s="88">
        <v>6.666666666666667</v>
      </c>
      <c r="E150" s="89" t="s">
        <v>136</v>
      </c>
      <c r="F150" s="90">
        <v>14.333333333333334</v>
      </c>
      <c r="G150" s="81"/>
      <c r="H150" s="73"/>
      <c r="I150" s="91"/>
      <c r="J150" s="91"/>
      <c r="K150" s="34" t="s">
        <v>66</v>
      </c>
      <c r="L150" s="94">
        <v>150</v>
      </c>
      <c r="M150" s="94"/>
      <c r="N150" s="93"/>
      <c r="O150" s="64" t="s">
        <v>195</v>
      </c>
      <c r="P150" s="66">
        <v>43739.655856481484</v>
      </c>
      <c r="Q150" s="64" t="s">
        <v>774</v>
      </c>
      <c r="R150" s="67" t="s">
        <v>805</v>
      </c>
      <c r="S150" s="64" t="s">
        <v>825</v>
      </c>
      <c r="T150" s="64" t="s">
        <v>833</v>
      </c>
      <c r="U150" s="66">
        <v>43739.655856481484</v>
      </c>
      <c r="V150" s="67" t="s">
        <v>998</v>
      </c>
      <c r="W150" s="64"/>
      <c r="X150" s="64"/>
      <c r="Y150" s="70" t="s">
        <v>1075</v>
      </c>
      <c r="Z150" s="64"/>
      <c r="AA150" s="104">
        <v>2</v>
      </c>
      <c r="AB150" s="48"/>
      <c r="AC150" s="49"/>
      <c r="AD150" s="48"/>
      <c r="AE150" s="49"/>
      <c r="AF150" s="48"/>
      <c r="AG150" s="49"/>
      <c r="AH150" s="48"/>
      <c r="AI150" s="49"/>
      <c r="AJ150" s="48"/>
      <c r="AK150" s="109"/>
      <c r="AL150" s="67" t="s">
        <v>694</v>
      </c>
      <c r="AM150" s="64" t="b">
        <v>0</v>
      </c>
      <c r="AN150" s="64">
        <v>0</v>
      </c>
      <c r="AO150" s="70" t="s">
        <v>275</v>
      </c>
      <c r="AP150" s="64" t="b">
        <v>0</v>
      </c>
      <c r="AQ150" s="64" t="s">
        <v>1122</v>
      </c>
      <c r="AR150" s="64"/>
      <c r="AS150" s="70" t="s">
        <v>275</v>
      </c>
      <c r="AT150" s="64" t="b">
        <v>0</v>
      </c>
      <c r="AU150" s="64">
        <v>3</v>
      </c>
      <c r="AV150" s="70" t="s">
        <v>1074</v>
      </c>
      <c r="AW150" s="64" t="s">
        <v>1135</v>
      </c>
      <c r="AX150" s="64" t="b">
        <v>0</v>
      </c>
      <c r="AY150" s="70" t="s">
        <v>1074</v>
      </c>
      <c r="AZ150" s="64" t="s">
        <v>185</v>
      </c>
      <c r="BA150" s="64">
        <v>0</v>
      </c>
      <c r="BB150" s="64">
        <v>0</v>
      </c>
      <c r="BC150" s="64"/>
      <c r="BD150" s="64"/>
      <c r="BE150" s="64"/>
      <c r="BF150" s="64"/>
      <c r="BG150" s="64"/>
      <c r="BH150" s="64"/>
      <c r="BI150" s="64"/>
      <c r="BJ150" s="64"/>
      <c r="BK150" s="63" t="str">
        <f>REPLACE(INDEX(GroupVertices[Group],MATCH(Edges[[#This Row],[Vertex 1]],GroupVertices[Vertex],0)),1,1,"")</f>
        <v>1</v>
      </c>
      <c r="BL150" s="63" t="str">
        <f>REPLACE(INDEX(GroupVertices[Group],MATCH(Edges[[#This Row],[Vertex 2]],GroupVertices[Vertex],0)),1,1,"")</f>
        <v>2</v>
      </c>
      <c r="BM150" s="127">
        <v>43739</v>
      </c>
      <c r="BN150" s="70" t="s">
        <v>923</v>
      </c>
    </row>
    <row r="151" spans="1:66" ht="15">
      <c r="A151" s="62" t="s">
        <v>723</v>
      </c>
      <c r="B151" s="62" t="s">
        <v>723</v>
      </c>
      <c r="C151" s="81" t="s">
        <v>1830</v>
      </c>
      <c r="D151" s="88">
        <v>10</v>
      </c>
      <c r="E151" s="89" t="s">
        <v>136</v>
      </c>
      <c r="F151" s="90">
        <v>9.333333333333332</v>
      </c>
      <c r="G151" s="81"/>
      <c r="H151" s="73"/>
      <c r="I151" s="91"/>
      <c r="J151" s="91"/>
      <c r="K151" s="34" t="s">
        <v>65</v>
      </c>
      <c r="L151" s="94">
        <v>151</v>
      </c>
      <c r="M151" s="94"/>
      <c r="N151" s="93"/>
      <c r="O151" s="64" t="s">
        <v>185</v>
      </c>
      <c r="P151" s="66">
        <v>43732.76273148148</v>
      </c>
      <c r="Q151" s="64" t="s">
        <v>754</v>
      </c>
      <c r="R151" s="64"/>
      <c r="S151" s="64"/>
      <c r="T151" s="64" t="s">
        <v>833</v>
      </c>
      <c r="U151" s="66">
        <v>43732.76273148148</v>
      </c>
      <c r="V151" s="67" t="s">
        <v>1017</v>
      </c>
      <c r="W151" s="64"/>
      <c r="X151" s="64"/>
      <c r="Y151" s="70" t="s">
        <v>1095</v>
      </c>
      <c r="Z151" s="64"/>
      <c r="AA151" s="104">
        <v>5</v>
      </c>
      <c r="AB151" s="48">
        <v>0</v>
      </c>
      <c r="AC151" s="49">
        <v>0</v>
      </c>
      <c r="AD151" s="48">
        <v>0</v>
      </c>
      <c r="AE151" s="49">
        <v>0</v>
      </c>
      <c r="AF151" s="48">
        <v>0</v>
      </c>
      <c r="AG151" s="49">
        <v>0</v>
      </c>
      <c r="AH151" s="48">
        <v>37</v>
      </c>
      <c r="AI151" s="49">
        <v>100</v>
      </c>
      <c r="AJ151" s="48">
        <v>37</v>
      </c>
      <c r="AK151" s="131" t="s">
        <v>860</v>
      </c>
      <c r="AL151" s="67" t="s">
        <v>860</v>
      </c>
      <c r="AM151" s="64" t="b">
        <v>0</v>
      </c>
      <c r="AN151" s="64">
        <v>13</v>
      </c>
      <c r="AO151" s="70" t="s">
        <v>275</v>
      </c>
      <c r="AP151" s="64" t="b">
        <v>0</v>
      </c>
      <c r="AQ151" s="64" t="s">
        <v>1122</v>
      </c>
      <c r="AR151" s="64"/>
      <c r="AS151" s="70" t="s">
        <v>275</v>
      </c>
      <c r="AT151" s="64" t="b">
        <v>0</v>
      </c>
      <c r="AU151" s="64">
        <v>1</v>
      </c>
      <c r="AV151" s="70" t="s">
        <v>275</v>
      </c>
      <c r="AW151" s="64" t="s">
        <v>1135</v>
      </c>
      <c r="AX151" s="64" t="b">
        <v>0</v>
      </c>
      <c r="AY151" s="70" t="s">
        <v>1095</v>
      </c>
      <c r="AZ151" s="64" t="s">
        <v>185</v>
      </c>
      <c r="BA151" s="64">
        <v>0</v>
      </c>
      <c r="BB151" s="64">
        <v>0</v>
      </c>
      <c r="BC151" s="64"/>
      <c r="BD151" s="64"/>
      <c r="BE151" s="64"/>
      <c r="BF151" s="64"/>
      <c r="BG151" s="64"/>
      <c r="BH151" s="64"/>
      <c r="BI151" s="64"/>
      <c r="BJ151" s="64"/>
      <c r="BK151" s="63" t="str">
        <f>REPLACE(INDEX(GroupVertices[Group],MATCH(Edges[[#This Row],[Vertex 1]],GroupVertices[Vertex],0)),1,1,"")</f>
        <v>2</v>
      </c>
      <c r="BL151" s="63" t="str">
        <f>REPLACE(INDEX(GroupVertices[Group],MATCH(Edges[[#This Row],[Vertex 2]],GroupVertices[Vertex],0)),1,1,"")</f>
        <v>2</v>
      </c>
      <c r="BM151" s="127">
        <v>43732</v>
      </c>
      <c r="BN151" s="70" t="s">
        <v>943</v>
      </c>
    </row>
    <row r="152" spans="1:66" ht="15">
      <c r="A152" s="62" t="s">
        <v>723</v>
      </c>
      <c r="B152" s="62" t="s">
        <v>723</v>
      </c>
      <c r="C152" s="81" t="s">
        <v>1830</v>
      </c>
      <c r="D152" s="88">
        <v>10</v>
      </c>
      <c r="E152" s="89" t="s">
        <v>136</v>
      </c>
      <c r="F152" s="90">
        <v>9.333333333333332</v>
      </c>
      <c r="G152" s="81"/>
      <c r="H152" s="73"/>
      <c r="I152" s="91"/>
      <c r="J152" s="91"/>
      <c r="K152" s="34" t="s">
        <v>65</v>
      </c>
      <c r="L152" s="94">
        <v>152</v>
      </c>
      <c r="M152" s="94"/>
      <c r="N152" s="93"/>
      <c r="O152" s="64" t="s">
        <v>185</v>
      </c>
      <c r="P152" s="66">
        <v>43733.98290509259</v>
      </c>
      <c r="Q152" s="64" t="s">
        <v>783</v>
      </c>
      <c r="R152" s="64"/>
      <c r="S152" s="64"/>
      <c r="T152" s="64" t="s">
        <v>833</v>
      </c>
      <c r="U152" s="66">
        <v>43733.98290509259</v>
      </c>
      <c r="V152" s="67" t="s">
        <v>1018</v>
      </c>
      <c r="W152" s="64"/>
      <c r="X152" s="64"/>
      <c r="Y152" s="70" t="s">
        <v>1096</v>
      </c>
      <c r="Z152" s="64"/>
      <c r="AA152" s="104">
        <v>5</v>
      </c>
      <c r="AB152" s="48">
        <v>0</v>
      </c>
      <c r="AC152" s="49">
        <v>0</v>
      </c>
      <c r="AD152" s="48">
        <v>0</v>
      </c>
      <c r="AE152" s="49">
        <v>0</v>
      </c>
      <c r="AF152" s="48">
        <v>0</v>
      </c>
      <c r="AG152" s="49">
        <v>0</v>
      </c>
      <c r="AH152" s="48">
        <v>35</v>
      </c>
      <c r="AI152" s="49">
        <v>100</v>
      </c>
      <c r="AJ152" s="48">
        <v>35</v>
      </c>
      <c r="AK152" s="131" t="s">
        <v>861</v>
      </c>
      <c r="AL152" s="67" t="s">
        <v>861</v>
      </c>
      <c r="AM152" s="64" t="b">
        <v>0</v>
      </c>
      <c r="AN152" s="64">
        <v>12</v>
      </c>
      <c r="AO152" s="70" t="s">
        <v>275</v>
      </c>
      <c r="AP152" s="64" t="b">
        <v>0</v>
      </c>
      <c r="AQ152" s="64" t="s">
        <v>1122</v>
      </c>
      <c r="AR152" s="64"/>
      <c r="AS152" s="70" t="s">
        <v>275</v>
      </c>
      <c r="AT152" s="64" t="b">
        <v>0</v>
      </c>
      <c r="AU152" s="64">
        <v>0</v>
      </c>
      <c r="AV152" s="70" t="s">
        <v>275</v>
      </c>
      <c r="AW152" s="64" t="s">
        <v>1135</v>
      </c>
      <c r="AX152" s="64" t="b">
        <v>0</v>
      </c>
      <c r="AY152" s="70" t="s">
        <v>1096</v>
      </c>
      <c r="AZ152" s="64" t="s">
        <v>185</v>
      </c>
      <c r="BA152" s="64">
        <v>0</v>
      </c>
      <c r="BB152" s="64">
        <v>0</v>
      </c>
      <c r="BC152" s="64"/>
      <c r="BD152" s="64"/>
      <c r="BE152" s="64"/>
      <c r="BF152" s="64"/>
      <c r="BG152" s="64"/>
      <c r="BH152" s="64"/>
      <c r="BI152" s="64"/>
      <c r="BJ152" s="64"/>
      <c r="BK152" s="63" t="str">
        <f>REPLACE(INDEX(GroupVertices[Group],MATCH(Edges[[#This Row],[Vertex 1]],GroupVertices[Vertex],0)),1,1,"")</f>
        <v>2</v>
      </c>
      <c r="BL152" s="63" t="str">
        <f>REPLACE(INDEX(GroupVertices[Group],MATCH(Edges[[#This Row],[Vertex 2]],GroupVertices[Vertex],0)),1,1,"")</f>
        <v>2</v>
      </c>
      <c r="BM152" s="127">
        <v>43733</v>
      </c>
      <c r="BN152" s="70" t="s">
        <v>944</v>
      </c>
    </row>
    <row r="153" spans="1:66" ht="15">
      <c r="A153" s="62" t="s">
        <v>723</v>
      </c>
      <c r="B153" s="62" t="s">
        <v>723</v>
      </c>
      <c r="C153" s="81" t="s">
        <v>1830</v>
      </c>
      <c r="D153" s="88">
        <v>10</v>
      </c>
      <c r="E153" s="89" t="s">
        <v>136</v>
      </c>
      <c r="F153" s="90">
        <v>9.333333333333332</v>
      </c>
      <c r="G153" s="81"/>
      <c r="H153" s="73"/>
      <c r="I153" s="91"/>
      <c r="J153" s="91"/>
      <c r="K153" s="34" t="s">
        <v>65</v>
      </c>
      <c r="L153" s="94">
        <v>153</v>
      </c>
      <c r="M153" s="94"/>
      <c r="N153" s="93"/>
      <c r="O153" s="64" t="s">
        <v>185</v>
      </c>
      <c r="P153" s="66">
        <v>43736.7433912037</v>
      </c>
      <c r="Q153" s="64" t="s">
        <v>755</v>
      </c>
      <c r="R153" s="67" t="s">
        <v>814</v>
      </c>
      <c r="S153" s="64" t="s">
        <v>821</v>
      </c>
      <c r="T153" s="64" t="s">
        <v>833</v>
      </c>
      <c r="U153" s="66">
        <v>43736.7433912037</v>
      </c>
      <c r="V153" s="67" t="s">
        <v>1019</v>
      </c>
      <c r="W153" s="64"/>
      <c r="X153" s="64"/>
      <c r="Y153" s="70" t="s">
        <v>1097</v>
      </c>
      <c r="Z153" s="64"/>
      <c r="AA153" s="104">
        <v>5</v>
      </c>
      <c r="AB153" s="48">
        <v>0</v>
      </c>
      <c r="AC153" s="49">
        <v>0</v>
      </c>
      <c r="AD153" s="48">
        <v>0</v>
      </c>
      <c r="AE153" s="49">
        <v>0</v>
      </c>
      <c r="AF153" s="48">
        <v>0</v>
      </c>
      <c r="AG153" s="49">
        <v>0</v>
      </c>
      <c r="AH153" s="48">
        <v>20</v>
      </c>
      <c r="AI153" s="49">
        <v>100</v>
      </c>
      <c r="AJ153" s="48">
        <v>20</v>
      </c>
      <c r="AK153" s="131" t="s">
        <v>862</v>
      </c>
      <c r="AL153" s="67" t="s">
        <v>862</v>
      </c>
      <c r="AM153" s="64" t="b">
        <v>0</v>
      </c>
      <c r="AN153" s="64">
        <v>7</v>
      </c>
      <c r="AO153" s="70" t="s">
        <v>275</v>
      </c>
      <c r="AP153" s="64" t="b">
        <v>1</v>
      </c>
      <c r="AQ153" s="64" t="s">
        <v>1122</v>
      </c>
      <c r="AR153" s="64"/>
      <c r="AS153" s="70" t="s">
        <v>1127</v>
      </c>
      <c r="AT153" s="64" t="b">
        <v>0</v>
      </c>
      <c r="AU153" s="64">
        <v>2</v>
      </c>
      <c r="AV153" s="70" t="s">
        <v>275</v>
      </c>
      <c r="AW153" s="64" t="s">
        <v>1135</v>
      </c>
      <c r="AX153" s="64" t="b">
        <v>0</v>
      </c>
      <c r="AY153" s="70" t="s">
        <v>1097</v>
      </c>
      <c r="AZ153" s="64" t="s">
        <v>185</v>
      </c>
      <c r="BA153" s="64">
        <v>0</v>
      </c>
      <c r="BB153" s="64">
        <v>0</v>
      </c>
      <c r="BC153" s="64"/>
      <c r="BD153" s="64"/>
      <c r="BE153" s="64"/>
      <c r="BF153" s="64"/>
      <c r="BG153" s="64"/>
      <c r="BH153" s="64"/>
      <c r="BI153" s="64"/>
      <c r="BJ153" s="64"/>
      <c r="BK153" s="63" t="str">
        <f>REPLACE(INDEX(GroupVertices[Group],MATCH(Edges[[#This Row],[Vertex 1]],GroupVertices[Vertex],0)),1,1,"")</f>
        <v>2</v>
      </c>
      <c r="BL153" s="63" t="str">
        <f>REPLACE(INDEX(GroupVertices[Group],MATCH(Edges[[#This Row],[Vertex 2]],GroupVertices[Vertex],0)),1,1,"")</f>
        <v>2</v>
      </c>
      <c r="BM153" s="127">
        <v>43736</v>
      </c>
      <c r="BN153" s="70" t="s">
        <v>945</v>
      </c>
    </row>
    <row r="154" spans="1:66" ht="15">
      <c r="A154" s="62" t="s">
        <v>723</v>
      </c>
      <c r="B154" s="62" t="s">
        <v>723</v>
      </c>
      <c r="C154" s="81" t="s">
        <v>1830</v>
      </c>
      <c r="D154" s="88">
        <v>10</v>
      </c>
      <c r="E154" s="89" t="s">
        <v>136</v>
      </c>
      <c r="F154" s="90">
        <v>9.333333333333332</v>
      </c>
      <c r="G154" s="81"/>
      <c r="H154" s="73"/>
      <c r="I154" s="91"/>
      <c r="J154" s="91"/>
      <c r="K154" s="34" t="s">
        <v>65</v>
      </c>
      <c r="L154" s="94">
        <v>154</v>
      </c>
      <c r="M154" s="94"/>
      <c r="N154" s="93"/>
      <c r="O154" s="64" t="s">
        <v>185</v>
      </c>
      <c r="P154" s="66">
        <v>43738.07665509259</v>
      </c>
      <c r="Q154" s="64" t="s">
        <v>756</v>
      </c>
      <c r="R154" s="64"/>
      <c r="S154" s="64"/>
      <c r="T154" s="64" t="s">
        <v>833</v>
      </c>
      <c r="U154" s="66">
        <v>43738.07665509259</v>
      </c>
      <c r="V154" s="67" t="s">
        <v>1020</v>
      </c>
      <c r="W154" s="64"/>
      <c r="X154" s="64"/>
      <c r="Y154" s="70" t="s">
        <v>1098</v>
      </c>
      <c r="Z154" s="64"/>
      <c r="AA154" s="104">
        <v>5</v>
      </c>
      <c r="AB154" s="48">
        <v>0</v>
      </c>
      <c r="AC154" s="49">
        <v>0</v>
      </c>
      <c r="AD154" s="48">
        <v>0</v>
      </c>
      <c r="AE154" s="49">
        <v>0</v>
      </c>
      <c r="AF154" s="48">
        <v>0</v>
      </c>
      <c r="AG154" s="49">
        <v>0</v>
      </c>
      <c r="AH154" s="48">
        <v>33</v>
      </c>
      <c r="AI154" s="49">
        <v>100</v>
      </c>
      <c r="AJ154" s="48">
        <v>33</v>
      </c>
      <c r="AK154" s="131" t="s">
        <v>863</v>
      </c>
      <c r="AL154" s="67" t="s">
        <v>863</v>
      </c>
      <c r="AM154" s="64" t="b">
        <v>0</v>
      </c>
      <c r="AN154" s="64">
        <v>12</v>
      </c>
      <c r="AO154" s="70" t="s">
        <v>275</v>
      </c>
      <c r="AP154" s="64" t="b">
        <v>0</v>
      </c>
      <c r="AQ154" s="64" t="s">
        <v>1122</v>
      </c>
      <c r="AR154" s="64"/>
      <c r="AS154" s="70" t="s">
        <v>275</v>
      </c>
      <c r="AT154" s="64" t="b">
        <v>0</v>
      </c>
      <c r="AU154" s="64">
        <v>2</v>
      </c>
      <c r="AV154" s="70" t="s">
        <v>275</v>
      </c>
      <c r="AW154" s="64" t="s">
        <v>1135</v>
      </c>
      <c r="AX154" s="64" t="b">
        <v>0</v>
      </c>
      <c r="AY154" s="70" t="s">
        <v>1098</v>
      </c>
      <c r="AZ154" s="64" t="s">
        <v>185</v>
      </c>
      <c r="BA154" s="64">
        <v>0</v>
      </c>
      <c r="BB154" s="64">
        <v>0</v>
      </c>
      <c r="BC154" s="64"/>
      <c r="BD154" s="64"/>
      <c r="BE154" s="64"/>
      <c r="BF154" s="64"/>
      <c r="BG154" s="64"/>
      <c r="BH154" s="64"/>
      <c r="BI154" s="64"/>
      <c r="BJ154" s="64"/>
      <c r="BK154" s="63" t="str">
        <f>REPLACE(INDEX(GroupVertices[Group],MATCH(Edges[[#This Row],[Vertex 1]],GroupVertices[Vertex],0)),1,1,"")</f>
        <v>2</v>
      </c>
      <c r="BL154" s="63" t="str">
        <f>REPLACE(INDEX(GroupVertices[Group],MATCH(Edges[[#This Row],[Vertex 2]],GroupVertices[Vertex],0)),1,1,"")</f>
        <v>2</v>
      </c>
      <c r="BM154" s="127">
        <v>43738</v>
      </c>
      <c r="BN154" s="70" t="s">
        <v>946</v>
      </c>
    </row>
    <row r="155" spans="1:66" ht="15">
      <c r="A155" s="62" t="s">
        <v>723</v>
      </c>
      <c r="B155" s="62" t="s">
        <v>369</v>
      </c>
      <c r="C155" s="81" t="s">
        <v>272</v>
      </c>
      <c r="D155" s="88">
        <v>5</v>
      </c>
      <c r="E155" s="89" t="s">
        <v>132</v>
      </c>
      <c r="F155" s="90">
        <v>16</v>
      </c>
      <c r="G155" s="81"/>
      <c r="H155" s="73"/>
      <c r="I155" s="91"/>
      <c r="J155" s="91"/>
      <c r="K155" s="34" t="s">
        <v>66</v>
      </c>
      <c r="L155" s="94">
        <v>155</v>
      </c>
      <c r="M155" s="94"/>
      <c r="N155" s="93"/>
      <c r="O155" s="64" t="s">
        <v>337</v>
      </c>
      <c r="P155" s="66">
        <v>43739.65660879629</v>
      </c>
      <c r="Q155" s="64" t="s">
        <v>774</v>
      </c>
      <c r="R155" s="67" t="s">
        <v>805</v>
      </c>
      <c r="S155" s="64" t="s">
        <v>825</v>
      </c>
      <c r="T155" s="64" t="s">
        <v>833</v>
      </c>
      <c r="U155" s="66">
        <v>43739.65660879629</v>
      </c>
      <c r="V155" s="67" t="s">
        <v>1000</v>
      </c>
      <c r="W155" s="64"/>
      <c r="X155" s="64"/>
      <c r="Y155" s="70" t="s">
        <v>1077</v>
      </c>
      <c r="Z155" s="64"/>
      <c r="AA155" s="104">
        <v>1</v>
      </c>
      <c r="AB155" s="48"/>
      <c r="AC155" s="49"/>
      <c r="AD155" s="48"/>
      <c r="AE155" s="49"/>
      <c r="AF155" s="48"/>
      <c r="AG155" s="49"/>
      <c r="AH155" s="48"/>
      <c r="AI155" s="49"/>
      <c r="AJ155" s="48"/>
      <c r="AK155" s="109"/>
      <c r="AL155" s="67" t="s">
        <v>881</v>
      </c>
      <c r="AM155" s="64" t="b">
        <v>0</v>
      </c>
      <c r="AN155" s="64">
        <v>0</v>
      </c>
      <c r="AO155" s="70" t="s">
        <v>275</v>
      </c>
      <c r="AP155" s="64" t="b">
        <v>0</v>
      </c>
      <c r="AQ155" s="64" t="s">
        <v>1122</v>
      </c>
      <c r="AR155" s="64"/>
      <c r="AS155" s="70" t="s">
        <v>275</v>
      </c>
      <c r="AT155" s="64" t="b">
        <v>0</v>
      </c>
      <c r="AU155" s="64">
        <v>3</v>
      </c>
      <c r="AV155" s="70" t="s">
        <v>1074</v>
      </c>
      <c r="AW155" s="64" t="s">
        <v>1135</v>
      </c>
      <c r="AX155" s="64" t="b">
        <v>0</v>
      </c>
      <c r="AY155" s="70" t="s">
        <v>1074</v>
      </c>
      <c r="AZ155" s="64" t="s">
        <v>185</v>
      </c>
      <c r="BA155" s="64">
        <v>0</v>
      </c>
      <c r="BB155" s="64">
        <v>0</v>
      </c>
      <c r="BC155" s="64"/>
      <c r="BD155" s="64"/>
      <c r="BE155" s="64"/>
      <c r="BF155" s="64"/>
      <c r="BG155" s="64"/>
      <c r="BH155" s="64"/>
      <c r="BI155" s="64"/>
      <c r="BJ155" s="64"/>
      <c r="BK155" s="63" t="str">
        <f>REPLACE(INDEX(GroupVertices[Group],MATCH(Edges[[#This Row],[Vertex 1]],GroupVertices[Vertex],0)),1,1,"")</f>
        <v>2</v>
      </c>
      <c r="BL155" s="63" t="str">
        <f>REPLACE(INDEX(GroupVertices[Group],MATCH(Edges[[#This Row],[Vertex 2]],GroupVertices[Vertex],0)),1,1,"")</f>
        <v>3</v>
      </c>
      <c r="BM155" s="127">
        <v>43739</v>
      </c>
      <c r="BN155" s="70" t="s">
        <v>925</v>
      </c>
    </row>
    <row r="156" spans="1:66" ht="15">
      <c r="A156" s="62" t="s">
        <v>723</v>
      </c>
      <c r="B156" s="62" t="s">
        <v>369</v>
      </c>
      <c r="C156" s="81" t="s">
        <v>272</v>
      </c>
      <c r="D156" s="88">
        <v>5</v>
      </c>
      <c r="E156" s="89" t="s">
        <v>132</v>
      </c>
      <c r="F156" s="90">
        <v>16</v>
      </c>
      <c r="G156" s="81"/>
      <c r="H156" s="73"/>
      <c r="I156" s="91"/>
      <c r="J156" s="91"/>
      <c r="K156" s="34" t="s">
        <v>66</v>
      </c>
      <c r="L156" s="94">
        <v>156</v>
      </c>
      <c r="M156" s="94"/>
      <c r="N156" s="93"/>
      <c r="O156" s="64" t="s">
        <v>195</v>
      </c>
      <c r="P156" s="66">
        <v>43739.65660879629</v>
      </c>
      <c r="Q156" s="64" t="s">
        <v>774</v>
      </c>
      <c r="R156" s="67" t="s">
        <v>805</v>
      </c>
      <c r="S156" s="64" t="s">
        <v>825</v>
      </c>
      <c r="T156" s="64" t="s">
        <v>833</v>
      </c>
      <c r="U156" s="66">
        <v>43739.65660879629</v>
      </c>
      <c r="V156" s="67" t="s">
        <v>1000</v>
      </c>
      <c r="W156" s="64"/>
      <c r="X156" s="64"/>
      <c r="Y156" s="70" t="s">
        <v>1077</v>
      </c>
      <c r="Z156" s="64"/>
      <c r="AA156" s="104">
        <v>1</v>
      </c>
      <c r="AB156" s="48"/>
      <c r="AC156" s="49"/>
      <c r="AD156" s="48"/>
      <c r="AE156" s="49"/>
      <c r="AF156" s="48"/>
      <c r="AG156" s="49"/>
      <c r="AH156" s="48"/>
      <c r="AI156" s="49"/>
      <c r="AJ156" s="48"/>
      <c r="AK156" s="109"/>
      <c r="AL156" s="67" t="s">
        <v>881</v>
      </c>
      <c r="AM156" s="64" t="b">
        <v>0</v>
      </c>
      <c r="AN156" s="64">
        <v>0</v>
      </c>
      <c r="AO156" s="70" t="s">
        <v>275</v>
      </c>
      <c r="AP156" s="64" t="b">
        <v>0</v>
      </c>
      <c r="AQ156" s="64" t="s">
        <v>1122</v>
      </c>
      <c r="AR156" s="64"/>
      <c r="AS156" s="70" t="s">
        <v>275</v>
      </c>
      <c r="AT156" s="64" t="b">
        <v>0</v>
      </c>
      <c r="AU156" s="64">
        <v>3</v>
      </c>
      <c r="AV156" s="70" t="s">
        <v>1074</v>
      </c>
      <c r="AW156" s="64" t="s">
        <v>1135</v>
      </c>
      <c r="AX156" s="64" t="b">
        <v>0</v>
      </c>
      <c r="AY156" s="70" t="s">
        <v>1074</v>
      </c>
      <c r="AZ156" s="64" t="s">
        <v>185</v>
      </c>
      <c r="BA156" s="64">
        <v>0</v>
      </c>
      <c r="BB156" s="64">
        <v>0</v>
      </c>
      <c r="BC156" s="64"/>
      <c r="BD156" s="64"/>
      <c r="BE156" s="64"/>
      <c r="BF156" s="64"/>
      <c r="BG156" s="64"/>
      <c r="BH156" s="64"/>
      <c r="BI156" s="64"/>
      <c r="BJ156" s="64"/>
      <c r="BK156" s="63" t="str">
        <f>REPLACE(INDEX(GroupVertices[Group],MATCH(Edges[[#This Row],[Vertex 1]],GroupVertices[Vertex],0)),1,1,"")</f>
        <v>2</v>
      </c>
      <c r="BL156" s="63" t="str">
        <f>REPLACE(INDEX(GroupVertices[Group],MATCH(Edges[[#This Row],[Vertex 2]],GroupVertices[Vertex],0)),1,1,"")</f>
        <v>3</v>
      </c>
      <c r="BM156" s="127">
        <v>43739</v>
      </c>
      <c r="BN156" s="70" t="s">
        <v>925</v>
      </c>
    </row>
    <row r="157" spans="1:66" ht="15">
      <c r="A157" s="62" t="s">
        <v>723</v>
      </c>
      <c r="B157" s="62" t="s">
        <v>693</v>
      </c>
      <c r="C157" s="81" t="s">
        <v>272</v>
      </c>
      <c r="D157" s="88">
        <v>5</v>
      </c>
      <c r="E157" s="89" t="s">
        <v>132</v>
      </c>
      <c r="F157" s="90">
        <v>16</v>
      </c>
      <c r="G157" s="81"/>
      <c r="H157" s="73"/>
      <c r="I157" s="91"/>
      <c r="J157" s="91"/>
      <c r="K157" s="34" t="s">
        <v>66</v>
      </c>
      <c r="L157" s="94">
        <v>157</v>
      </c>
      <c r="M157" s="94"/>
      <c r="N157" s="93"/>
      <c r="O157" s="64" t="s">
        <v>195</v>
      </c>
      <c r="P157" s="66">
        <v>43739.65660879629</v>
      </c>
      <c r="Q157" s="64" t="s">
        <v>774</v>
      </c>
      <c r="R157" s="67" t="s">
        <v>805</v>
      </c>
      <c r="S157" s="64" t="s">
        <v>825</v>
      </c>
      <c r="T157" s="64" t="s">
        <v>833</v>
      </c>
      <c r="U157" s="66">
        <v>43739.65660879629</v>
      </c>
      <c r="V157" s="67" t="s">
        <v>1000</v>
      </c>
      <c r="W157" s="64"/>
      <c r="X157" s="64"/>
      <c r="Y157" s="70" t="s">
        <v>1077</v>
      </c>
      <c r="Z157" s="64"/>
      <c r="AA157" s="104">
        <v>1</v>
      </c>
      <c r="AB157" s="48"/>
      <c r="AC157" s="49"/>
      <c r="AD157" s="48"/>
      <c r="AE157" s="49"/>
      <c r="AF157" s="48"/>
      <c r="AG157" s="49"/>
      <c r="AH157" s="48"/>
      <c r="AI157" s="49"/>
      <c r="AJ157" s="48"/>
      <c r="AK157" s="109"/>
      <c r="AL157" s="67" t="s">
        <v>881</v>
      </c>
      <c r="AM157" s="64" t="b">
        <v>0</v>
      </c>
      <c r="AN157" s="64">
        <v>0</v>
      </c>
      <c r="AO157" s="70" t="s">
        <v>275</v>
      </c>
      <c r="AP157" s="64" t="b">
        <v>0</v>
      </c>
      <c r="AQ157" s="64" t="s">
        <v>1122</v>
      </c>
      <c r="AR157" s="64"/>
      <c r="AS157" s="70" t="s">
        <v>275</v>
      </c>
      <c r="AT157" s="64" t="b">
        <v>0</v>
      </c>
      <c r="AU157" s="64">
        <v>3</v>
      </c>
      <c r="AV157" s="70" t="s">
        <v>1074</v>
      </c>
      <c r="AW157" s="64" t="s">
        <v>1135</v>
      </c>
      <c r="AX157" s="64" t="b">
        <v>0</v>
      </c>
      <c r="AY157" s="70" t="s">
        <v>1074</v>
      </c>
      <c r="AZ157" s="64" t="s">
        <v>185</v>
      </c>
      <c r="BA157" s="64">
        <v>0</v>
      </c>
      <c r="BB157" s="64">
        <v>0</v>
      </c>
      <c r="BC157" s="64"/>
      <c r="BD157" s="64"/>
      <c r="BE157" s="64"/>
      <c r="BF157" s="64"/>
      <c r="BG157" s="64"/>
      <c r="BH157" s="64"/>
      <c r="BI157" s="64"/>
      <c r="BJ157" s="64"/>
      <c r="BK157" s="63" t="str">
        <f>REPLACE(INDEX(GroupVertices[Group],MATCH(Edges[[#This Row],[Vertex 1]],GroupVertices[Vertex],0)),1,1,"")</f>
        <v>2</v>
      </c>
      <c r="BL157" s="63" t="str">
        <f>REPLACE(INDEX(GroupVertices[Group],MATCH(Edges[[#This Row],[Vertex 2]],GroupVertices[Vertex],0)),1,1,"")</f>
        <v>1</v>
      </c>
      <c r="BM157" s="127">
        <v>43739</v>
      </c>
      <c r="BN157" s="70" t="s">
        <v>925</v>
      </c>
    </row>
    <row r="158" spans="1:66" ht="15">
      <c r="A158" s="62" t="s">
        <v>723</v>
      </c>
      <c r="B158" s="62" t="s">
        <v>723</v>
      </c>
      <c r="C158" s="81" t="s">
        <v>1830</v>
      </c>
      <c r="D158" s="88">
        <v>10</v>
      </c>
      <c r="E158" s="89" t="s">
        <v>136</v>
      </c>
      <c r="F158" s="90">
        <v>9.333333333333332</v>
      </c>
      <c r="G158" s="81"/>
      <c r="H158" s="73"/>
      <c r="I158" s="91"/>
      <c r="J158" s="91"/>
      <c r="K158" s="34" t="s">
        <v>65</v>
      </c>
      <c r="L158" s="94">
        <v>158</v>
      </c>
      <c r="M158" s="94"/>
      <c r="N158" s="93"/>
      <c r="O158" s="64" t="s">
        <v>185</v>
      </c>
      <c r="P158" s="66">
        <v>43740.72059027778</v>
      </c>
      <c r="Q158" s="64" t="s">
        <v>784</v>
      </c>
      <c r="R158" s="64"/>
      <c r="S158" s="64"/>
      <c r="T158" s="64" t="s">
        <v>833</v>
      </c>
      <c r="U158" s="66">
        <v>43740.72059027778</v>
      </c>
      <c r="V158" s="67" t="s">
        <v>1021</v>
      </c>
      <c r="W158" s="64"/>
      <c r="X158" s="64"/>
      <c r="Y158" s="70" t="s">
        <v>1099</v>
      </c>
      <c r="Z158" s="70" t="s">
        <v>1093</v>
      </c>
      <c r="AA158" s="104">
        <v>5</v>
      </c>
      <c r="AB158" s="48">
        <v>0</v>
      </c>
      <c r="AC158" s="49">
        <v>0</v>
      </c>
      <c r="AD158" s="48">
        <v>0</v>
      </c>
      <c r="AE158" s="49">
        <v>0</v>
      </c>
      <c r="AF158" s="48">
        <v>0</v>
      </c>
      <c r="AG158" s="49">
        <v>0</v>
      </c>
      <c r="AH158" s="48">
        <v>22</v>
      </c>
      <c r="AI158" s="49">
        <v>100</v>
      </c>
      <c r="AJ158" s="48">
        <v>22</v>
      </c>
      <c r="AK158" s="109"/>
      <c r="AL158" s="67" t="s">
        <v>881</v>
      </c>
      <c r="AM158" s="64" t="b">
        <v>0</v>
      </c>
      <c r="AN158" s="64">
        <v>3</v>
      </c>
      <c r="AO158" s="70" t="s">
        <v>1120</v>
      </c>
      <c r="AP158" s="64" t="b">
        <v>0</v>
      </c>
      <c r="AQ158" s="64" t="s">
        <v>1122</v>
      </c>
      <c r="AR158" s="64"/>
      <c r="AS158" s="70" t="s">
        <v>275</v>
      </c>
      <c r="AT158" s="64" t="b">
        <v>0</v>
      </c>
      <c r="AU158" s="64">
        <v>1</v>
      </c>
      <c r="AV158" s="70" t="s">
        <v>275</v>
      </c>
      <c r="AW158" s="64" t="s">
        <v>1135</v>
      </c>
      <c r="AX158" s="64" t="b">
        <v>0</v>
      </c>
      <c r="AY158" s="70" t="s">
        <v>1093</v>
      </c>
      <c r="AZ158" s="64" t="s">
        <v>185</v>
      </c>
      <c r="BA158" s="64">
        <v>0</v>
      </c>
      <c r="BB158" s="64">
        <v>0</v>
      </c>
      <c r="BC158" s="64"/>
      <c r="BD158" s="64"/>
      <c r="BE158" s="64"/>
      <c r="BF158" s="64"/>
      <c r="BG158" s="64"/>
      <c r="BH158" s="64"/>
      <c r="BI158" s="64"/>
      <c r="BJ158" s="64"/>
      <c r="BK158" s="63" t="str">
        <f>REPLACE(INDEX(GroupVertices[Group],MATCH(Edges[[#This Row],[Vertex 1]],GroupVertices[Vertex],0)),1,1,"")</f>
        <v>2</v>
      </c>
      <c r="BL158" s="63" t="str">
        <f>REPLACE(INDEX(GroupVertices[Group],MATCH(Edges[[#This Row],[Vertex 2]],GroupVertices[Vertex],0)),1,1,"")</f>
        <v>2</v>
      </c>
      <c r="BM158" s="127">
        <v>43740</v>
      </c>
      <c r="BN158" s="70" t="s">
        <v>947</v>
      </c>
    </row>
    <row r="159" spans="1:66" ht="15">
      <c r="A159" s="62" t="s">
        <v>726</v>
      </c>
      <c r="B159" s="62" t="s">
        <v>723</v>
      </c>
      <c r="C159" s="81" t="s">
        <v>1826</v>
      </c>
      <c r="D159" s="88">
        <v>10</v>
      </c>
      <c r="E159" s="89" t="s">
        <v>136</v>
      </c>
      <c r="F159" s="90">
        <v>11</v>
      </c>
      <c r="G159" s="81"/>
      <c r="H159" s="73"/>
      <c r="I159" s="91"/>
      <c r="J159" s="91"/>
      <c r="K159" s="34" t="s">
        <v>65</v>
      </c>
      <c r="L159" s="94">
        <v>159</v>
      </c>
      <c r="M159" s="94"/>
      <c r="N159" s="93"/>
      <c r="O159" s="64" t="s">
        <v>337</v>
      </c>
      <c r="P159" s="66">
        <v>43736.766377314816</v>
      </c>
      <c r="Q159" s="64" t="s">
        <v>755</v>
      </c>
      <c r="R159" s="64"/>
      <c r="S159" s="64"/>
      <c r="T159" s="64"/>
      <c r="U159" s="66">
        <v>43736.766377314816</v>
      </c>
      <c r="V159" s="67" t="s">
        <v>1022</v>
      </c>
      <c r="W159" s="64"/>
      <c r="X159" s="64"/>
      <c r="Y159" s="70" t="s">
        <v>1100</v>
      </c>
      <c r="Z159" s="64"/>
      <c r="AA159" s="104">
        <v>4</v>
      </c>
      <c r="AB159" s="48">
        <v>0</v>
      </c>
      <c r="AC159" s="49">
        <v>0</v>
      </c>
      <c r="AD159" s="48">
        <v>0</v>
      </c>
      <c r="AE159" s="49">
        <v>0</v>
      </c>
      <c r="AF159" s="48">
        <v>0</v>
      </c>
      <c r="AG159" s="49">
        <v>0</v>
      </c>
      <c r="AH159" s="48">
        <v>20</v>
      </c>
      <c r="AI159" s="49">
        <v>100</v>
      </c>
      <c r="AJ159" s="48">
        <v>20</v>
      </c>
      <c r="AK159" s="109"/>
      <c r="AL159" s="67" t="s">
        <v>884</v>
      </c>
      <c r="AM159" s="64" t="b">
        <v>0</v>
      </c>
      <c r="AN159" s="64">
        <v>0</v>
      </c>
      <c r="AO159" s="70" t="s">
        <v>275</v>
      </c>
      <c r="AP159" s="64" t="b">
        <v>1</v>
      </c>
      <c r="AQ159" s="64" t="s">
        <v>1122</v>
      </c>
      <c r="AR159" s="64"/>
      <c r="AS159" s="70" t="s">
        <v>1127</v>
      </c>
      <c r="AT159" s="64" t="b">
        <v>0</v>
      </c>
      <c r="AU159" s="64">
        <v>2</v>
      </c>
      <c r="AV159" s="70" t="s">
        <v>1097</v>
      </c>
      <c r="AW159" s="64" t="s">
        <v>1135</v>
      </c>
      <c r="AX159" s="64" t="b">
        <v>0</v>
      </c>
      <c r="AY159" s="70" t="s">
        <v>1097</v>
      </c>
      <c r="AZ159" s="64" t="s">
        <v>185</v>
      </c>
      <c r="BA159" s="64">
        <v>0</v>
      </c>
      <c r="BB159" s="64">
        <v>0</v>
      </c>
      <c r="BC159" s="64"/>
      <c r="BD159" s="64"/>
      <c r="BE159" s="64"/>
      <c r="BF159" s="64"/>
      <c r="BG159" s="64"/>
      <c r="BH159" s="64"/>
      <c r="BI159" s="64"/>
      <c r="BJ159" s="64"/>
      <c r="BK159" s="63" t="str">
        <f>REPLACE(INDEX(GroupVertices[Group],MATCH(Edges[[#This Row],[Vertex 1]],GroupVertices[Vertex],0)),1,1,"")</f>
        <v>2</v>
      </c>
      <c r="BL159" s="63" t="str">
        <f>REPLACE(INDEX(GroupVertices[Group],MATCH(Edges[[#This Row],[Vertex 2]],GroupVertices[Vertex],0)),1,1,"")</f>
        <v>2</v>
      </c>
      <c r="BM159" s="127">
        <v>43736</v>
      </c>
      <c r="BN159" s="70" t="s">
        <v>948</v>
      </c>
    </row>
    <row r="160" spans="1:66" ht="15">
      <c r="A160" s="62" t="s">
        <v>726</v>
      </c>
      <c r="B160" s="62" t="s">
        <v>723</v>
      </c>
      <c r="C160" s="81" t="s">
        <v>1826</v>
      </c>
      <c r="D160" s="88">
        <v>10</v>
      </c>
      <c r="E160" s="89" t="s">
        <v>136</v>
      </c>
      <c r="F160" s="90">
        <v>11</v>
      </c>
      <c r="G160" s="81"/>
      <c r="H160" s="73"/>
      <c r="I160" s="91"/>
      <c r="J160" s="91"/>
      <c r="K160" s="34" t="s">
        <v>65</v>
      </c>
      <c r="L160" s="94">
        <v>160</v>
      </c>
      <c r="M160" s="94"/>
      <c r="N160" s="93"/>
      <c r="O160" s="64" t="s">
        <v>337</v>
      </c>
      <c r="P160" s="66">
        <v>43738.076886574076</v>
      </c>
      <c r="Q160" s="64" t="s">
        <v>756</v>
      </c>
      <c r="R160" s="64"/>
      <c r="S160" s="64"/>
      <c r="T160" s="64"/>
      <c r="U160" s="66">
        <v>43738.076886574076</v>
      </c>
      <c r="V160" s="67" t="s">
        <v>1023</v>
      </c>
      <c r="W160" s="64"/>
      <c r="X160" s="64"/>
      <c r="Y160" s="70" t="s">
        <v>1101</v>
      </c>
      <c r="Z160" s="64"/>
      <c r="AA160" s="104">
        <v>4</v>
      </c>
      <c r="AB160" s="48">
        <v>0</v>
      </c>
      <c r="AC160" s="49">
        <v>0</v>
      </c>
      <c r="AD160" s="48">
        <v>0</v>
      </c>
      <c r="AE160" s="49">
        <v>0</v>
      </c>
      <c r="AF160" s="48">
        <v>0</v>
      </c>
      <c r="AG160" s="49">
        <v>0</v>
      </c>
      <c r="AH160" s="48">
        <v>33</v>
      </c>
      <c r="AI160" s="49">
        <v>100</v>
      </c>
      <c r="AJ160" s="48">
        <v>33</v>
      </c>
      <c r="AK160" s="109"/>
      <c r="AL160" s="67" t="s">
        <v>884</v>
      </c>
      <c r="AM160" s="64" t="b">
        <v>0</v>
      </c>
      <c r="AN160" s="64">
        <v>0</v>
      </c>
      <c r="AO160" s="70" t="s">
        <v>275</v>
      </c>
      <c r="AP160" s="64" t="b">
        <v>0</v>
      </c>
      <c r="AQ160" s="64" t="s">
        <v>1122</v>
      </c>
      <c r="AR160" s="64"/>
      <c r="AS160" s="70" t="s">
        <v>275</v>
      </c>
      <c r="AT160" s="64" t="b">
        <v>0</v>
      </c>
      <c r="AU160" s="64">
        <v>2</v>
      </c>
      <c r="AV160" s="70" t="s">
        <v>1098</v>
      </c>
      <c r="AW160" s="64" t="s">
        <v>1135</v>
      </c>
      <c r="AX160" s="64" t="b">
        <v>0</v>
      </c>
      <c r="AY160" s="70" t="s">
        <v>1098</v>
      </c>
      <c r="AZ160" s="64" t="s">
        <v>185</v>
      </c>
      <c r="BA160" s="64">
        <v>0</v>
      </c>
      <c r="BB160" s="64">
        <v>0</v>
      </c>
      <c r="BC160" s="64"/>
      <c r="BD160" s="64"/>
      <c r="BE160" s="64"/>
      <c r="BF160" s="64"/>
      <c r="BG160" s="64"/>
      <c r="BH160" s="64"/>
      <c r="BI160" s="64"/>
      <c r="BJ160" s="64"/>
      <c r="BK160" s="63" t="str">
        <f>REPLACE(INDEX(GroupVertices[Group],MATCH(Edges[[#This Row],[Vertex 1]],GroupVertices[Vertex],0)),1,1,"")</f>
        <v>2</v>
      </c>
      <c r="BL160" s="63" t="str">
        <f>REPLACE(INDEX(GroupVertices[Group],MATCH(Edges[[#This Row],[Vertex 2]],GroupVertices[Vertex],0)),1,1,"")</f>
        <v>2</v>
      </c>
      <c r="BM160" s="127">
        <v>43738</v>
      </c>
      <c r="BN160" s="70" t="s">
        <v>949</v>
      </c>
    </row>
    <row r="161" spans="1:66" ht="15">
      <c r="A161" s="62" t="s">
        <v>726</v>
      </c>
      <c r="B161" s="62" t="s">
        <v>723</v>
      </c>
      <c r="C161" s="81" t="s">
        <v>1826</v>
      </c>
      <c r="D161" s="88">
        <v>10</v>
      </c>
      <c r="E161" s="89" t="s">
        <v>136</v>
      </c>
      <c r="F161" s="90">
        <v>11</v>
      </c>
      <c r="G161" s="81"/>
      <c r="H161" s="73"/>
      <c r="I161" s="91"/>
      <c r="J161" s="91"/>
      <c r="K161" s="34" t="s">
        <v>65</v>
      </c>
      <c r="L161" s="94">
        <v>161</v>
      </c>
      <c r="M161" s="94"/>
      <c r="N161" s="93"/>
      <c r="O161" s="64" t="s">
        <v>337</v>
      </c>
      <c r="P161" s="66">
        <v>43738.990891203706</v>
      </c>
      <c r="Q161" s="64" t="s">
        <v>757</v>
      </c>
      <c r="R161" s="64"/>
      <c r="S161" s="64"/>
      <c r="T161" s="64"/>
      <c r="U161" s="66">
        <v>43738.990891203706</v>
      </c>
      <c r="V161" s="67" t="s">
        <v>1016</v>
      </c>
      <c r="W161" s="64"/>
      <c r="X161" s="64"/>
      <c r="Y161" s="70" t="s">
        <v>1094</v>
      </c>
      <c r="Z161" s="64"/>
      <c r="AA161" s="104">
        <v>4</v>
      </c>
      <c r="AB161" s="48">
        <v>0</v>
      </c>
      <c r="AC161" s="49">
        <v>0</v>
      </c>
      <c r="AD161" s="48">
        <v>0</v>
      </c>
      <c r="AE161" s="49">
        <v>0</v>
      </c>
      <c r="AF161" s="48">
        <v>0</v>
      </c>
      <c r="AG161" s="49">
        <v>0</v>
      </c>
      <c r="AH161" s="48">
        <v>38</v>
      </c>
      <c r="AI161" s="49">
        <v>100</v>
      </c>
      <c r="AJ161" s="48">
        <v>38</v>
      </c>
      <c r="AK161" s="109"/>
      <c r="AL161" s="67" t="s">
        <v>884</v>
      </c>
      <c r="AM161" s="64" t="b">
        <v>0</v>
      </c>
      <c r="AN161" s="64">
        <v>0</v>
      </c>
      <c r="AO161" s="70" t="s">
        <v>275</v>
      </c>
      <c r="AP161" s="64" t="b">
        <v>0</v>
      </c>
      <c r="AQ161" s="64" t="s">
        <v>1122</v>
      </c>
      <c r="AR161" s="64"/>
      <c r="AS161" s="70" t="s">
        <v>275</v>
      </c>
      <c r="AT161" s="64" t="b">
        <v>0</v>
      </c>
      <c r="AU161" s="64">
        <v>3</v>
      </c>
      <c r="AV161" s="70" t="s">
        <v>1093</v>
      </c>
      <c r="AW161" s="64" t="s">
        <v>1135</v>
      </c>
      <c r="AX161" s="64" t="b">
        <v>0</v>
      </c>
      <c r="AY161" s="70" t="s">
        <v>1093</v>
      </c>
      <c r="AZ161" s="64" t="s">
        <v>185</v>
      </c>
      <c r="BA161" s="64">
        <v>0</v>
      </c>
      <c r="BB161" s="64">
        <v>0</v>
      </c>
      <c r="BC161" s="64"/>
      <c r="BD161" s="64"/>
      <c r="BE161" s="64"/>
      <c r="BF161" s="64"/>
      <c r="BG161" s="64"/>
      <c r="BH161" s="64"/>
      <c r="BI161" s="64"/>
      <c r="BJ161" s="64"/>
      <c r="BK161" s="63" t="str">
        <f>REPLACE(INDEX(GroupVertices[Group],MATCH(Edges[[#This Row],[Vertex 1]],GroupVertices[Vertex],0)),1,1,"")</f>
        <v>2</v>
      </c>
      <c r="BL161" s="63" t="str">
        <f>REPLACE(INDEX(GroupVertices[Group],MATCH(Edges[[#This Row],[Vertex 2]],GroupVertices[Vertex],0)),1,1,"")</f>
        <v>2</v>
      </c>
      <c r="BM161" s="127">
        <v>43738</v>
      </c>
      <c r="BN161" s="70" t="s">
        <v>942</v>
      </c>
    </row>
    <row r="162" spans="1:66" ht="15">
      <c r="A162" s="62" t="s">
        <v>726</v>
      </c>
      <c r="B162" s="62" t="s">
        <v>723</v>
      </c>
      <c r="C162" s="81" t="s">
        <v>1826</v>
      </c>
      <c r="D162" s="88">
        <v>10</v>
      </c>
      <c r="E162" s="89" t="s">
        <v>136</v>
      </c>
      <c r="F162" s="90">
        <v>11</v>
      </c>
      <c r="G162" s="81"/>
      <c r="H162" s="73"/>
      <c r="I162" s="91"/>
      <c r="J162" s="91"/>
      <c r="K162" s="34" t="s">
        <v>65</v>
      </c>
      <c r="L162" s="94">
        <v>162</v>
      </c>
      <c r="M162" s="94"/>
      <c r="N162" s="93"/>
      <c r="O162" s="64" t="s">
        <v>337</v>
      </c>
      <c r="P162" s="66">
        <v>43740.724131944444</v>
      </c>
      <c r="Q162" s="64" t="s">
        <v>784</v>
      </c>
      <c r="R162" s="64"/>
      <c r="S162" s="64"/>
      <c r="T162" s="64"/>
      <c r="U162" s="66">
        <v>43740.724131944444</v>
      </c>
      <c r="V162" s="67" t="s">
        <v>1024</v>
      </c>
      <c r="W162" s="64"/>
      <c r="X162" s="64"/>
      <c r="Y162" s="70" t="s">
        <v>1102</v>
      </c>
      <c r="Z162" s="64"/>
      <c r="AA162" s="104">
        <v>4</v>
      </c>
      <c r="AB162" s="48">
        <v>0</v>
      </c>
      <c r="AC162" s="49">
        <v>0</v>
      </c>
      <c r="AD162" s="48">
        <v>0</v>
      </c>
      <c r="AE162" s="49">
        <v>0</v>
      </c>
      <c r="AF162" s="48">
        <v>0</v>
      </c>
      <c r="AG162" s="49">
        <v>0</v>
      </c>
      <c r="AH162" s="48">
        <v>22</v>
      </c>
      <c r="AI162" s="49">
        <v>100</v>
      </c>
      <c r="AJ162" s="48">
        <v>22</v>
      </c>
      <c r="AK162" s="109"/>
      <c r="AL162" s="67" t="s">
        <v>884</v>
      </c>
      <c r="AM162" s="64" t="b">
        <v>0</v>
      </c>
      <c r="AN162" s="64">
        <v>0</v>
      </c>
      <c r="AO162" s="70" t="s">
        <v>275</v>
      </c>
      <c r="AP162" s="64" t="b">
        <v>0</v>
      </c>
      <c r="AQ162" s="64" t="s">
        <v>1122</v>
      </c>
      <c r="AR162" s="64"/>
      <c r="AS162" s="70" t="s">
        <v>275</v>
      </c>
      <c r="AT162" s="64" t="b">
        <v>0</v>
      </c>
      <c r="AU162" s="64">
        <v>1</v>
      </c>
      <c r="AV162" s="70" t="s">
        <v>1099</v>
      </c>
      <c r="AW162" s="64" t="s">
        <v>1135</v>
      </c>
      <c r="AX162" s="64" t="b">
        <v>0</v>
      </c>
      <c r="AY162" s="70" t="s">
        <v>1099</v>
      </c>
      <c r="AZ162" s="64" t="s">
        <v>185</v>
      </c>
      <c r="BA162" s="64">
        <v>0</v>
      </c>
      <c r="BB162" s="64">
        <v>0</v>
      </c>
      <c r="BC162" s="64"/>
      <c r="BD162" s="64"/>
      <c r="BE162" s="64"/>
      <c r="BF162" s="64"/>
      <c r="BG162" s="64"/>
      <c r="BH162" s="64"/>
      <c r="BI162" s="64"/>
      <c r="BJ162" s="64"/>
      <c r="BK162" s="63" t="str">
        <f>REPLACE(INDEX(GroupVertices[Group],MATCH(Edges[[#This Row],[Vertex 1]],GroupVertices[Vertex],0)),1,1,"")</f>
        <v>2</v>
      </c>
      <c r="BL162" s="63" t="str">
        <f>REPLACE(INDEX(GroupVertices[Group],MATCH(Edges[[#This Row],[Vertex 2]],GroupVertices[Vertex],0)),1,1,"")</f>
        <v>2</v>
      </c>
      <c r="BM162" s="127">
        <v>43740</v>
      </c>
      <c r="BN162" s="70" t="s">
        <v>950</v>
      </c>
    </row>
    <row r="163" spans="1:66" ht="15">
      <c r="A163" s="62" t="s">
        <v>725</v>
      </c>
      <c r="B163" s="62" t="s">
        <v>732</v>
      </c>
      <c r="C163" s="81" t="s">
        <v>272</v>
      </c>
      <c r="D163" s="88">
        <v>5</v>
      </c>
      <c r="E163" s="89" t="s">
        <v>132</v>
      </c>
      <c r="F163" s="90">
        <v>16</v>
      </c>
      <c r="G163" s="81"/>
      <c r="H163" s="73"/>
      <c r="I163" s="91"/>
      <c r="J163" s="91"/>
      <c r="K163" s="34" t="s">
        <v>65</v>
      </c>
      <c r="L163" s="94">
        <v>163</v>
      </c>
      <c r="M163" s="94"/>
      <c r="N163" s="93"/>
      <c r="O163" s="64" t="s">
        <v>195</v>
      </c>
      <c r="P163" s="66">
        <v>43735.62380787037</v>
      </c>
      <c r="Q163" s="64" t="s">
        <v>785</v>
      </c>
      <c r="R163" s="64"/>
      <c r="S163" s="64"/>
      <c r="T163" s="64" t="s">
        <v>848</v>
      </c>
      <c r="U163" s="66">
        <v>43735.62380787037</v>
      </c>
      <c r="V163" s="67" t="s">
        <v>1025</v>
      </c>
      <c r="W163" s="64"/>
      <c r="X163" s="64"/>
      <c r="Y163" s="70" t="s">
        <v>1103</v>
      </c>
      <c r="Z163" s="64"/>
      <c r="AA163" s="104">
        <v>1</v>
      </c>
      <c r="AB163" s="48"/>
      <c r="AC163" s="49"/>
      <c r="AD163" s="48"/>
      <c r="AE163" s="49"/>
      <c r="AF163" s="48"/>
      <c r="AG163" s="49"/>
      <c r="AH163" s="48"/>
      <c r="AI163" s="49"/>
      <c r="AJ163" s="48"/>
      <c r="AK163" s="109"/>
      <c r="AL163" s="67" t="s">
        <v>883</v>
      </c>
      <c r="AM163" s="64" t="b">
        <v>0</v>
      </c>
      <c r="AN163" s="64">
        <v>0</v>
      </c>
      <c r="AO163" s="70" t="s">
        <v>275</v>
      </c>
      <c r="AP163" s="64" t="b">
        <v>0</v>
      </c>
      <c r="AQ163" s="64" t="s">
        <v>1122</v>
      </c>
      <c r="AR163" s="64"/>
      <c r="AS163" s="70" t="s">
        <v>275</v>
      </c>
      <c r="AT163" s="64" t="b">
        <v>0</v>
      </c>
      <c r="AU163" s="64">
        <v>2</v>
      </c>
      <c r="AV163" s="70" t="s">
        <v>1104</v>
      </c>
      <c r="AW163" s="64" t="s">
        <v>1135</v>
      </c>
      <c r="AX163" s="64" t="b">
        <v>0</v>
      </c>
      <c r="AY163" s="70" t="s">
        <v>1104</v>
      </c>
      <c r="AZ163" s="64" t="s">
        <v>185</v>
      </c>
      <c r="BA163" s="64">
        <v>0</v>
      </c>
      <c r="BB163" s="64">
        <v>0</v>
      </c>
      <c r="BC163" s="64"/>
      <c r="BD163" s="64"/>
      <c r="BE163" s="64"/>
      <c r="BF163" s="64"/>
      <c r="BG163" s="64"/>
      <c r="BH163" s="64"/>
      <c r="BI163" s="64"/>
      <c r="BJ163" s="64"/>
      <c r="BK163" s="63" t="str">
        <f>REPLACE(INDEX(GroupVertices[Group],MATCH(Edges[[#This Row],[Vertex 1]],GroupVertices[Vertex],0)),1,1,"")</f>
        <v>3</v>
      </c>
      <c r="BL163" s="63" t="str">
        <f>REPLACE(INDEX(GroupVertices[Group],MATCH(Edges[[#This Row],[Vertex 2]],GroupVertices[Vertex],0)),1,1,"")</f>
        <v>3</v>
      </c>
      <c r="BM163" s="127">
        <v>43735</v>
      </c>
      <c r="BN163" s="70" t="s">
        <v>951</v>
      </c>
    </row>
    <row r="164" spans="1:66" ht="15">
      <c r="A164" s="62" t="s">
        <v>369</v>
      </c>
      <c r="B164" s="62" t="s">
        <v>732</v>
      </c>
      <c r="C164" s="81" t="s">
        <v>1829</v>
      </c>
      <c r="D164" s="88">
        <v>10</v>
      </c>
      <c r="E164" s="89" t="s">
        <v>136</v>
      </c>
      <c r="F164" s="90">
        <v>7.666666666666666</v>
      </c>
      <c r="G164" s="81"/>
      <c r="H164" s="73"/>
      <c r="I164" s="91"/>
      <c r="J164" s="91"/>
      <c r="K164" s="34" t="s">
        <v>65</v>
      </c>
      <c r="L164" s="94">
        <v>164</v>
      </c>
      <c r="M164" s="94"/>
      <c r="N164" s="93"/>
      <c r="O164" s="64" t="s">
        <v>195</v>
      </c>
      <c r="P164" s="66">
        <v>43733.66239583334</v>
      </c>
      <c r="Q164" s="64" t="s">
        <v>762</v>
      </c>
      <c r="R164" s="67" t="s">
        <v>813</v>
      </c>
      <c r="S164" s="64" t="s">
        <v>821</v>
      </c>
      <c r="T164" s="64" t="s">
        <v>837</v>
      </c>
      <c r="U164" s="66">
        <v>43733.66239583334</v>
      </c>
      <c r="V164" s="67" t="s">
        <v>1013</v>
      </c>
      <c r="W164" s="64"/>
      <c r="X164" s="64"/>
      <c r="Y164" s="70" t="s">
        <v>1091</v>
      </c>
      <c r="Z164" s="64"/>
      <c r="AA164" s="104">
        <v>6</v>
      </c>
      <c r="AB164" s="48"/>
      <c r="AC164" s="49"/>
      <c r="AD164" s="48"/>
      <c r="AE164" s="49"/>
      <c r="AF164" s="48"/>
      <c r="AG164" s="49"/>
      <c r="AH164" s="48"/>
      <c r="AI164" s="49"/>
      <c r="AJ164" s="48"/>
      <c r="AK164" s="109"/>
      <c r="AL164" s="67" t="s">
        <v>396</v>
      </c>
      <c r="AM164" s="64" t="b">
        <v>0</v>
      </c>
      <c r="AN164" s="64">
        <v>8</v>
      </c>
      <c r="AO164" s="70" t="s">
        <v>275</v>
      </c>
      <c r="AP164" s="64" t="b">
        <v>1</v>
      </c>
      <c r="AQ164" s="64" t="s">
        <v>1122</v>
      </c>
      <c r="AR164" s="64"/>
      <c r="AS164" s="70" t="s">
        <v>1060</v>
      </c>
      <c r="AT164" s="64" t="b">
        <v>0</v>
      </c>
      <c r="AU164" s="64">
        <v>1</v>
      </c>
      <c r="AV164" s="70" t="s">
        <v>275</v>
      </c>
      <c r="AW164" s="64" t="s">
        <v>1135</v>
      </c>
      <c r="AX164" s="64" t="b">
        <v>0</v>
      </c>
      <c r="AY164" s="70" t="s">
        <v>1091</v>
      </c>
      <c r="AZ164" s="64" t="s">
        <v>185</v>
      </c>
      <c r="BA164" s="64">
        <v>0</v>
      </c>
      <c r="BB164" s="64">
        <v>0</v>
      </c>
      <c r="BC164" s="64"/>
      <c r="BD164" s="64"/>
      <c r="BE164" s="64"/>
      <c r="BF164" s="64"/>
      <c r="BG164" s="64"/>
      <c r="BH164" s="64"/>
      <c r="BI164" s="64"/>
      <c r="BJ164" s="64"/>
      <c r="BK164" s="63" t="str">
        <f>REPLACE(INDEX(GroupVertices[Group],MATCH(Edges[[#This Row],[Vertex 1]],GroupVertices[Vertex],0)),1,1,"")</f>
        <v>3</v>
      </c>
      <c r="BL164" s="63" t="str">
        <f>REPLACE(INDEX(GroupVertices[Group],MATCH(Edges[[#This Row],[Vertex 2]],GroupVertices[Vertex],0)),1,1,"")</f>
        <v>3</v>
      </c>
      <c r="BM164" s="127">
        <v>43733</v>
      </c>
      <c r="BN164" s="70" t="s">
        <v>939</v>
      </c>
    </row>
    <row r="165" spans="1:66" ht="15">
      <c r="A165" s="62" t="s">
        <v>369</v>
      </c>
      <c r="B165" s="62" t="s">
        <v>732</v>
      </c>
      <c r="C165" s="81" t="s">
        <v>1829</v>
      </c>
      <c r="D165" s="88">
        <v>10</v>
      </c>
      <c r="E165" s="89" t="s">
        <v>136</v>
      </c>
      <c r="F165" s="90">
        <v>7.666666666666666</v>
      </c>
      <c r="G165" s="81"/>
      <c r="H165" s="73"/>
      <c r="I165" s="91"/>
      <c r="J165" s="91"/>
      <c r="K165" s="34" t="s">
        <v>65</v>
      </c>
      <c r="L165" s="94">
        <v>165</v>
      </c>
      <c r="M165" s="94"/>
      <c r="N165" s="93"/>
      <c r="O165" s="64" t="s">
        <v>195</v>
      </c>
      <c r="P165" s="66">
        <v>43734.89885416667</v>
      </c>
      <c r="Q165" s="64" t="s">
        <v>766</v>
      </c>
      <c r="R165" s="67" t="s">
        <v>801</v>
      </c>
      <c r="S165" s="64" t="s">
        <v>826</v>
      </c>
      <c r="T165" s="64" t="s">
        <v>838</v>
      </c>
      <c r="U165" s="66">
        <v>43734.89885416667</v>
      </c>
      <c r="V165" s="67" t="s">
        <v>983</v>
      </c>
      <c r="W165" s="64"/>
      <c r="X165" s="64"/>
      <c r="Y165" s="70" t="s">
        <v>1058</v>
      </c>
      <c r="Z165" s="64"/>
      <c r="AA165" s="104">
        <v>6</v>
      </c>
      <c r="AB165" s="48"/>
      <c r="AC165" s="49"/>
      <c r="AD165" s="48"/>
      <c r="AE165" s="49"/>
      <c r="AF165" s="48"/>
      <c r="AG165" s="49"/>
      <c r="AH165" s="48"/>
      <c r="AI165" s="49"/>
      <c r="AJ165" s="48"/>
      <c r="AK165" s="109"/>
      <c r="AL165" s="67" t="s">
        <v>396</v>
      </c>
      <c r="AM165" s="64" t="b">
        <v>0</v>
      </c>
      <c r="AN165" s="64">
        <v>3</v>
      </c>
      <c r="AO165" s="70" t="s">
        <v>275</v>
      </c>
      <c r="AP165" s="64" t="b">
        <v>0</v>
      </c>
      <c r="AQ165" s="64" t="s">
        <v>1122</v>
      </c>
      <c r="AR165" s="64"/>
      <c r="AS165" s="70" t="s">
        <v>275</v>
      </c>
      <c r="AT165" s="64" t="b">
        <v>0</v>
      </c>
      <c r="AU165" s="64">
        <v>1</v>
      </c>
      <c r="AV165" s="70" t="s">
        <v>275</v>
      </c>
      <c r="AW165" s="64" t="s">
        <v>1135</v>
      </c>
      <c r="AX165" s="64" t="b">
        <v>0</v>
      </c>
      <c r="AY165" s="70" t="s">
        <v>1058</v>
      </c>
      <c r="AZ165" s="64" t="s">
        <v>185</v>
      </c>
      <c r="BA165" s="64">
        <v>0</v>
      </c>
      <c r="BB165" s="64">
        <v>0</v>
      </c>
      <c r="BC165" s="64"/>
      <c r="BD165" s="64"/>
      <c r="BE165" s="64"/>
      <c r="BF165" s="64"/>
      <c r="BG165" s="64"/>
      <c r="BH165" s="64"/>
      <c r="BI165" s="64"/>
      <c r="BJ165" s="64"/>
      <c r="BK165" s="63" t="str">
        <f>REPLACE(INDEX(GroupVertices[Group],MATCH(Edges[[#This Row],[Vertex 1]],GroupVertices[Vertex],0)),1,1,"")</f>
        <v>3</v>
      </c>
      <c r="BL165" s="63" t="str">
        <f>REPLACE(INDEX(GroupVertices[Group],MATCH(Edges[[#This Row],[Vertex 2]],GroupVertices[Vertex],0)),1,1,"")</f>
        <v>3</v>
      </c>
      <c r="BM165" s="127">
        <v>43734</v>
      </c>
      <c r="BN165" s="70" t="s">
        <v>906</v>
      </c>
    </row>
    <row r="166" spans="1:66" ht="15">
      <c r="A166" s="62" t="s">
        <v>369</v>
      </c>
      <c r="B166" s="62" t="s">
        <v>732</v>
      </c>
      <c r="C166" s="81" t="s">
        <v>1829</v>
      </c>
      <c r="D166" s="88">
        <v>10</v>
      </c>
      <c r="E166" s="89" t="s">
        <v>136</v>
      </c>
      <c r="F166" s="90">
        <v>7.666666666666666</v>
      </c>
      <c r="G166" s="81"/>
      <c r="H166" s="73"/>
      <c r="I166" s="91"/>
      <c r="J166" s="91"/>
      <c r="K166" s="34" t="s">
        <v>65</v>
      </c>
      <c r="L166" s="94">
        <v>166</v>
      </c>
      <c r="M166" s="94"/>
      <c r="N166" s="93"/>
      <c r="O166" s="64" t="s">
        <v>195</v>
      </c>
      <c r="P166" s="66">
        <v>43735.623078703706</v>
      </c>
      <c r="Q166" s="64" t="s">
        <v>785</v>
      </c>
      <c r="R166" s="64"/>
      <c r="S166" s="64"/>
      <c r="T166" s="64" t="s">
        <v>849</v>
      </c>
      <c r="U166" s="66">
        <v>43735.623078703706</v>
      </c>
      <c r="V166" s="67" t="s">
        <v>1026</v>
      </c>
      <c r="W166" s="64"/>
      <c r="X166" s="64"/>
      <c r="Y166" s="70" t="s">
        <v>1104</v>
      </c>
      <c r="Z166" s="64"/>
      <c r="AA166" s="104">
        <v>6</v>
      </c>
      <c r="AB166" s="48"/>
      <c r="AC166" s="49"/>
      <c r="AD166" s="48"/>
      <c r="AE166" s="49"/>
      <c r="AF166" s="48"/>
      <c r="AG166" s="49"/>
      <c r="AH166" s="48"/>
      <c r="AI166" s="49"/>
      <c r="AJ166" s="48"/>
      <c r="AK166" s="131" t="s">
        <v>864</v>
      </c>
      <c r="AL166" s="67" t="s">
        <v>864</v>
      </c>
      <c r="AM166" s="64" t="b">
        <v>0</v>
      </c>
      <c r="AN166" s="64">
        <v>8</v>
      </c>
      <c r="AO166" s="70" t="s">
        <v>275</v>
      </c>
      <c r="AP166" s="64" t="b">
        <v>0</v>
      </c>
      <c r="AQ166" s="64" t="s">
        <v>1122</v>
      </c>
      <c r="AR166" s="64"/>
      <c r="AS166" s="70" t="s">
        <v>275</v>
      </c>
      <c r="AT166" s="64" t="b">
        <v>0</v>
      </c>
      <c r="AU166" s="64">
        <v>2</v>
      </c>
      <c r="AV166" s="70" t="s">
        <v>275</v>
      </c>
      <c r="AW166" s="64" t="s">
        <v>1135</v>
      </c>
      <c r="AX166" s="64" t="b">
        <v>0</v>
      </c>
      <c r="AY166" s="70" t="s">
        <v>1104</v>
      </c>
      <c r="AZ166" s="64" t="s">
        <v>185</v>
      </c>
      <c r="BA166" s="64">
        <v>0</v>
      </c>
      <c r="BB166" s="64">
        <v>0</v>
      </c>
      <c r="BC166" s="64"/>
      <c r="BD166" s="64"/>
      <c r="BE166" s="64"/>
      <c r="BF166" s="64"/>
      <c r="BG166" s="64"/>
      <c r="BH166" s="64"/>
      <c r="BI166" s="64"/>
      <c r="BJ166" s="64"/>
      <c r="BK166" s="63" t="str">
        <f>REPLACE(INDEX(GroupVertices[Group],MATCH(Edges[[#This Row],[Vertex 1]],GroupVertices[Vertex],0)),1,1,"")</f>
        <v>3</v>
      </c>
      <c r="BL166" s="63" t="str">
        <f>REPLACE(INDEX(GroupVertices[Group],MATCH(Edges[[#This Row],[Vertex 2]],GroupVertices[Vertex],0)),1,1,"")</f>
        <v>3</v>
      </c>
      <c r="BM166" s="127">
        <v>43735</v>
      </c>
      <c r="BN166" s="70" t="s">
        <v>952</v>
      </c>
    </row>
    <row r="167" spans="1:66" ht="15">
      <c r="A167" s="62" t="s">
        <v>369</v>
      </c>
      <c r="B167" s="62" t="s">
        <v>732</v>
      </c>
      <c r="C167" s="81" t="s">
        <v>1829</v>
      </c>
      <c r="D167" s="88">
        <v>10</v>
      </c>
      <c r="E167" s="89" t="s">
        <v>136</v>
      </c>
      <c r="F167" s="90">
        <v>7.666666666666666</v>
      </c>
      <c r="G167" s="81"/>
      <c r="H167" s="73"/>
      <c r="I167" s="91"/>
      <c r="J167" s="91"/>
      <c r="K167" s="34" t="s">
        <v>65</v>
      </c>
      <c r="L167" s="94">
        <v>167</v>
      </c>
      <c r="M167" s="94"/>
      <c r="N167" s="93"/>
      <c r="O167" s="64" t="s">
        <v>195</v>
      </c>
      <c r="P167" s="66">
        <v>43735.7505787037</v>
      </c>
      <c r="Q167" s="64" t="s">
        <v>759</v>
      </c>
      <c r="R167" s="67" t="s">
        <v>797</v>
      </c>
      <c r="S167" s="64" t="s">
        <v>822</v>
      </c>
      <c r="T167" s="64" t="s">
        <v>833</v>
      </c>
      <c r="U167" s="66">
        <v>43735.7505787037</v>
      </c>
      <c r="V167" s="67" t="s">
        <v>977</v>
      </c>
      <c r="W167" s="64"/>
      <c r="X167" s="64"/>
      <c r="Y167" s="70" t="s">
        <v>1051</v>
      </c>
      <c r="Z167" s="64"/>
      <c r="AA167" s="104">
        <v>6</v>
      </c>
      <c r="AB167" s="48"/>
      <c r="AC167" s="49"/>
      <c r="AD167" s="48"/>
      <c r="AE167" s="49"/>
      <c r="AF167" s="48"/>
      <c r="AG167" s="49"/>
      <c r="AH167" s="48"/>
      <c r="AI167" s="49"/>
      <c r="AJ167" s="48"/>
      <c r="AK167" s="109"/>
      <c r="AL167" s="67" t="s">
        <v>396</v>
      </c>
      <c r="AM167" s="64" t="b">
        <v>0</v>
      </c>
      <c r="AN167" s="64">
        <v>1</v>
      </c>
      <c r="AO167" s="70" t="s">
        <v>275</v>
      </c>
      <c r="AP167" s="64" t="b">
        <v>0</v>
      </c>
      <c r="AQ167" s="64" t="s">
        <v>1122</v>
      </c>
      <c r="AR167" s="64"/>
      <c r="AS167" s="70" t="s">
        <v>275</v>
      </c>
      <c r="AT167" s="64" t="b">
        <v>0</v>
      </c>
      <c r="AU167" s="64">
        <v>0</v>
      </c>
      <c r="AV167" s="70" t="s">
        <v>275</v>
      </c>
      <c r="AW167" s="64" t="s">
        <v>1135</v>
      </c>
      <c r="AX167" s="64" t="b">
        <v>0</v>
      </c>
      <c r="AY167" s="70" t="s">
        <v>1051</v>
      </c>
      <c r="AZ167" s="64" t="s">
        <v>185</v>
      </c>
      <c r="BA167" s="64">
        <v>0</v>
      </c>
      <c r="BB167" s="64">
        <v>0</v>
      </c>
      <c r="BC167" s="64"/>
      <c r="BD167" s="64"/>
      <c r="BE167" s="64"/>
      <c r="BF167" s="64"/>
      <c r="BG167" s="64"/>
      <c r="BH167" s="64"/>
      <c r="BI167" s="64"/>
      <c r="BJ167" s="64"/>
      <c r="BK167" s="63" t="str">
        <f>REPLACE(INDEX(GroupVertices[Group],MATCH(Edges[[#This Row],[Vertex 1]],GroupVertices[Vertex],0)),1,1,"")</f>
        <v>3</v>
      </c>
      <c r="BL167" s="63" t="str">
        <f>REPLACE(INDEX(GroupVertices[Group],MATCH(Edges[[#This Row],[Vertex 2]],GroupVertices[Vertex],0)),1,1,"")</f>
        <v>3</v>
      </c>
      <c r="BM167" s="127">
        <v>43735</v>
      </c>
      <c r="BN167" s="70" t="s">
        <v>899</v>
      </c>
    </row>
    <row r="168" spans="1:66" ht="15">
      <c r="A168" s="62" t="s">
        <v>369</v>
      </c>
      <c r="B168" s="62" t="s">
        <v>732</v>
      </c>
      <c r="C168" s="81" t="s">
        <v>1829</v>
      </c>
      <c r="D168" s="88">
        <v>10</v>
      </c>
      <c r="E168" s="89" t="s">
        <v>136</v>
      </c>
      <c r="F168" s="90">
        <v>7.666666666666666</v>
      </c>
      <c r="G168" s="81"/>
      <c r="H168" s="73"/>
      <c r="I168" s="91"/>
      <c r="J168" s="91"/>
      <c r="K168" s="34" t="s">
        <v>65</v>
      </c>
      <c r="L168" s="94">
        <v>168</v>
      </c>
      <c r="M168" s="94"/>
      <c r="N168" s="93"/>
      <c r="O168" s="64" t="s">
        <v>195</v>
      </c>
      <c r="P168" s="66">
        <v>43739.050474537034</v>
      </c>
      <c r="Q168" s="64" t="s">
        <v>779</v>
      </c>
      <c r="R168" s="67" t="s">
        <v>810</v>
      </c>
      <c r="S168" s="64" t="s">
        <v>821</v>
      </c>
      <c r="T168" s="64" t="s">
        <v>844</v>
      </c>
      <c r="U168" s="66">
        <v>43739.050474537034</v>
      </c>
      <c r="V168" s="67" t="s">
        <v>1006</v>
      </c>
      <c r="W168" s="64"/>
      <c r="X168" s="64"/>
      <c r="Y168" s="70" t="s">
        <v>1083</v>
      </c>
      <c r="Z168" s="64"/>
      <c r="AA168" s="104">
        <v>6</v>
      </c>
      <c r="AB168" s="48"/>
      <c r="AC168" s="49"/>
      <c r="AD168" s="48"/>
      <c r="AE168" s="49"/>
      <c r="AF168" s="48"/>
      <c r="AG168" s="49"/>
      <c r="AH168" s="48"/>
      <c r="AI168" s="49"/>
      <c r="AJ168" s="48"/>
      <c r="AK168" s="109"/>
      <c r="AL168" s="67" t="s">
        <v>396</v>
      </c>
      <c r="AM168" s="64" t="b">
        <v>0</v>
      </c>
      <c r="AN168" s="64">
        <v>3</v>
      </c>
      <c r="AO168" s="70" t="s">
        <v>275</v>
      </c>
      <c r="AP168" s="64" t="b">
        <v>1</v>
      </c>
      <c r="AQ168" s="64" t="s">
        <v>1122</v>
      </c>
      <c r="AR168" s="64"/>
      <c r="AS168" s="70" t="s">
        <v>1086</v>
      </c>
      <c r="AT168" s="64" t="b">
        <v>0</v>
      </c>
      <c r="AU168" s="64">
        <v>1</v>
      </c>
      <c r="AV168" s="70" t="s">
        <v>275</v>
      </c>
      <c r="AW168" s="64" t="s">
        <v>1135</v>
      </c>
      <c r="AX168" s="64" t="b">
        <v>0</v>
      </c>
      <c r="AY168" s="70" t="s">
        <v>1083</v>
      </c>
      <c r="AZ168" s="64" t="s">
        <v>185</v>
      </c>
      <c r="BA168" s="64">
        <v>0</v>
      </c>
      <c r="BB168" s="64">
        <v>0</v>
      </c>
      <c r="BC168" s="64"/>
      <c r="BD168" s="64"/>
      <c r="BE168" s="64"/>
      <c r="BF168" s="64"/>
      <c r="BG168" s="64"/>
      <c r="BH168" s="64"/>
      <c r="BI168" s="64"/>
      <c r="BJ168" s="64"/>
      <c r="BK168" s="63" t="str">
        <f>REPLACE(INDEX(GroupVertices[Group],MATCH(Edges[[#This Row],[Vertex 1]],GroupVertices[Vertex],0)),1,1,"")</f>
        <v>3</v>
      </c>
      <c r="BL168" s="63" t="str">
        <f>REPLACE(INDEX(GroupVertices[Group],MATCH(Edges[[#This Row],[Vertex 2]],GroupVertices[Vertex],0)),1,1,"")</f>
        <v>3</v>
      </c>
      <c r="BM168" s="127">
        <v>43739</v>
      </c>
      <c r="BN168" s="70" t="s">
        <v>931</v>
      </c>
    </row>
    <row r="169" spans="1:66" ht="15">
      <c r="A169" s="62" t="s">
        <v>369</v>
      </c>
      <c r="B169" s="62" t="s">
        <v>732</v>
      </c>
      <c r="C169" s="81" t="s">
        <v>1829</v>
      </c>
      <c r="D169" s="88">
        <v>10</v>
      </c>
      <c r="E169" s="89" t="s">
        <v>136</v>
      </c>
      <c r="F169" s="90">
        <v>7.666666666666666</v>
      </c>
      <c r="G169" s="81"/>
      <c r="H169" s="73"/>
      <c r="I169" s="91"/>
      <c r="J169" s="91"/>
      <c r="K169" s="34" t="s">
        <v>65</v>
      </c>
      <c r="L169" s="94">
        <v>169</v>
      </c>
      <c r="M169" s="94"/>
      <c r="N169" s="93"/>
      <c r="O169" s="64" t="s">
        <v>195</v>
      </c>
      <c r="P169" s="66">
        <v>43739.691342592596</v>
      </c>
      <c r="Q169" s="64" t="s">
        <v>760</v>
      </c>
      <c r="R169" s="64"/>
      <c r="S169" s="64"/>
      <c r="T169" s="64" t="s">
        <v>842</v>
      </c>
      <c r="U169" s="66">
        <v>43739.691342592596</v>
      </c>
      <c r="V169" s="67" t="s">
        <v>986</v>
      </c>
      <c r="W169" s="64"/>
      <c r="X169" s="64"/>
      <c r="Y169" s="70" t="s">
        <v>1062</v>
      </c>
      <c r="Z169" s="64"/>
      <c r="AA169" s="104">
        <v>6</v>
      </c>
      <c r="AB169" s="48"/>
      <c r="AC169" s="49"/>
      <c r="AD169" s="48"/>
      <c r="AE169" s="49"/>
      <c r="AF169" s="48"/>
      <c r="AG169" s="49"/>
      <c r="AH169" s="48"/>
      <c r="AI169" s="49"/>
      <c r="AJ169" s="48"/>
      <c r="AK169" s="131" t="s">
        <v>852</v>
      </c>
      <c r="AL169" s="67" t="s">
        <v>852</v>
      </c>
      <c r="AM169" s="64" t="b">
        <v>0</v>
      </c>
      <c r="AN169" s="64">
        <v>15</v>
      </c>
      <c r="AO169" s="70" t="s">
        <v>275</v>
      </c>
      <c r="AP169" s="64" t="b">
        <v>0</v>
      </c>
      <c r="AQ169" s="64" t="s">
        <v>1125</v>
      </c>
      <c r="AR169" s="64"/>
      <c r="AS169" s="70" t="s">
        <v>275</v>
      </c>
      <c r="AT169" s="64" t="b">
        <v>0</v>
      </c>
      <c r="AU169" s="64">
        <v>3</v>
      </c>
      <c r="AV169" s="70" t="s">
        <v>275</v>
      </c>
      <c r="AW169" s="64" t="s">
        <v>1135</v>
      </c>
      <c r="AX169" s="64" t="b">
        <v>0</v>
      </c>
      <c r="AY169" s="70" t="s">
        <v>1062</v>
      </c>
      <c r="AZ169" s="64" t="s">
        <v>185</v>
      </c>
      <c r="BA169" s="64">
        <v>0</v>
      </c>
      <c r="BB169" s="64">
        <v>0</v>
      </c>
      <c r="BC169" s="64"/>
      <c r="BD169" s="64"/>
      <c r="BE169" s="64"/>
      <c r="BF169" s="64"/>
      <c r="BG169" s="64"/>
      <c r="BH169" s="64"/>
      <c r="BI169" s="64"/>
      <c r="BJ169" s="64"/>
      <c r="BK169" s="63" t="str">
        <f>REPLACE(INDEX(GroupVertices[Group],MATCH(Edges[[#This Row],[Vertex 1]],GroupVertices[Vertex],0)),1,1,"")</f>
        <v>3</v>
      </c>
      <c r="BL169" s="63" t="str">
        <f>REPLACE(INDEX(GroupVertices[Group],MATCH(Edges[[#This Row],[Vertex 2]],GroupVertices[Vertex],0)),1,1,"")</f>
        <v>3</v>
      </c>
      <c r="BM169" s="127">
        <v>43739</v>
      </c>
      <c r="BN169" s="70" t="s">
        <v>910</v>
      </c>
    </row>
    <row r="170" spans="1:66" ht="15">
      <c r="A170" s="62" t="s">
        <v>693</v>
      </c>
      <c r="B170" s="62" t="s">
        <v>732</v>
      </c>
      <c r="C170" s="81" t="s">
        <v>1829</v>
      </c>
      <c r="D170" s="88">
        <v>10</v>
      </c>
      <c r="E170" s="89" t="s">
        <v>136</v>
      </c>
      <c r="F170" s="90">
        <v>7.666666666666666</v>
      </c>
      <c r="G170" s="81"/>
      <c r="H170" s="73"/>
      <c r="I170" s="91"/>
      <c r="J170" s="91"/>
      <c r="K170" s="34" t="s">
        <v>65</v>
      </c>
      <c r="L170" s="94">
        <v>170</v>
      </c>
      <c r="M170" s="94"/>
      <c r="N170" s="93"/>
      <c r="O170" s="64" t="s">
        <v>195</v>
      </c>
      <c r="P170" s="66">
        <v>43733.652662037035</v>
      </c>
      <c r="Q170" s="64" t="s">
        <v>764</v>
      </c>
      <c r="R170" s="67" t="s">
        <v>800</v>
      </c>
      <c r="S170" s="64" t="s">
        <v>825</v>
      </c>
      <c r="T170" s="64" t="s">
        <v>839</v>
      </c>
      <c r="U170" s="66">
        <v>43733.652662037035</v>
      </c>
      <c r="V170" s="67" t="s">
        <v>816</v>
      </c>
      <c r="W170" s="64"/>
      <c r="X170" s="64"/>
      <c r="Y170" s="70" t="s">
        <v>1056</v>
      </c>
      <c r="Z170" s="64"/>
      <c r="AA170" s="104">
        <v>6</v>
      </c>
      <c r="AB170" s="48"/>
      <c r="AC170" s="49"/>
      <c r="AD170" s="48"/>
      <c r="AE170" s="49"/>
      <c r="AF170" s="48"/>
      <c r="AG170" s="49"/>
      <c r="AH170" s="48"/>
      <c r="AI170" s="49"/>
      <c r="AJ170" s="48"/>
      <c r="AK170" s="109"/>
      <c r="AL170" s="67" t="s">
        <v>694</v>
      </c>
      <c r="AM170" s="64" t="b">
        <v>0</v>
      </c>
      <c r="AN170" s="64">
        <v>7</v>
      </c>
      <c r="AO170" s="70" t="s">
        <v>275</v>
      </c>
      <c r="AP170" s="64" t="b">
        <v>0</v>
      </c>
      <c r="AQ170" s="64" t="s">
        <v>1122</v>
      </c>
      <c r="AR170" s="64"/>
      <c r="AS170" s="70" t="s">
        <v>275</v>
      </c>
      <c r="AT170" s="64" t="b">
        <v>0</v>
      </c>
      <c r="AU170" s="64">
        <v>0</v>
      </c>
      <c r="AV170" s="70" t="s">
        <v>275</v>
      </c>
      <c r="AW170" s="64" t="s">
        <v>1136</v>
      </c>
      <c r="AX170" s="64" t="b">
        <v>0</v>
      </c>
      <c r="AY170" s="70" t="s">
        <v>1056</v>
      </c>
      <c r="AZ170" s="64" t="s">
        <v>185</v>
      </c>
      <c r="BA170" s="64">
        <v>0</v>
      </c>
      <c r="BB170" s="64">
        <v>0</v>
      </c>
      <c r="BC170" s="64"/>
      <c r="BD170" s="64"/>
      <c r="BE170" s="64"/>
      <c r="BF170" s="64"/>
      <c r="BG170" s="64"/>
      <c r="BH170" s="64"/>
      <c r="BI170" s="64"/>
      <c r="BJ170" s="64"/>
      <c r="BK170" s="63" t="str">
        <f>REPLACE(INDEX(GroupVertices[Group],MATCH(Edges[[#This Row],[Vertex 1]],GroupVertices[Vertex],0)),1,1,"")</f>
        <v>1</v>
      </c>
      <c r="BL170" s="63" t="str">
        <f>REPLACE(INDEX(GroupVertices[Group],MATCH(Edges[[#This Row],[Vertex 2]],GroupVertices[Vertex],0)),1,1,"")</f>
        <v>3</v>
      </c>
      <c r="BM170" s="127">
        <v>43733</v>
      </c>
      <c r="BN170" s="70" t="s">
        <v>904</v>
      </c>
    </row>
    <row r="171" spans="1:66" ht="15">
      <c r="A171" s="62" t="s">
        <v>693</v>
      </c>
      <c r="B171" s="62" t="s">
        <v>732</v>
      </c>
      <c r="C171" s="81" t="s">
        <v>1829</v>
      </c>
      <c r="D171" s="88">
        <v>10</v>
      </c>
      <c r="E171" s="89" t="s">
        <v>136</v>
      </c>
      <c r="F171" s="90">
        <v>7.666666666666666</v>
      </c>
      <c r="G171" s="81"/>
      <c r="H171" s="73"/>
      <c r="I171" s="91"/>
      <c r="J171" s="91"/>
      <c r="K171" s="34" t="s">
        <v>65</v>
      </c>
      <c r="L171" s="94">
        <v>171</v>
      </c>
      <c r="M171" s="94"/>
      <c r="N171" s="93"/>
      <c r="O171" s="64" t="s">
        <v>195</v>
      </c>
      <c r="P171" s="66">
        <v>43733.65980324074</v>
      </c>
      <c r="Q171" s="64" t="s">
        <v>767</v>
      </c>
      <c r="R171" s="67" t="s">
        <v>802</v>
      </c>
      <c r="S171" s="64" t="s">
        <v>825</v>
      </c>
      <c r="T171" s="64" t="s">
        <v>841</v>
      </c>
      <c r="U171" s="66">
        <v>43733.65980324074</v>
      </c>
      <c r="V171" s="67" t="s">
        <v>813</v>
      </c>
      <c r="W171" s="64"/>
      <c r="X171" s="64"/>
      <c r="Y171" s="70" t="s">
        <v>1060</v>
      </c>
      <c r="Z171" s="64"/>
      <c r="AA171" s="104">
        <v>6</v>
      </c>
      <c r="AB171" s="48"/>
      <c r="AC171" s="49"/>
      <c r="AD171" s="48"/>
      <c r="AE171" s="49"/>
      <c r="AF171" s="48"/>
      <c r="AG171" s="49"/>
      <c r="AH171" s="48"/>
      <c r="AI171" s="49"/>
      <c r="AJ171" s="48"/>
      <c r="AK171" s="109"/>
      <c r="AL171" s="67" t="s">
        <v>694</v>
      </c>
      <c r="AM171" s="64" t="b">
        <v>0</v>
      </c>
      <c r="AN171" s="64">
        <v>5</v>
      </c>
      <c r="AO171" s="70" t="s">
        <v>275</v>
      </c>
      <c r="AP171" s="64" t="b">
        <v>0</v>
      </c>
      <c r="AQ171" s="64" t="s">
        <v>1122</v>
      </c>
      <c r="AR171" s="64"/>
      <c r="AS171" s="70" t="s">
        <v>275</v>
      </c>
      <c r="AT171" s="64" t="b">
        <v>0</v>
      </c>
      <c r="AU171" s="64">
        <v>2</v>
      </c>
      <c r="AV171" s="70" t="s">
        <v>275</v>
      </c>
      <c r="AW171" s="64" t="s">
        <v>1136</v>
      </c>
      <c r="AX171" s="64" t="b">
        <v>0</v>
      </c>
      <c r="AY171" s="70" t="s">
        <v>1060</v>
      </c>
      <c r="AZ171" s="64" t="s">
        <v>185</v>
      </c>
      <c r="BA171" s="64">
        <v>0</v>
      </c>
      <c r="BB171" s="64">
        <v>0</v>
      </c>
      <c r="BC171" s="64"/>
      <c r="BD171" s="64"/>
      <c r="BE171" s="64"/>
      <c r="BF171" s="64"/>
      <c r="BG171" s="64"/>
      <c r="BH171" s="64"/>
      <c r="BI171" s="64"/>
      <c r="BJ171" s="64"/>
      <c r="BK171" s="63" t="str">
        <f>REPLACE(INDEX(GroupVertices[Group],MATCH(Edges[[#This Row],[Vertex 1]],GroupVertices[Vertex],0)),1,1,"")</f>
        <v>1</v>
      </c>
      <c r="BL171" s="63" t="str">
        <f>REPLACE(INDEX(GroupVertices[Group],MATCH(Edges[[#This Row],[Vertex 2]],GroupVertices[Vertex],0)),1,1,"")</f>
        <v>3</v>
      </c>
      <c r="BM171" s="127">
        <v>43733</v>
      </c>
      <c r="BN171" s="70" t="s">
        <v>908</v>
      </c>
    </row>
    <row r="172" spans="1:66" ht="15">
      <c r="A172" s="62" t="s">
        <v>693</v>
      </c>
      <c r="B172" s="62" t="s">
        <v>732</v>
      </c>
      <c r="C172" s="81" t="s">
        <v>1829</v>
      </c>
      <c r="D172" s="88">
        <v>10</v>
      </c>
      <c r="E172" s="89" t="s">
        <v>136</v>
      </c>
      <c r="F172" s="90">
        <v>7.666666666666666</v>
      </c>
      <c r="G172" s="81"/>
      <c r="H172" s="73"/>
      <c r="I172" s="91"/>
      <c r="J172" s="91"/>
      <c r="K172" s="34" t="s">
        <v>65</v>
      </c>
      <c r="L172" s="94">
        <v>172</v>
      </c>
      <c r="M172" s="94"/>
      <c r="N172" s="93"/>
      <c r="O172" s="64" t="s">
        <v>195</v>
      </c>
      <c r="P172" s="66">
        <v>43734.89934027778</v>
      </c>
      <c r="Q172" s="64" t="s">
        <v>766</v>
      </c>
      <c r="R172" s="64"/>
      <c r="S172" s="64"/>
      <c r="T172" s="64" t="s">
        <v>833</v>
      </c>
      <c r="U172" s="66">
        <v>43734.89934027778</v>
      </c>
      <c r="V172" s="67" t="s">
        <v>984</v>
      </c>
      <c r="W172" s="64"/>
      <c r="X172" s="64"/>
      <c r="Y172" s="70" t="s">
        <v>1059</v>
      </c>
      <c r="Z172" s="64"/>
      <c r="AA172" s="104">
        <v>6</v>
      </c>
      <c r="AB172" s="48"/>
      <c r="AC172" s="49"/>
      <c r="AD172" s="48"/>
      <c r="AE172" s="49"/>
      <c r="AF172" s="48"/>
      <c r="AG172" s="49"/>
      <c r="AH172" s="48"/>
      <c r="AI172" s="49"/>
      <c r="AJ172" s="48"/>
      <c r="AK172" s="109"/>
      <c r="AL172" s="67" t="s">
        <v>694</v>
      </c>
      <c r="AM172" s="64" t="b">
        <v>0</v>
      </c>
      <c r="AN172" s="64">
        <v>0</v>
      </c>
      <c r="AO172" s="70" t="s">
        <v>275</v>
      </c>
      <c r="AP172" s="64" t="b">
        <v>0</v>
      </c>
      <c r="AQ172" s="64" t="s">
        <v>1122</v>
      </c>
      <c r="AR172" s="64"/>
      <c r="AS172" s="70" t="s">
        <v>275</v>
      </c>
      <c r="AT172" s="64" t="b">
        <v>0</v>
      </c>
      <c r="AU172" s="64">
        <v>1</v>
      </c>
      <c r="AV172" s="70" t="s">
        <v>1058</v>
      </c>
      <c r="AW172" s="64" t="s">
        <v>1135</v>
      </c>
      <c r="AX172" s="64" t="b">
        <v>0</v>
      </c>
      <c r="AY172" s="70" t="s">
        <v>1058</v>
      </c>
      <c r="AZ172" s="64" t="s">
        <v>185</v>
      </c>
      <c r="BA172" s="64">
        <v>0</v>
      </c>
      <c r="BB172" s="64">
        <v>0</v>
      </c>
      <c r="BC172" s="64"/>
      <c r="BD172" s="64"/>
      <c r="BE172" s="64"/>
      <c r="BF172" s="64"/>
      <c r="BG172" s="64"/>
      <c r="BH172" s="64"/>
      <c r="BI172" s="64"/>
      <c r="BJ172" s="64"/>
      <c r="BK172" s="63" t="str">
        <f>REPLACE(INDEX(GroupVertices[Group],MATCH(Edges[[#This Row],[Vertex 1]],GroupVertices[Vertex],0)),1,1,"")</f>
        <v>1</v>
      </c>
      <c r="BL172" s="63" t="str">
        <f>REPLACE(INDEX(GroupVertices[Group],MATCH(Edges[[#This Row],[Vertex 2]],GroupVertices[Vertex],0)),1,1,"")</f>
        <v>3</v>
      </c>
      <c r="BM172" s="127">
        <v>43734</v>
      </c>
      <c r="BN172" s="70" t="s">
        <v>907</v>
      </c>
    </row>
    <row r="173" spans="1:66" ht="15">
      <c r="A173" s="62" t="s">
        <v>693</v>
      </c>
      <c r="B173" s="62" t="s">
        <v>732</v>
      </c>
      <c r="C173" s="81" t="s">
        <v>1829</v>
      </c>
      <c r="D173" s="88">
        <v>10</v>
      </c>
      <c r="E173" s="89" t="s">
        <v>136</v>
      </c>
      <c r="F173" s="90">
        <v>7.666666666666666</v>
      </c>
      <c r="G173" s="81"/>
      <c r="H173" s="73"/>
      <c r="I173" s="91"/>
      <c r="J173" s="91"/>
      <c r="K173" s="34" t="s">
        <v>65</v>
      </c>
      <c r="L173" s="94">
        <v>173</v>
      </c>
      <c r="M173" s="94"/>
      <c r="N173" s="93"/>
      <c r="O173" s="64" t="s">
        <v>195</v>
      </c>
      <c r="P173" s="66">
        <v>43735.62341435185</v>
      </c>
      <c r="Q173" s="64" t="s">
        <v>785</v>
      </c>
      <c r="R173" s="64"/>
      <c r="S173" s="64"/>
      <c r="T173" s="64" t="s">
        <v>848</v>
      </c>
      <c r="U173" s="66">
        <v>43735.62341435185</v>
      </c>
      <c r="V173" s="67" t="s">
        <v>1027</v>
      </c>
      <c r="W173" s="64"/>
      <c r="X173" s="64"/>
      <c r="Y173" s="70" t="s">
        <v>1105</v>
      </c>
      <c r="Z173" s="64"/>
      <c r="AA173" s="104">
        <v>6</v>
      </c>
      <c r="AB173" s="48"/>
      <c r="AC173" s="49"/>
      <c r="AD173" s="48"/>
      <c r="AE173" s="49"/>
      <c r="AF173" s="48"/>
      <c r="AG173" s="49"/>
      <c r="AH173" s="48"/>
      <c r="AI173" s="49"/>
      <c r="AJ173" s="48"/>
      <c r="AK173" s="109"/>
      <c r="AL173" s="67" t="s">
        <v>694</v>
      </c>
      <c r="AM173" s="64" t="b">
        <v>0</v>
      </c>
      <c r="AN173" s="64">
        <v>0</v>
      </c>
      <c r="AO173" s="70" t="s">
        <v>275</v>
      </c>
      <c r="AP173" s="64" t="b">
        <v>0</v>
      </c>
      <c r="AQ173" s="64" t="s">
        <v>1122</v>
      </c>
      <c r="AR173" s="64"/>
      <c r="AS173" s="70" t="s">
        <v>275</v>
      </c>
      <c r="AT173" s="64" t="b">
        <v>0</v>
      </c>
      <c r="AU173" s="64">
        <v>2</v>
      </c>
      <c r="AV173" s="70" t="s">
        <v>1104</v>
      </c>
      <c r="AW173" s="64" t="s">
        <v>1135</v>
      </c>
      <c r="AX173" s="64" t="b">
        <v>0</v>
      </c>
      <c r="AY173" s="70" t="s">
        <v>1104</v>
      </c>
      <c r="AZ173" s="64" t="s">
        <v>185</v>
      </c>
      <c r="BA173" s="64">
        <v>0</v>
      </c>
      <c r="BB173" s="64">
        <v>0</v>
      </c>
      <c r="BC173" s="64"/>
      <c r="BD173" s="64"/>
      <c r="BE173" s="64"/>
      <c r="BF173" s="64"/>
      <c r="BG173" s="64"/>
      <c r="BH173" s="64"/>
      <c r="BI173" s="64"/>
      <c r="BJ173" s="64"/>
      <c r="BK173" s="63" t="str">
        <f>REPLACE(INDEX(GroupVertices[Group],MATCH(Edges[[#This Row],[Vertex 1]],GroupVertices[Vertex],0)),1,1,"")</f>
        <v>1</v>
      </c>
      <c r="BL173" s="63" t="str">
        <f>REPLACE(INDEX(GroupVertices[Group],MATCH(Edges[[#This Row],[Vertex 2]],GroupVertices[Vertex],0)),1,1,"")</f>
        <v>3</v>
      </c>
      <c r="BM173" s="127">
        <v>43735</v>
      </c>
      <c r="BN173" s="70" t="s">
        <v>953</v>
      </c>
    </row>
    <row r="174" spans="1:66" ht="15">
      <c r="A174" s="62" t="s">
        <v>693</v>
      </c>
      <c r="B174" s="62" t="s">
        <v>732</v>
      </c>
      <c r="C174" s="81" t="s">
        <v>1829</v>
      </c>
      <c r="D174" s="88">
        <v>10</v>
      </c>
      <c r="E174" s="89" t="s">
        <v>136</v>
      </c>
      <c r="F174" s="90">
        <v>7.666666666666666</v>
      </c>
      <c r="G174" s="81"/>
      <c r="H174" s="73"/>
      <c r="I174" s="91"/>
      <c r="J174" s="91"/>
      <c r="K174" s="34" t="s">
        <v>65</v>
      </c>
      <c r="L174" s="94">
        <v>174</v>
      </c>
      <c r="M174" s="94"/>
      <c r="N174" s="93"/>
      <c r="O174" s="64" t="s">
        <v>195</v>
      </c>
      <c r="P174" s="66">
        <v>43739.051157407404</v>
      </c>
      <c r="Q174" s="64" t="s">
        <v>779</v>
      </c>
      <c r="R174" s="64"/>
      <c r="S174" s="64"/>
      <c r="T174" s="64" t="s">
        <v>844</v>
      </c>
      <c r="U174" s="66">
        <v>43739.051157407404</v>
      </c>
      <c r="V174" s="67" t="s">
        <v>1007</v>
      </c>
      <c r="W174" s="64"/>
      <c r="X174" s="64"/>
      <c r="Y174" s="70" t="s">
        <v>1084</v>
      </c>
      <c r="Z174" s="64"/>
      <c r="AA174" s="104">
        <v>6</v>
      </c>
      <c r="AB174" s="48"/>
      <c r="AC174" s="49"/>
      <c r="AD174" s="48"/>
      <c r="AE174" s="49"/>
      <c r="AF174" s="48"/>
      <c r="AG174" s="49"/>
      <c r="AH174" s="48"/>
      <c r="AI174" s="49"/>
      <c r="AJ174" s="48"/>
      <c r="AK174" s="109"/>
      <c r="AL174" s="67" t="s">
        <v>694</v>
      </c>
      <c r="AM174" s="64" t="b">
        <v>0</v>
      </c>
      <c r="AN174" s="64">
        <v>0</v>
      </c>
      <c r="AO174" s="70" t="s">
        <v>275</v>
      </c>
      <c r="AP174" s="64" t="b">
        <v>1</v>
      </c>
      <c r="AQ174" s="64" t="s">
        <v>1122</v>
      </c>
      <c r="AR174" s="64"/>
      <c r="AS174" s="70" t="s">
        <v>1086</v>
      </c>
      <c r="AT174" s="64" t="b">
        <v>0</v>
      </c>
      <c r="AU174" s="64">
        <v>1</v>
      </c>
      <c r="AV174" s="70" t="s">
        <v>1083</v>
      </c>
      <c r="AW174" s="64" t="s">
        <v>1135</v>
      </c>
      <c r="AX174" s="64" t="b">
        <v>0</v>
      </c>
      <c r="AY174" s="70" t="s">
        <v>1083</v>
      </c>
      <c r="AZ174" s="64" t="s">
        <v>185</v>
      </c>
      <c r="BA174" s="64">
        <v>0</v>
      </c>
      <c r="BB174" s="64">
        <v>0</v>
      </c>
      <c r="BC174" s="64"/>
      <c r="BD174" s="64"/>
      <c r="BE174" s="64"/>
      <c r="BF174" s="64"/>
      <c r="BG174" s="64"/>
      <c r="BH174" s="64"/>
      <c r="BI174" s="64"/>
      <c r="BJ174" s="64"/>
      <c r="BK174" s="63" t="str">
        <f>REPLACE(INDEX(GroupVertices[Group],MATCH(Edges[[#This Row],[Vertex 1]],GroupVertices[Vertex],0)),1,1,"")</f>
        <v>1</v>
      </c>
      <c r="BL174" s="63" t="str">
        <f>REPLACE(INDEX(GroupVertices[Group],MATCH(Edges[[#This Row],[Vertex 2]],GroupVertices[Vertex],0)),1,1,"")</f>
        <v>3</v>
      </c>
      <c r="BM174" s="127">
        <v>43739</v>
      </c>
      <c r="BN174" s="70" t="s">
        <v>932</v>
      </c>
    </row>
    <row r="175" spans="1:66" ht="15">
      <c r="A175" s="62" t="s">
        <v>693</v>
      </c>
      <c r="B175" s="62" t="s">
        <v>732</v>
      </c>
      <c r="C175" s="81" t="s">
        <v>1829</v>
      </c>
      <c r="D175" s="88">
        <v>10</v>
      </c>
      <c r="E175" s="89" t="s">
        <v>136</v>
      </c>
      <c r="F175" s="90">
        <v>7.666666666666666</v>
      </c>
      <c r="G175" s="81"/>
      <c r="H175" s="73"/>
      <c r="I175" s="91"/>
      <c r="J175" s="91"/>
      <c r="K175" s="34" t="s">
        <v>65</v>
      </c>
      <c r="L175" s="94">
        <v>175</v>
      </c>
      <c r="M175" s="94"/>
      <c r="N175" s="93"/>
      <c r="O175" s="64" t="s">
        <v>195</v>
      </c>
      <c r="P175" s="66">
        <v>43739.77748842593</v>
      </c>
      <c r="Q175" s="64" t="s">
        <v>760</v>
      </c>
      <c r="R175" s="64"/>
      <c r="S175" s="64"/>
      <c r="T175" s="64" t="s">
        <v>835</v>
      </c>
      <c r="U175" s="66">
        <v>43739.77748842593</v>
      </c>
      <c r="V175" s="67" t="s">
        <v>987</v>
      </c>
      <c r="W175" s="64"/>
      <c r="X175" s="64"/>
      <c r="Y175" s="70" t="s">
        <v>1063</v>
      </c>
      <c r="Z175" s="64"/>
      <c r="AA175" s="104">
        <v>6</v>
      </c>
      <c r="AB175" s="48"/>
      <c r="AC175" s="49"/>
      <c r="AD175" s="48"/>
      <c r="AE175" s="49"/>
      <c r="AF175" s="48"/>
      <c r="AG175" s="49"/>
      <c r="AH175" s="48"/>
      <c r="AI175" s="49"/>
      <c r="AJ175" s="48"/>
      <c r="AK175" s="109"/>
      <c r="AL175" s="67" t="s">
        <v>694</v>
      </c>
      <c r="AM175" s="64" t="b">
        <v>0</v>
      </c>
      <c r="AN175" s="64">
        <v>0</v>
      </c>
      <c r="AO175" s="70" t="s">
        <v>275</v>
      </c>
      <c r="AP175" s="64" t="b">
        <v>0</v>
      </c>
      <c r="AQ175" s="64" t="s">
        <v>1125</v>
      </c>
      <c r="AR175" s="64"/>
      <c r="AS175" s="70" t="s">
        <v>275</v>
      </c>
      <c r="AT175" s="64" t="b">
        <v>0</v>
      </c>
      <c r="AU175" s="64">
        <v>3</v>
      </c>
      <c r="AV175" s="70" t="s">
        <v>1062</v>
      </c>
      <c r="AW175" s="64" t="s">
        <v>340</v>
      </c>
      <c r="AX175" s="64" t="b">
        <v>0</v>
      </c>
      <c r="AY175" s="70" t="s">
        <v>1062</v>
      </c>
      <c r="AZ175" s="64" t="s">
        <v>185</v>
      </c>
      <c r="BA175" s="64">
        <v>0</v>
      </c>
      <c r="BB175" s="64">
        <v>0</v>
      </c>
      <c r="BC175" s="64"/>
      <c r="BD175" s="64"/>
      <c r="BE175" s="64"/>
      <c r="BF175" s="64"/>
      <c r="BG175" s="64"/>
      <c r="BH175" s="64"/>
      <c r="BI175" s="64"/>
      <c r="BJ175" s="64"/>
      <c r="BK175" s="63" t="str">
        <f>REPLACE(INDEX(GroupVertices[Group],MATCH(Edges[[#This Row],[Vertex 1]],GroupVertices[Vertex],0)),1,1,"")</f>
        <v>1</v>
      </c>
      <c r="BL175" s="63" t="str">
        <f>REPLACE(INDEX(GroupVertices[Group],MATCH(Edges[[#This Row],[Vertex 2]],GroupVertices[Vertex],0)),1,1,"")</f>
        <v>3</v>
      </c>
      <c r="BM175" s="127">
        <v>43739</v>
      </c>
      <c r="BN175" s="70" t="s">
        <v>911</v>
      </c>
    </row>
    <row r="176" spans="1:66" ht="15">
      <c r="A176" s="62" t="s">
        <v>727</v>
      </c>
      <c r="B176" s="62" t="s">
        <v>732</v>
      </c>
      <c r="C176" s="81" t="s">
        <v>272</v>
      </c>
      <c r="D176" s="88">
        <v>5</v>
      </c>
      <c r="E176" s="89" t="s">
        <v>132</v>
      </c>
      <c r="F176" s="90">
        <v>16</v>
      </c>
      <c r="G176" s="81"/>
      <c r="H176" s="73"/>
      <c r="I176" s="91"/>
      <c r="J176" s="91"/>
      <c r="K176" s="34" t="s">
        <v>65</v>
      </c>
      <c r="L176" s="94">
        <v>176</v>
      </c>
      <c r="M176" s="94"/>
      <c r="N176" s="93"/>
      <c r="O176" s="64" t="s">
        <v>195</v>
      </c>
      <c r="P176" s="66">
        <v>43735.731516203705</v>
      </c>
      <c r="Q176" s="64" t="s">
        <v>786</v>
      </c>
      <c r="R176" s="64"/>
      <c r="S176" s="64"/>
      <c r="T176" s="64" t="s">
        <v>833</v>
      </c>
      <c r="U176" s="66">
        <v>43735.731516203705</v>
      </c>
      <c r="V176" s="67" t="s">
        <v>1028</v>
      </c>
      <c r="W176" s="64"/>
      <c r="X176" s="64"/>
      <c r="Y176" s="70" t="s">
        <v>1106</v>
      </c>
      <c r="Z176" s="70" t="s">
        <v>1104</v>
      </c>
      <c r="AA176" s="104">
        <v>1</v>
      </c>
      <c r="AB176" s="48"/>
      <c r="AC176" s="49"/>
      <c r="AD176" s="48"/>
      <c r="AE176" s="49"/>
      <c r="AF176" s="48"/>
      <c r="AG176" s="49"/>
      <c r="AH176" s="48"/>
      <c r="AI176" s="49"/>
      <c r="AJ176" s="48"/>
      <c r="AK176" s="109"/>
      <c r="AL176" s="67" t="s">
        <v>885</v>
      </c>
      <c r="AM176" s="64" t="b">
        <v>0</v>
      </c>
      <c r="AN176" s="64">
        <v>3</v>
      </c>
      <c r="AO176" s="70" t="s">
        <v>1116</v>
      </c>
      <c r="AP176" s="64" t="b">
        <v>0</v>
      </c>
      <c r="AQ176" s="64" t="s">
        <v>1122</v>
      </c>
      <c r="AR176" s="64"/>
      <c r="AS176" s="70" t="s">
        <v>275</v>
      </c>
      <c r="AT176" s="64" t="b">
        <v>0</v>
      </c>
      <c r="AU176" s="64">
        <v>0</v>
      </c>
      <c r="AV176" s="70" t="s">
        <v>275</v>
      </c>
      <c r="AW176" s="64" t="s">
        <v>1135</v>
      </c>
      <c r="AX176" s="64" t="b">
        <v>0</v>
      </c>
      <c r="AY176" s="70" t="s">
        <v>1104</v>
      </c>
      <c r="AZ176" s="64" t="s">
        <v>185</v>
      </c>
      <c r="BA176" s="64">
        <v>0</v>
      </c>
      <c r="BB176" s="64">
        <v>0</v>
      </c>
      <c r="BC176" s="64"/>
      <c r="BD176" s="64"/>
      <c r="BE176" s="64"/>
      <c r="BF176" s="64"/>
      <c r="BG176" s="64"/>
      <c r="BH176" s="64"/>
      <c r="BI176" s="64"/>
      <c r="BJ176" s="64"/>
      <c r="BK176" s="63" t="str">
        <f>REPLACE(INDEX(GroupVertices[Group],MATCH(Edges[[#This Row],[Vertex 1]],GroupVertices[Vertex],0)),1,1,"")</f>
        <v>3</v>
      </c>
      <c r="BL176" s="63" t="str">
        <f>REPLACE(INDEX(GroupVertices[Group],MATCH(Edges[[#This Row],[Vertex 2]],GroupVertices[Vertex],0)),1,1,"")</f>
        <v>3</v>
      </c>
      <c r="BM176" s="127">
        <v>43735</v>
      </c>
      <c r="BN176" s="70" t="s">
        <v>954</v>
      </c>
    </row>
    <row r="177" spans="1:66" ht="15">
      <c r="A177" s="62" t="s">
        <v>725</v>
      </c>
      <c r="B177" s="62" t="s">
        <v>369</v>
      </c>
      <c r="C177" s="81" t="s">
        <v>1828</v>
      </c>
      <c r="D177" s="88">
        <v>6.666666666666667</v>
      </c>
      <c r="E177" s="89" t="s">
        <v>136</v>
      </c>
      <c r="F177" s="90">
        <v>14.333333333333334</v>
      </c>
      <c r="G177" s="81"/>
      <c r="H177" s="73"/>
      <c r="I177" s="91"/>
      <c r="J177" s="91"/>
      <c r="K177" s="34" t="s">
        <v>66</v>
      </c>
      <c r="L177" s="94">
        <v>177</v>
      </c>
      <c r="M177" s="94"/>
      <c r="N177" s="93"/>
      <c r="O177" s="64" t="s">
        <v>337</v>
      </c>
      <c r="P177" s="66">
        <v>43733.54623842592</v>
      </c>
      <c r="Q177" s="64" t="s">
        <v>763</v>
      </c>
      <c r="R177" s="67" t="s">
        <v>799</v>
      </c>
      <c r="S177" s="64" t="s">
        <v>824</v>
      </c>
      <c r="T177" s="64" t="s">
        <v>838</v>
      </c>
      <c r="U177" s="66">
        <v>43733.54623842592</v>
      </c>
      <c r="V177" s="67" t="s">
        <v>1011</v>
      </c>
      <c r="W177" s="64"/>
      <c r="X177" s="64"/>
      <c r="Y177" s="70" t="s">
        <v>1089</v>
      </c>
      <c r="Z177" s="64"/>
      <c r="AA177" s="104">
        <v>2</v>
      </c>
      <c r="AB177" s="48">
        <v>0</v>
      </c>
      <c r="AC177" s="49">
        <v>0</v>
      </c>
      <c r="AD177" s="48">
        <v>0</v>
      </c>
      <c r="AE177" s="49">
        <v>0</v>
      </c>
      <c r="AF177" s="48">
        <v>0</v>
      </c>
      <c r="AG177" s="49">
        <v>0</v>
      </c>
      <c r="AH177" s="48">
        <v>6</v>
      </c>
      <c r="AI177" s="49">
        <v>100</v>
      </c>
      <c r="AJ177" s="48">
        <v>6</v>
      </c>
      <c r="AK177" s="109"/>
      <c r="AL177" s="67" t="s">
        <v>883</v>
      </c>
      <c r="AM177" s="64" t="b">
        <v>0</v>
      </c>
      <c r="AN177" s="64">
        <v>0</v>
      </c>
      <c r="AO177" s="70" t="s">
        <v>275</v>
      </c>
      <c r="AP177" s="64" t="b">
        <v>0</v>
      </c>
      <c r="AQ177" s="64" t="s">
        <v>1122</v>
      </c>
      <c r="AR177" s="64"/>
      <c r="AS177" s="70" t="s">
        <v>275</v>
      </c>
      <c r="AT177" s="64" t="b">
        <v>0</v>
      </c>
      <c r="AU177" s="64">
        <v>3</v>
      </c>
      <c r="AV177" s="70" t="s">
        <v>1090</v>
      </c>
      <c r="AW177" s="64" t="s">
        <v>1135</v>
      </c>
      <c r="AX177" s="64" t="b">
        <v>0</v>
      </c>
      <c r="AY177" s="70" t="s">
        <v>1090</v>
      </c>
      <c r="AZ177" s="64" t="s">
        <v>185</v>
      </c>
      <c r="BA177" s="64">
        <v>0</v>
      </c>
      <c r="BB177" s="64">
        <v>0</v>
      </c>
      <c r="BC177" s="64"/>
      <c r="BD177" s="64"/>
      <c r="BE177" s="64"/>
      <c r="BF177" s="64"/>
      <c r="BG177" s="64"/>
      <c r="BH177" s="64"/>
      <c r="BI177" s="64"/>
      <c r="BJ177" s="64"/>
      <c r="BK177" s="63" t="str">
        <f>REPLACE(INDEX(GroupVertices[Group],MATCH(Edges[[#This Row],[Vertex 1]],GroupVertices[Vertex],0)),1,1,"")</f>
        <v>3</v>
      </c>
      <c r="BL177" s="63" t="str">
        <f>REPLACE(INDEX(GroupVertices[Group],MATCH(Edges[[#This Row],[Vertex 2]],GroupVertices[Vertex],0)),1,1,"")</f>
        <v>3</v>
      </c>
      <c r="BM177" s="127">
        <v>43733</v>
      </c>
      <c r="BN177" s="70" t="s">
        <v>937</v>
      </c>
    </row>
    <row r="178" spans="1:66" ht="15">
      <c r="A178" s="62" t="s">
        <v>725</v>
      </c>
      <c r="B178" s="62" t="s">
        <v>369</v>
      </c>
      <c r="C178" s="81" t="s">
        <v>1828</v>
      </c>
      <c r="D178" s="88">
        <v>6.666666666666667</v>
      </c>
      <c r="E178" s="89" t="s">
        <v>136</v>
      </c>
      <c r="F178" s="90">
        <v>14.333333333333334</v>
      </c>
      <c r="G178" s="81"/>
      <c r="H178" s="73"/>
      <c r="I178" s="91"/>
      <c r="J178" s="91"/>
      <c r="K178" s="34" t="s">
        <v>66</v>
      </c>
      <c r="L178" s="94">
        <v>178</v>
      </c>
      <c r="M178" s="94"/>
      <c r="N178" s="93"/>
      <c r="O178" s="64" t="s">
        <v>337</v>
      </c>
      <c r="P178" s="66">
        <v>43735.62380787037</v>
      </c>
      <c r="Q178" s="64" t="s">
        <v>785</v>
      </c>
      <c r="R178" s="64"/>
      <c r="S178" s="64"/>
      <c r="T178" s="64" t="s">
        <v>848</v>
      </c>
      <c r="U178" s="66">
        <v>43735.62380787037</v>
      </c>
      <c r="V178" s="67" t="s">
        <v>1025</v>
      </c>
      <c r="W178" s="64"/>
      <c r="X178" s="64"/>
      <c r="Y178" s="70" t="s">
        <v>1103</v>
      </c>
      <c r="Z178" s="64"/>
      <c r="AA178" s="104">
        <v>2</v>
      </c>
      <c r="AB178" s="48"/>
      <c r="AC178" s="49"/>
      <c r="AD178" s="48"/>
      <c r="AE178" s="49"/>
      <c r="AF178" s="48"/>
      <c r="AG178" s="49"/>
      <c r="AH178" s="48"/>
      <c r="AI178" s="49"/>
      <c r="AJ178" s="48"/>
      <c r="AK178" s="109"/>
      <c r="AL178" s="67" t="s">
        <v>883</v>
      </c>
      <c r="AM178" s="64" t="b">
        <v>0</v>
      </c>
      <c r="AN178" s="64">
        <v>0</v>
      </c>
      <c r="AO178" s="70" t="s">
        <v>275</v>
      </c>
      <c r="AP178" s="64" t="b">
        <v>0</v>
      </c>
      <c r="AQ178" s="64" t="s">
        <v>1122</v>
      </c>
      <c r="AR178" s="64"/>
      <c r="AS178" s="70" t="s">
        <v>275</v>
      </c>
      <c r="AT178" s="64" t="b">
        <v>0</v>
      </c>
      <c r="AU178" s="64">
        <v>2</v>
      </c>
      <c r="AV178" s="70" t="s">
        <v>1104</v>
      </c>
      <c r="AW178" s="64" t="s">
        <v>1135</v>
      </c>
      <c r="AX178" s="64" t="b">
        <v>0</v>
      </c>
      <c r="AY178" s="70" t="s">
        <v>1104</v>
      </c>
      <c r="AZ178" s="64" t="s">
        <v>185</v>
      </c>
      <c r="BA178" s="64">
        <v>0</v>
      </c>
      <c r="BB178" s="64">
        <v>0</v>
      </c>
      <c r="BC178" s="64"/>
      <c r="BD178" s="64"/>
      <c r="BE178" s="64"/>
      <c r="BF178" s="64"/>
      <c r="BG178" s="64"/>
      <c r="BH178" s="64"/>
      <c r="BI178" s="64"/>
      <c r="BJ178" s="64"/>
      <c r="BK178" s="63" t="str">
        <f>REPLACE(INDEX(GroupVertices[Group],MATCH(Edges[[#This Row],[Vertex 1]],GroupVertices[Vertex],0)),1,1,"")</f>
        <v>3</v>
      </c>
      <c r="BL178" s="63" t="str">
        <f>REPLACE(INDEX(GroupVertices[Group],MATCH(Edges[[#This Row],[Vertex 2]],GroupVertices[Vertex],0)),1,1,"")</f>
        <v>3</v>
      </c>
      <c r="BM178" s="127">
        <v>43735</v>
      </c>
      <c r="BN178" s="70" t="s">
        <v>951</v>
      </c>
    </row>
    <row r="179" spans="1:66" ht="15">
      <c r="A179" s="62" t="s">
        <v>725</v>
      </c>
      <c r="B179" s="62" t="s">
        <v>693</v>
      </c>
      <c r="C179" s="81" t="s">
        <v>272</v>
      </c>
      <c r="D179" s="88">
        <v>5</v>
      </c>
      <c r="E179" s="89" t="s">
        <v>132</v>
      </c>
      <c r="F179" s="90">
        <v>16</v>
      </c>
      <c r="G179" s="81"/>
      <c r="H179" s="73"/>
      <c r="I179" s="91"/>
      <c r="J179" s="91"/>
      <c r="K179" s="34" t="s">
        <v>66</v>
      </c>
      <c r="L179" s="94">
        <v>179</v>
      </c>
      <c r="M179" s="94"/>
      <c r="N179" s="93"/>
      <c r="O179" s="64" t="s">
        <v>195</v>
      </c>
      <c r="P179" s="66">
        <v>43735.62380787037</v>
      </c>
      <c r="Q179" s="64" t="s">
        <v>785</v>
      </c>
      <c r="R179" s="64"/>
      <c r="S179" s="64"/>
      <c r="T179" s="64" t="s">
        <v>848</v>
      </c>
      <c r="U179" s="66">
        <v>43735.62380787037</v>
      </c>
      <c r="V179" s="67" t="s">
        <v>1025</v>
      </c>
      <c r="W179" s="64"/>
      <c r="X179" s="64"/>
      <c r="Y179" s="70" t="s">
        <v>1103</v>
      </c>
      <c r="Z179" s="64"/>
      <c r="AA179" s="104">
        <v>1</v>
      </c>
      <c r="AB179" s="48">
        <v>0</v>
      </c>
      <c r="AC179" s="49">
        <v>0</v>
      </c>
      <c r="AD179" s="48">
        <v>0</v>
      </c>
      <c r="AE179" s="49">
        <v>0</v>
      </c>
      <c r="AF179" s="48">
        <v>0</v>
      </c>
      <c r="AG179" s="49">
        <v>0</v>
      </c>
      <c r="AH179" s="48">
        <v>31</v>
      </c>
      <c r="AI179" s="49">
        <v>100</v>
      </c>
      <c r="AJ179" s="48">
        <v>31</v>
      </c>
      <c r="AK179" s="109"/>
      <c r="AL179" s="67" t="s">
        <v>883</v>
      </c>
      <c r="AM179" s="64" t="b">
        <v>0</v>
      </c>
      <c r="AN179" s="64">
        <v>0</v>
      </c>
      <c r="AO179" s="70" t="s">
        <v>275</v>
      </c>
      <c r="AP179" s="64" t="b">
        <v>0</v>
      </c>
      <c r="AQ179" s="64" t="s">
        <v>1122</v>
      </c>
      <c r="AR179" s="64"/>
      <c r="AS179" s="70" t="s">
        <v>275</v>
      </c>
      <c r="AT179" s="64" t="b">
        <v>0</v>
      </c>
      <c r="AU179" s="64">
        <v>2</v>
      </c>
      <c r="AV179" s="70" t="s">
        <v>1104</v>
      </c>
      <c r="AW179" s="64" t="s">
        <v>1135</v>
      </c>
      <c r="AX179" s="64" t="b">
        <v>0</v>
      </c>
      <c r="AY179" s="70" t="s">
        <v>1104</v>
      </c>
      <c r="AZ179" s="64" t="s">
        <v>185</v>
      </c>
      <c r="BA179" s="64">
        <v>0</v>
      </c>
      <c r="BB179" s="64">
        <v>0</v>
      </c>
      <c r="BC179" s="64"/>
      <c r="BD179" s="64"/>
      <c r="BE179" s="64"/>
      <c r="BF179" s="64"/>
      <c r="BG179" s="64"/>
      <c r="BH179" s="64"/>
      <c r="BI179" s="64"/>
      <c r="BJ179" s="64"/>
      <c r="BK179" s="63" t="str">
        <f>REPLACE(INDEX(GroupVertices[Group],MATCH(Edges[[#This Row],[Vertex 1]],GroupVertices[Vertex],0)),1,1,"")</f>
        <v>3</v>
      </c>
      <c r="BL179" s="63" t="str">
        <f>REPLACE(INDEX(GroupVertices[Group],MATCH(Edges[[#This Row],[Vertex 2]],GroupVertices[Vertex],0)),1,1,"")</f>
        <v>1</v>
      </c>
      <c r="BM179" s="127">
        <v>43735</v>
      </c>
      <c r="BN179" s="70" t="s">
        <v>951</v>
      </c>
    </row>
    <row r="180" spans="1:66" ht="15">
      <c r="A180" s="62" t="s">
        <v>369</v>
      </c>
      <c r="B180" s="62" t="s">
        <v>725</v>
      </c>
      <c r="C180" s="81" t="s">
        <v>1827</v>
      </c>
      <c r="D180" s="88">
        <v>8.333333333333334</v>
      </c>
      <c r="E180" s="89" t="s">
        <v>136</v>
      </c>
      <c r="F180" s="90">
        <v>12.666666666666666</v>
      </c>
      <c r="G180" s="81"/>
      <c r="H180" s="73"/>
      <c r="I180" s="91"/>
      <c r="J180" s="91"/>
      <c r="K180" s="34" t="s">
        <v>66</v>
      </c>
      <c r="L180" s="94">
        <v>180</v>
      </c>
      <c r="M180" s="94"/>
      <c r="N180" s="93"/>
      <c r="O180" s="64" t="s">
        <v>195</v>
      </c>
      <c r="P180" s="66">
        <v>43735.623078703706</v>
      </c>
      <c r="Q180" s="64" t="s">
        <v>785</v>
      </c>
      <c r="R180" s="64"/>
      <c r="S180" s="64"/>
      <c r="T180" s="64" t="s">
        <v>849</v>
      </c>
      <c r="U180" s="66">
        <v>43735.623078703706</v>
      </c>
      <c r="V180" s="67" t="s">
        <v>1026</v>
      </c>
      <c r="W180" s="64"/>
      <c r="X180" s="64"/>
      <c r="Y180" s="70" t="s">
        <v>1104</v>
      </c>
      <c r="Z180" s="64"/>
      <c r="AA180" s="104">
        <v>3</v>
      </c>
      <c r="AB180" s="48"/>
      <c r="AC180" s="49"/>
      <c r="AD180" s="48"/>
      <c r="AE180" s="49"/>
      <c r="AF180" s="48"/>
      <c r="AG180" s="49"/>
      <c r="AH180" s="48"/>
      <c r="AI180" s="49"/>
      <c r="AJ180" s="48"/>
      <c r="AK180" s="131" t="s">
        <v>864</v>
      </c>
      <c r="AL180" s="67" t="s">
        <v>864</v>
      </c>
      <c r="AM180" s="64" t="b">
        <v>0</v>
      </c>
      <c r="AN180" s="64">
        <v>8</v>
      </c>
      <c r="AO180" s="70" t="s">
        <v>275</v>
      </c>
      <c r="AP180" s="64" t="b">
        <v>0</v>
      </c>
      <c r="AQ180" s="64" t="s">
        <v>1122</v>
      </c>
      <c r="AR180" s="64"/>
      <c r="AS180" s="70" t="s">
        <v>275</v>
      </c>
      <c r="AT180" s="64" t="b">
        <v>0</v>
      </c>
      <c r="AU180" s="64">
        <v>2</v>
      </c>
      <c r="AV180" s="70" t="s">
        <v>275</v>
      </c>
      <c r="AW180" s="64" t="s">
        <v>1135</v>
      </c>
      <c r="AX180" s="64" t="b">
        <v>0</v>
      </c>
      <c r="AY180" s="70" t="s">
        <v>1104</v>
      </c>
      <c r="AZ180" s="64" t="s">
        <v>185</v>
      </c>
      <c r="BA180" s="64">
        <v>0</v>
      </c>
      <c r="BB180" s="64">
        <v>0</v>
      </c>
      <c r="BC180" s="64"/>
      <c r="BD180" s="64"/>
      <c r="BE180" s="64"/>
      <c r="BF180" s="64"/>
      <c r="BG180" s="64"/>
      <c r="BH180" s="64"/>
      <c r="BI180" s="64"/>
      <c r="BJ180" s="64"/>
      <c r="BK180" s="63" t="str">
        <f>REPLACE(INDEX(GroupVertices[Group],MATCH(Edges[[#This Row],[Vertex 1]],GroupVertices[Vertex],0)),1,1,"")</f>
        <v>3</v>
      </c>
      <c r="BL180" s="63" t="str">
        <f>REPLACE(INDEX(GroupVertices[Group],MATCH(Edges[[#This Row],[Vertex 2]],GroupVertices[Vertex],0)),1,1,"")</f>
        <v>3</v>
      </c>
      <c r="BM180" s="127">
        <v>43735</v>
      </c>
      <c r="BN180" s="70" t="s">
        <v>952</v>
      </c>
    </row>
    <row r="181" spans="1:66" ht="15">
      <c r="A181" s="62" t="s">
        <v>369</v>
      </c>
      <c r="B181" s="62" t="s">
        <v>725</v>
      </c>
      <c r="C181" s="81" t="s">
        <v>1827</v>
      </c>
      <c r="D181" s="88">
        <v>8.333333333333334</v>
      </c>
      <c r="E181" s="89" t="s">
        <v>136</v>
      </c>
      <c r="F181" s="90">
        <v>12.666666666666666</v>
      </c>
      <c r="G181" s="81"/>
      <c r="H181" s="73"/>
      <c r="I181" s="91"/>
      <c r="J181" s="91"/>
      <c r="K181" s="34" t="s">
        <v>66</v>
      </c>
      <c r="L181" s="94">
        <v>181</v>
      </c>
      <c r="M181" s="94"/>
      <c r="N181" s="93"/>
      <c r="O181" s="64" t="s">
        <v>195</v>
      </c>
      <c r="P181" s="66">
        <v>43739.050474537034</v>
      </c>
      <c r="Q181" s="64" t="s">
        <v>779</v>
      </c>
      <c r="R181" s="67" t="s">
        <v>810</v>
      </c>
      <c r="S181" s="64" t="s">
        <v>821</v>
      </c>
      <c r="T181" s="64" t="s">
        <v>844</v>
      </c>
      <c r="U181" s="66">
        <v>43739.050474537034</v>
      </c>
      <c r="V181" s="67" t="s">
        <v>1006</v>
      </c>
      <c r="W181" s="64"/>
      <c r="X181" s="64"/>
      <c r="Y181" s="70" t="s">
        <v>1083</v>
      </c>
      <c r="Z181" s="64"/>
      <c r="AA181" s="104">
        <v>3</v>
      </c>
      <c r="AB181" s="48"/>
      <c r="AC181" s="49"/>
      <c r="AD181" s="48"/>
      <c r="AE181" s="49"/>
      <c r="AF181" s="48"/>
      <c r="AG181" s="49"/>
      <c r="AH181" s="48"/>
      <c r="AI181" s="49"/>
      <c r="AJ181" s="48"/>
      <c r="AK181" s="109"/>
      <c r="AL181" s="67" t="s">
        <v>396</v>
      </c>
      <c r="AM181" s="64" t="b">
        <v>0</v>
      </c>
      <c r="AN181" s="64">
        <v>3</v>
      </c>
      <c r="AO181" s="70" t="s">
        <v>275</v>
      </c>
      <c r="AP181" s="64" t="b">
        <v>1</v>
      </c>
      <c r="AQ181" s="64" t="s">
        <v>1122</v>
      </c>
      <c r="AR181" s="64"/>
      <c r="AS181" s="70" t="s">
        <v>1086</v>
      </c>
      <c r="AT181" s="64" t="b">
        <v>0</v>
      </c>
      <c r="AU181" s="64">
        <v>1</v>
      </c>
      <c r="AV181" s="70" t="s">
        <v>275</v>
      </c>
      <c r="AW181" s="64" t="s">
        <v>1135</v>
      </c>
      <c r="AX181" s="64" t="b">
        <v>0</v>
      </c>
      <c r="AY181" s="70" t="s">
        <v>1083</v>
      </c>
      <c r="AZ181" s="64" t="s">
        <v>185</v>
      </c>
      <c r="BA181" s="64">
        <v>0</v>
      </c>
      <c r="BB181" s="64">
        <v>0</v>
      </c>
      <c r="BC181" s="64"/>
      <c r="BD181" s="64"/>
      <c r="BE181" s="64"/>
      <c r="BF181" s="64"/>
      <c r="BG181" s="64"/>
      <c r="BH181" s="64"/>
      <c r="BI181" s="64"/>
      <c r="BJ181" s="64"/>
      <c r="BK181" s="63" t="str">
        <f>REPLACE(INDEX(GroupVertices[Group],MATCH(Edges[[#This Row],[Vertex 1]],GroupVertices[Vertex],0)),1,1,"")</f>
        <v>3</v>
      </c>
      <c r="BL181" s="63" t="str">
        <f>REPLACE(INDEX(GroupVertices[Group],MATCH(Edges[[#This Row],[Vertex 2]],GroupVertices[Vertex],0)),1,1,"")</f>
        <v>3</v>
      </c>
      <c r="BM181" s="127">
        <v>43739</v>
      </c>
      <c r="BN181" s="70" t="s">
        <v>931</v>
      </c>
    </row>
    <row r="182" spans="1:66" ht="15">
      <c r="A182" s="62" t="s">
        <v>369</v>
      </c>
      <c r="B182" s="62" t="s">
        <v>725</v>
      </c>
      <c r="C182" s="81" t="s">
        <v>1827</v>
      </c>
      <c r="D182" s="88">
        <v>8.333333333333334</v>
      </c>
      <c r="E182" s="89" t="s">
        <v>136</v>
      </c>
      <c r="F182" s="90">
        <v>12.666666666666666</v>
      </c>
      <c r="G182" s="81"/>
      <c r="H182" s="73"/>
      <c r="I182" s="91"/>
      <c r="J182" s="91"/>
      <c r="K182" s="34" t="s">
        <v>66</v>
      </c>
      <c r="L182" s="94">
        <v>182</v>
      </c>
      <c r="M182" s="94"/>
      <c r="N182" s="93"/>
      <c r="O182" s="64" t="s">
        <v>195</v>
      </c>
      <c r="P182" s="66">
        <v>43739.691342592596</v>
      </c>
      <c r="Q182" s="64" t="s">
        <v>760</v>
      </c>
      <c r="R182" s="64"/>
      <c r="S182" s="64"/>
      <c r="T182" s="64" t="s">
        <v>842</v>
      </c>
      <c r="U182" s="66">
        <v>43739.691342592596</v>
      </c>
      <c r="V182" s="67" t="s">
        <v>986</v>
      </c>
      <c r="W182" s="64"/>
      <c r="X182" s="64"/>
      <c r="Y182" s="70" t="s">
        <v>1062</v>
      </c>
      <c r="Z182" s="64"/>
      <c r="AA182" s="104">
        <v>3</v>
      </c>
      <c r="AB182" s="48"/>
      <c r="AC182" s="49"/>
      <c r="AD182" s="48"/>
      <c r="AE182" s="49"/>
      <c r="AF182" s="48"/>
      <c r="AG182" s="49"/>
      <c r="AH182" s="48"/>
      <c r="AI182" s="49"/>
      <c r="AJ182" s="48"/>
      <c r="AK182" s="131" t="s">
        <v>852</v>
      </c>
      <c r="AL182" s="67" t="s">
        <v>852</v>
      </c>
      <c r="AM182" s="64" t="b">
        <v>0</v>
      </c>
      <c r="AN182" s="64">
        <v>15</v>
      </c>
      <c r="AO182" s="70" t="s">
        <v>275</v>
      </c>
      <c r="AP182" s="64" t="b">
        <v>0</v>
      </c>
      <c r="AQ182" s="64" t="s">
        <v>1125</v>
      </c>
      <c r="AR182" s="64"/>
      <c r="AS182" s="70" t="s">
        <v>275</v>
      </c>
      <c r="AT182" s="64" t="b">
        <v>0</v>
      </c>
      <c r="AU182" s="64">
        <v>3</v>
      </c>
      <c r="AV182" s="70" t="s">
        <v>275</v>
      </c>
      <c r="AW182" s="64" t="s">
        <v>1135</v>
      </c>
      <c r="AX182" s="64" t="b">
        <v>0</v>
      </c>
      <c r="AY182" s="70" t="s">
        <v>1062</v>
      </c>
      <c r="AZ182" s="64" t="s">
        <v>185</v>
      </c>
      <c r="BA182" s="64">
        <v>0</v>
      </c>
      <c r="BB182" s="64">
        <v>0</v>
      </c>
      <c r="BC182" s="64"/>
      <c r="BD182" s="64"/>
      <c r="BE182" s="64"/>
      <c r="BF182" s="64"/>
      <c r="BG182" s="64"/>
      <c r="BH182" s="64"/>
      <c r="BI182" s="64"/>
      <c r="BJ182" s="64"/>
      <c r="BK182" s="63" t="str">
        <f>REPLACE(INDEX(GroupVertices[Group],MATCH(Edges[[#This Row],[Vertex 1]],GroupVertices[Vertex],0)),1,1,"")</f>
        <v>3</v>
      </c>
      <c r="BL182" s="63" t="str">
        <f>REPLACE(INDEX(GroupVertices[Group],MATCH(Edges[[#This Row],[Vertex 2]],GroupVertices[Vertex],0)),1,1,"")</f>
        <v>3</v>
      </c>
      <c r="BM182" s="127">
        <v>43739</v>
      </c>
      <c r="BN182" s="70" t="s">
        <v>910</v>
      </c>
    </row>
    <row r="183" spans="1:66" ht="15">
      <c r="A183" s="62" t="s">
        <v>693</v>
      </c>
      <c r="B183" s="62" t="s">
        <v>725</v>
      </c>
      <c r="C183" s="81" t="s">
        <v>1827</v>
      </c>
      <c r="D183" s="88">
        <v>8.333333333333334</v>
      </c>
      <c r="E183" s="89" t="s">
        <v>136</v>
      </c>
      <c r="F183" s="90">
        <v>12.666666666666666</v>
      </c>
      <c r="G183" s="81"/>
      <c r="H183" s="73"/>
      <c r="I183" s="91"/>
      <c r="J183" s="91"/>
      <c r="K183" s="34" t="s">
        <v>66</v>
      </c>
      <c r="L183" s="94">
        <v>183</v>
      </c>
      <c r="M183" s="94"/>
      <c r="N183" s="93"/>
      <c r="O183" s="64" t="s">
        <v>195</v>
      </c>
      <c r="P183" s="66">
        <v>43735.62341435185</v>
      </c>
      <c r="Q183" s="64" t="s">
        <v>785</v>
      </c>
      <c r="R183" s="64"/>
      <c r="S183" s="64"/>
      <c r="T183" s="64" t="s">
        <v>848</v>
      </c>
      <c r="U183" s="66">
        <v>43735.62341435185</v>
      </c>
      <c r="V183" s="67" t="s">
        <v>1027</v>
      </c>
      <c r="W183" s="64"/>
      <c r="X183" s="64"/>
      <c r="Y183" s="70" t="s">
        <v>1105</v>
      </c>
      <c r="Z183" s="64"/>
      <c r="AA183" s="104">
        <v>3</v>
      </c>
      <c r="AB183" s="48"/>
      <c r="AC183" s="49"/>
      <c r="AD183" s="48"/>
      <c r="AE183" s="49"/>
      <c r="AF183" s="48"/>
      <c r="AG183" s="49"/>
      <c r="AH183" s="48"/>
      <c r="AI183" s="49"/>
      <c r="AJ183" s="48"/>
      <c r="AK183" s="109"/>
      <c r="AL183" s="67" t="s">
        <v>694</v>
      </c>
      <c r="AM183" s="64" t="b">
        <v>0</v>
      </c>
      <c r="AN183" s="64">
        <v>0</v>
      </c>
      <c r="AO183" s="70" t="s">
        <v>275</v>
      </c>
      <c r="AP183" s="64" t="b">
        <v>0</v>
      </c>
      <c r="AQ183" s="64" t="s">
        <v>1122</v>
      </c>
      <c r="AR183" s="64"/>
      <c r="AS183" s="70" t="s">
        <v>275</v>
      </c>
      <c r="AT183" s="64" t="b">
        <v>0</v>
      </c>
      <c r="AU183" s="64">
        <v>2</v>
      </c>
      <c r="AV183" s="70" t="s">
        <v>1104</v>
      </c>
      <c r="AW183" s="64" t="s">
        <v>1135</v>
      </c>
      <c r="AX183" s="64" t="b">
        <v>0</v>
      </c>
      <c r="AY183" s="70" t="s">
        <v>1104</v>
      </c>
      <c r="AZ183" s="64" t="s">
        <v>185</v>
      </c>
      <c r="BA183" s="64">
        <v>0</v>
      </c>
      <c r="BB183" s="64">
        <v>0</v>
      </c>
      <c r="BC183" s="64"/>
      <c r="BD183" s="64"/>
      <c r="BE183" s="64"/>
      <c r="BF183" s="64"/>
      <c r="BG183" s="64"/>
      <c r="BH183" s="64"/>
      <c r="BI183" s="64"/>
      <c r="BJ183" s="64"/>
      <c r="BK183" s="63" t="str">
        <f>REPLACE(INDEX(GroupVertices[Group],MATCH(Edges[[#This Row],[Vertex 1]],GroupVertices[Vertex],0)),1,1,"")</f>
        <v>1</v>
      </c>
      <c r="BL183" s="63" t="str">
        <f>REPLACE(INDEX(GroupVertices[Group],MATCH(Edges[[#This Row],[Vertex 2]],GroupVertices[Vertex],0)),1,1,"")</f>
        <v>3</v>
      </c>
      <c r="BM183" s="127">
        <v>43735</v>
      </c>
      <c r="BN183" s="70" t="s">
        <v>953</v>
      </c>
    </row>
    <row r="184" spans="1:66" ht="15">
      <c r="A184" s="62" t="s">
        <v>693</v>
      </c>
      <c r="B184" s="62" t="s">
        <v>725</v>
      </c>
      <c r="C184" s="81" t="s">
        <v>1827</v>
      </c>
      <c r="D184" s="88">
        <v>8.333333333333334</v>
      </c>
      <c r="E184" s="89" t="s">
        <v>136</v>
      </c>
      <c r="F184" s="90">
        <v>12.666666666666666</v>
      </c>
      <c r="G184" s="81"/>
      <c r="H184" s="73"/>
      <c r="I184" s="91"/>
      <c r="J184" s="91"/>
      <c r="K184" s="34" t="s">
        <v>66</v>
      </c>
      <c r="L184" s="94">
        <v>184</v>
      </c>
      <c r="M184" s="94"/>
      <c r="N184" s="93"/>
      <c r="O184" s="64" t="s">
        <v>195</v>
      </c>
      <c r="P184" s="66">
        <v>43739.051157407404</v>
      </c>
      <c r="Q184" s="64" t="s">
        <v>779</v>
      </c>
      <c r="R184" s="64"/>
      <c r="S184" s="64"/>
      <c r="T184" s="64" t="s">
        <v>844</v>
      </c>
      <c r="U184" s="66">
        <v>43739.051157407404</v>
      </c>
      <c r="V184" s="67" t="s">
        <v>1007</v>
      </c>
      <c r="W184" s="64"/>
      <c r="X184" s="64"/>
      <c r="Y184" s="70" t="s">
        <v>1084</v>
      </c>
      <c r="Z184" s="64"/>
      <c r="AA184" s="104">
        <v>3</v>
      </c>
      <c r="AB184" s="48"/>
      <c r="AC184" s="49"/>
      <c r="AD184" s="48"/>
      <c r="AE184" s="49"/>
      <c r="AF184" s="48"/>
      <c r="AG184" s="49"/>
      <c r="AH184" s="48"/>
      <c r="AI184" s="49"/>
      <c r="AJ184" s="48"/>
      <c r="AK184" s="109"/>
      <c r="AL184" s="67" t="s">
        <v>694</v>
      </c>
      <c r="AM184" s="64" t="b">
        <v>0</v>
      </c>
      <c r="AN184" s="64">
        <v>0</v>
      </c>
      <c r="AO184" s="70" t="s">
        <v>275</v>
      </c>
      <c r="AP184" s="64" t="b">
        <v>1</v>
      </c>
      <c r="AQ184" s="64" t="s">
        <v>1122</v>
      </c>
      <c r="AR184" s="64"/>
      <c r="AS184" s="70" t="s">
        <v>1086</v>
      </c>
      <c r="AT184" s="64" t="b">
        <v>0</v>
      </c>
      <c r="AU184" s="64">
        <v>1</v>
      </c>
      <c r="AV184" s="70" t="s">
        <v>1083</v>
      </c>
      <c r="AW184" s="64" t="s">
        <v>1135</v>
      </c>
      <c r="AX184" s="64" t="b">
        <v>0</v>
      </c>
      <c r="AY184" s="70" t="s">
        <v>1083</v>
      </c>
      <c r="AZ184" s="64" t="s">
        <v>185</v>
      </c>
      <c r="BA184" s="64">
        <v>0</v>
      </c>
      <c r="BB184" s="64">
        <v>0</v>
      </c>
      <c r="BC184" s="64"/>
      <c r="BD184" s="64"/>
      <c r="BE184" s="64"/>
      <c r="BF184" s="64"/>
      <c r="BG184" s="64"/>
      <c r="BH184" s="64"/>
      <c r="BI184" s="64"/>
      <c r="BJ184" s="64"/>
      <c r="BK184" s="63" t="str">
        <f>REPLACE(INDEX(GroupVertices[Group],MATCH(Edges[[#This Row],[Vertex 1]],GroupVertices[Vertex],0)),1,1,"")</f>
        <v>1</v>
      </c>
      <c r="BL184" s="63" t="str">
        <f>REPLACE(INDEX(GroupVertices[Group],MATCH(Edges[[#This Row],[Vertex 2]],GroupVertices[Vertex],0)),1,1,"")</f>
        <v>3</v>
      </c>
      <c r="BM184" s="127">
        <v>43739</v>
      </c>
      <c r="BN184" s="70" t="s">
        <v>932</v>
      </c>
    </row>
    <row r="185" spans="1:66" ht="15">
      <c r="A185" s="62" t="s">
        <v>693</v>
      </c>
      <c r="B185" s="62" t="s">
        <v>725</v>
      </c>
      <c r="C185" s="81" t="s">
        <v>1827</v>
      </c>
      <c r="D185" s="88">
        <v>8.333333333333334</v>
      </c>
      <c r="E185" s="89" t="s">
        <v>136</v>
      </c>
      <c r="F185" s="90">
        <v>12.666666666666666</v>
      </c>
      <c r="G185" s="81"/>
      <c r="H185" s="73"/>
      <c r="I185" s="91"/>
      <c r="J185" s="91"/>
      <c r="K185" s="34" t="s">
        <v>66</v>
      </c>
      <c r="L185" s="94">
        <v>185</v>
      </c>
      <c r="M185" s="94"/>
      <c r="N185" s="93"/>
      <c r="O185" s="64" t="s">
        <v>195</v>
      </c>
      <c r="P185" s="66">
        <v>43739.77748842593</v>
      </c>
      <c r="Q185" s="64" t="s">
        <v>760</v>
      </c>
      <c r="R185" s="64"/>
      <c r="S185" s="64"/>
      <c r="T185" s="64" t="s">
        <v>835</v>
      </c>
      <c r="U185" s="66">
        <v>43739.77748842593</v>
      </c>
      <c r="V185" s="67" t="s">
        <v>987</v>
      </c>
      <c r="W185" s="64"/>
      <c r="X185" s="64"/>
      <c r="Y185" s="70" t="s">
        <v>1063</v>
      </c>
      <c r="Z185" s="64"/>
      <c r="AA185" s="104">
        <v>3</v>
      </c>
      <c r="AB185" s="48"/>
      <c r="AC185" s="49"/>
      <c r="AD185" s="48"/>
      <c r="AE185" s="49"/>
      <c r="AF185" s="48"/>
      <c r="AG185" s="49"/>
      <c r="AH185" s="48"/>
      <c r="AI185" s="49"/>
      <c r="AJ185" s="48"/>
      <c r="AK185" s="109"/>
      <c r="AL185" s="67" t="s">
        <v>694</v>
      </c>
      <c r="AM185" s="64" t="b">
        <v>0</v>
      </c>
      <c r="AN185" s="64">
        <v>0</v>
      </c>
      <c r="AO185" s="70" t="s">
        <v>275</v>
      </c>
      <c r="AP185" s="64" t="b">
        <v>0</v>
      </c>
      <c r="AQ185" s="64" t="s">
        <v>1125</v>
      </c>
      <c r="AR185" s="64"/>
      <c r="AS185" s="70" t="s">
        <v>275</v>
      </c>
      <c r="AT185" s="64" t="b">
        <v>0</v>
      </c>
      <c r="AU185" s="64">
        <v>3</v>
      </c>
      <c r="AV185" s="70" t="s">
        <v>1062</v>
      </c>
      <c r="AW185" s="64" t="s">
        <v>340</v>
      </c>
      <c r="AX185" s="64" t="b">
        <v>0</v>
      </c>
      <c r="AY185" s="70" t="s">
        <v>1062</v>
      </c>
      <c r="AZ185" s="64" t="s">
        <v>185</v>
      </c>
      <c r="BA185" s="64">
        <v>0</v>
      </c>
      <c r="BB185" s="64">
        <v>0</v>
      </c>
      <c r="BC185" s="64"/>
      <c r="BD185" s="64"/>
      <c r="BE185" s="64"/>
      <c r="BF185" s="64"/>
      <c r="BG185" s="64"/>
      <c r="BH185" s="64"/>
      <c r="BI185" s="64"/>
      <c r="BJ185" s="64"/>
      <c r="BK185" s="63" t="str">
        <f>REPLACE(INDEX(GroupVertices[Group],MATCH(Edges[[#This Row],[Vertex 1]],GroupVertices[Vertex],0)),1,1,"")</f>
        <v>1</v>
      </c>
      <c r="BL185" s="63" t="str">
        <f>REPLACE(INDEX(GroupVertices[Group],MATCH(Edges[[#This Row],[Vertex 2]],GroupVertices[Vertex],0)),1,1,"")</f>
        <v>3</v>
      </c>
      <c r="BM185" s="127">
        <v>43739</v>
      </c>
      <c r="BN185" s="70" t="s">
        <v>911</v>
      </c>
    </row>
    <row r="186" spans="1:66" ht="15">
      <c r="A186" s="62" t="s">
        <v>727</v>
      </c>
      <c r="B186" s="62" t="s">
        <v>725</v>
      </c>
      <c r="C186" s="81" t="s">
        <v>272</v>
      </c>
      <c r="D186" s="88">
        <v>5</v>
      </c>
      <c r="E186" s="89" t="s">
        <v>132</v>
      </c>
      <c r="F186" s="90">
        <v>16</v>
      </c>
      <c r="G186" s="81"/>
      <c r="H186" s="73"/>
      <c r="I186" s="91"/>
      <c r="J186" s="91"/>
      <c r="K186" s="34" t="s">
        <v>65</v>
      </c>
      <c r="L186" s="94">
        <v>186</v>
      </c>
      <c r="M186" s="94"/>
      <c r="N186" s="93"/>
      <c r="O186" s="64" t="s">
        <v>195</v>
      </c>
      <c r="P186" s="66">
        <v>43735.731516203705</v>
      </c>
      <c r="Q186" s="64" t="s">
        <v>786</v>
      </c>
      <c r="R186" s="64"/>
      <c r="S186" s="64"/>
      <c r="T186" s="64" t="s">
        <v>833</v>
      </c>
      <c r="U186" s="66">
        <v>43735.731516203705</v>
      </c>
      <c r="V186" s="67" t="s">
        <v>1028</v>
      </c>
      <c r="W186" s="64"/>
      <c r="X186" s="64"/>
      <c r="Y186" s="70" t="s">
        <v>1106</v>
      </c>
      <c r="Z186" s="70" t="s">
        <v>1104</v>
      </c>
      <c r="AA186" s="104">
        <v>1</v>
      </c>
      <c r="AB186" s="48"/>
      <c r="AC186" s="49"/>
      <c r="AD186" s="48"/>
      <c r="AE186" s="49"/>
      <c r="AF186" s="48"/>
      <c r="AG186" s="49"/>
      <c r="AH186" s="48"/>
      <c r="AI186" s="49"/>
      <c r="AJ186" s="48"/>
      <c r="AK186" s="109"/>
      <c r="AL186" s="67" t="s">
        <v>885</v>
      </c>
      <c r="AM186" s="64" t="b">
        <v>0</v>
      </c>
      <c r="AN186" s="64">
        <v>3</v>
      </c>
      <c r="AO186" s="70" t="s">
        <v>1116</v>
      </c>
      <c r="AP186" s="64" t="b">
        <v>0</v>
      </c>
      <c r="AQ186" s="64" t="s">
        <v>1122</v>
      </c>
      <c r="AR186" s="64"/>
      <c r="AS186" s="70" t="s">
        <v>275</v>
      </c>
      <c r="AT186" s="64" t="b">
        <v>0</v>
      </c>
      <c r="AU186" s="64">
        <v>0</v>
      </c>
      <c r="AV186" s="70" t="s">
        <v>275</v>
      </c>
      <c r="AW186" s="64" t="s">
        <v>1135</v>
      </c>
      <c r="AX186" s="64" t="b">
        <v>0</v>
      </c>
      <c r="AY186" s="70" t="s">
        <v>1104</v>
      </c>
      <c r="AZ186" s="64" t="s">
        <v>185</v>
      </c>
      <c r="BA186" s="64">
        <v>0</v>
      </c>
      <c r="BB186" s="64">
        <v>0</v>
      </c>
      <c r="BC186" s="64"/>
      <c r="BD186" s="64"/>
      <c r="BE186" s="64"/>
      <c r="BF186" s="64"/>
      <c r="BG186" s="64"/>
      <c r="BH186" s="64"/>
      <c r="BI186" s="64"/>
      <c r="BJ186" s="64"/>
      <c r="BK186" s="63" t="str">
        <f>REPLACE(INDEX(GroupVertices[Group],MATCH(Edges[[#This Row],[Vertex 1]],GroupVertices[Vertex],0)),1,1,"")</f>
        <v>3</v>
      </c>
      <c r="BL186" s="63" t="str">
        <f>REPLACE(INDEX(GroupVertices[Group],MATCH(Edges[[#This Row],[Vertex 2]],GroupVertices[Vertex],0)),1,1,"")</f>
        <v>3</v>
      </c>
      <c r="BM186" s="127">
        <v>43735</v>
      </c>
      <c r="BN186" s="70" t="s">
        <v>954</v>
      </c>
    </row>
    <row r="187" spans="1:66" ht="15">
      <c r="A187" s="62" t="s">
        <v>369</v>
      </c>
      <c r="B187" s="62" t="s">
        <v>693</v>
      </c>
      <c r="C187" s="81" t="s">
        <v>273</v>
      </c>
      <c r="D187" s="88">
        <v>10</v>
      </c>
      <c r="E187" s="89" t="s">
        <v>136</v>
      </c>
      <c r="F187" s="90">
        <v>6</v>
      </c>
      <c r="G187" s="81"/>
      <c r="H187" s="73"/>
      <c r="I187" s="91"/>
      <c r="J187" s="91"/>
      <c r="K187" s="34" t="s">
        <v>66</v>
      </c>
      <c r="L187" s="94">
        <v>187</v>
      </c>
      <c r="M187" s="94"/>
      <c r="N187" s="93"/>
      <c r="O187" s="64" t="s">
        <v>195</v>
      </c>
      <c r="P187" s="66">
        <v>43731.59119212963</v>
      </c>
      <c r="Q187" s="64" t="s">
        <v>761</v>
      </c>
      <c r="R187" s="67" t="s">
        <v>798</v>
      </c>
      <c r="S187" s="64" t="s">
        <v>823</v>
      </c>
      <c r="T187" s="64" t="s">
        <v>836</v>
      </c>
      <c r="U187" s="66">
        <v>43731.59119212963</v>
      </c>
      <c r="V187" s="67" t="s">
        <v>1029</v>
      </c>
      <c r="W187" s="64"/>
      <c r="X187" s="64"/>
      <c r="Y187" s="70" t="s">
        <v>1107</v>
      </c>
      <c r="Z187" s="64"/>
      <c r="AA187" s="104">
        <v>7</v>
      </c>
      <c r="AB187" s="48">
        <v>0</v>
      </c>
      <c r="AC187" s="49">
        <v>0</v>
      </c>
      <c r="AD187" s="48">
        <v>0</v>
      </c>
      <c r="AE187" s="49">
        <v>0</v>
      </c>
      <c r="AF187" s="48">
        <v>0</v>
      </c>
      <c r="AG187" s="49">
        <v>0</v>
      </c>
      <c r="AH187" s="48">
        <v>6</v>
      </c>
      <c r="AI187" s="49">
        <v>100</v>
      </c>
      <c r="AJ187" s="48">
        <v>6</v>
      </c>
      <c r="AK187" s="109"/>
      <c r="AL187" s="67" t="s">
        <v>396</v>
      </c>
      <c r="AM187" s="64" t="b">
        <v>0</v>
      </c>
      <c r="AN187" s="64">
        <v>3</v>
      </c>
      <c r="AO187" s="70" t="s">
        <v>275</v>
      </c>
      <c r="AP187" s="64" t="b">
        <v>0</v>
      </c>
      <c r="AQ187" s="64" t="s">
        <v>1122</v>
      </c>
      <c r="AR187" s="64"/>
      <c r="AS187" s="70" t="s">
        <v>275</v>
      </c>
      <c r="AT187" s="64" t="b">
        <v>0</v>
      </c>
      <c r="AU187" s="64">
        <v>2</v>
      </c>
      <c r="AV187" s="70" t="s">
        <v>275</v>
      </c>
      <c r="AW187" s="64" t="s">
        <v>1135</v>
      </c>
      <c r="AX187" s="64" t="b">
        <v>0</v>
      </c>
      <c r="AY187" s="70" t="s">
        <v>1107</v>
      </c>
      <c r="AZ187" s="64" t="s">
        <v>337</v>
      </c>
      <c r="BA187" s="64">
        <v>0</v>
      </c>
      <c r="BB187" s="64">
        <v>0</v>
      </c>
      <c r="BC187" s="64"/>
      <c r="BD187" s="64"/>
      <c r="BE187" s="64"/>
      <c r="BF187" s="64"/>
      <c r="BG187" s="64"/>
      <c r="BH187" s="64"/>
      <c r="BI187" s="64"/>
      <c r="BJ187" s="64"/>
      <c r="BK187" s="63" t="str">
        <f>REPLACE(INDEX(GroupVertices[Group],MATCH(Edges[[#This Row],[Vertex 1]],GroupVertices[Vertex],0)),1,1,"")</f>
        <v>3</v>
      </c>
      <c r="BL187" s="63" t="str">
        <f>REPLACE(INDEX(GroupVertices[Group],MATCH(Edges[[#This Row],[Vertex 2]],GroupVertices[Vertex],0)),1,1,"")</f>
        <v>1</v>
      </c>
      <c r="BM187" s="127">
        <v>43731</v>
      </c>
      <c r="BN187" s="70" t="s">
        <v>955</v>
      </c>
    </row>
    <row r="188" spans="1:66" ht="15">
      <c r="A188" s="62" t="s">
        <v>369</v>
      </c>
      <c r="B188" s="62" t="s">
        <v>693</v>
      </c>
      <c r="C188" s="81" t="s">
        <v>273</v>
      </c>
      <c r="D188" s="88">
        <v>10</v>
      </c>
      <c r="E188" s="89" t="s">
        <v>136</v>
      </c>
      <c r="F188" s="90">
        <v>6</v>
      </c>
      <c r="G188" s="81"/>
      <c r="H188" s="73"/>
      <c r="I188" s="91"/>
      <c r="J188" s="91"/>
      <c r="K188" s="34" t="s">
        <v>66</v>
      </c>
      <c r="L188" s="94">
        <v>188</v>
      </c>
      <c r="M188" s="94"/>
      <c r="N188" s="93"/>
      <c r="O188" s="64" t="s">
        <v>195</v>
      </c>
      <c r="P188" s="66">
        <v>43733.66239583334</v>
      </c>
      <c r="Q188" s="64" t="s">
        <v>762</v>
      </c>
      <c r="R188" s="67" t="s">
        <v>813</v>
      </c>
      <c r="S188" s="64" t="s">
        <v>821</v>
      </c>
      <c r="T188" s="64" t="s">
        <v>837</v>
      </c>
      <c r="U188" s="66">
        <v>43733.66239583334</v>
      </c>
      <c r="V188" s="67" t="s">
        <v>1013</v>
      </c>
      <c r="W188" s="64"/>
      <c r="X188" s="64"/>
      <c r="Y188" s="70" t="s">
        <v>1091</v>
      </c>
      <c r="Z188" s="64"/>
      <c r="AA188" s="104">
        <v>7</v>
      </c>
      <c r="AB188" s="48"/>
      <c r="AC188" s="49"/>
      <c r="AD188" s="48"/>
      <c r="AE188" s="49"/>
      <c r="AF188" s="48"/>
      <c r="AG188" s="49"/>
      <c r="AH188" s="48"/>
      <c r="AI188" s="49"/>
      <c r="AJ188" s="48"/>
      <c r="AK188" s="109"/>
      <c r="AL188" s="67" t="s">
        <v>396</v>
      </c>
      <c r="AM188" s="64" t="b">
        <v>0</v>
      </c>
      <c r="AN188" s="64">
        <v>8</v>
      </c>
      <c r="AO188" s="70" t="s">
        <v>275</v>
      </c>
      <c r="AP188" s="64" t="b">
        <v>1</v>
      </c>
      <c r="AQ188" s="64" t="s">
        <v>1122</v>
      </c>
      <c r="AR188" s="64"/>
      <c r="AS188" s="70" t="s">
        <v>1060</v>
      </c>
      <c r="AT188" s="64" t="b">
        <v>0</v>
      </c>
      <c r="AU188" s="64">
        <v>1</v>
      </c>
      <c r="AV188" s="70" t="s">
        <v>275</v>
      </c>
      <c r="AW188" s="64" t="s">
        <v>1135</v>
      </c>
      <c r="AX188" s="64" t="b">
        <v>0</v>
      </c>
      <c r="AY188" s="70" t="s">
        <v>1091</v>
      </c>
      <c r="AZ188" s="64" t="s">
        <v>185</v>
      </c>
      <c r="BA188" s="64">
        <v>0</v>
      </c>
      <c r="BB188" s="64">
        <v>0</v>
      </c>
      <c r="BC188" s="64"/>
      <c r="BD188" s="64"/>
      <c r="BE188" s="64"/>
      <c r="BF188" s="64"/>
      <c r="BG188" s="64"/>
      <c r="BH188" s="64"/>
      <c r="BI188" s="64"/>
      <c r="BJ188" s="64"/>
      <c r="BK188" s="63" t="str">
        <f>REPLACE(INDEX(GroupVertices[Group],MATCH(Edges[[#This Row],[Vertex 1]],GroupVertices[Vertex],0)),1,1,"")</f>
        <v>3</v>
      </c>
      <c r="BL188" s="63" t="str">
        <f>REPLACE(INDEX(GroupVertices[Group],MATCH(Edges[[#This Row],[Vertex 2]],GroupVertices[Vertex],0)),1,1,"")</f>
        <v>1</v>
      </c>
      <c r="BM188" s="127">
        <v>43733</v>
      </c>
      <c r="BN188" s="70" t="s">
        <v>939</v>
      </c>
    </row>
    <row r="189" spans="1:66" ht="15">
      <c r="A189" s="62" t="s">
        <v>369</v>
      </c>
      <c r="B189" s="62" t="s">
        <v>693</v>
      </c>
      <c r="C189" s="81" t="s">
        <v>273</v>
      </c>
      <c r="D189" s="88">
        <v>10</v>
      </c>
      <c r="E189" s="89" t="s">
        <v>136</v>
      </c>
      <c r="F189" s="90">
        <v>6</v>
      </c>
      <c r="G189" s="81"/>
      <c r="H189" s="73"/>
      <c r="I189" s="91"/>
      <c r="J189" s="91"/>
      <c r="K189" s="34" t="s">
        <v>66</v>
      </c>
      <c r="L189" s="94">
        <v>189</v>
      </c>
      <c r="M189" s="94"/>
      <c r="N189" s="93"/>
      <c r="O189" s="64" t="s">
        <v>195</v>
      </c>
      <c r="P189" s="66">
        <v>43734.89885416667</v>
      </c>
      <c r="Q189" s="64" t="s">
        <v>766</v>
      </c>
      <c r="R189" s="67" t="s">
        <v>801</v>
      </c>
      <c r="S189" s="64" t="s">
        <v>826</v>
      </c>
      <c r="T189" s="64" t="s">
        <v>838</v>
      </c>
      <c r="U189" s="66">
        <v>43734.89885416667</v>
      </c>
      <c r="V189" s="67" t="s">
        <v>983</v>
      </c>
      <c r="W189" s="64"/>
      <c r="X189" s="64"/>
      <c r="Y189" s="70" t="s">
        <v>1058</v>
      </c>
      <c r="Z189" s="64"/>
      <c r="AA189" s="104">
        <v>7</v>
      </c>
      <c r="AB189" s="48"/>
      <c r="AC189" s="49"/>
      <c r="AD189" s="48"/>
      <c r="AE189" s="49"/>
      <c r="AF189" s="48"/>
      <c r="AG189" s="49"/>
      <c r="AH189" s="48"/>
      <c r="AI189" s="49"/>
      <c r="AJ189" s="48"/>
      <c r="AK189" s="109"/>
      <c r="AL189" s="67" t="s">
        <v>396</v>
      </c>
      <c r="AM189" s="64" t="b">
        <v>0</v>
      </c>
      <c r="AN189" s="64">
        <v>3</v>
      </c>
      <c r="AO189" s="70" t="s">
        <v>275</v>
      </c>
      <c r="AP189" s="64" t="b">
        <v>0</v>
      </c>
      <c r="AQ189" s="64" t="s">
        <v>1122</v>
      </c>
      <c r="AR189" s="64"/>
      <c r="AS189" s="70" t="s">
        <v>275</v>
      </c>
      <c r="AT189" s="64" t="b">
        <v>0</v>
      </c>
      <c r="AU189" s="64">
        <v>1</v>
      </c>
      <c r="AV189" s="70" t="s">
        <v>275</v>
      </c>
      <c r="AW189" s="64" t="s">
        <v>1135</v>
      </c>
      <c r="AX189" s="64" t="b">
        <v>0</v>
      </c>
      <c r="AY189" s="70" t="s">
        <v>1058</v>
      </c>
      <c r="AZ189" s="64" t="s">
        <v>185</v>
      </c>
      <c r="BA189" s="64">
        <v>0</v>
      </c>
      <c r="BB189" s="64">
        <v>0</v>
      </c>
      <c r="BC189" s="64"/>
      <c r="BD189" s="64"/>
      <c r="BE189" s="64"/>
      <c r="BF189" s="64"/>
      <c r="BG189" s="64"/>
      <c r="BH189" s="64"/>
      <c r="BI189" s="64"/>
      <c r="BJ189" s="64"/>
      <c r="BK189" s="63" t="str">
        <f>REPLACE(INDEX(GroupVertices[Group],MATCH(Edges[[#This Row],[Vertex 1]],GroupVertices[Vertex],0)),1,1,"")</f>
        <v>3</v>
      </c>
      <c r="BL189" s="63" t="str">
        <f>REPLACE(INDEX(GroupVertices[Group],MATCH(Edges[[#This Row],[Vertex 2]],GroupVertices[Vertex],0)),1,1,"")</f>
        <v>1</v>
      </c>
      <c r="BM189" s="127">
        <v>43734</v>
      </c>
      <c r="BN189" s="70" t="s">
        <v>906</v>
      </c>
    </row>
    <row r="190" spans="1:66" ht="15">
      <c r="A190" s="62" t="s">
        <v>369</v>
      </c>
      <c r="B190" s="62" t="s">
        <v>693</v>
      </c>
      <c r="C190" s="81" t="s">
        <v>273</v>
      </c>
      <c r="D190" s="88">
        <v>10</v>
      </c>
      <c r="E190" s="89" t="s">
        <v>136</v>
      </c>
      <c r="F190" s="90">
        <v>6</v>
      </c>
      <c r="G190" s="81"/>
      <c r="H190" s="73"/>
      <c r="I190" s="91"/>
      <c r="J190" s="91"/>
      <c r="K190" s="34" t="s">
        <v>66</v>
      </c>
      <c r="L190" s="94">
        <v>190</v>
      </c>
      <c r="M190" s="94"/>
      <c r="N190" s="93"/>
      <c r="O190" s="64" t="s">
        <v>195</v>
      </c>
      <c r="P190" s="66">
        <v>43735.623078703706</v>
      </c>
      <c r="Q190" s="64" t="s">
        <v>785</v>
      </c>
      <c r="R190" s="64"/>
      <c r="S190" s="64"/>
      <c r="T190" s="64" t="s">
        <v>849</v>
      </c>
      <c r="U190" s="66">
        <v>43735.623078703706</v>
      </c>
      <c r="V190" s="67" t="s">
        <v>1026</v>
      </c>
      <c r="W190" s="64"/>
      <c r="X190" s="64"/>
      <c r="Y190" s="70" t="s">
        <v>1104</v>
      </c>
      <c r="Z190" s="64"/>
      <c r="AA190" s="104">
        <v>7</v>
      </c>
      <c r="AB190" s="48">
        <v>0</v>
      </c>
      <c r="AC190" s="49">
        <v>0</v>
      </c>
      <c r="AD190" s="48">
        <v>0</v>
      </c>
      <c r="AE190" s="49">
        <v>0</v>
      </c>
      <c r="AF190" s="48">
        <v>0</v>
      </c>
      <c r="AG190" s="49">
        <v>0</v>
      </c>
      <c r="AH190" s="48">
        <v>31</v>
      </c>
      <c r="AI190" s="49">
        <v>100</v>
      </c>
      <c r="AJ190" s="48">
        <v>31</v>
      </c>
      <c r="AK190" s="131" t="s">
        <v>864</v>
      </c>
      <c r="AL190" s="67" t="s">
        <v>864</v>
      </c>
      <c r="AM190" s="64" t="b">
        <v>0</v>
      </c>
      <c r="AN190" s="64">
        <v>8</v>
      </c>
      <c r="AO190" s="70" t="s">
        <v>275</v>
      </c>
      <c r="AP190" s="64" t="b">
        <v>0</v>
      </c>
      <c r="AQ190" s="64" t="s">
        <v>1122</v>
      </c>
      <c r="AR190" s="64"/>
      <c r="AS190" s="70" t="s">
        <v>275</v>
      </c>
      <c r="AT190" s="64" t="b">
        <v>0</v>
      </c>
      <c r="AU190" s="64">
        <v>2</v>
      </c>
      <c r="AV190" s="70" t="s">
        <v>275</v>
      </c>
      <c r="AW190" s="64" t="s">
        <v>1135</v>
      </c>
      <c r="AX190" s="64" t="b">
        <v>0</v>
      </c>
      <c r="AY190" s="70" t="s">
        <v>1104</v>
      </c>
      <c r="AZ190" s="64" t="s">
        <v>185</v>
      </c>
      <c r="BA190" s="64">
        <v>0</v>
      </c>
      <c r="BB190" s="64">
        <v>0</v>
      </c>
      <c r="BC190" s="64"/>
      <c r="BD190" s="64"/>
      <c r="BE190" s="64"/>
      <c r="BF190" s="64"/>
      <c r="BG190" s="64"/>
      <c r="BH190" s="64"/>
      <c r="BI190" s="64"/>
      <c r="BJ190" s="64"/>
      <c r="BK190" s="63" t="str">
        <f>REPLACE(INDEX(GroupVertices[Group],MATCH(Edges[[#This Row],[Vertex 1]],GroupVertices[Vertex],0)),1,1,"")</f>
        <v>3</v>
      </c>
      <c r="BL190" s="63" t="str">
        <f>REPLACE(INDEX(GroupVertices[Group],MATCH(Edges[[#This Row],[Vertex 2]],GroupVertices[Vertex],0)),1,1,"")</f>
        <v>1</v>
      </c>
      <c r="BM190" s="127">
        <v>43735</v>
      </c>
      <c r="BN190" s="70" t="s">
        <v>952</v>
      </c>
    </row>
    <row r="191" spans="1:66" ht="15">
      <c r="A191" s="62" t="s">
        <v>369</v>
      </c>
      <c r="B191" s="62" t="s">
        <v>693</v>
      </c>
      <c r="C191" s="81" t="s">
        <v>273</v>
      </c>
      <c r="D191" s="88">
        <v>10</v>
      </c>
      <c r="E191" s="89" t="s">
        <v>136</v>
      </c>
      <c r="F191" s="90">
        <v>6</v>
      </c>
      <c r="G191" s="81"/>
      <c r="H191" s="73"/>
      <c r="I191" s="91"/>
      <c r="J191" s="91"/>
      <c r="K191" s="34" t="s">
        <v>66</v>
      </c>
      <c r="L191" s="94">
        <v>191</v>
      </c>
      <c r="M191" s="94"/>
      <c r="N191" s="93"/>
      <c r="O191" s="64" t="s">
        <v>195</v>
      </c>
      <c r="P191" s="66">
        <v>43735.7505787037</v>
      </c>
      <c r="Q191" s="64" t="s">
        <v>759</v>
      </c>
      <c r="R191" s="67" t="s">
        <v>797</v>
      </c>
      <c r="S191" s="64" t="s">
        <v>822</v>
      </c>
      <c r="T191" s="64" t="s">
        <v>833</v>
      </c>
      <c r="U191" s="66">
        <v>43735.7505787037</v>
      </c>
      <c r="V191" s="67" t="s">
        <v>977</v>
      </c>
      <c r="W191" s="64"/>
      <c r="X191" s="64"/>
      <c r="Y191" s="70" t="s">
        <v>1051</v>
      </c>
      <c r="Z191" s="64"/>
      <c r="AA191" s="104">
        <v>7</v>
      </c>
      <c r="AB191" s="48">
        <v>0</v>
      </c>
      <c r="AC191" s="49">
        <v>0</v>
      </c>
      <c r="AD191" s="48">
        <v>0</v>
      </c>
      <c r="AE191" s="49">
        <v>0</v>
      </c>
      <c r="AF191" s="48">
        <v>0</v>
      </c>
      <c r="AG191" s="49">
        <v>0</v>
      </c>
      <c r="AH191" s="48">
        <v>15</v>
      </c>
      <c r="AI191" s="49">
        <v>100</v>
      </c>
      <c r="AJ191" s="48">
        <v>15</v>
      </c>
      <c r="AK191" s="109"/>
      <c r="AL191" s="67" t="s">
        <v>396</v>
      </c>
      <c r="AM191" s="64" t="b">
        <v>0</v>
      </c>
      <c r="AN191" s="64">
        <v>1</v>
      </c>
      <c r="AO191" s="70" t="s">
        <v>275</v>
      </c>
      <c r="AP191" s="64" t="b">
        <v>0</v>
      </c>
      <c r="AQ191" s="64" t="s">
        <v>1122</v>
      </c>
      <c r="AR191" s="64"/>
      <c r="AS191" s="70" t="s">
        <v>275</v>
      </c>
      <c r="AT191" s="64" t="b">
        <v>0</v>
      </c>
      <c r="AU191" s="64">
        <v>0</v>
      </c>
      <c r="AV191" s="70" t="s">
        <v>275</v>
      </c>
      <c r="AW191" s="64" t="s">
        <v>1135</v>
      </c>
      <c r="AX191" s="64" t="b">
        <v>0</v>
      </c>
      <c r="AY191" s="70" t="s">
        <v>1051</v>
      </c>
      <c r="AZ191" s="64" t="s">
        <v>185</v>
      </c>
      <c r="BA191" s="64">
        <v>0</v>
      </c>
      <c r="BB191" s="64">
        <v>0</v>
      </c>
      <c r="BC191" s="64"/>
      <c r="BD191" s="64"/>
      <c r="BE191" s="64"/>
      <c r="BF191" s="64"/>
      <c r="BG191" s="64"/>
      <c r="BH191" s="64"/>
      <c r="BI191" s="64"/>
      <c r="BJ191" s="64"/>
      <c r="BK191" s="63" t="str">
        <f>REPLACE(INDEX(GroupVertices[Group],MATCH(Edges[[#This Row],[Vertex 1]],GroupVertices[Vertex],0)),1,1,"")</f>
        <v>3</v>
      </c>
      <c r="BL191" s="63" t="str">
        <f>REPLACE(INDEX(GroupVertices[Group],MATCH(Edges[[#This Row],[Vertex 2]],GroupVertices[Vertex],0)),1,1,"")</f>
        <v>1</v>
      </c>
      <c r="BM191" s="127">
        <v>43735</v>
      </c>
      <c r="BN191" s="70" t="s">
        <v>899</v>
      </c>
    </row>
    <row r="192" spans="1:66" ht="15">
      <c r="A192" s="62" t="s">
        <v>369</v>
      </c>
      <c r="B192" s="62" t="s">
        <v>693</v>
      </c>
      <c r="C192" s="81" t="s">
        <v>273</v>
      </c>
      <c r="D192" s="88">
        <v>10</v>
      </c>
      <c r="E192" s="89" t="s">
        <v>136</v>
      </c>
      <c r="F192" s="90">
        <v>6</v>
      </c>
      <c r="G192" s="81"/>
      <c r="H192" s="73"/>
      <c r="I192" s="91"/>
      <c r="J192" s="91"/>
      <c r="K192" s="34" t="s">
        <v>66</v>
      </c>
      <c r="L192" s="94">
        <v>192</v>
      </c>
      <c r="M192" s="94"/>
      <c r="N192" s="93"/>
      <c r="O192" s="64" t="s">
        <v>195</v>
      </c>
      <c r="P192" s="66">
        <v>43739.050474537034</v>
      </c>
      <c r="Q192" s="64" t="s">
        <v>779</v>
      </c>
      <c r="R192" s="67" t="s">
        <v>810</v>
      </c>
      <c r="S192" s="64" t="s">
        <v>821</v>
      </c>
      <c r="T192" s="64" t="s">
        <v>844</v>
      </c>
      <c r="U192" s="66">
        <v>43739.050474537034</v>
      </c>
      <c r="V192" s="67" t="s">
        <v>1006</v>
      </c>
      <c r="W192" s="64"/>
      <c r="X192" s="64"/>
      <c r="Y192" s="70" t="s">
        <v>1083</v>
      </c>
      <c r="Z192" s="64"/>
      <c r="AA192" s="104">
        <v>7</v>
      </c>
      <c r="AB192" s="48">
        <v>0</v>
      </c>
      <c r="AC192" s="49">
        <v>0</v>
      </c>
      <c r="AD192" s="48">
        <v>0</v>
      </c>
      <c r="AE192" s="49">
        <v>0</v>
      </c>
      <c r="AF192" s="48">
        <v>0</v>
      </c>
      <c r="AG192" s="49">
        <v>0</v>
      </c>
      <c r="AH192" s="48">
        <v>14</v>
      </c>
      <c r="AI192" s="49">
        <v>100</v>
      </c>
      <c r="AJ192" s="48">
        <v>14</v>
      </c>
      <c r="AK192" s="109"/>
      <c r="AL192" s="67" t="s">
        <v>396</v>
      </c>
      <c r="AM192" s="64" t="b">
        <v>0</v>
      </c>
      <c r="AN192" s="64">
        <v>3</v>
      </c>
      <c r="AO192" s="70" t="s">
        <v>275</v>
      </c>
      <c r="AP192" s="64" t="b">
        <v>1</v>
      </c>
      <c r="AQ192" s="64" t="s">
        <v>1122</v>
      </c>
      <c r="AR192" s="64"/>
      <c r="AS192" s="70" t="s">
        <v>1086</v>
      </c>
      <c r="AT192" s="64" t="b">
        <v>0</v>
      </c>
      <c r="AU192" s="64">
        <v>1</v>
      </c>
      <c r="AV192" s="70" t="s">
        <v>275</v>
      </c>
      <c r="AW192" s="64" t="s">
        <v>1135</v>
      </c>
      <c r="AX192" s="64" t="b">
        <v>0</v>
      </c>
      <c r="AY192" s="70" t="s">
        <v>1083</v>
      </c>
      <c r="AZ192" s="64" t="s">
        <v>185</v>
      </c>
      <c r="BA192" s="64">
        <v>0</v>
      </c>
      <c r="BB192" s="64">
        <v>0</v>
      </c>
      <c r="BC192" s="64"/>
      <c r="BD192" s="64"/>
      <c r="BE192" s="64"/>
      <c r="BF192" s="64"/>
      <c r="BG192" s="64"/>
      <c r="BH192" s="64"/>
      <c r="BI192" s="64"/>
      <c r="BJ192" s="64"/>
      <c r="BK192" s="63" t="str">
        <f>REPLACE(INDEX(GroupVertices[Group],MATCH(Edges[[#This Row],[Vertex 1]],GroupVertices[Vertex],0)),1,1,"")</f>
        <v>3</v>
      </c>
      <c r="BL192" s="63" t="str">
        <f>REPLACE(INDEX(GroupVertices[Group],MATCH(Edges[[#This Row],[Vertex 2]],GroupVertices[Vertex],0)),1,1,"")</f>
        <v>1</v>
      </c>
      <c r="BM192" s="127">
        <v>43739</v>
      </c>
      <c r="BN192" s="70" t="s">
        <v>931</v>
      </c>
    </row>
    <row r="193" spans="1:66" ht="15">
      <c r="A193" s="62" t="s">
        <v>369</v>
      </c>
      <c r="B193" s="62" t="s">
        <v>693</v>
      </c>
      <c r="C193" s="81" t="s">
        <v>273</v>
      </c>
      <c r="D193" s="88">
        <v>10</v>
      </c>
      <c r="E193" s="89" t="s">
        <v>136</v>
      </c>
      <c r="F193" s="90">
        <v>6</v>
      </c>
      <c r="G193" s="81"/>
      <c r="H193" s="73"/>
      <c r="I193" s="91"/>
      <c r="J193" s="91"/>
      <c r="K193" s="34" t="s">
        <v>66</v>
      </c>
      <c r="L193" s="94">
        <v>193</v>
      </c>
      <c r="M193" s="94"/>
      <c r="N193" s="93"/>
      <c r="O193" s="64" t="s">
        <v>195</v>
      </c>
      <c r="P193" s="66">
        <v>43739.65550925926</v>
      </c>
      <c r="Q193" s="64" t="s">
        <v>774</v>
      </c>
      <c r="R193" s="67" t="s">
        <v>805</v>
      </c>
      <c r="S193" s="64" t="s">
        <v>825</v>
      </c>
      <c r="T193" s="64" t="s">
        <v>843</v>
      </c>
      <c r="U193" s="66">
        <v>43739.65550925926</v>
      </c>
      <c r="V193" s="67" t="s">
        <v>997</v>
      </c>
      <c r="W193" s="64"/>
      <c r="X193" s="64"/>
      <c r="Y193" s="70" t="s">
        <v>1074</v>
      </c>
      <c r="Z193" s="64"/>
      <c r="AA193" s="104">
        <v>7</v>
      </c>
      <c r="AB193" s="48"/>
      <c r="AC193" s="49"/>
      <c r="AD193" s="48"/>
      <c r="AE193" s="49"/>
      <c r="AF193" s="48"/>
      <c r="AG193" s="49"/>
      <c r="AH193" s="48"/>
      <c r="AI193" s="49"/>
      <c r="AJ193" s="48"/>
      <c r="AK193" s="109"/>
      <c r="AL193" s="67" t="s">
        <v>396</v>
      </c>
      <c r="AM193" s="64" t="b">
        <v>0</v>
      </c>
      <c r="AN193" s="64">
        <v>12</v>
      </c>
      <c r="AO193" s="70" t="s">
        <v>275</v>
      </c>
      <c r="AP193" s="64" t="b">
        <v>0</v>
      </c>
      <c r="AQ193" s="64" t="s">
        <v>1122</v>
      </c>
      <c r="AR193" s="64"/>
      <c r="AS193" s="70" t="s">
        <v>275</v>
      </c>
      <c r="AT193" s="64" t="b">
        <v>0</v>
      </c>
      <c r="AU193" s="64">
        <v>3</v>
      </c>
      <c r="AV193" s="70" t="s">
        <v>275</v>
      </c>
      <c r="AW193" s="64" t="s">
        <v>1135</v>
      </c>
      <c r="AX193" s="64" t="b">
        <v>0</v>
      </c>
      <c r="AY193" s="70" t="s">
        <v>1074</v>
      </c>
      <c r="AZ193" s="64" t="s">
        <v>185</v>
      </c>
      <c r="BA193" s="64">
        <v>0</v>
      </c>
      <c r="BB193" s="64">
        <v>0</v>
      </c>
      <c r="BC193" s="64"/>
      <c r="BD193" s="64"/>
      <c r="BE193" s="64"/>
      <c r="BF193" s="64"/>
      <c r="BG193" s="64"/>
      <c r="BH193" s="64"/>
      <c r="BI193" s="64"/>
      <c r="BJ193" s="64"/>
      <c r="BK193" s="63" t="str">
        <f>REPLACE(INDEX(GroupVertices[Group],MATCH(Edges[[#This Row],[Vertex 1]],GroupVertices[Vertex],0)),1,1,"")</f>
        <v>3</v>
      </c>
      <c r="BL193" s="63" t="str">
        <f>REPLACE(INDEX(GroupVertices[Group],MATCH(Edges[[#This Row],[Vertex 2]],GroupVertices[Vertex],0)),1,1,"")</f>
        <v>1</v>
      </c>
      <c r="BM193" s="127">
        <v>43739</v>
      </c>
      <c r="BN193" s="70" t="s">
        <v>922</v>
      </c>
    </row>
    <row r="194" spans="1:66" ht="15">
      <c r="A194" s="62" t="s">
        <v>693</v>
      </c>
      <c r="B194" s="62" t="s">
        <v>369</v>
      </c>
      <c r="C194" s="81" t="s">
        <v>1829</v>
      </c>
      <c r="D194" s="88">
        <v>10</v>
      </c>
      <c r="E194" s="89" t="s">
        <v>136</v>
      </c>
      <c r="F194" s="90">
        <v>7.666666666666666</v>
      </c>
      <c r="G194" s="81"/>
      <c r="H194" s="73"/>
      <c r="I194" s="91"/>
      <c r="J194" s="91"/>
      <c r="K194" s="34" t="s">
        <v>66</v>
      </c>
      <c r="L194" s="94">
        <v>194</v>
      </c>
      <c r="M194" s="94"/>
      <c r="N194" s="93"/>
      <c r="O194" s="64" t="s">
        <v>337</v>
      </c>
      <c r="P194" s="66">
        <v>43733.54666666667</v>
      </c>
      <c r="Q194" s="64" t="s">
        <v>763</v>
      </c>
      <c r="R194" s="67" t="s">
        <v>799</v>
      </c>
      <c r="S194" s="64" t="s">
        <v>824</v>
      </c>
      <c r="T194" s="64" t="s">
        <v>838</v>
      </c>
      <c r="U194" s="66">
        <v>43733.54666666667</v>
      </c>
      <c r="V194" s="67" t="s">
        <v>1014</v>
      </c>
      <c r="W194" s="64"/>
      <c r="X194" s="64"/>
      <c r="Y194" s="70" t="s">
        <v>1092</v>
      </c>
      <c r="Z194" s="64"/>
      <c r="AA194" s="104">
        <v>6</v>
      </c>
      <c r="AB194" s="48">
        <v>0</v>
      </c>
      <c r="AC194" s="49">
        <v>0</v>
      </c>
      <c r="AD194" s="48">
        <v>0</v>
      </c>
      <c r="AE194" s="49">
        <v>0</v>
      </c>
      <c r="AF194" s="48">
        <v>0</v>
      </c>
      <c r="AG194" s="49">
        <v>0</v>
      </c>
      <c r="AH194" s="48">
        <v>6</v>
      </c>
      <c r="AI194" s="49">
        <v>100</v>
      </c>
      <c r="AJ194" s="48">
        <v>6</v>
      </c>
      <c r="AK194" s="109"/>
      <c r="AL194" s="67" t="s">
        <v>694</v>
      </c>
      <c r="AM194" s="64" t="b">
        <v>0</v>
      </c>
      <c r="AN194" s="64">
        <v>0</v>
      </c>
      <c r="AO194" s="70" t="s">
        <v>275</v>
      </c>
      <c r="AP194" s="64" t="b">
        <v>0</v>
      </c>
      <c r="AQ194" s="64" t="s">
        <v>1122</v>
      </c>
      <c r="AR194" s="64"/>
      <c r="AS194" s="70" t="s">
        <v>275</v>
      </c>
      <c r="AT194" s="64" t="b">
        <v>0</v>
      </c>
      <c r="AU194" s="64">
        <v>3</v>
      </c>
      <c r="AV194" s="70" t="s">
        <v>1090</v>
      </c>
      <c r="AW194" s="64" t="s">
        <v>1135</v>
      </c>
      <c r="AX194" s="64" t="b">
        <v>0</v>
      </c>
      <c r="AY194" s="70" t="s">
        <v>1090</v>
      </c>
      <c r="AZ194" s="64" t="s">
        <v>185</v>
      </c>
      <c r="BA194" s="64">
        <v>0</v>
      </c>
      <c r="BB194" s="64">
        <v>0</v>
      </c>
      <c r="BC194" s="64"/>
      <c r="BD194" s="64"/>
      <c r="BE194" s="64"/>
      <c r="BF194" s="64"/>
      <c r="BG194" s="64"/>
      <c r="BH194" s="64"/>
      <c r="BI194" s="64"/>
      <c r="BJ194" s="64"/>
      <c r="BK194" s="63" t="str">
        <f>REPLACE(INDEX(GroupVertices[Group],MATCH(Edges[[#This Row],[Vertex 1]],GroupVertices[Vertex],0)),1,1,"")</f>
        <v>1</v>
      </c>
      <c r="BL194" s="63" t="str">
        <f>REPLACE(INDEX(GroupVertices[Group],MATCH(Edges[[#This Row],[Vertex 2]],GroupVertices[Vertex],0)),1,1,"")</f>
        <v>3</v>
      </c>
      <c r="BM194" s="127">
        <v>43733</v>
      </c>
      <c r="BN194" s="70" t="s">
        <v>940</v>
      </c>
    </row>
    <row r="195" spans="1:66" ht="15">
      <c r="A195" s="62" t="s">
        <v>693</v>
      </c>
      <c r="B195" s="62" t="s">
        <v>369</v>
      </c>
      <c r="C195" s="81" t="s">
        <v>1828</v>
      </c>
      <c r="D195" s="88">
        <v>6.666666666666667</v>
      </c>
      <c r="E195" s="89" t="s">
        <v>136</v>
      </c>
      <c r="F195" s="90">
        <v>14.333333333333334</v>
      </c>
      <c r="G195" s="81"/>
      <c r="H195" s="73"/>
      <c r="I195" s="91"/>
      <c r="J195" s="91"/>
      <c r="K195" s="34" t="s">
        <v>66</v>
      </c>
      <c r="L195" s="94">
        <v>195</v>
      </c>
      <c r="M195" s="94"/>
      <c r="N195" s="93"/>
      <c r="O195" s="64" t="s">
        <v>195</v>
      </c>
      <c r="P195" s="66">
        <v>43733.652662037035</v>
      </c>
      <c r="Q195" s="64" t="s">
        <v>764</v>
      </c>
      <c r="R195" s="67" t="s">
        <v>800</v>
      </c>
      <c r="S195" s="64" t="s">
        <v>825</v>
      </c>
      <c r="T195" s="64" t="s">
        <v>839</v>
      </c>
      <c r="U195" s="66">
        <v>43733.652662037035</v>
      </c>
      <c r="V195" s="67" t="s">
        <v>816</v>
      </c>
      <c r="W195" s="64"/>
      <c r="X195" s="64"/>
      <c r="Y195" s="70" t="s">
        <v>1056</v>
      </c>
      <c r="Z195" s="64"/>
      <c r="AA195" s="104">
        <v>2</v>
      </c>
      <c r="AB195" s="48"/>
      <c r="AC195" s="49"/>
      <c r="AD195" s="48"/>
      <c r="AE195" s="49"/>
      <c r="AF195" s="48"/>
      <c r="AG195" s="49"/>
      <c r="AH195" s="48"/>
      <c r="AI195" s="49"/>
      <c r="AJ195" s="48"/>
      <c r="AK195" s="109"/>
      <c r="AL195" s="67" t="s">
        <v>694</v>
      </c>
      <c r="AM195" s="64" t="b">
        <v>0</v>
      </c>
      <c r="AN195" s="64">
        <v>7</v>
      </c>
      <c r="AO195" s="70" t="s">
        <v>275</v>
      </c>
      <c r="AP195" s="64" t="b">
        <v>0</v>
      </c>
      <c r="AQ195" s="64" t="s">
        <v>1122</v>
      </c>
      <c r="AR195" s="64"/>
      <c r="AS195" s="70" t="s">
        <v>275</v>
      </c>
      <c r="AT195" s="64" t="b">
        <v>0</v>
      </c>
      <c r="AU195" s="64">
        <v>0</v>
      </c>
      <c r="AV195" s="70" t="s">
        <v>275</v>
      </c>
      <c r="AW195" s="64" t="s">
        <v>1136</v>
      </c>
      <c r="AX195" s="64" t="b">
        <v>0</v>
      </c>
      <c r="AY195" s="70" t="s">
        <v>1056</v>
      </c>
      <c r="AZ195" s="64" t="s">
        <v>185</v>
      </c>
      <c r="BA195" s="64">
        <v>0</v>
      </c>
      <c r="BB195" s="64">
        <v>0</v>
      </c>
      <c r="BC195" s="64"/>
      <c r="BD195" s="64"/>
      <c r="BE195" s="64"/>
      <c r="BF195" s="64"/>
      <c r="BG195" s="64"/>
      <c r="BH195" s="64"/>
      <c r="BI195" s="64"/>
      <c r="BJ195" s="64"/>
      <c r="BK195" s="63" t="str">
        <f>REPLACE(INDEX(GroupVertices[Group],MATCH(Edges[[#This Row],[Vertex 1]],GroupVertices[Vertex],0)),1,1,"")</f>
        <v>1</v>
      </c>
      <c r="BL195" s="63" t="str">
        <f>REPLACE(INDEX(GroupVertices[Group],MATCH(Edges[[#This Row],[Vertex 2]],GroupVertices[Vertex],0)),1,1,"")</f>
        <v>3</v>
      </c>
      <c r="BM195" s="127">
        <v>43733</v>
      </c>
      <c r="BN195" s="70" t="s">
        <v>904</v>
      </c>
    </row>
    <row r="196" spans="1:66" ht="15">
      <c r="A196" s="62" t="s">
        <v>693</v>
      </c>
      <c r="B196" s="62" t="s">
        <v>369</v>
      </c>
      <c r="C196" s="81" t="s">
        <v>1829</v>
      </c>
      <c r="D196" s="88">
        <v>10</v>
      </c>
      <c r="E196" s="89" t="s">
        <v>136</v>
      </c>
      <c r="F196" s="90">
        <v>7.666666666666666</v>
      </c>
      <c r="G196" s="81"/>
      <c r="H196" s="73"/>
      <c r="I196" s="91"/>
      <c r="J196" s="91"/>
      <c r="K196" s="34" t="s">
        <v>66</v>
      </c>
      <c r="L196" s="94">
        <v>196</v>
      </c>
      <c r="M196" s="94"/>
      <c r="N196" s="93"/>
      <c r="O196" s="64" t="s">
        <v>337</v>
      </c>
      <c r="P196" s="66">
        <v>43734.89934027778</v>
      </c>
      <c r="Q196" s="64" t="s">
        <v>766</v>
      </c>
      <c r="R196" s="64"/>
      <c r="S196" s="64"/>
      <c r="T196" s="64" t="s">
        <v>833</v>
      </c>
      <c r="U196" s="66">
        <v>43734.89934027778</v>
      </c>
      <c r="V196" s="67" t="s">
        <v>984</v>
      </c>
      <c r="W196" s="64"/>
      <c r="X196" s="64"/>
      <c r="Y196" s="70" t="s">
        <v>1059</v>
      </c>
      <c r="Z196" s="64"/>
      <c r="AA196" s="104">
        <v>6</v>
      </c>
      <c r="AB196" s="48"/>
      <c r="AC196" s="49"/>
      <c r="AD196" s="48"/>
      <c r="AE196" s="49"/>
      <c r="AF196" s="48"/>
      <c r="AG196" s="49"/>
      <c r="AH196" s="48"/>
      <c r="AI196" s="49"/>
      <c r="AJ196" s="48"/>
      <c r="AK196" s="109"/>
      <c r="AL196" s="67" t="s">
        <v>694</v>
      </c>
      <c r="AM196" s="64" t="b">
        <v>0</v>
      </c>
      <c r="AN196" s="64">
        <v>0</v>
      </c>
      <c r="AO196" s="70" t="s">
        <v>275</v>
      </c>
      <c r="AP196" s="64" t="b">
        <v>0</v>
      </c>
      <c r="AQ196" s="64" t="s">
        <v>1122</v>
      </c>
      <c r="AR196" s="64"/>
      <c r="AS196" s="70" t="s">
        <v>275</v>
      </c>
      <c r="AT196" s="64" t="b">
        <v>0</v>
      </c>
      <c r="AU196" s="64">
        <v>1</v>
      </c>
      <c r="AV196" s="70" t="s">
        <v>1058</v>
      </c>
      <c r="AW196" s="64" t="s">
        <v>1135</v>
      </c>
      <c r="AX196" s="64" t="b">
        <v>0</v>
      </c>
      <c r="AY196" s="70" t="s">
        <v>1058</v>
      </c>
      <c r="AZ196" s="64" t="s">
        <v>185</v>
      </c>
      <c r="BA196" s="64">
        <v>0</v>
      </c>
      <c r="BB196" s="64">
        <v>0</v>
      </c>
      <c r="BC196" s="64"/>
      <c r="BD196" s="64"/>
      <c r="BE196" s="64"/>
      <c r="BF196" s="64"/>
      <c r="BG196" s="64"/>
      <c r="BH196" s="64"/>
      <c r="BI196" s="64"/>
      <c r="BJ196" s="64"/>
      <c r="BK196" s="63" t="str">
        <f>REPLACE(INDEX(GroupVertices[Group],MATCH(Edges[[#This Row],[Vertex 1]],GroupVertices[Vertex],0)),1,1,"")</f>
        <v>1</v>
      </c>
      <c r="BL196" s="63" t="str">
        <f>REPLACE(INDEX(GroupVertices[Group],MATCH(Edges[[#This Row],[Vertex 2]],GroupVertices[Vertex],0)),1,1,"")</f>
        <v>3</v>
      </c>
      <c r="BM196" s="127">
        <v>43734</v>
      </c>
      <c r="BN196" s="70" t="s">
        <v>907</v>
      </c>
    </row>
    <row r="197" spans="1:66" ht="15">
      <c r="A197" s="62" t="s">
        <v>693</v>
      </c>
      <c r="B197" s="62" t="s">
        <v>369</v>
      </c>
      <c r="C197" s="81" t="s">
        <v>1829</v>
      </c>
      <c r="D197" s="88">
        <v>10</v>
      </c>
      <c r="E197" s="89" t="s">
        <v>136</v>
      </c>
      <c r="F197" s="90">
        <v>7.666666666666666</v>
      </c>
      <c r="G197" s="81"/>
      <c r="H197" s="73"/>
      <c r="I197" s="91"/>
      <c r="J197" s="91"/>
      <c r="K197" s="34" t="s">
        <v>66</v>
      </c>
      <c r="L197" s="94">
        <v>197</v>
      </c>
      <c r="M197" s="94"/>
      <c r="N197" s="93"/>
      <c r="O197" s="64" t="s">
        <v>337</v>
      </c>
      <c r="P197" s="66">
        <v>43735.62341435185</v>
      </c>
      <c r="Q197" s="64" t="s">
        <v>785</v>
      </c>
      <c r="R197" s="64"/>
      <c r="S197" s="64"/>
      <c r="T197" s="64" t="s">
        <v>848</v>
      </c>
      <c r="U197" s="66">
        <v>43735.62341435185</v>
      </c>
      <c r="V197" s="67" t="s">
        <v>1027</v>
      </c>
      <c r="W197" s="64"/>
      <c r="X197" s="64"/>
      <c r="Y197" s="70" t="s">
        <v>1105</v>
      </c>
      <c r="Z197" s="64"/>
      <c r="AA197" s="104">
        <v>6</v>
      </c>
      <c r="AB197" s="48">
        <v>0</v>
      </c>
      <c r="AC197" s="49">
        <v>0</v>
      </c>
      <c r="AD197" s="48">
        <v>0</v>
      </c>
      <c r="AE197" s="49">
        <v>0</v>
      </c>
      <c r="AF197" s="48">
        <v>0</v>
      </c>
      <c r="AG197" s="49">
        <v>0</v>
      </c>
      <c r="AH197" s="48">
        <v>31</v>
      </c>
      <c r="AI197" s="49">
        <v>100</v>
      </c>
      <c r="AJ197" s="48">
        <v>31</v>
      </c>
      <c r="AK197" s="109"/>
      <c r="AL197" s="67" t="s">
        <v>694</v>
      </c>
      <c r="AM197" s="64" t="b">
        <v>0</v>
      </c>
      <c r="AN197" s="64">
        <v>0</v>
      </c>
      <c r="AO197" s="70" t="s">
        <v>275</v>
      </c>
      <c r="AP197" s="64" t="b">
        <v>0</v>
      </c>
      <c r="AQ197" s="64" t="s">
        <v>1122</v>
      </c>
      <c r="AR197" s="64"/>
      <c r="AS197" s="70" t="s">
        <v>275</v>
      </c>
      <c r="AT197" s="64" t="b">
        <v>0</v>
      </c>
      <c r="AU197" s="64">
        <v>2</v>
      </c>
      <c r="AV197" s="70" t="s">
        <v>1104</v>
      </c>
      <c r="AW197" s="64" t="s">
        <v>1135</v>
      </c>
      <c r="AX197" s="64" t="b">
        <v>0</v>
      </c>
      <c r="AY197" s="70" t="s">
        <v>1104</v>
      </c>
      <c r="AZ197" s="64" t="s">
        <v>185</v>
      </c>
      <c r="BA197" s="64">
        <v>0</v>
      </c>
      <c r="BB197" s="64">
        <v>0</v>
      </c>
      <c r="BC197" s="64"/>
      <c r="BD197" s="64"/>
      <c r="BE197" s="64"/>
      <c r="BF197" s="64"/>
      <c r="BG197" s="64"/>
      <c r="BH197" s="64"/>
      <c r="BI197" s="64"/>
      <c r="BJ197" s="64"/>
      <c r="BK197" s="63" t="str">
        <f>REPLACE(INDEX(GroupVertices[Group],MATCH(Edges[[#This Row],[Vertex 1]],GroupVertices[Vertex],0)),1,1,"")</f>
        <v>1</v>
      </c>
      <c r="BL197" s="63" t="str">
        <f>REPLACE(INDEX(GroupVertices[Group],MATCH(Edges[[#This Row],[Vertex 2]],GroupVertices[Vertex],0)),1,1,"")</f>
        <v>3</v>
      </c>
      <c r="BM197" s="127">
        <v>43735</v>
      </c>
      <c r="BN197" s="70" t="s">
        <v>953</v>
      </c>
    </row>
    <row r="198" spans="1:66" ht="15">
      <c r="A198" s="62" t="s">
        <v>693</v>
      </c>
      <c r="B198" s="62" t="s">
        <v>369</v>
      </c>
      <c r="C198" s="81" t="s">
        <v>1829</v>
      </c>
      <c r="D198" s="88">
        <v>10</v>
      </c>
      <c r="E198" s="89" t="s">
        <v>136</v>
      </c>
      <c r="F198" s="90">
        <v>7.666666666666666</v>
      </c>
      <c r="G198" s="81"/>
      <c r="H198" s="73"/>
      <c r="I198" s="91"/>
      <c r="J198" s="91"/>
      <c r="K198" s="34" t="s">
        <v>66</v>
      </c>
      <c r="L198" s="94">
        <v>198</v>
      </c>
      <c r="M198" s="94"/>
      <c r="N198" s="93"/>
      <c r="O198" s="64" t="s">
        <v>337</v>
      </c>
      <c r="P198" s="66">
        <v>43739.051157407404</v>
      </c>
      <c r="Q198" s="64" t="s">
        <v>779</v>
      </c>
      <c r="R198" s="64"/>
      <c r="S198" s="64"/>
      <c r="T198" s="64" t="s">
        <v>844</v>
      </c>
      <c r="U198" s="66">
        <v>43739.051157407404</v>
      </c>
      <c r="V198" s="67" t="s">
        <v>1007</v>
      </c>
      <c r="W198" s="64"/>
      <c r="X198" s="64"/>
      <c r="Y198" s="70" t="s">
        <v>1084</v>
      </c>
      <c r="Z198" s="64"/>
      <c r="AA198" s="104">
        <v>6</v>
      </c>
      <c r="AB198" s="48">
        <v>0</v>
      </c>
      <c r="AC198" s="49">
        <v>0</v>
      </c>
      <c r="AD198" s="48">
        <v>0</v>
      </c>
      <c r="AE198" s="49">
        <v>0</v>
      </c>
      <c r="AF198" s="48">
        <v>0</v>
      </c>
      <c r="AG198" s="49">
        <v>0</v>
      </c>
      <c r="AH198" s="48">
        <v>14</v>
      </c>
      <c r="AI198" s="49">
        <v>100</v>
      </c>
      <c r="AJ198" s="48">
        <v>14</v>
      </c>
      <c r="AK198" s="109"/>
      <c r="AL198" s="67" t="s">
        <v>694</v>
      </c>
      <c r="AM198" s="64" t="b">
        <v>0</v>
      </c>
      <c r="AN198" s="64">
        <v>0</v>
      </c>
      <c r="AO198" s="70" t="s">
        <v>275</v>
      </c>
      <c r="AP198" s="64" t="b">
        <v>1</v>
      </c>
      <c r="AQ198" s="64" t="s">
        <v>1122</v>
      </c>
      <c r="AR198" s="64"/>
      <c r="AS198" s="70" t="s">
        <v>1086</v>
      </c>
      <c r="AT198" s="64" t="b">
        <v>0</v>
      </c>
      <c r="AU198" s="64">
        <v>1</v>
      </c>
      <c r="AV198" s="70" t="s">
        <v>1083</v>
      </c>
      <c r="AW198" s="64" t="s">
        <v>1135</v>
      </c>
      <c r="AX198" s="64" t="b">
        <v>0</v>
      </c>
      <c r="AY198" s="70" t="s">
        <v>1083</v>
      </c>
      <c r="AZ198" s="64" t="s">
        <v>185</v>
      </c>
      <c r="BA198" s="64">
        <v>0</v>
      </c>
      <c r="BB198" s="64">
        <v>0</v>
      </c>
      <c r="BC198" s="64"/>
      <c r="BD198" s="64"/>
      <c r="BE198" s="64"/>
      <c r="BF198" s="64"/>
      <c r="BG198" s="64"/>
      <c r="BH198" s="64"/>
      <c r="BI198" s="64"/>
      <c r="BJ198" s="64"/>
      <c r="BK198" s="63" t="str">
        <f>REPLACE(INDEX(GroupVertices[Group],MATCH(Edges[[#This Row],[Vertex 1]],GroupVertices[Vertex],0)),1,1,"")</f>
        <v>1</v>
      </c>
      <c r="BL198" s="63" t="str">
        <f>REPLACE(INDEX(GroupVertices[Group],MATCH(Edges[[#This Row],[Vertex 2]],GroupVertices[Vertex],0)),1,1,"")</f>
        <v>3</v>
      </c>
      <c r="BM198" s="127">
        <v>43739</v>
      </c>
      <c r="BN198" s="70" t="s">
        <v>932</v>
      </c>
    </row>
    <row r="199" spans="1:66" ht="15">
      <c r="A199" s="62" t="s">
        <v>693</v>
      </c>
      <c r="B199" s="62" t="s">
        <v>369</v>
      </c>
      <c r="C199" s="81" t="s">
        <v>1829</v>
      </c>
      <c r="D199" s="88">
        <v>10</v>
      </c>
      <c r="E199" s="89" t="s">
        <v>136</v>
      </c>
      <c r="F199" s="90">
        <v>7.666666666666666</v>
      </c>
      <c r="G199" s="81"/>
      <c r="H199" s="73"/>
      <c r="I199" s="91"/>
      <c r="J199" s="91"/>
      <c r="K199" s="34" t="s">
        <v>66</v>
      </c>
      <c r="L199" s="94">
        <v>199</v>
      </c>
      <c r="M199" s="94"/>
      <c r="N199" s="93"/>
      <c r="O199" s="64" t="s">
        <v>337</v>
      </c>
      <c r="P199" s="66">
        <v>43739.655856481484</v>
      </c>
      <c r="Q199" s="64" t="s">
        <v>774</v>
      </c>
      <c r="R199" s="67" t="s">
        <v>805</v>
      </c>
      <c r="S199" s="64" t="s">
        <v>825</v>
      </c>
      <c r="T199" s="64" t="s">
        <v>833</v>
      </c>
      <c r="U199" s="66">
        <v>43739.655856481484</v>
      </c>
      <c r="V199" s="67" t="s">
        <v>998</v>
      </c>
      <c r="W199" s="64"/>
      <c r="X199" s="64"/>
      <c r="Y199" s="70" t="s">
        <v>1075</v>
      </c>
      <c r="Z199" s="64"/>
      <c r="AA199" s="104">
        <v>6</v>
      </c>
      <c r="AB199" s="48"/>
      <c r="AC199" s="49"/>
      <c r="AD199" s="48"/>
      <c r="AE199" s="49"/>
      <c r="AF199" s="48"/>
      <c r="AG199" s="49"/>
      <c r="AH199" s="48"/>
      <c r="AI199" s="49"/>
      <c r="AJ199" s="48"/>
      <c r="AK199" s="109"/>
      <c r="AL199" s="67" t="s">
        <v>694</v>
      </c>
      <c r="AM199" s="64" t="b">
        <v>0</v>
      </c>
      <c r="AN199" s="64">
        <v>0</v>
      </c>
      <c r="AO199" s="70" t="s">
        <v>275</v>
      </c>
      <c r="AP199" s="64" t="b">
        <v>0</v>
      </c>
      <c r="AQ199" s="64" t="s">
        <v>1122</v>
      </c>
      <c r="AR199" s="64"/>
      <c r="AS199" s="70" t="s">
        <v>275</v>
      </c>
      <c r="AT199" s="64" t="b">
        <v>0</v>
      </c>
      <c r="AU199" s="64">
        <v>3</v>
      </c>
      <c r="AV199" s="70" t="s">
        <v>1074</v>
      </c>
      <c r="AW199" s="64" t="s">
        <v>1135</v>
      </c>
      <c r="AX199" s="64" t="b">
        <v>0</v>
      </c>
      <c r="AY199" s="70" t="s">
        <v>1074</v>
      </c>
      <c r="AZ199" s="64" t="s">
        <v>185</v>
      </c>
      <c r="BA199" s="64">
        <v>0</v>
      </c>
      <c r="BB199" s="64">
        <v>0</v>
      </c>
      <c r="BC199" s="64"/>
      <c r="BD199" s="64"/>
      <c r="BE199" s="64"/>
      <c r="BF199" s="64"/>
      <c r="BG199" s="64"/>
      <c r="BH199" s="64"/>
      <c r="BI199" s="64"/>
      <c r="BJ199" s="64"/>
      <c r="BK199" s="63" t="str">
        <f>REPLACE(INDEX(GroupVertices[Group],MATCH(Edges[[#This Row],[Vertex 1]],GroupVertices[Vertex],0)),1,1,"")</f>
        <v>1</v>
      </c>
      <c r="BL199" s="63" t="str">
        <f>REPLACE(INDEX(GroupVertices[Group],MATCH(Edges[[#This Row],[Vertex 2]],GroupVertices[Vertex],0)),1,1,"")</f>
        <v>3</v>
      </c>
      <c r="BM199" s="127">
        <v>43739</v>
      </c>
      <c r="BN199" s="70" t="s">
        <v>923</v>
      </c>
    </row>
    <row r="200" spans="1:66" ht="15">
      <c r="A200" s="62" t="s">
        <v>693</v>
      </c>
      <c r="B200" s="62" t="s">
        <v>369</v>
      </c>
      <c r="C200" s="81" t="s">
        <v>1828</v>
      </c>
      <c r="D200" s="88">
        <v>6.666666666666667</v>
      </c>
      <c r="E200" s="89" t="s">
        <v>136</v>
      </c>
      <c r="F200" s="90">
        <v>14.333333333333334</v>
      </c>
      <c r="G200" s="81"/>
      <c r="H200" s="73"/>
      <c r="I200" s="91"/>
      <c r="J200" s="91"/>
      <c r="K200" s="34" t="s">
        <v>66</v>
      </c>
      <c r="L200" s="94">
        <v>200</v>
      </c>
      <c r="M200" s="94"/>
      <c r="N200" s="93"/>
      <c r="O200" s="64" t="s">
        <v>195</v>
      </c>
      <c r="P200" s="66">
        <v>43739.655856481484</v>
      </c>
      <c r="Q200" s="64" t="s">
        <v>774</v>
      </c>
      <c r="R200" s="67" t="s">
        <v>805</v>
      </c>
      <c r="S200" s="64" t="s">
        <v>825</v>
      </c>
      <c r="T200" s="64" t="s">
        <v>833</v>
      </c>
      <c r="U200" s="66">
        <v>43739.655856481484</v>
      </c>
      <c r="V200" s="67" t="s">
        <v>998</v>
      </c>
      <c r="W200" s="64"/>
      <c r="X200" s="64"/>
      <c r="Y200" s="70" t="s">
        <v>1075</v>
      </c>
      <c r="Z200" s="64"/>
      <c r="AA200" s="104">
        <v>2</v>
      </c>
      <c r="AB200" s="48"/>
      <c r="AC200" s="49"/>
      <c r="AD200" s="48"/>
      <c r="AE200" s="49"/>
      <c r="AF200" s="48"/>
      <c r="AG200" s="49"/>
      <c r="AH200" s="48"/>
      <c r="AI200" s="49"/>
      <c r="AJ200" s="48"/>
      <c r="AK200" s="109"/>
      <c r="AL200" s="67" t="s">
        <v>694</v>
      </c>
      <c r="AM200" s="64" t="b">
        <v>0</v>
      </c>
      <c r="AN200" s="64">
        <v>0</v>
      </c>
      <c r="AO200" s="70" t="s">
        <v>275</v>
      </c>
      <c r="AP200" s="64" t="b">
        <v>0</v>
      </c>
      <c r="AQ200" s="64" t="s">
        <v>1122</v>
      </c>
      <c r="AR200" s="64"/>
      <c r="AS200" s="70" t="s">
        <v>275</v>
      </c>
      <c r="AT200" s="64" t="b">
        <v>0</v>
      </c>
      <c r="AU200" s="64">
        <v>3</v>
      </c>
      <c r="AV200" s="70" t="s">
        <v>1074</v>
      </c>
      <c r="AW200" s="64" t="s">
        <v>1135</v>
      </c>
      <c r="AX200" s="64" t="b">
        <v>0</v>
      </c>
      <c r="AY200" s="70" t="s">
        <v>1074</v>
      </c>
      <c r="AZ200" s="64" t="s">
        <v>185</v>
      </c>
      <c r="BA200" s="64">
        <v>0</v>
      </c>
      <c r="BB200" s="64">
        <v>0</v>
      </c>
      <c r="BC200" s="64"/>
      <c r="BD200" s="64"/>
      <c r="BE200" s="64"/>
      <c r="BF200" s="64"/>
      <c r="BG200" s="64"/>
      <c r="BH200" s="64"/>
      <c r="BI200" s="64"/>
      <c r="BJ200" s="64"/>
      <c r="BK200" s="63" t="str">
        <f>REPLACE(INDEX(GroupVertices[Group],MATCH(Edges[[#This Row],[Vertex 1]],GroupVertices[Vertex],0)),1,1,"")</f>
        <v>1</v>
      </c>
      <c r="BL200" s="63" t="str">
        <f>REPLACE(INDEX(GroupVertices[Group],MATCH(Edges[[#This Row],[Vertex 2]],GroupVertices[Vertex],0)),1,1,"")</f>
        <v>3</v>
      </c>
      <c r="BM200" s="127">
        <v>43739</v>
      </c>
      <c r="BN200" s="70" t="s">
        <v>923</v>
      </c>
    </row>
    <row r="201" spans="1:66" ht="15">
      <c r="A201" s="62" t="s">
        <v>693</v>
      </c>
      <c r="B201" s="62" t="s">
        <v>369</v>
      </c>
      <c r="C201" s="81" t="s">
        <v>1829</v>
      </c>
      <c r="D201" s="88">
        <v>10</v>
      </c>
      <c r="E201" s="89" t="s">
        <v>136</v>
      </c>
      <c r="F201" s="90">
        <v>7.666666666666666</v>
      </c>
      <c r="G201" s="81"/>
      <c r="H201" s="73"/>
      <c r="I201" s="91"/>
      <c r="J201" s="91"/>
      <c r="K201" s="34" t="s">
        <v>66</v>
      </c>
      <c r="L201" s="94">
        <v>201</v>
      </c>
      <c r="M201" s="94"/>
      <c r="N201" s="93"/>
      <c r="O201" s="64" t="s">
        <v>337</v>
      </c>
      <c r="P201" s="66">
        <v>43739.77748842593</v>
      </c>
      <c r="Q201" s="64" t="s">
        <v>760</v>
      </c>
      <c r="R201" s="64"/>
      <c r="S201" s="64"/>
      <c r="T201" s="64" t="s">
        <v>835</v>
      </c>
      <c r="U201" s="66">
        <v>43739.77748842593</v>
      </c>
      <c r="V201" s="67" t="s">
        <v>987</v>
      </c>
      <c r="W201" s="64"/>
      <c r="X201" s="64"/>
      <c r="Y201" s="70" t="s">
        <v>1063</v>
      </c>
      <c r="Z201" s="64"/>
      <c r="AA201" s="104">
        <v>6</v>
      </c>
      <c r="AB201" s="48">
        <v>0</v>
      </c>
      <c r="AC201" s="49">
        <v>0</v>
      </c>
      <c r="AD201" s="48">
        <v>0</v>
      </c>
      <c r="AE201" s="49">
        <v>0</v>
      </c>
      <c r="AF201" s="48">
        <v>0</v>
      </c>
      <c r="AG201" s="49">
        <v>0</v>
      </c>
      <c r="AH201" s="48">
        <v>14</v>
      </c>
      <c r="AI201" s="49">
        <v>100</v>
      </c>
      <c r="AJ201" s="48">
        <v>14</v>
      </c>
      <c r="AK201" s="109"/>
      <c r="AL201" s="67" t="s">
        <v>694</v>
      </c>
      <c r="AM201" s="64" t="b">
        <v>0</v>
      </c>
      <c r="AN201" s="64">
        <v>0</v>
      </c>
      <c r="AO201" s="70" t="s">
        <v>275</v>
      </c>
      <c r="AP201" s="64" t="b">
        <v>0</v>
      </c>
      <c r="AQ201" s="64" t="s">
        <v>1125</v>
      </c>
      <c r="AR201" s="64"/>
      <c r="AS201" s="70" t="s">
        <v>275</v>
      </c>
      <c r="AT201" s="64" t="b">
        <v>0</v>
      </c>
      <c r="AU201" s="64">
        <v>3</v>
      </c>
      <c r="AV201" s="70" t="s">
        <v>1062</v>
      </c>
      <c r="AW201" s="64" t="s">
        <v>340</v>
      </c>
      <c r="AX201" s="64" t="b">
        <v>0</v>
      </c>
      <c r="AY201" s="70" t="s">
        <v>1062</v>
      </c>
      <c r="AZ201" s="64" t="s">
        <v>185</v>
      </c>
      <c r="BA201" s="64">
        <v>0</v>
      </c>
      <c r="BB201" s="64">
        <v>0</v>
      </c>
      <c r="BC201" s="64"/>
      <c r="BD201" s="64"/>
      <c r="BE201" s="64"/>
      <c r="BF201" s="64"/>
      <c r="BG201" s="64"/>
      <c r="BH201" s="64"/>
      <c r="BI201" s="64"/>
      <c r="BJ201" s="64"/>
      <c r="BK201" s="63" t="str">
        <f>REPLACE(INDEX(GroupVertices[Group],MATCH(Edges[[#This Row],[Vertex 1]],GroupVertices[Vertex],0)),1,1,"")</f>
        <v>1</v>
      </c>
      <c r="BL201" s="63" t="str">
        <f>REPLACE(INDEX(GroupVertices[Group],MATCH(Edges[[#This Row],[Vertex 2]],GroupVertices[Vertex],0)),1,1,"")</f>
        <v>3</v>
      </c>
      <c r="BM201" s="127">
        <v>43739</v>
      </c>
      <c r="BN201" s="70" t="s">
        <v>911</v>
      </c>
    </row>
    <row r="202" spans="1:66" ht="15">
      <c r="A202" s="62" t="s">
        <v>727</v>
      </c>
      <c r="B202" s="62" t="s">
        <v>693</v>
      </c>
      <c r="C202" s="81" t="s">
        <v>272</v>
      </c>
      <c r="D202" s="88">
        <v>5</v>
      </c>
      <c r="E202" s="89" t="s">
        <v>132</v>
      </c>
      <c r="F202" s="90">
        <v>16</v>
      </c>
      <c r="G202" s="81"/>
      <c r="H202" s="73"/>
      <c r="I202" s="91"/>
      <c r="J202" s="91"/>
      <c r="K202" s="34" t="s">
        <v>65</v>
      </c>
      <c r="L202" s="94">
        <v>202</v>
      </c>
      <c r="M202" s="94"/>
      <c r="N202" s="93"/>
      <c r="O202" s="64" t="s">
        <v>195</v>
      </c>
      <c r="P202" s="66">
        <v>43735.731516203705</v>
      </c>
      <c r="Q202" s="64" t="s">
        <v>786</v>
      </c>
      <c r="R202" s="64"/>
      <c r="S202" s="64"/>
      <c r="T202" s="64" t="s">
        <v>833</v>
      </c>
      <c r="U202" s="66">
        <v>43735.731516203705</v>
      </c>
      <c r="V202" s="67" t="s">
        <v>1028</v>
      </c>
      <c r="W202" s="64"/>
      <c r="X202" s="64"/>
      <c r="Y202" s="70" t="s">
        <v>1106</v>
      </c>
      <c r="Z202" s="70" t="s">
        <v>1104</v>
      </c>
      <c r="AA202" s="104">
        <v>1</v>
      </c>
      <c r="AB202" s="48"/>
      <c r="AC202" s="49"/>
      <c r="AD202" s="48"/>
      <c r="AE202" s="49"/>
      <c r="AF202" s="48"/>
      <c r="AG202" s="49"/>
      <c r="AH202" s="48"/>
      <c r="AI202" s="49"/>
      <c r="AJ202" s="48"/>
      <c r="AK202" s="109"/>
      <c r="AL202" s="67" t="s">
        <v>885</v>
      </c>
      <c r="AM202" s="64" t="b">
        <v>0</v>
      </c>
      <c r="AN202" s="64">
        <v>3</v>
      </c>
      <c r="AO202" s="70" t="s">
        <v>1116</v>
      </c>
      <c r="AP202" s="64" t="b">
        <v>0</v>
      </c>
      <c r="AQ202" s="64" t="s">
        <v>1122</v>
      </c>
      <c r="AR202" s="64"/>
      <c r="AS202" s="70" t="s">
        <v>275</v>
      </c>
      <c r="AT202" s="64" t="b">
        <v>0</v>
      </c>
      <c r="AU202" s="64">
        <v>0</v>
      </c>
      <c r="AV202" s="70" t="s">
        <v>275</v>
      </c>
      <c r="AW202" s="64" t="s">
        <v>1135</v>
      </c>
      <c r="AX202" s="64" t="b">
        <v>0</v>
      </c>
      <c r="AY202" s="70" t="s">
        <v>1104</v>
      </c>
      <c r="AZ202" s="64" t="s">
        <v>185</v>
      </c>
      <c r="BA202" s="64">
        <v>0</v>
      </c>
      <c r="BB202" s="64">
        <v>0</v>
      </c>
      <c r="BC202" s="64"/>
      <c r="BD202" s="64"/>
      <c r="BE202" s="64"/>
      <c r="BF202" s="64"/>
      <c r="BG202" s="64"/>
      <c r="BH202" s="64"/>
      <c r="BI202" s="64"/>
      <c r="BJ202" s="64"/>
      <c r="BK202" s="63" t="str">
        <f>REPLACE(INDEX(GroupVertices[Group],MATCH(Edges[[#This Row],[Vertex 1]],GroupVertices[Vertex],0)),1,1,"")</f>
        <v>3</v>
      </c>
      <c r="BL202" s="63" t="str">
        <f>REPLACE(INDEX(GroupVertices[Group],MATCH(Edges[[#This Row],[Vertex 2]],GroupVertices[Vertex],0)),1,1,"")</f>
        <v>1</v>
      </c>
      <c r="BM202" s="127">
        <v>43735</v>
      </c>
      <c r="BN202" s="70" t="s">
        <v>954</v>
      </c>
    </row>
    <row r="203" spans="1:66" ht="15">
      <c r="A203" s="62" t="s">
        <v>369</v>
      </c>
      <c r="B203" s="62" t="s">
        <v>369</v>
      </c>
      <c r="C203" s="81" t="s">
        <v>1827</v>
      </c>
      <c r="D203" s="88">
        <v>8.333333333333334</v>
      </c>
      <c r="E203" s="89" t="s">
        <v>136</v>
      </c>
      <c r="F203" s="90">
        <v>12.666666666666666</v>
      </c>
      <c r="G203" s="81"/>
      <c r="H203" s="73"/>
      <c r="I203" s="91"/>
      <c r="J203" s="91"/>
      <c r="K203" s="34" t="s">
        <v>65</v>
      </c>
      <c r="L203" s="94">
        <v>203</v>
      </c>
      <c r="M203" s="94"/>
      <c r="N203" s="93"/>
      <c r="O203" s="64" t="s">
        <v>185</v>
      </c>
      <c r="P203" s="66">
        <v>43733.55681712963</v>
      </c>
      <c r="Q203" s="64" t="s">
        <v>787</v>
      </c>
      <c r="R203" s="64" t="s">
        <v>815</v>
      </c>
      <c r="S203" s="64" t="s">
        <v>828</v>
      </c>
      <c r="T203" s="64" t="s">
        <v>833</v>
      </c>
      <c r="U203" s="66">
        <v>43733.55681712963</v>
      </c>
      <c r="V203" s="67" t="s">
        <v>1030</v>
      </c>
      <c r="W203" s="64"/>
      <c r="X203" s="64"/>
      <c r="Y203" s="70" t="s">
        <v>1108</v>
      </c>
      <c r="Z203" s="64"/>
      <c r="AA203" s="104">
        <v>3</v>
      </c>
      <c r="AB203" s="48">
        <v>0</v>
      </c>
      <c r="AC203" s="49">
        <v>0</v>
      </c>
      <c r="AD203" s="48">
        <v>0</v>
      </c>
      <c r="AE203" s="49">
        <v>0</v>
      </c>
      <c r="AF203" s="48">
        <v>0</v>
      </c>
      <c r="AG203" s="49">
        <v>0</v>
      </c>
      <c r="AH203" s="48">
        <v>6</v>
      </c>
      <c r="AI203" s="49">
        <v>100</v>
      </c>
      <c r="AJ203" s="48">
        <v>6</v>
      </c>
      <c r="AK203" s="109"/>
      <c r="AL203" s="67" t="s">
        <v>396</v>
      </c>
      <c r="AM203" s="64" t="b">
        <v>0</v>
      </c>
      <c r="AN203" s="64">
        <v>1</v>
      </c>
      <c r="AO203" s="70" t="s">
        <v>275</v>
      </c>
      <c r="AP203" s="64" t="b">
        <v>1</v>
      </c>
      <c r="AQ203" s="64" t="s">
        <v>1122</v>
      </c>
      <c r="AR203" s="64"/>
      <c r="AS203" s="70" t="s">
        <v>1078</v>
      </c>
      <c r="AT203" s="64" t="b">
        <v>0</v>
      </c>
      <c r="AU203" s="64">
        <v>0</v>
      </c>
      <c r="AV203" s="70" t="s">
        <v>275</v>
      </c>
      <c r="AW203" s="64" t="s">
        <v>1135</v>
      </c>
      <c r="AX203" s="64" t="b">
        <v>0</v>
      </c>
      <c r="AY203" s="70" t="s">
        <v>1108</v>
      </c>
      <c r="AZ203" s="64" t="s">
        <v>185</v>
      </c>
      <c r="BA203" s="64">
        <v>0</v>
      </c>
      <c r="BB203" s="64">
        <v>0</v>
      </c>
      <c r="BC203" s="64"/>
      <c r="BD203" s="64"/>
      <c r="BE203" s="64"/>
      <c r="BF203" s="64"/>
      <c r="BG203" s="64"/>
      <c r="BH203" s="64"/>
      <c r="BI203" s="64"/>
      <c r="BJ203" s="64"/>
      <c r="BK203" s="63" t="str">
        <f>REPLACE(INDEX(GroupVertices[Group],MATCH(Edges[[#This Row],[Vertex 1]],GroupVertices[Vertex],0)),1,1,"")</f>
        <v>3</v>
      </c>
      <c r="BL203" s="63" t="str">
        <f>REPLACE(INDEX(GroupVertices[Group],MATCH(Edges[[#This Row],[Vertex 2]],GroupVertices[Vertex],0)),1,1,"")</f>
        <v>3</v>
      </c>
      <c r="BM203" s="127">
        <v>43733</v>
      </c>
      <c r="BN203" s="70" t="s">
        <v>956</v>
      </c>
    </row>
    <row r="204" spans="1:66" ht="15">
      <c r="A204" s="62" t="s">
        <v>369</v>
      </c>
      <c r="B204" s="62" t="s">
        <v>369</v>
      </c>
      <c r="C204" s="81" t="s">
        <v>1827</v>
      </c>
      <c r="D204" s="88">
        <v>8.333333333333334</v>
      </c>
      <c r="E204" s="89" t="s">
        <v>136</v>
      </c>
      <c r="F204" s="90">
        <v>12.666666666666666</v>
      </c>
      <c r="G204" s="81"/>
      <c r="H204" s="73"/>
      <c r="I204" s="91"/>
      <c r="J204" s="91"/>
      <c r="K204" s="34" t="s">
        <v>65</v>
      </c>
      <c r="L204" s="94">
        <v>204</v>
      </c>
      <c r="M204" s="94"/>
      <c r="N204" s="93"/>
      <c r="O204" s="64" t="s">
        <v>185</v>
      </c>
      <c r="P204" s="66">
        <v>43733.654861111114</v>
      </c>
      <c r="Q204" s="64" t="s">
        <v>788</v>
      </c>
      <c r="R204" s="67" t="s">
        <v>816</v>
      </c>
      <c r="S204" s="64" t="s">
        <v>821</v>
      </c>
      <c r="T204" s="64" t="s">
        <v>850</v>
      </c>
      <c r="U204" s="66">
        <v>43733.654861111114</v>
      </c>
      <c r="V204" s="67" t="s">
        <v>1031</v>
      </c>
      <c r="W204" s="64"/>
      <c r="X204" s="64"/>
      <c r="Y204" s="70" t="s">
        <v>1109</v>
      </c>
      <c r="Z204" s="64"/>
      <c r="AA204" s="104">
        <v>3</v>
      </c>
      <c r="AB204" s="48">
        <v>0</v>
      </c>
      <c r="AC204" s="49">
        <v>0</v>
      </c>
      <c r="AD204" s="48">
        <v>0</v>
      </c>
      <c r="AE204" s="49">
        <v>0</v>
      </c>
      <c r="AF204" s="48">
        <v>0</v>
      </c>
      <c r="AG204" s="49">
        <v>0</v>
      </c>
      <c r="AH204" s="48">
        <v>7</v>
      </c>
      <c r="AI204" s="49">
        <v>100</v>
      </c>
      <c r="AJ204" s="48">
        <v>7</v>
      </c>
      <c r="AK204" s="109"/>
      <c r="AL204" s="67" t="s">
        <v>396</v>
      </c>
      <c r="AM204" s="64" t="b">
        <v>0</v>
      </c>
      <c r="AN204" s="64">
        <v>1</v>
      </c>
      <c r="AO204" s="70" t="s">
        <v>275</v>
      </c>
      <c r="AP204" s="64" t="b">
        <v>1</v>
      </c>
      <c r="AQ204" s="64" t="s">
        <v>1122</v>
      </c>
      <c r="AR204" s="64"/>
      <c r="AS204" s="70" t="s">
        <v>1056</v>
      </c>
      <c r="AT204" s="64" t="b">
        <v>0</v>
      </c>
      <c r="AU204" s="64">
        <v>0</v>
      </c>
      <c r="AV204" s="70" t="s">
        <v>275</v>
      </c>
      <c r="AW204" s="64" t="s">
        <v>1135</v>
      </c>
      <c r="AX204" s="64" t="b">
        <v>0</v>
      </c>
      <c r="AY204" s="70" t="s">
        <v>1109</v>
      </c>
      <c r="AZ204" s="64" t="s">
        <v>185</v>
      </c>
      <c r="BA204" s="64">
        <v>0</v>
      </c>
      <c r="BB204" s="64">
        <v>0</v>
      </c>
      <c r="BC204" s="64"/>
      <c r="BD204" s="64"/>
      <c r="BE204" s="64"/>
      <c r="BF204" s="64"/>
      <c r="BG204" s="64"/>
      <c r="BH204" s="64"/>
      <c r="BI204" s="64"/>
      <c r="BJ204" s="64"/>
      <c r="BK204" s="63" t="str">
        <f>REPLACE(INDEX(GroupVertices[Group],MATCH(Edges[[#This Row],[Vertex 1]],GroupVertices[Vertex],0)),1,1,"")</f>
        <v>3</v>
      </c>
      <c r="BL204" s="63" t="str">
        <f>REPLACE(INDEX(GroupVertices[Group],MATCH(Edges[[#This Row],[Vertex 2]],GroupVertices[Vertex],0)),1,1,"")</f>
        <v>3</v>
      </c>
      <c r="BM204" s="127">
        <v>43733</v>
      </c>
      <c r="BN204" s="70" t="s">
        <v>957</v>
      </c>
    </row>
    <row r="205" spans="1:66" ht="15">
      <c r="A205" s="62" t="s">
        <v>369</v>
      </c>
      <c r="B205" s="62" t="s">
        <v>369</v>
      </c>
      <c r="C205" s="81" t="s">
        <v>1827</v>
      </c>
      <c r="D205" s="88">
        <v>8.333333333333334</v>
      </c>
      <c r="E205" s="89" t="s">
        <v>136</v>
      </c>
      <c r="F205" s="90">
        <v>12.666666666666666</v>
      </c>
      <c r="G205" s="81"/>
      <c r="H205" s="73"/>
      <c r="I205" s="91"/>
      <c r="J205" s="91"/>
      <c r="K205" s="34" t="s">
        <v>65</v>
      </c>
      <c r="L205" s="94">
        <v>205</v>
      </c>
      <c r="M205" s="94"/>
      <c r="N205" s="93"/>
      <c r="O205" s="64" t="s">
        <v>185</v>
      </c>
      <c r="P205" s="66">
        <v>43734.05474537037</v>
      </c>
      <c r="Q205" s="64" t="s">
        <v>789</v>
      </c>
      <c r="R205" s="67" t="s">
        <v>817</v>
      </c>
      <c r="S205" s="64" t="s">
        <v>821</v>
      </c>
      <c r="T205" s="64" t="s">
        <v>851</v>
      </c>
      <c r="U205" s="66">
        <v>43734.05474537037</v>
      </c>
      <c r="V205" s="67" t="s">
        <v>1032</v>
      </c>
      <c r="W205" s="64"/>
      <c r="X205" s="64"/>
      <c r="Y205" s="70" t="s">
        <v>1110</v>
      </c>
      <c r="Z205" s="64"/>
      <c r="AA205" s="104">
        <v>3</v>
      </c>
      <c r="AB205" s="48">
        <v>0</v>
      </c>
      <c r="AC205" s="49">
        <v>0</v>
      </c>
      <c r="AD205" s="48">
        <v>0</v>
      </c>
      <c r="AE205" s="49">
        <v>0</v>
      </c>
      <c r="AF205" s="48">
        <v>0</v>
      </c>
      <c r="AG205" s="49">
        <v>0</v>
      </c>
      <c r="AH205" s="48">
        <v>14</v>
      </c>
      <c r="AI205" s="49">
        <v>100</v>
      </c>
      <c r="AJ205" s="48">
        <v>14</v>
      </c>
      <c r="AK205" s="109"/>
      <c r="AL205" s="67" t="s">
        <v>396</v>
      </c>
      <c r="AM205" s="64" t="b">
        <v>0</v>
      </c>
      <c r="AN205" s="64">
        <v>2</v>
      </c>
      <c r="AO205" s="70" t="s">
        <v>275</v>
      </c>
      <c r="AP205" s="64" t="b">
        <v>1</v>
      </c>
      <c r="AQ205" s="64" t="s">
        <v>1122</v>
      </c>
      <c r="AR205" s="64"/>
      <c r="AS205" s="70" t="s">
        <v>1131</v>
      </c>
      <c r="AT205" s="64" t="b">
        <v>0</v>
      </c>
      <c r="AU205" s="64">
        <v>0</v>
      </c>
      <c r="AV205" s="70" t="s">
        <v>275</v>
      </c>
      <c r="AW205" s="64" t="s">
        <v>1135</v>
      </c>
      <c r="AX205" s="64" t="b">
        <v>0</v>
      </c>
      <c r="AY205" s="70" t="s">
        <v>1110</v>
      </c>
      <c r="AZ205" s="64" t="s">
        <v>185</v>
      </c>
      <c r="BA205" s="64">
        <v>0</v>
      </c>
      <c r="BB205" s="64">
        <v>0</v>
      </c>
      <c r="BC205" s="64"/>
      <c r="BD205" s="64"/>
      <c r="BE205" s="64"/>
      <c r="BF205" s="64"/>
      <c r="BG205" s="64"/>
      <c r="BH205" s="64"/>
      <c r="BI205" s="64"/>
      <c r="BJ205" s="64"/>
      <c r="BK205" s="63" t="str">
        <f>REPLACE(INDEX(GroupVertices[Group],MATCH(Edges[[#This Row],[Vertex 1]],GroupVertices[Vertex],0)),1,1,"")</f>
        <v>3</v>
      </c>
      <c r="BL205" s="63" t="str">
        <f>REPLACE(INDEX(GroupVertices[Group],MATCH(Edges[[#This Row],[Vertex 2]],GroupVertices[Vertex],0)),1,1,"")</f>
        <v>3</v>
      </c>
      <c r="BM205" s="127">
        <v>43734</v>
      </c>
      <c r="BN205" s="70" t="s">
        <v>958</v>
      </c>
    </row>
    <row r="206" spans="1:66" ht="15">
      <c r="A206" s="62" t="s">
        <v>727</v>
      </c>
      <c r="B206" s="62" t="s">
        <v>369</v>
      </c>
      <c r="C206" s="81" t="s">
        <v>272</v>
      </c>
      <c r="D206" s="88">
        <v>5</v>
      </c>
      <c r="E206" s="89" t="s">
        <v>132</v>
      </c>
      <c r="F206" s="90">
        <v>16</v>
      </c>
      <c r="G206" s="81"/>
      <c r="H206" s="73"/>
      <c r="I206" s="91"/>
      <c r="J206" s="91"/>
      <c r="K206" s="34" t="s">
        <v>65</v>
      </c>
      <c r="L206" s="94">
        <v>206</v>
      </c>
      <c r="M206" s="94"/>
      <c r="N206" s="93"/>
      <c r="O206" s="64" t="s">
        <v>748</v>
      </c>
      <c r="P206" s="66">
        <v>43735.731516203705</v>
      </c>
      <c r="Q206" s="64" t="s">
        <v>786</v>
      </c>
      <c r="R206" s="64"/>
      <c r="S206" s="64"/>
      <c r="T206" s="64" t="s">
        <v>833</v>
      </c>
      <c r="U206" s="66">
        <v>43735.731516203705</v>
      </c>
      <c r="V206" s="67" t="s">
        <v>1028</v>
      </c>
      <c r="W206" s="64"/>
      <c r="X206" s="64"/>
      <c r="Y206" s="70" t="s">
        <v>1106</v>
      </c>
      <c r="Z206" s="70" t="s">
        <v>1104</v>
      </c>
      <c r="AA206" s="104">
        <v>1</v>
      </c>
      <c r="AB206" s="48">
        <v>0</v>
      </c>
      <c r="AC206" s="49">
        <v>0</v>
      </c>
      <c r="AD206" s="48">
        <v>0</v>
      </c>
      <c r="AE206" s="49">
        <v>0</v>
      </c>
      <c r="AF206" s="48">
        <v>0</v>
      </c>
      <c r="AG206" s="49">
        <v>0</v>
      </c>
      <c r="AH206" s="48">
        <v>20</v>
      </c>
      <c r="AI206" s="49">
        <v>100</v>
      </c>
      <c r="AJ206" s="48">
        <v>20</v>
      </c>
      <c r="AK206" s="109"/>
      <c r="AL206" s="67" t="s">
        <v>885</v>
      </c>
      <c r="AM206" s="64" t="b">
        <v>0</v>
      </c>
      <c r="AN206" s="64">
        <v>3</v>
      </c>
      <c r="AO206" s="70" t="s">
        <v>1116</v>
      </c>
      <c r="AP206" s="64" t="b">
        <v>0</v>
      </c>
      <c r="AQ206" s="64" t="s">
        <v>1122</v>
      </c>
      <c r="AR206" s="64"/>
      <c r="AS206" s="70" t="s">
        <v>275</v>
      </c>
      <c r="AT206" s="64" t="b">
        <v>0</v>
      </c>
      <c r="AU206" s="64">
        <v>0</v>
      </c>
      <c r="AV206" s="70" t="s">
        <v>275</v>
      </c>
      <c r="AW206" s="64" t="s">
        <v>1135</v>
      </c>
      <c r="AX206" s="64" t="b">
        <v>0</v>
      </c>
      <c r="AY206" s="70" t="s">
        <v>1104</v>
      </c>
      <c r="AZ206" s="64" t="s">
        <v>185</v>
      </c>
      <c r="BA206" s="64">
        <v>0</v>
      </c>
      <c r="BB206" s="64">
        <v>0</v>
      </c>
      <c r="BC206" s="64"/>
      <c r="BD206" s="64"/>
      <c r="BE206" s="64"/>
      <c r="BF206" s="64"/>
      <c r="BG206" s="64"/>
      <c r="BH206" s="64"/>
      <c r="BI206" s="64"/>
      <c r="BJ206" s="64"/>
      <c r="BK206" s="63" t="str">
        <f>REPLACE(INDEX(GroupVertices[Group],MATCH(Edges[[#This Row],[Vertex 1]],GroupVertices[Vertex],0)),1,1,"")</f>
        <v>3</v>
      </c>
      <c r="BL206" s="63" t="str">
        <f>REPLACE(INDEX(GroupVertices[Group],MATCH(Edges[[#This Row],[Vertex 2]],GroupVertices[Vertex],0)),1,1,"")</f>
        <v>3</v>
      </c>
      <c r="BM206" s="127">
        <v>43735</v>
      </c>
      <c r="BN206" s="70" t="s">
        <v>954</v>
      </c>
    </row>
    <row r="207" spans="1:66" ht="15">
      <c r="A207" s="62" t="s">
        <v>727</v>
      </c>
      <c r="B207" s="62" t="s">
        <v>727</v>
      </c>
      <c r="C207" s="81" t="s">
        <v>1830</v>
      </c>
      <c r="D207" s="88">
        <v>10</v>
      </c>
      <c r="E207" s="89" t="s">
        <v>136</v>
      </c>
      <c r="F207" s="90">
        <v>9.333333333333332</v>
      </c>
      <c r="G207" s="81"/>
      <c r="H207" s="73"/>
      <c r="I207" s="91"/>
      <c r="J207" s="91"/>
      <c r="K207" s="34" t="s">
        <v>65</v>
      </c>
      <c r="L207" s="94">
        <v>207</v>
      </c>
      <c r="M207" s="94"/>
      <c r="N207" s="93"/>
      <c r="O207" s="64" t="s">
        <v>185</v>
      </c>
      <c r="P207" s="66">
        <v>43737.62005787037</v>
      </c>
      <c r="Q207" s="64" t="s">
        <v>790</v>
      </c>
      <c r="R207" s="67" t="s">
        <v>818</v>
      </c>
      <c r="S207" s="64" t="s">
        <v>829</v>
      </c>
      <c r="T207" s="64" t="s">
        <v>833</v>
      </c>
      <c r="U207" s="66">
        <v>43737.62005787037</v>
      </c>
      <c r="V207" s="67" t="s">
        <v>1033</v>
      </c>
      <c r="W207" s="64"/>
      <c r="X207" s="64"/>
      <c r="Y207" s="70" t="s">
        <v>1111</v>
      </c>
      <c r="Z207" s="64"/>
      <c r="AA207" s="104">
        <v>5</v>
      </c>
      <c r="AB207" s="48">
        <v>0</v>
      </c>
      <c r="AC207" s="49">
        <v>0</v>
      </c>
      <c r="AD207" s="48">
        <v>0</v>
      </c>
      <c r="AE207" s="49">
        <v>0</v>
      </c>
      <c r="AF207" s="48">
        <v>0</v>
      </c>
      <c r="AG207" s="49">
        <v>0</v>
      </c>
      <c r="AH207" s="48">
        <v>40</v>
      </c>
      <c r="AI207" s="49">
        <v>100</v>
      </c>
      <c r="AJ207" s="48">
        <v>40</v>
      </c>
      <c r="AK207" s="109"/>
      <c r="AL207" s="67" t="s">
        <v>885</v>
      </c>
      <c r="AM207" s="64" t="b">
        <v>0</v>
      </c>
      <c r="AN207" s="64">
        <v>6</v>
      </c>
      <c r="AO207" s="70" t="s">
        <v>275</v>
      </c>
      <c r="AP207" s="64" t="b">
        <v>0</v>
      </c>
      <c r="AQ207" s="64" t="s">
        <v>1122</v>
      </c>
      <c r="AR207" s="64"/>
      <c r="AS207" s="70" t="s">
        <v>275</v>
      </c>
      <c r="AT207" s="64" t="b">
        <v>0</v>
      </c>
      <c r="AU207" s="64">
        <v>0</v>
      </c>
      <c r="AV207" s="70" t="s">
        <v>275</v>
      </c>
      <c r="AW207" s="64" t="s">
        <v>1135</v>
      </c>
      <c r="AX207" s="64" t="b">
        <v>0</v>
      </c>
      <c r="AY207" s="70" t="s">
        <v>1111</v>
      </c>
      <c r="AZ207" s="64" t="s">
        <v>185</v>
      </c>
      <c r="BA207" s="64">
        <v>0</v>
      </c>
      <c r="BB207" s="64">
        <v>0</v>
      </c>
      <c r="BC207" s="64"/>
      <c r="BD207" s="64"/>
      <c r="BE207" s="64"/>
      <c r="BF207" s="64"/>
      <c r="BG207" s="64"/>
      <c r="BH207" s="64"/>
      <c r="BI207" s="64"/>
      <c r="BJ207" s="64"/>
      <c r="BK207" s="63" t="str">
        <f>REPLACE(INDEX(GroupVertices[Group],MATCH(Edges[[#This Row],[Vertex 1]],GroupVertices[Vertex],0)),1,1,"")</f>
        <v>3</v>
      </c>
      <c r="BL207" s="63" t="str">
        <f>REPLACE(INDEX(GroupVertices[Group],MATCH(Edges[[#This Row],[Vertex 2]],GroupVertices[Vertex],0)),1,1,"")</f>
        <v>3</v>
      </c>
      <c r="BM207" s="127">
        <v>43737</v>
      </c>
      <c r="BN207" s="70" t="s">
        <v>959</v>
      </c>
    </row>
    <row r="208" spans="1:66" ht="15">
      <c r="A208" s="62" t="s">
        <v>727</v>
      </c>
      <c r="B208" s="62" t="s">
        <v>727</v>
      </c>
      <c r="C208" s="81" t="s">
        <v>1830</v>
      </c>
      <c r="D208" s="88">
        <v>10</v>
      </c>
      <c r="E208" s="89" t="s">
        <v>136</v>
      </c>
      <c r="F208" s="90">
        <v>9.333333333333332</v>
      </c>
      <c r="G208" s="81"/>
      <c r="H208" s="73"/>
      <c r="I208" s="91"/>
      <c r="J208" s="91"/>
      <c r="K208" s="34" t="s">
        <v>65</v>
      </c>
      <c r="L208" s="94">
        <v>208</v>
      </c>
      <c r="M208" s="94"/>
      <c r="N208" s="93"/>
      <c r="O208" s="64" t="s">
        <v>185</v>
      </c>
      <c r="P208" s="66">
        <v>43738.67668981481</v>
      </c>
      <c r="Q208" s="64" t="s">
        <v>791</v>
      </c>
      <c r="R208" s="64"/>
      <c r="S208" s="64"/>
      <c r="T208" s="64" t="s">
        <v>833</v>
      </c>
      <c r="U208" s="66">
        <v>43738.67668981481</v>
      </c>
      <c r="V208" s="67" t="s">
        <v>1034</v>
      </c>
      <c r="W208" s="64"/>
      <c r="X208" s="64"/>
      <c r="Y208" s="70" t="s">
        <v>1112</v>
      </c>
      <c r="Z208" s="64"/>
      <c r="AA208" s="104">
        <v>5</v>
      </c>
      <c r="AB208" s="48">
        <v>0</v>
      </c>
      <c r="AC208" s="49">
        <v>0</v>
      </c>
      <c r="AD208" s="48">
        <v>0</v>
      </c>
      <c r="AE208" s="49">
        <v>0</v>
      </c>
      <c r="AF208" s="48">
        <v>0</v>
      </c>
      <c r="AG208" s="49">
        <v>0</v>
      </c>
      <c r="AH208" s="48">
        <v>26</v>
      </c>
      <c r="AI208" s="49">
        <v>100</v>
      </c>
      <c r="AJ208" s="48">
        <v>26</v>
      </c>
      <c r="AK208" s="109"/>
      <c r="AL208" s="67" t="s">
        <v>885</v>
      </c>
      <c r="AM208" s="64" t="b">
        <v>0</v>
      </c>
      <c r="AN208" s="64">
        <v>3</v>
      </c>
      <c r="AO208" s="70" t="s">
        <v>275</v>
      </c>
      <c r="AP208" s="64" t="b">
        <v>0</v>
      </c>
      <c r="AQ208" s="64" t="s">
        <v>1122</v>
      </c>
      <c r="AR208" s="64"/>
      <c r="AS208" s="70" t="s">
        <v>275</v>
      </c>
      <c r="AT208" s="64" t="b">
        <v>0</v>
      </c>
      <c r="AU208" s="64">
        <v>0</v>
      </c>
      <c r="AV208" s="70" t="s">
        <v>275</v>
      </c>
      <c r="AW208" s="64" t="s">
        <v>1135</v>
      </c>
      <c r="AX208" s="64" t="b">
        <v>0</v>
      </c>
      <c r="AY208" s="70" t="s">
        <v>1112</v>
      </c>
      <c r="AZ208" s="64" t="s">
        <v>185</v>
      </c>
      <c r="BA208" s="64">
        <v>0</v>
      </c>
      <c r="BB208" s="64">
        <v>0</v>
      </c>
      <c r="BC208" s="64"/>
      <c r="BD208" s="64"/>
      <c r="BE208" s="64"/>
      <c r="BF208" s="64"/>
      <c r="BG208" s="64"/>
      <c r="BH208" s="64"/>
      <c r="BI208" s="64"/>
      <c r="BJ208" s="64"/>
      <c r="BK208" s="63" t="str">
        <f>REPLACE(INDEX(GroupVertices[Group],MATCH(Edges[[#This Row],[Vertex 1]],GroupVertices[Vertex],0)),1,1,"")</f>
        <v>3</v>
      </c>
      <c r="BL208" s="63" t="str">
        <f>REPLACE(INDEX(GroupVertices[Group],MATCH(Edges[[#This Row],[Vertex 2]],GroupVertices[Vertex],0)),1,1,"")</f>
        <v>3</v>
      </c>
      <c r="BM208" s="127">
        <v>43738</v>
      </c>
      <c r="BN208" s="70" t="s">
        <v>960</v>
      </c>
    </row>
    <row r="209" spans="1:66" ht="15">
      <c r="A209" s="62" t="s">
        <v>727</v>
      </c>
      <c r="B209" s="62" t="s">
        <v>727</v>
      </c>
      <c r="C209" s="81" t="s">
        <v>1830</v>
      </c>
      <c r="D209" s="88">
        <v>10</v>
      </c>
      <c r="E209" s="89" t="s">
        <v>136</v>
      </c>
      <c r="F209" s="90">
        <v>9.333333333333332</v>
      </c>
      <c r="G209" s="81"/>
      <c r="H209" s="73"/>
      <c r="I209" s="91"/>
      <c r="J209" s="91"/>
      <c r="K209" s="34" t="s">
        <v>65</v>
      </c>
      <c r="L209" s="94">
        <v>209</v>
      </c>
      <c r="M209" s="94"/>
      <c r="N209" s="93"/>
      <c r="O209" s="64" t="s">
        <v>185</v>
      </c>
      <c r="P209" s="66">
        <v>43739.70537037037</v>
      </c>
      <c r="Q209" s="64" t="s">
        <v>792</v>
      </c>
      <c r="R209" s="64"/>
      <c r="S209" s="64"/>
      <c r="T209" s="64" t="s">
        <v>833</v>
      </c>
      <c r="U209" s="66">
        <v>43739.70537037037</v>
      </c>
      <c r="V209" s="67" t="s">
        <v>1035</v>
      </c>
      <c r="W209" s="64"/>
      <c r="X209" s="64"/>
      <c r="Y209" s="70" t="s">
        <v>1113</v>
      </c>
      <c r="Z209" s="70" t="s">
        <v>1112</v>
      </c>
      <c r="AA209" s="104">
        <v>5</v>
      </c>
      <c r="AB209" s="48">
        <v>0</v>
      </c>
      <c r="AC209" s="49">
        <v>0</v>
      </c>
      <c r="AD209" s="48">
        <v>0</v>
      </c>
      <c r="AE209" s="49">
        <v>0</v>
      </c>
      <c r="AF209" s="48">
        <v>0</v>
      </c>
      <c r="AG209" s="49">
        <v>0</v>
      </c>
      <c r="AH209" s="48">
        <v>21</v>
      </c>
      <c r="AI209" s="49">
        <v>100</v>
      </c>
      <c r="AJ209" s="48">
        <v>21</v>
      </c>
      <c r="AK209" s="109"/>
      <c r="AL209" s="67" t="s">
        <v>885</v>
      </c>
      <c r="AM209" s="64" t="b">
        <v>0</v>
      </c>
      <c r="AN209" s="64">
        <v>3</v>
      </c>
      <c r="AO209" s="70" t="s">
        <v>1121</v>
      </c>
      <c r="AP209" s="64" t="b">
        <v>0</v>
      </c>
      <c r="AQ209" s="64" t="s">
        <v>1122</v>
      </c>
      <c r="AR209" s="64"/>
      <c r="AS209" s="70" t="s">
        <v>275</v>
      </c>
      <c r="AT209" s="64" t="b">
        <v>0</v>
      </c>
      <c r="AU209" s="64">
        <v>0</v>
      </c>
      <c r="AV209" s="70" t="s">
        <v>275</v>
      </c>
      <c r="AW209" s="64" t="s">
        <v>1135</v>
      </c>
      <c r="AX209" s="64" t="b">
        <v>0</v>
      </c>
      <c r="AY209" s="70" t="s">
        <v>1112</v>
      </c>
      <c r="AZ209" s="64" t="s">
        <v>185</v>
      </c>
      <c r="BA209" s="64">
        <v>0</v>
      </c>
      <c r="BB209" s="64">
        <v>0</v>
      </c>
      <c r="BC209" s="64"/>
      <c r="BD209" s="64"/>
      <c r="BE209" s="64"/>
      <c r="BF209" s="64"/>
      <c r="BG209" s="64"/>
      <c r="BH209" s="64"/>
      <c r="BI209" s="64"/>
      <c r="BJ209" s="64"/>
      <c r="BK209" s="63" t="str">
        <f>REPLACE(INDEX(GroupVertices[Group],MATCH(Edges[[#This Row],[Vertex 1]],GroupVertices[Vertex],0)),1,1,"")</f>
        <v>3</v>
      </c>
      <c r="BL209" s="63" t="str">
        <f>REPLACE(INDEX(GroupVertices[Group],MATCH(Edges[[#This Row],[Vertex 2]],GroupVertices[Vertex],0)),1,1,"")</f>
        <v>3</v>
      </c>
      <c r="BM209" s="127">
        <v>43739</v>
      </c>
      <c r="BN209" s="70" t="s">
        <v>961</v>
      </c>
    </row>
    <row r="210" spans="1:66" ht="15">
      <c r="A210" s="62" t="s">
        <v>727</v>
      </c>
      <c r="B210" s="62" t="s">
        <v>727</v>
      </c>
      <c r="C210" s="81" t="s">
        <v>1830</v>
      </c>
      <c r="D210" s="88">
        <v>10</v>
      </c>
      <c r="E210" s="89" t="s">
        <v>136</v>
      </c>
      <c r="F210" s="90">
        <v>9.333333333333332</v>
      </c>
      <c r="G210" s="81"/>
      <c r="H210" s="73"/>
      <c r="I210" s="91"/>
      <c r="J210" s="91"/>
      <c r="K210" s="34" t="s">
        <v>65</v>
      </c>
      <c r="L210" s="94">
        <v>210</v>
      </c>
      <c r="M210" s="94"/>
      <c r="N210" s="93"/>
      <c r="O210" s="64" t="s">
        <v>185</v>
      </c>
      <c r="P210" s="66">
        <v>43739.7587037037</v>
      </c>
      <c r="Q210" s="64" t="s">
        <v>793</v>
      </c>
      <c r="R210" s="67" t="s">
        <v>819</v>
      </c>
      <c r="S210" s="64" t="s">
        <v>821</v>
      </c>
      <c r="T210" s="64" t="s">
        <v>833</v>
      </c>
      <c r="U210" s="66">
        <v>43739.7587037037</v>
      </c>
      <c r="V210" s="67" t="s">
        <v>1036</v>
      </c>
      <c r="W210" s="64"/>
      <c r="X210" s="64"/>
      <c r="Y210" s="70" t="s">
        <v>1114</v>
      </c>
      <c r="Z210" s="64"/>
      <c r="AA210" s="104">
        <v>5</v>
      </c>
      <c r="AB210" s="48">
        <v>0</v>
      </c>
      <c r="AC210" s="49">
        <v>0</v>
      </c>
      <c r="AD210" s="48">
        <v>0</v>
      </c>
      <c r="AE210" s="49">
        <v>0</v>
      </c>
      <c r="AF210" s="48">
        <v>0</v>
      </c>
      <c r="AG210" s="49">
        <v>0</v>
      </c>
      <c r="AH210" s="48">
        <v>23</v>
      </c>
      <c r="AI210" s="49">
        <v>100</v>
      </c>
      <c r="AJ210" s="48">
        <v>23</v>
      </c>
      <c r="AK210" s="109"/>
      <c r="AL210" s="67" t="s">
        <v>885</v>
      </c>
      <c r="AM210" s="64" t="b">
        <v>0</v>
      </c>
      <c r="AN210" s="64">
        <v>6</v>
      </c>
      <c r="AO210" s="70" t="s">
        <v>275</v>
      </c>
      <c r="AP210" s="64" t="b">
        <v>1</v>
      </c>
      <c r="AQ210" s="64" t="s">
        <v>1122</v>
      </c>
      <c r="AR210" s="64"/>
      <c r="AS210" s="70" t="s">
        <v>1132</v>
      </c>
      <c r="AT210" s="64" t="b">
        <v>0</v>
      </c>
      <c r="AU210" s="64">
        <v>0</v>
      </c>
      <c r="AV210" s="70" t="s">
        <v>275</v>
      </c>
      <c r="AW210" s="64" t="s">
        <v>1135</v>
      </c>
      <c r="AX210" s="64" t="b">
        <v>0</v>
      </c>
      <c r="AY210" s="70" t="s">
        <v>1114</v>
      </c>
      <c r="AZ210" s="64" t="s">
        <v>185</v>
      </c>
      <c r="BA210" s="64">
        <v>0</v>
      </c>
      <c r="BB210" s="64">
        <v>0</v>
      </c>
      <c r="BC210" s="64"/>
      <c r="BD210" s="64"/>
      <c r="BE210" s="64"/>
      <c r="BF210" s="64"/>
      <c r="BG210" s="64"/>
      <c r="BH210" s="64"/>
      <c r="BI210" s="64"/>
      <c r="BJ210" s="64"/>
      <c r="BK210" s="63" t="str">
        <f>REPLACE(INDEX(GroupVertices[Group],MATCH(Edges[[#This Row],[Vertex 1]],GroupVertices[Vertex],0)),1,1,"")</f>
        <v>3</v>
      </c>
      <c r="BL210" s="63" t="str">
        <f>REPLACE(INDEX(GroupVertices[Group],MATCH(Edges[[#This Row],[Vertex 2]],GroupVertices[Vertex],0)),1,1,"")</f>
        <v>3</v>
      </c>
      <c r="BM210" s="127">
        <v>43739</v>
      </c>
      <c r="BN210" s="70" t="s">
        <v>962</v>
      </c>
    </row>
    <row r="211" spans="1:66" ht="15">
      <c r="A211" s="62" t="s">
        <v>727</v>
      </c>
      <c r="B211" s="62" t="s">
        <v>727</v>
      </c>
      <c r="C211" s="81" t="s">
        <v>1830</v>
      </c>
      <c r="D211" s="88">
        <v>10</v>
      </c>
      <c r="E211" s="89" t="s">
        <v>136</v>
      </c>
      <c r="F211" s="90">
        <v>9.333333333333332</v>
      </c>
      <c r="G211" s="81"/>
      <c r="H211" s="73"/>
      <c r="I211" s="91"/>
      <c r="J211" s="91"/>
      <c r="K211" s="34" t="s">
        <v>65</v>
      </c>
      <c r="L211" s="94">
        <v>211</v>
      </c>
      <c r="M211" s="94"/>
      <c r="N211" s="93"/>
      <c r="O211" s="64" t="s">
        <v>185</v>
      </c>
      <c r="P211" s="66">
        <v>43740.792905092596</v>
      </c>
      <c r="Q211" s="64" t="s">
        <v>794</v>
      </c>
      <c r="R211" s="67" t="s">
        <v>799</v>
      </c>
      <c r="S211" s="64" t="s">
        <v>824</v>
      </c>
      <c r="T211" s="64" t="s">
        <v>833</v>
      </c>
      <c r="U211" s="66">
        <v>43740.792905092596</v>
      </c>
      <c r="V211" s="67" t="s">
        <v>1037</v>
      </c>
      <c r="W211" s="64"/>
      <c r="X211" s="64"/>
      <c r="Y211" s="70" t="s">
        <v>1115</v>
      </c>
      <c r="Z211" s="64"/>
      <c r="AA211" s="104">
        <v>5</v>
      </c>
      <c r="AB211" s="48">
        <v>0</v>
      </c>
      <c r="AC211" s="49">
        <v>0</v>
      </c>
      <c r="AD211" s="48">
        <v>0</v>
      </c>
      <c r="AE211" s="49">
        <v>0</v>
      </c>
      <c r="AF211" s="48">
        <v>0</v>
      </c>
      <c r="AG211" s="49">
        <v>0</v>
      </c>
      <c r="AH211" s="48">
        <v>15</v>
      </c>
      <c r="AI211" s="49">
        <v>100</v>
      </c>
      <c r="AJ211" s="48">
        <v>15</v>
      </c>
      <c r="AK211" s="109"/>
      <c r="AL211" s="67" t="s">
        <v>885</v>
      </c>
      <c r="AM211" s="64" t="b">
        <v>0</v>
      </c>
      <c r="AN211" s="64">
        <v>0</v>
      </c>
      <c r="AO211" s="70" t="s">
        <v>275</v>
      </c>
      <c r="AP211" s="64" t="b">
        <v>0</v>
      </c>
      <c r="AQ211" s="64" t="s">
        <v>1122</v>
      </c>
      <c r="AR211" s="64"/>
      <c r="AS211" s="70" t="s">
        <v>275</v>
      </c>
      <c r="AT211" s="64" t="b">
        <v>0</v>
      </c>
      <c r="AU211" s="64">
        <v>0</v>
      </c>
      <c r="AV211" s="70" t="s">
        <v>275</v>
      </c>
      <c r="AW211" s="64" t="s">
        <v>1135</v>
      </c>
      <c r="AX211" s="64" t="b">
        <v>0</v>
      </c>
      <c r="AY211" s="70" t="s">
        <v>1115</v>
      </c>
      <c r="AZ211" s="64" t="s">
        <v>185</v>
      </c>
      <c r="BA211" s="64">
        <v>0</v>
      </c>
      <c r="BB211" s="64">
        <v>0</v>
      </c>
      <c r="BC211" s="64"/>
      <c r="BD211" s="64"/>
      <c r="BE211" s="64"/>
      <c r="BF211" s="64"/>
      <c r="BG211" s="64"/>
      <c r="BH211" s="64"/>
      <c r="BI211" s="64"/>
      <c r="BJ211" s="64"/>
      <c r="BK211" s="63" t="str">
        <f>REPLACE(INDEX(GroupVertices[Group],MATCH(Edges[[#This Row],[Vertex 1]],GroupVertices[Vertex],0)),1,1,"")</f>
        <v>3</v>
      </c>
      <c r="BL211" s="63" t="str">
        <f>REPLACE(INDEX(GroupVertices[Group],MATCH(Edges[[#This Row],[Vertex 2]],GroupVertices[Vertex],0)),1,1,"")</f>
        <v>3</v>
      </c>
      <c r="BM211" s="127">
        <v>43740</v>
      </c>
      <c r="BN211" s="70" t="s">
        <v>963</v>
      </c>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1"/>
    <dataValidation allowBlank="1" showErrorMessage="1" sqref="N2:N2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1"/>
    <dataValidation allowBlank="1" showInputMessage="1" promptTitle="Edge Color" prompt="To select an optional edge color, right-click and select Select Color on the right-click menu." sqref="C3:C211"/>
    <dataValidation allowBlank="1" showInputMessage="1" promptTitle="Edge Width" prompt="Enter an optional edge width between 1 and 10." errorTitle="Invalid Edge Width" error="The optional edge width must be a whole number between 1 and 10." sqref="D3:D211"/>
    <dataValidation allowBlank="1" showInputMessage="1" promptTitle="Edge Opacity" prompt="Enter an optional edge opacity between 0 (transparent) and 100 (opaque)." errorTitle="Invalid Edge Opacity" error="The optional edge opacity must be a whole number between 0 and 10." sqref="F3:F2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1">
      <formula1>ValidEdgeVisibilities</formula1>
    </dataValidation>
    <dataValidation allowBlank="1" showInputMessage="1" showErrorMessage="1" promptTitle="Vertex 1 Name" prompt="Enter the name of the edge's first vertex." sqref="A3:A211"/>
    <dataValidation allowBlank="1" showInputMessage="1" showErrorMessage="1" promptTitle="Vertex 2 Name" prompt="Enter the name of the edge's second vertex." sqref="B3:B211"/>
    <dataValidation allowBlank="1" showInputMessage="1" showErrorMessage="1" promptTitle="Edge Label" prompt="Enter an optional edge label." errorTitle="Invalid Edge Visibility" error="You have entered an unrecognized edge visibility.  Try selecting from the drop-down list instead." sqref="H3:H2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1"/>
  </dataValidations>
  <hyperlinks>
    <hyperlink ref="R7" r:id="rId1" display="https://www.youtube.com/watch?v=EKq63Q7C3oc&amp;feature=youtu.be"/>
    <hyperlink ref="R10" r:id="rId2" display="https://twitter.com/unothegateway/status/1177266664548773888"/>
    <hyperlink ref="R23" r:id="rId3" display="https://www.thesocialmediahat.com/blog/8-social-media-success-secrets-you-need-to-know/"/>
    <hyperlink ref="R31" r:id="rId4" display="https://nationalvoterregistrationday.org/partner-tools/"/>
    <hyperlink ref="R32" r:id="rId5" display="https://nationalvoterregistrationday.org/partner-tools/"/>
    <hyperlink ref="R38" r:id="rId6" display="http://unothegateway.com/uno-celebrates-constitution-week-including-first-amendment-panel/"/>
    <hyperlink ref="R39" r:id="rId7" display="http://unothegateway.com/uno-celebrates-constitution-week-including-first-amendment-panel/"/>
    <hyperlink ref="R40" r:id="rId8" display="https://nodexlgraphgallery.org/Pages/Graph.aspx?graphID=210963"/>
    <hyperlink ref="R41" r:id="rId9" display="https://nodexlgraphgallery.org/Pages/Graph.aspx?graphID=210963"/>
    <hyperlink ref="R42" r:id="rId10" display="https://nodexlgraphgallery.org/Pages/Graph.aspx?graphID=210963"/>
    <hyperlink ref="R44" r:id="rId11" display="https://nodexlgraphgallery.org/Pages/Graph.aspx?graphID=210963"/>
    <hyperlink ref="R45" r:id="rId12" display="https://blog.hubspot.com/marketing/social-media-holiday-calendar-2017"/>
    <hyperlink ref="R47" r:id="rId13" display="https://nodexlgraphgallery.org/Pages/Graph.aspx?graphID=210965"/>
    <hyperlink ref="R48" r:id="rId14" display="https://nodexlgraphgallery.org/Pages/Graph.aspx?graphID=210965"/>
    <hyperlink ref="R49" r:id="rId15" display="https://nodexlgraphgallery.org/Pages/Graph.aspx?graphID=210965"/>
    <hyperlink ref="R50" r:id="rId16" display="https://nodexlgraphgallery.org/Pages/Graph.aspx?graphID=210965"/>
    <hyperlink ref="R51" r:id="rId17" display="https://nodexlgraphgallery.org/Pages/Graph.aspx?graphID=210965"/>
    <hyperlink ref="R52" r:id="rId18" display="https://nodexlgraphgallery.org/Pages/Graph.aspx?graphID=210965"/>
    <hyperlink ref="R53" r:id="rId19" display="https://nodexlgraphgallery.org/Pages/Graph.aspx?graphID=210965"/>
    <hyperlink ref="R54" r:id="rId20" display="https://nodexlgraphgallery.org/Pages/Graph.aspx?graphID=210965"/>
    <hyperlink ref="R55" r:id="rId21" display="https://nodexlgraphgallery.org/Pages/Graph.aspx?graphID=210965"/>
    <hyperlink ref="R56" r:id="rId22" display="https://nodexlgraphgallery.org/Pages/Graph.aspx?graphID=210965"/>
    <hyperlink ref="R57" r:id="rId23" display="https://nodexlgraphgallery.org/Pages/Graph.aspx?graphID=210965"/>
    <hyperlink ref="R58" r:id="rId24" display="https://nodexlgraphgallery.org/Pages/Graph.aspx?graphID=210965"/>
    <hyperlink ref="R59" r:id="rId25" display="https://nodexlgraphgallery.org/Pages/Graph.aspx?graphID=210965"/>
    <hyperlink ref="R60" r:id="rId26" display="https://nodexlgraphgallery.org/Pages/Graph.aspx?graphID=210965"/>
    <hyperlink ref="R76" r:id="rId27" display="https://twitter.com/kylie_squiers/status/1177711359078875143"/>
    <hyperlink ref="R79" r:id="rId28" display="https://www.unomaha.edu/office-of-equity-access-and-diversity/index.php"/>
    <hyperlink ref="R83" r:id="rId29" display="https://nodexlgraphgallery.org/Pages/Graph.aspx?graphID=211526"/>
    <hyperlink ref="R84" r:id="rId30" display="https://nodexlgraphgallery.org/Pages/Graph.aspx?graphID=210965"/>
    <hyperlink ref="R85" r:id="rId31" display="https://nodexlgraphgallery.org/Pages/Graph.aspx?graphID=211526"/>
    <hyperlink ref="R86" r:id="rId32" display="https://nodexlgraphgallery.org/Pages/Graph.aspx?graphID=210965"/>
    <hyperlink ref="R87" r:id="rId33" display="https://nodexlgraphgallery.org/Pages/Graph.aspx?graphID=210965"/>
    <hyperlink ref="R88" r:id="rId34" display="https://nodexlgraphgallery.org/Pages/Graph.aspx?graphID=210965"/>
    <hyperlink ref="R89" r:id="rId35" display="https://nodexlgraphgallery.org/Pages/Graph.aspx?graphID=210965"/>
    <hyperlink ref="R90" r:id="rId36" display="https://nodexlgraphgallery.org/Pages/Graph.aspx?graphID=211526"/>
    <hyperlink ref="R91" r:id="rId37" display="https://nodexlgraphgallery.org/Pages/Graph.aspx?graphID=211526"/>
    <hyperlink ref="R92" r:id="rId38" display="https://nodexlgraphgallery.org/Pages/Graph.aspx?graphID=211526"/>
    <hyperlink ref="R93" r:id="rId39" display="https://nodexlgraphgallery.org/Pages/Graph.aspx?graphID=211526"/>
    <hyperlink ref="R94" r:id="rId40" display="https://nodexlgraphgallery.org/Pages/Graph.aspx?graphID=211526"/>
    <hyperlink ref="R95" r:id="rId41" display="https://nodexlgraphgallery.org/Pages/Graph.aspx?graphID=211526"/>
    <hyperlink ref="R96" r:id="rId42" display="https://nodexlgraphgallery.org/Pages/Graph.aspx?graphID=211526"/>
    <hyperlink ref="R97" r:id="rId43" display="https://nodexlgraphgallery.org/Pages/Graph.aspx?graphID=211526"/>
    <hyperlink ref="R98" r:id="rId44" display="https://nodexlgraphgallery.org/Pages/Graph.aspx?graphID=211526"/>
    <hyperlink ref="R99" r:id="rId45" display="https://nodexlgraphgallery.org/Pages/Graph.aspx?graphID=211526"/>
    <hyperlink ref="R100" r:id="rId46" display="https://nodexlgraphgallery.org/Pages/Graph.aspx?graphID=211526"/>
    <hyperlink ref="R102" r:id="rId47" display="https://twitter.com/unothegateway/status/1176862236507287553"/>
    <hyperlink ref="R103" r:id="rId48" display="https://twitter.com/unothegateway/status/1177606923291697153"/>
    <hyperlink ref="R104" r:id="rId49" display="https://twitter.com/realDonaldTrump/status/1176819645699043328"/>
    <hyperlink ref="R105" r:id="rId50" display="https://twitter.com/MarsNevada/status/1178824234946023424"/>
    <hyperlink ref="R106" r:id="rId51" display="https://twitter.com/MarsNevada/status/1178824234946023424"/>
    <hyperlink ref="R107" r:id="rId52" display="https://nodexlgraphgallery.org/Pages/Graph.aspx?graphID=211526"/>
    <hyperlink ref="R108" r:id="rId53" display="https://nodexlgraphgallery.org/Pages/Graph.aspx?graphID=211526"/>
    <hyperlink ref="R109" r:id="rId54" display="https://nodexlgraphgallery.org/Pages/Graph.aspx?graphID=211526"/>
    <hyperlink ref="R110" r:id="rId55" display="https://twitter.com/marsnevada/status/1178826362468986880"/>
    <hyperlink ref="R111" r:id="rId56" display="https://nodexlgraphgallery.org/Pages/Graph.aspx?graphID=211526"/>
    <hyperlink ref="R113" r:id="rId57" display="https://nodexlgraphgallery.org/Pages/Graph.aspx?graphID=211526"/>
    <hyperlink ref="R116" r:id="rId58" display="https://twitter.com/MarsNevada/status/1178824234946023424"/>
    <hyperlink ref="R117" r:id="rId59" display="https://open.spotify.com/playlist/6nQ1HebZ3y5Q6yTtFSoct4"/>
    <hyperlink ref="R118" r:id="rId60" display="https://twitter.com/MarsNevada/status/1179148347736645633"/>
    <hyperlink ref="R119" r:id="rId61" display="https://nodexlgraphgallery.org/Pages/Graph.aspx?graphID=211526"/>
    <hyperlink ref="R120" r:id="rId62" display="http://unothegateway.com/uno-celebrates-constitution-week-including-first-amendment-panel/"/>
    <hyperlink ref="R121" r:id="rId63" display="http://unothegateway.com/uno-celebrates-constitution-week-including-first-amendment-panel/"/>
    <hyperlink ref="R122" r:id="rId64" display="https://twitter.com/unosml/status/1176886608844345344"/>
    <hyperlink ref="R123" r:id="rId65" display="https://twitter.com/marsnevada/status/1178826362468986880"/>
    <hyperlink ref="R124" r:id="rId66" display="https://nodexlgraphgallery.org/Pages/Graph.aspx?graphID=211526"/>
    <hyperlink ref="R125" r:id="rId67" display="http://unothegateway.com/uno-celebrates-constitution-week-including-first-amendment-panel/"/>
    <hyperlink ref="R126" r:id="rId68" display="https://nodexlgraphgallery.org/Pages/Graph.aspx?graphID=210963"/>
    <hyperlink ref="R128" r:id="rId69" display="https://nodexlgraphgallery.org/Pages/Graph.aspx?graphID=211526"/>
    <hyperlink ref="R129" r:id="rId70" display="https://nodexlgraphgallery.org/Pages/Graph.aspx?graphID=211526"/>
    <hyperlink ref="R130" r:id="rId71" display="https://twitter.com/unosml/status/1176886608844345344"/>
    <hyperlink ref="R131" r:id="rId72" display="https://nodexlgraphgallery.org/Pages/Graph.aspx?graphID=211526"/>
    <hyperlink ref="R132" r:id="rId73" display="https://nodexlgraphgallery.org/Pages/Graph.aspx?graphID=211526"/>
    <hyperlink ref="R133" r:id="rId74" display="https://nodexlgraphgallery.org/Pages/Graph.aspx?graphID=211526"/>
    <hyperlink ref="R134" r:id="rId75" display="https://nodexlgraphgallery.org/Pages/Graph.aspx?graphID=211526"/>
    <hyperlink ref="R135" r:id="rId76" display="https://nodexlgraphgallery.org/Pages/Graph.aspx?graphID=210963"/>
    <hyperlink ref="R136" r:id="rId77" display="https://nodexlgraphgallery.org/Pages/Graph.aspx?graphID=211526"/>
    <hyperlink ref="R138" r:id="rId78" display="https://nodexlgraphgallery.org/Pages/Graph.aspx?graphID=211526"/>
    <hyperlink ref="R140" r:id="rId79" display="https://nodexlgraphgallery.org/Pages/Graph.aspx?graphID=211526"/>
    <hyperlink ref="R142" r:id="rId80" display="https://nodexlgraphgallery.org/Pages/Graph.aspx?graphID=210965"/>
    <hyperlink ref="R143" r:id="rId81" display="https://nodexlgraphgallery.org/Pages/Graph.aspx?graphID=211526"/>
    <hyperlink ref="R146" r:id="rId82" display="https://nodexlgraphgallery.org/Pages/Graph.aspx?graphID=211526"/>
    <hyperlink ref="R148" r:id="rId83" display="https://nodexlgraphgallery.org/Pages/Graph.aspx?graphID=211526"/>
    <hyperlink ref="R149" r:id="rId84" display="https://nodexlgraphgallery.org/Pages/Graph.aspx?graphID=210963"/>
    <hyperlink ref="R150" r:id="rId85" display="https://nodexlgraphgallery.org/Pages/Graph.aspx?graphID=211526"/>
    <hyperlink ref="R153" r:id="rId86" display="https://twitter.com/barstoolhusker/status/1176932576495362049"/>
    <hyperlink ref="R155" r:id="rId87" display="https://nodexlgraphgallery.org/Pages/Graph.aspx?graphID=211526"/>
    <hyperlink ref="R156" r:id="rId88" display="https://nodexlgraphgallery.org/Pages/Graph.aspx?graphID=211526"/>
    <hyperlink ref="R157" r:id="rId89" display="https://nodexlgraphgallery.org/Pages/Graph.aspx?graphID=211526"/>
    <hyperlink ref="R164" r:id="rId90" display="https://twitter.com/unosml/status/1176886608844345344"/>
    <hyperlink ref="R165" r:id="rId91" display="https://blog.hubspot.com/marketing/social-media-holiday-calendar-2017"/>
    <hyperlink ref="R167" r:id="rId92" display="https://www.thesocialmediahat.com/blog/8-social-media-success-secrets-you-need-to-know/"/>
    <hyperlink ref="R168" r:id="rId93" display="https://twitter.com/marsnevada/status/1178826362468986880"/>
    <hyperlink ref="R170" r:id="rId94" display="https://nodexlgraphgallery.org/Pages/Graph.aspx?graphID=210963"/>
    <hyperlink ref="R171" r:id="rId95" display="https://nodexlgraphgallery.org/Pages/Graph.aspx?graphID=210965"/>
    <hyperlink ref="R177" r:id="rId96" display="http://unothegateway.com/uno-celebrates-constitution-week-including-first-amendment-panel/"/>
    <hyperlink ref="R181" r:id="rId97" display="https://twitter.com/marsnevada/status/1178826362468986880"/>
    <hyperlink ref="R187" r:id="rId98" display="https://nationalvoterregistrationday.org/partner-tools/"/>
    <hyperlink ref="R188" r:id="rId99" display="https://twitter.com/unosml/status/1176886608844345344"/>
    <hyperlink ref="R189" r:id="rId100" display="https://blog.hubspot.com/marketing/social-media-holiday-calendar-2017"/>
    <hyperlink ref="R191" r:id="rId101" display="https://www.thesocialmediahat.com/blog/8-social-media-success-secrets-you-need-to-know/"/>
    <hyperlink ref="R192" r:id="rId102" display="https://twitter.com/marsnevada/status/1178826362468986880"/>
    <hyperlink ref="R193" r:id="rId103" display="https://nodexlgraphgallery.org/Pages/Graph.aspx?graphID=211526"/>
    <hyperlink ref="R194" r:id="rId104" display="http://unothegateway.com/uno-celebrates-constitution-week-including-first-amendment-panel/"/>
    <hyperlink ref="R195" r:id="rId105" display="https://nodexlgraphgallery.org/Pages/Graph.aspx?graphID=210963"/>
    <hyperlink ref="R199" r:id="rId106" display="https://nodexlgraphgallery.org/Pages/Graph.aspx?graphID=211526"/>
    <hyperlink ref="R200" r:id="rId107" display="https://nodexlgraphgallery.org/Pages/Graph.aspx?graphID=211526"/>
    <hyperlink ref="R204" r:id="rId108" display="https://twitter.com/unosml/status/1176884019683713024"/>
    <hyperlink ref="R205" r:id="rId109" display="https://twitter.com/aejmc_prd/status/1176946418227056641"/>
    <hyperlink ref="R207" r:id="rId110" display="https://www.brookings.edu/blog/fixgov/2017/09/18/views-among-college-students-regarding-the-first-amendment-results-from-a-new-survey/"/>
    <hyperlink ref="R210" r:id="rId111" display="https://twitter.com/ajplus/status/1179089226966736896"/>
    <hyperlink ref="R211" r:id="rId112" display="http://unothegateway.com/uno-celebrates-constitution-week-including-first-amendment-panel/"/>
    <hyperlink ref="AK61" r:id="rId113" display="https://pbs.twimg.com/media/EFznricU4AEy8LY.jpg"/>
    <hyperlink ref="AK64" r:id="rId114" display="https://pbs.twimg.com/media/EFznricU4AEy8LY.jpg"/>
    <hyperlink ref="AK67" r:id="rId115" display="https://pbs.twimg.com/media/EFznricU4AEy8LY.jpg"/>
    <hyperlink ref="AK75" r:id="rId116" display="https://pbs.twimg.com/tweet_video_thumb/EFeXM77W4AAhyNB.jpg"/>
    <hyperlink ref="AK78" r:id="rId117" display="https://pbs.twimg.com/media/EFp5cbhX0AA_kJk.jpg"/>
    <hyperlink ref="AK80" r:id="rId118" display="https://pbs.twimg.com/media/EF0b0ZnUYAAvkIJ.jpg"/>
    <hyperlink ref="AK101" r:id="rId119" display="https://pbs.twimg.com/media/EFRLdYgWwAAIM8k.jpg"/>
    <hyperlink ref="AK114" r:id="rId120" display="https://pbs.twimg.com/ext_tw_video_thumb/1178824179597991936/pu/img/kJkLG2YVtb-h4GfN.jpg"/>
    <hyperlink ref="AK115" r:id="rId121" display="https://pbs.twimg.com/ext_tw_video_thumb/1178824179597991936/pu/img/kJkLG2YVtb-h4GfN.jpg"/>
    <hyperlink ref="AK117" r:id="rId122" display="https://pbs.twimg.com/media/EF0tK7yU4AAcWo2.jpg"/>
    <hyperlink ref="AK137" r:id="rId123" display="https://pbs.twimg.com/tweet_video_thumb/EFwBFSZWoAEfk4x.jpg"/>
    <hyperlink ref="AK141" r:id="rId124" display="https://pbs.twimg.com/media/EFznricU4AEy8LY.jpg"/>
    <hyperlink ref="AK145" r:id="rId125" display="https://pbs.twimg.com/tweet_video_thumb/EFwBFSZWoAEfk4x.jpg"/>
    <hyperlink ref="AK151" r:id="rId126" display="https://pbs.twimg.com/tweet_video_thumb/EFP8daWUUAAgUT3.jpg"/>
    <hyperlink ref="AK152" r:id="rId127" display="https://pbs.twimg.com/tweet_video_thumb/EFWOmXlXYAERIPH.jpg"/>
    <hyperlink ref="AK153" r:id="rId128" display="https://pbs.twimg.com/tweet_video_thumb/EFkccVKXoAAOAX9.jpg"/>
    <hyperlink ref="AK154" r:id="rId129" display="https://pbs.twimg.com/tweet_video_thumb/EFrT3nBX0AAp6gA.jpg"/>
    <hyperlink ref="AK166" r:id="rId130" display="https://pbs.twimg.com/tweet_video_thumb/EFerNGfW4AUD91A.jpg"/>
    <hyperlink ref="AK169" r:id="rId131" display="https://pbs.twimg.com/media/EFznricU4AEy8LY.jpg"/>
    <hyperlink ref="AK180" r:id="rId132" display="https://pbs.twimg.com/tweet_video_thumb/EFerNGfW4AUD91A.jpg"/>
    <hyperlink ref="AK182" r:id="rId133" display="https://pbs.twimg.com/media/EFznricU4AEy8LY.jpg"/>
    <hyperlink ref="AK190" r:id="rId134" display="https://pbs.twimg.com/tweet_video_thumb/EFerNGfW4AUD91A.jpg"/>
    <hyperlink ref="AL3" r:id="rId135" display="http://pbs.twimg.com/profile_images/567439567360245760/t7pyr8Ah_normal.jpeg"/>
    <hyperlink ref="AL4" r:id="rId136" display="http://pbs.twimg.com/profile_images/567439567360245760/t7pyr8Ah_normal.jpeg"/>
    <hyperlink ref="AL5" r:id="rId137" display="http://pbs.twimg.com/profile_images/3243737137/f6fb1556bd20677e91a2bd4e4f676d20_normal.jpeg"/>
    <hyperlink ref="AL6" r:id="rId138" display="http://pbs.twimg.com/profile_images/1020168026899939328/jDnCQqxk_normal.jpg"/>
    <hyperlink ref="AL7" r:id="rId139" display="http://pbs.twimg.com/profile_images/1213459310/Makkaltv_web_normal.png"/>
    <hyperlink ref="AL8" r:id="rId140" display="http://pbs.twimg.com/profile_images/1101096604390420481/1A0gbHVa_normal.jpg"/>
    <hyperlink ref="AL9" r:id="rId141" display="http://pbs.twimg.com/profile_images/1151716300839931904/Y72pA1N8_normal.jpg"/>
    <hyperlink ref="AL10" r:id="rId142" display="http://pbs.twimg.com/profile_images/1124176275722125312/lyn4nKwU_normal.jpg"/>
    <hyperlink ref="AL11" r:id="rId143" display="http://pbs.twimg.com/profile_images/691486428253958144/rRbwW0C1_normal.jpg"/>
    <hyperlink ref="AL12" r:id="rId144" display="http://pbs.twimg.com/profile_images/691486428253958144/rRbwW0C1_normal.jpg"/>
    <hyperlink ref="AL13" r:id="rId145" display="http://pbs.twimg.com/profile_images/691486428253958144/rRbwW0C1_normal.jpg"/>
    <hyperlink ref="AL14" r:id="rId146" display="http://pbs.twimg.com/profile_images/691486428253958144/rRbwW0C1_normal.jpg"/>
    <hyperlink ref="AL15" r:id="rId147" display="http://pbs.twimg.com/profile_images/691486428253958144/rRbwW0C1_normal.jpg"/>
    <hyperlink ref="AL16" r:id="rId148" display="http://pbs.twimg.com/profile_images/691486428253958144/rRbwW0C1_normal.jpg"/>
    <hyperlink ref="AL17" r:id="rId149" display="http://pbs.twimg.com/profile_images/841180358687232000/WPPfQFZe_normal.jpg"/>
    <hyperlink ref="AL18" r:id="rId150" display="http://pbs.twimg.com/profile_images/841180358687232000/WPPfQFZe_normal.jpg"/>
    <hyperlink ref="AL19" r:id="rId151" display="http://pbs.twimg.com/profile_images/841180358687232000/WPPfQFZe_normal.jpg"/>
    <hyperlink ref="AL20" r:id="rId152" display="http://pbs.twimg.com/profile_images/1174724847156547589/QnFLbAWF_normal.jpg"/>
    <hyperlink ref="AL21" r:id="rId153" display="http://pbs.twimg.com/profile_images/1174724847156547589/QnFLbAWF_normal.jpg"/>
    <hyperlink ref="AL22" r:id="rId154" display="http://pbs.twimg.com/profile_images/1174724847156547589/QnFLbAWF_normal.jpg"/>
    <hyperlink ref="AL23" r:id="rId155" display="http://pbs.twimg.com/profile_images/912667889395798022/pMoB2qc8_normal.jpg"/>
    <hyperlink ref="AL24" r:id="rId156" display="http://pbs.twimg.com/profile_images/638699325959180288/5d-g_8F3_normal.jpg"/>
    <hyperlink ref="AL25" r:id="rId157" display="http://pbs.twimg.com/profile_images/638699325959180288/5d-g_8F3_normal.jpg"/>
    <hyperlink ref="AL26" r:id="rId158" display="http://pbs.twimg.com/profile_images/638699325959180288/5d-g_8F3_normal.jpg"/>
    <hyperlink ref="AL27" r:id="rId159" display="http://pbs.twimg.com/profile_images/638699325959180288/5d-g_8F3_normal.jpg"/>
    <hyperlink ref="AL28" r:id="rId160" display="http://pbs.twimg.com/profile_images/638699325959180288/5d-g_8F3_normal.jpg"/>
    <hyperlink ref="AL29" r:id="rId161" display="http://pbs.twimg.com/profile_images/638699325959180288/5d-g_8F3_normal.jpg"/>
    <hyperlink ref="AL30" r:id="rId162" display="http://pbs.twimg.com/profile_images/638699325959180288/5d-g_8F3_normal.jpg"/>
    <hyperlink ref="AL31" r:id="rId163" display="http://pbs.twimg.com/profile_images/2761713408/6329c1d5a241ca23457c0db374bee56b_normal.jpeg"/>
    <hyperlink ref="AL32" r:id="rId164" display="http://pbs.twimg.com/profile_images/2761713408/6329c1d5a241ca23457c0db374bee56b_normal.jpeg"/>
    <hyperlink ref="AL33" r:id="rId165" display="http://pbs.twimg.com/profile_images/2761713408/6329c1d5a241ca23457c0db374bee56b_normal.jpeg"/>
    <hyperlink ref="AL34" r:id="rId166" display="http://pbs.twimg.com/profile_images/2761713408/6329c1d5a241ca23457c0db374bee56b_normal.jpeg"/>
    <hyperlink ref="AL35" r:id="rId167" display="http://pbs.twimg.com/profile_images/2761713408/6329c1d5a241ca23457c0db374bee56b_normal.jpeg"/>
    <hyperlink ref="AL36" r:id="rId168" display="http://pbs.twimg.com/profile_images/2761713408/6329c1d5a241ca23457c0db374bee56b_normal.jpeg"/>
    <hyperlink ref="AL37" r:id="rId169" display="http://pbs.twimg.com/profile_images/2761713408/6329c1d5a241ca23457c0db374bee56b_normal.jpeg"/>
    <hyperlink ref="AL38" r:id="rId170" display="http://pbs.twimg.com/profile_images/2761713408/6329c1d5a241ca23457c0db374bee56b_normal.jpeg"/>
    <hyperlink ref="AL39" r:id="rId171" display="http://pbs.twimg.com/profile_images/2761713408/6329c1d5a241ca23457c0db374bee56b_normal.jpeg"/>
    <hyperlink ref="AL40" r:id="rId172" display="http://pbs.twimg.com/profile_images/1061744570344517633/fKDfFqhQ_normal.jpg"/>
    <hyperlink ref="AL41" r:id="rId173" display="http://pbs.twimg.com/profile_images/1061744570344517633/fKDfFqhQ_normal.jpg"/>
    <hyperlink ref="AL42" r:id="rId174" display="http://pbs.twimg.com/profile_images/1061744570344517633/fKDfFqhQ_normal.jpg"/>
    <hyperlink ref="AL43" r:id="rId175" display="http://pbs.twimg.com/profile_images/677951382775709696/azMKWnDc_normal.jpg"/>
    <hyperlink ref="AL44" r:id="rId176" display="http://pbs.twimg.com/profile_images/1061744570344517633/fKDfFqhQ_normal.jpg"/>
    <hyperlink ref="AL45" r:id="rId177" display="http://pbs.twimg.com/profile_images/912667889395798022/pMoB2qc8_normal.jpg"/>
    <hyperlink ref="AL46" r:id="rId178" display="http://pbs.twimg.com/profile_images/1061744570344517633/fKDfFqhQ_normal.jpg"/>
    <hyperlink ref="AL47" r:id="rId179" display="http://pbs.twimg.com/profile_images/1061744570344517633/fKDfFqhQ_normal.jpg"/>
    <hyperlink ref="AL48" r:id="rId180" display="http://pbs.twimg.com/profile_images/875946540715659264/FDOf-UKL_normal.jpg"/>
    <hyperlink ref="AL49" r:id="rId181" display="http://pbs.twimg.com/profile_images/1061744570344517633/fKDfFqhQ_normal.jpg"/>
    <hyperlink ref="AL50" r:id="rId182" display="http://pbs.twimg.com/profile_images/875946540715659264/FDOf-UKL_normal.jpg"/>
    <hyperlink ref="AL51" r:id="rId183" display="http://pbs.twimg.com/profile_images/1061744570344517633/fKDfFqhQ_normal.jpg"/>
    <hyperlink ref="AL52" r:id="rId184" display="http://pbs.twimg.com/profile_images/875946540715659264/FDOf-UKL_normal.jpg"/>
    <hyperlink ref="AL53" r:id="rId185" display="http://pbs.twimg.com/profile_images/1061744570344517633/fKDfFqhQ_normal.jpg"/>
    <hyperlink ref="AL54" r:id="rId186" display="http://pbs.twimg.com/profile_images/875946540715659264/FDOf-UKL_normal.jpg"/>
    <hyperlink ref="AL55" r:id="rId187" display="http://pbs.twimg.com/profile_images/1061744570344517633/fKDfFqhQ_normal.jpg"/>
    <hyperlink ref="AL56" r:id="rId188" display="http://pbs.twimg.com/profile_images/875946540715659264/FDOf-UKL_normal.jpg"/>
    <hyperlink ref="AL57" r:id="rId189" display="http://pbs.twimg.com/profile_images/1061744570344517633/fKDfFqhQ_normal.jpg"/>
    <hyperlink ref="AL58" r:id="rId190" display="http://pbs.twimg.com/profile_images/875946540715659264/FDOf-UKL_normal.jpg"/>
    <hyperlink ref="AL59" r:id="rId191" display="http://pbs.twimg.com/profile_images/1061744570344517633/fKDfFqhQ_normal.jpg"/>
    <hyperlink ref="AL60" r:id="rId192" display="http://pbs.twimg.com/profile_images/875946540715659264/FDOf-UKL_normal.jpg"/>
    <hyperlink ref="AL61" r:id="rId193" display="https://pbs.twimg.com/media/EFznricU4AEy8LY.jpg"/>
    <hyperlink ref="AL62" r:id="rId194" display="http://pbs.twimg.com/profile_images/1061744570344517633/fKDfFqhQ_normal.jpg"/>
    <hyperlink ref="AL63" r:id="rId195" display="http://pbs.twimg.com/profile_images/501498048363503617/3GKMEzwN_normal.jpeg"/>
    <hyperlink ref="AL64" r:id="rId196" display="https://pbs.twimg.com/media/EFznricU4AEy8LY.jpg"/>
    <hyperlink ref="AL65" r:id="rId197" display="http://pbs.twimg.com/profile_images/1061744570344517633/fKDfFqhQ_normal.jpg"/>
    <hyperlink ref="AL66" r:id="rId198" display="http://pbs.twimg.com/profile_images/501498048363503617/3GKMEzwN_normal.jpeg"/>
    <hyperlink ref="AL67" r:id="rId199" display="https://pbs.twimg.com/media/EFznricU4AEy8LY.jpg"/>
    <hyperlink ref="AL68" r:id="rId200" display="http://pbs.twimg.com/profile_images/1061744570344517633/fKDfFqhQ_normal.jpg"/>
    <hyperlink ref="AL69" r:id="rId201" display="http://pbs.twimg.com/profile_images/501498048363503617/3GKMEzwN_normal.jpeg"/>
    <hyperlink ref="AL70" r:id="rId202" display="http://pbs.twimg.com/profile_images/501498048363503617/3GKMEzwN_normal.jpeg"/>
    <hyperlink ref="AL71" r:id="rId203" display="http://pbs.twimg.com/profile_images/501498048363503617/3GKMEzwN_normal.jpeg"/>
    <hyperlink ref="AL72" r:id="rId204" display="http://pbs.twimg.com/profile_images/501498048363503617/3GKMEzwN_normal.jpeg"/>
    <hyperlink ref="AL73" r:id="rId205" display="http://pbs.twimg.com/profile_images/1173256262777282561/7ZSOgUL3_normal.jpg"/>
    <hyperlink ref="AL74" r:id="rId206" display="http://pbs.twimg.com/profile_images/1173256262777282561/7ZSOgUL3_normal.jpg"/>
    <hyperlink ref="AL75" r:id="rId207" display="https://pbs.twimg.com/tweet_video_thumb/EFeXM77W4AAhyNB.jpg"/>
    <hyperlink ref="AL76" r:id="rId208" display="http://pbs.twimg.com/profile_images/1173256262777282561/7ZSOgUL3_normal.jpg"/>
    <hyperlink ref="AL77" r:id="rId209" display="http://pbs.twimg.com/profile_images/1173256262777282561/7ZSOgUL3_normal.jpg"/>
    <hyperlink ref="AL78" r:id="rId210" display="https://pbs.twimg.com/media/EFp5cbhX0AA_kJk.jpg"/>
    <hyperlink ref="AL79" r:id="rId211" display="http://pbs.twimg.com/profile_images/1173256262777282561/7ZSOgUL3_normal.jpg"/>
    <hyperlink ref="AL80" r:id="rId212" display="https://pbs.twimg.com/media/EF0b0ZnUYAAvkIJ.jpg"/>
    <hyperlink ref="AL81" r:id="rId213" display="http://pbs.twimg.com/profile_images/1173256262777282561/7ZSOgUL3_normal.jpg"/>
    <hyperlink ref="AL82" r:id="rId214" display="http://pbs.twimg.com/profile_images/1173256262777282561/7ZSOgUL3_normal.jpg"/>
    <hyperlink ref="AL83" r:id="rId215" display="http://pbs.twimg.com/profile_images/912667889395798022/pMoB2qc8_normal.jpg"/>
    <hyperlink ref="AL84" r:id="rId216" display="http://pbs.twimg.com/profile_images/1061744570344517633/fKDfFqhQ_normal.jpg"/>
    <hyperlink ref="AL85" r:id="rId217" display="http://pbs.twimg.com/profile_images/1061744570344517633/fKDfFqhQ_normal.jpg"/>
    <hyperlink ref="AL86" r:id="rId218" display="http://pbs.twimg.com/profile_images/875946540715659264/FDOf-UKL_normal.jpg"/>
    <hyperlink ref="AL87" r:id="rId219" display="http://pbs.twimg.com/profile_images/875946540715659264/FDOf-UKL_normal.jpg"/>
    <hyperlink ref="AL88" r:id="rId220" display="http://pbs.twimg.com/profile_images/875946540715659264/FDOf-UKL_normal.jpg"/>
    <hyperlink ref="AL89" r:id="rId221" display="http://pbs.twimg.com/profile_images/875946540715659264/FDOf-UKL_normal.jpg"/>
    <hyperlink ref="AL90" r:id="rId222" display="http://pbs.twimg.com/profile_images/875946540715659264/FDOf-UKL_normal.jpg"/>
    <hyperlink ref="AL91" r:id="rId223" display="http://pbs.twimg.com/profile_images/875946540715659264/FDOf-UKL_normal.jpg"/>
    <hyperlink ref="AL92" r:id="rId224" display="http://pbs.twimg.com/profile_images/875946540715659264/FDOf-UKL_normal.jpg"/>
    <hyperlink ref="AL93" r:id="rId225" display="http://pbs.twimg.com/profile_images/875946540715659264/FDOf-UKL_normal.jpg"/>
    <hyperlink ref="AL94" r:id="rId226" display="http://pbs.twimg.com/profile_images/875946540715659264/FDOf-UKL_normal.jpg"/>
    <hyperlink ref="AL95" r:id="rId227" display="http://pbs.twimg.com/profile_images/875946540715659264/FDOf-UKL_normal.jpg"/>
    <hyperlink ref="AL96" r:id="rId228" display="http://pbs.twimg.com/profile_images/875946540715659264/FDOf-UKL_normal.jpg"/>
    <hyperlink ref="AL97" r:id="rId229" display="http://pbs.twimg.com/profile_images/875946540715659264/FDOf-UKL_normal.jpg"/>
    <hyperlink ref="AL98" r:id="rId230" display="http://pbs.twimg.com/profile_images/875946540715659264/FDOf-UKL_normal.jpg"/>
    <hyperlink ref="AL99" r:id="rId231" display="http://pbs.twimg.com/profile_images/875946540715659264/FDOf-UKL_normal.jpg"/>
    <hyperlink ref="AL100" r:id="rId232" display="http://pbs.twimg.com/profile_images/1150860543730868227/QCJmB2x5_normal.jpg"/>
    <hyperlink ref="AL101" r:id="rId233" display="https://pbs.twimg.com/media/EFRLdYgWwAAIM8k.jpg"/>
    <hyperlink ref="AL102" r:id="rId234" display="http://pbs.twimg.com/profile_images/1124176275722125312/lyn4nKwU_normal.jpg"/>
    <hyperlink ref="AL103" r:id="rId235" display="http://pbs.twimg.com/profile_images/1124176275722125312/lyn4nKwU_normal.jpg"/>
    <hyperlink ref="AL104" r:id="rId236" display="http://pbs.twimg.com/profile_images/1124176275722125312/lyn4nKwU_normal.jpg"/>
    <hyperlink ref="AL105" r:id="rId237" display="http://pbs.twimg.com/profile_images/1124176275722125312/lyn4nKwU_normal.jpg"/>
    <hyperlink ref="AL106" r:id="rId238" display="http://pbs.twimg.com/profile_images/1124176275722125312/lyn4nKwU_normal.jpg"/>
    <hyperlink ref="AL107" r:id="rId239" display="http://pbs.twimg.com/profile_images/912667889395798022/pMoB2qc8_normal.jpg"/>
    <hyperlink ref="AL108" r:id="rId240" display="http://pbs.twimg.com/profile_images/1061744570344517633/fKDfFqhQ_normal.jpg"/>
    <hyperlink ref="AL109" r:id="rId241" display="http://pbs.twimg.com/profile_images/1150860543730868227/QCJmB2x5_normal.jpg"/>
    <hyperlink ref="AL110" r:id="rId242" display="http://pbs.twimg.com/profile_images/912667889395798022/pMoB2qc8_normal.jpg"/>
    <hyperlink ref="AL111" r:id="rId243" display="http://pbs.twimg.com/profile_images/912667889395798022/pMoB2qc8_normal.jpg"/>
    <hyperlink ref="AL112" r:id="rId244" display="http://pbs.twimg.com/profile_images/1061744570344517633/fKDfFqhQ_normal.jpg"/>
    <hyperlink ref="AL113" r:id="rId245" display="http://pbs.twimg.com/profile_images/1061744570344517633/fKDfFqhQ_normal.jpg"/>
    <hyperlink ref="AL114" r:id="rId246" display="https://pbs.twimg.com/ext_tw_video_thumb/1178824179597991936/pu/img/kJkLG2YVtb-h4GfN.jpg"/>
    <hyperlink ref="AL115" r:id="rId247" display="https://pbs.twimg.com/ext_tw_video_thumb/1178824179597991936/pu/img/kJkLG2YVtb-h4GfN.jpg"/>
    <hyperlink ref="AL116" r:id="rId248" display="http://pbs.twimg.com/profile_images/1174767693976616960/Sk9xAS_U_normal.jpg"/>
    <hyperlink ref="AL117" r:id="rId249" display="https://pbs.twimg.com/media/EF0tK7yU4AAcWo2.jpg"/>
    <hyperlink ref="AL118" r:id="rId250" display="http://pbs.twimg.com/profile_images/1174767693976616960/Sk9xAS_U_normal.jpg"/>
    <hyperlink ref="AL119" r:id="rId251" display="http://pbs.twimg.com/profile_images/1150860543730868227/QCJmB2x5_normal.jpg"/>
    <hyperlink ref="AL120" r:id="rId252" display="http://pbs.twimg.com/profile_images/923243414425976832/GWZwBnhE_normal.jpg"/>
    <hyperlink ref="AL121" r:id="rId253" display="http://pbs.twimg.com/profile_images/912667889395798022/pMoB2qc8_normal.jpg"/>
    <hyperlink ref="AL122" r:id="rId254" display="http://pbs.twimg.com/profile_images/912667889395798022/pMoB2qc8_normal.jpg"/>
    <hyperlink ref="AL123" r:id="rId255" display="http://pbs.twimg.com/profile_images/912667889395798022/pMoB2qc8_normal.jpg"/>
    <hyperlink ref="AL124" r:id="rId256" display="http://pbs.twimg.com/profile_images/912667889395798022/pMoB2qc8_normal.jpg"/>
    <hyperlink ref="AL125" r:id="rId257" display="http://pbs.twimg.com/profile_images/1061744570344517633/fKDfFqhQ_normal.jpg"/>
    <hyperlink ref="AL126" r:id="rId258" display="http://pbs.twimg.com/profile_images/1061744570344517633/fKDfFqhQ_normal.jpg"/>
    <hyperlink ref="AL127" r:id="rId259" display="http://pbs.twimg.com/profile_images/1061744570344517633/fKDfFqhQ_normal.jpg"/>
    <hyperlink ref="AL128" r:id="rId260" display="http://pbs.twimg.com/profile_images/1061744570344517633/fKDfFqhQ_normal.jpg"/>
    <hyperlink ref="AL129" r:id="rId261" display="http://pbs.twimg.com/profile_images/1150860543730868227/QCJmB2x5_normal.jpg"/>
    <hyperlink ref="AL130" r:id="rId262" display="http://pbs.twimg.com/profile_images/912667889395798022/pMoB2qc8_normal.jpg"/>
    <hyperlink ref="AL131" r:id="rId263" display="http://pbs.twimg.com/profile_images/912667889395798022/pMoB2qc8_normal.jpg"/>
    <hyperlink ref="AL132" r:id="rId264" display="http://pbs.twimg.com/profile_images/1061744570344517633/fKDfFqhQ_normal.jpg"/>
    <hyperlink ref="AL133" r:id="rId265" display="http://pbs.twimg.com/profile_images/1150860543730868227/QCJmB2x5_normal.jpg"/>
    <hyperlink ref="AL134" r:id="rId266" display="http://pbs.twimg.com/profile_images/912667889395798022/pMoB2qc8_normal.jpg"/>
    <hyperlink ref="AL135" r:id="rId267" display="http://pbs.twimg.com/profile_images/1061744570344517633/fKDfFqhQ_normal.jpg"/>
    <hyperlink ref="AL136" r:id="rId268" display="http://pbs.twimg.com/profile_images/1061744570344517633/fKDfFqhQ_normal.jpg"/>
    <hyperlink ref="AL137" r:id="rId269" display="https://pbs.twimg.com/tweet_video_thumb/EFwBFSZWoAEfk4x.jpg"/>
    <hyperlink ref="AL138" r:id="rId270" display="http://pbs.twimg.com/profile_images/1150860543730868227/QCJmB2x5_normal.jpg"/>
    <hyperlink ref="AL139" r:id="rId271" display="http://pbs.twimg.com/profile_images/1173076646527688704/VMno7d8h_normal.jpg"/>
    <hyperlink ref="AL140" r:id="rId272" display="http://pbs.twimg.com/profile_images/912667889395798022/pMoB2qc8_normal.jpg"/>
    <hyperlink ref="AL141" r:id="rId273" display="https://pbs.twimg.com/media/EFznricU4AEy8LY.jpg"/>
    <hyperlink ref="AL142" r:id="rId274" display="http://pbs.twimg.com/profile_images/1061744570344517633/fKDfFqhQ_normal.jpg"/>
    <hyperlink ref="AL143" r:id="rId275" display="http://pbs.twimg.com/profile_images/1061744570344517633/fKDfFqhQ_normal.jpg"/>
    <hyperlink ref="AL144" r:id="rId276" display="http://pbs.twimg.com/profile_images/1061744570344517633/fKDfFqhQ_normal.jpg"/>
    <hyperlink ref="AL145" r:id="rId277" display="https://pbs.twimg.com/tweet_video_thumb/EFwBFSZWoAEfk4x.jpg"/>
    <hyperlink ref="AL146" r:id="rId278" display="http://pbs.twimg.com/profile_images/1150860543730868227/QCJmB2x5_normal.jpg"/>
    <hyperlink ref="AL147" r:id="rId279" display="http://pbs.twimg.com/profile_images/1173076646527688704/VMno7d8h_normal.jpg"/>
    <hyperlink ref="AL148" r:id="rId280" display="http://pbs.twimg.com/profile_images/912667889395798022/pMoB2qc8_normal.jpg"/>
    <hyperlink ref="AL149" r:id="rId281" display="http://pbs.twimg.com/profile_images/1061744570344517633/fKDfFqhQ_normal.jpg"/>
    <hyperlink ref="AL150" r:id="rId282" display="http://pbs.twimg.com/profile_images/1061744570344517633/fKDfFqhQ_normal.jpg"/>
    <hyperlink ref="AL151" r:id="rId283" display="https://pbs.twimg.com/tweet_video_thumb/EFP8daWUUAAgUT3.jpg"/>
    <hyperlink ref="AL152" r:id="rId284" display="https://pbs.twimg.com/tweet_video_thumb/EFWOmXlXYAERIPH.jpg"/>
    <hyperlink ref="AL153" r:id="rId285" display="https://pbs.twimg.com/tweet_video_thumb/EFkccVKXoAAOAX9.jpg"/>
    <hyperlink ref="AL154" r:id="rId286" display="https://pbs.twimg.com/tweet_video_thumb/EFrT3nBX0AAp6gA.jpg"/>
    <hyperlink ref="AL155" r:id="rId287" display="http://pbs.twimg.com/profile_images/1150860543730868227/QCJmB2x5_normal.jpg"/>
    <hyperlink ref="AL156" r:id="rId288" display="http://pbs.twimg.com/profile_images/1150860543730868227/QCJmB2x5_normal.jpg"/>
    <hyperlink ref="AL157" r:id="rId289" display="http://pbs.twimg.com/profile_images/1150860543730868227/QCJmB2x5_normal.jpg"/>
    <hyperlink ref="AL158" r:id="rId290" display="http://pbs.twimg.com/profile_images/1150860543730868227/QCJmB2x5_normal.jpg"/>
    <hyperlink ref="AL159" r:id="rId291" display="http://pbs.twimg.com/profile_images/1173076646527688704/VMno7d8h_normal.jpg"/>
    <hyperlink ref="AL160" r:id="rId292" display="http://pbs.twimg.com/profile_images/1173076646527688704/VMno7d8h_normal.jpg"/>
    <hyperlink ref="AL161" r:id="rId293" display="http://pbs.twimg.com/profile_images/1173076646527688704/VMno7d8h_normal.jpg"/>
    <hyperlink ref="AL162" r:id="rId294" display="http://pbs.twimg.com/profile_images/1173076646527688704/VMno7d8h_normal.jpg"/>
    <hyperlink ref="AL163" r:id="rId295" display="http://pbs.twimg.com/profile_images/923243414425976832/GWZwBnhE_normal.jpg"/>
    <hyperlink ref="AL164" r:id="rId296" display="http://pbs.twimg.com/profile_images/912667889395798022/pMoB2qc8_normal.jpg"/>
    <hyperlink ref="AL165" r:id="rId297" display="http://pbs.twimg.com/profile_images/912667889395798022/pMoB2qc8_normal.jpg"/>
    <hyperlink ref="AL166" r:id="rId298" display="https://pbs.twimg.com/tweet_video_thumb/EFerNGfW4AUD91A.jpg"/>
    <hyperlink ref="AL167" r:id="rId299" display="http://pbs.twimg.com/profile_images/912667889395798022/pMoB2qc8_normal.jpg"/>
    <hyperlink ref="AL168" r:id="rId300" display="http://pbs.twimg.com/profile_images/912667889395798022/pMoB2qc8_normal.jpg"/>
    <hyperlink ref="AL169" r:id="rId301" display="https://pbs.twimg.com/media/EFznricU4AEy8LY.jpg"/>
    <hyperlink ref="AL170" r:id="rId302" display="http://pbs.twimg.com/profile_images/1061744570344517633/fKDfFqhQ_normal.jpg"/>
    <hyperlink ref="AL171" r:id="rId303" display="http://pbs.twimg.com/profile_images/1061744570344517633/fKDfFqhQ_normal.jpg"/>
    <hyperlink ref="AL172" r:id="rId304" display="http://pbs.twimg.com/profile_images/1061744570344517633/fKDfFqhQ_normal.jpg"/>
    <hyperlink ref="AL173" r:id="rId305" display="http://pbs.twimg.com/profile_images/1061744570344517633/fKDfFqhQ_normal.jpg"/>
    <hyperlink ref="AL174" r:id="rId306" display="http://pbs.twimg.com/profile_images/1061744570344517633/fKDfFqhQ_normal.jpg"/>
    <hyperlink ref="AL175" r:id="rId307" display="http://pbs.twimg.com/profile_images/1061744570344517633/fKDfFqhQ_normal.jpg"/>
    <hyperlink ref="AL176" r:id="rId308" display="http://pbs.twimg.com/profile_images/1140048787844534272/GCgv7tNe_normal.jpg"/>
    <hyperlink ref="AL177" r:id="rId309" display="http://pbs.twimg.com/profile_images/923243414425976832/GWZwBnhE_normal.jpg"/>
    <hyperlink ref="AL178" r:id="rId310" display="http://pbs.twimg.com/profile_images/923243414425976832/GWZwBnhE_normal.jpg"/>
    <hyperlink ref="AL179" r:id="rId311" display="http://pbs.twimg.com/profile_images/923243414425976832/GWZwBnhE_normal.jpg"/>
    <hyperlink ref="AL180" r:id="rId312" display="https://pbs.twimg.com/tweet_video_thumb/EFerNGfW4AUD91A.jpg"/>
    <hyperlink ref="AL181" r:id="rId313" display="http://pbs.twimg.com/profile_images/912667889395798022/pMoB2qc8_normal.jpg"/>
    <hyperlink ref="AL182" r:id="rId314" display="https://pbs.twimg.com/media/EFznricU4AEy8LY.jpg"/>
    <hyperlink ref="AL183" r:id="rId315" display="http://pbs.twimg.com/profile_images/1061744570344517633/fKDfFqhQ_normal.jpg"/>
    <hyperlink ref="AL184" r:id="rId316" display="http://pbs.twimg.com/profile_images/1061744570344517633/fKDfFqhQ_normal.jpg"/>
    <hyperlink ref="AL185" r:id="rId317" display="http://pbs.twimg.com/profile_images/1061744570344517633/fKDfFqhQ_normal.jpg"/>
    <hyperlink ref="AL186" r:id="rId318" display="http://pbs.twimg.com/profile_images/1140048787844534272/GCgv7tNe_normal.jpg"/>
    <hyperlink ref="AL187" r:id="rId319" display="http://pbs.twimg.com/profile_images/912667889395798022/pMoB2qc8_normal.jpg"/>
    <hyperlink ref="AL188" r:id="rId320" display="http://pbs.twimg.com/profile_images/912667889395798022/pMoB2qc8_normal.jpg"/>
    <hyperlink ref="AL189" r:id="rId321" display="http://pbs.twimg.com/profile_images/912667889395798022/pMoB2qc8_normal.jpg"/>
    <hyperlink ref="AL190" r:id="rId322" display="https://pbs.twimg.com/tweet_video_thumb/EFerNGfW4AUD91A.jpg"/>
    <hyperlink ref="AL191" r:id="rId323" display="http://pbs.twimg.com/profile_images/912667889395798022/pMoB2qc8_normal.jpg"/>
    <hyperlink ref="AL192" r:id="rId324" display="http://pbs.twimg.com/profile_images/912667889395798022/pMoB2qc8_normal.jpg"/>
    <hyperlink ref="AL193" r:id="rId325" display="http://pbs.twimg.com/profile_images/912667889395798022/pMoB2qc8_normal.jpg"/>
    <hyperlink ref="AL194" r:id="rId326" display="http://pbs.twimg.com/profile_images/1061744570344517633/fKDfFqhQ_normal.jpg"/>
    <hyperlink ref="AL195" r:id="rId327" display="http://pbs.twimg.com/profile_images/1061744570344517633/fKDfFqhQ_normal.jpg"/>
    <hyperlink ref="AL196" r:id="rId328" display="http://pbs.twimg.com/profile_images/1061744570344517633/fKDfFqhQ_normal.jpg"/>
    <hyperlink ref="AL197" r:id="rId329" display="http://pbs.twimg.com/profile_images/1061744570344517633/fKDfFqhQ_normal.jpg"/>
    <hyperlink ref="AL198" r:id="rId330" display="http://pbs.twimg.com/profile_images/1061744570344517633/fKDfFqhQ_normal.jpg"/>
    <hyperlink ref="AL199" r:id="rId331" display="http://pbs.twimg.com/profile_images/1061744570344517633/fKDfFqhQ_normal.jpg"/>
    <hyperlink ref="AL200" r:id="rId332" display="http://pbs.twimg.com/profile_images/1061744570344517633/fKDfFqhQ_normal.jpg"/>
    <hyperlink ref="AL201" r:id="rId333" display="http://pbs.twimg.com/profile_images/1061744570344517633/fKDfFqhQ_normal.jpg"/>
    <hyperlink ref="AL202" r:id="rId334" display="http://pbs.twimg.com/profile_images/1140048787844534272/GCgv7tNe_normal.jpg"/>
    <hyperlink ref="AL203" r:id="rId335" display="http://pbs.twimg.com/profile_images/912667889395798022/pMoB2qc8_normal.jpg"/>
    <hyperlink ref="AL204" r:id="rId336" display="http://pbs.twimg.com/profile_images/912667889395798022/pMoB2qc8_normal.jpg"/>
    <hyperlink ref="AL205" r:id="rId337" display="http://pbs.twimg.com/profile_images/912667889395798022/pMoB2qc8_normal.jpg"/>
    <hyperlink ref="AL206" r:id="rId338" display="http://pbs.twimg.com/profile_images/1140048787844534272/GCgv7tNe_normal.jpg"/>
    <hyperlink ref="AL207" r:id="rId339" display="http://pbs.twimg.com/profile_images/1140048787844534272/GCgv7tNe_normal.jpg"/>
    <hyperlink ref="AL208" r:id="rId340" display="http://pbs.twimg.com/profile_images/1140048787844534272/GCgv7tNe_normal.jpg"/>
    <hyperlink ref="AL209" r:id="rId341" display="http://pbs.twimg.com/profile_images/1140048787844534272/GCgv7tNe_normal.jpg"/>
    <hyperlink ref="AL210" r:id="rId342" display="http://pbs.twimg.com/profile_images/1140048787844534272/GCgv7tNe_normal.jpg"/>
    <hyperlink ref="AL211" r:id="rId343" display="http://pbs.twimg.com/profile_images/1140048787844534272/GCgv7tNe_normal.jpg"/>
    <hyperlink ref="V3" r:id="rId344" display="https://twitter.com/chrismachian/status/1176849441250271232"/>
    <hyperlink ref="V4" r:id="rId345" display="https://twitter.com/chrismachian/status/1176849441250271232"/>
    <hyperlink ref="V5" r:id="rId346" display="https://twitter.com/rahulsavane/status/1176940342009974784"/>
    <hyperlink ref="V6" r:id="rId347" display="https://twitter.com/gchandramohan11/status/1177882193168699392"/>
    <hyperlink ref="V7" r:id="rId348" display="https://twitter.com/makkaltv/status/1177882037677518854"/>
    <hyperlink ref="V8" r:id="rId349" display="https://twitter.com/balachander1962/status/1178210456021766150"/>
    <hyperlink ref="V9" r:id="rId350" display="https://twitter.com/aitchkira/status/1178451871553462272"/>
    <hyperlink ref="V10" r:id="rId351" display="https://twitter.com/thekamrinbaker/status/1177435882103758848"/>
    <hyperlink ref="V11" r:id="rId352" display="https://twitter.com/coliver405/status/1176576261637824512"/>
    <hyperlink ref="V12" r:id="rId353" display="https://twitter.com/coliver405/status/1178006083681447936"/>
    <hyperlink ref="V13" r:id="rId354" display="https://twitter.com/coliver405/status/1178494906408538112"/>
    <hyperlink ref="V14" r:id="rId355" display="https://twitter.com/coliver405/status/1178862331532591105"/>
    <hyperlink ref="V15" r:id="rId356" display="https://twitter.com/coliver405/status/1178862331532591105"/>
    <hyperlink ref="V16" r:id="rId357" display="https://twitter.com/coliver405/status/1178862331532591105"/>
    <hyperlink ref="V17" r:id="rId358" display="https://twitter.com/elirigatuso/status/1178867155091230720"/>
    <hyperlink ref="V18" r:id="rId359" display="https://twitter.com/elirigatuso/status/1178867155091230720"/>
    <hyperlink ref="V19" r:id="rId360" display="https://twitter.com/elirigatuso/status/1178867155091230720"/>
    <hyperlink ref="V20" r:id="rId361" display="https://twitter.com/jacmac102/status/1178902010105479168"/>
    <hyperlink ref="V21" r:id="rId362" display="https://twitter.com/jacmac102/status/1178902010105479168"/>
    <hyperlink ref="V22" r:id="rId363" display="https://twitter.com/jacmac102/status/1178902010105479168"/>
    <hyperlink ref="V23" r:id="rId364" display="https://twitter.com/jeremyhl/status/1177644279159775232"/>
    <hyperlink ref="V24" r:id="rId365" display="https://twitter.com/newsengagement/status/1179073210740084736"/>
    <hyperlink ref="V25" r:id="rId366" display="https://twitter.com/newsengagement/status/1179073210740084736"/>
    <hyperlink ref="V26" r:id="rId367" display="https://twitter.com/newsengagement/status/1179073210740084736"/>
    <hyperlink ref="V27" r:id="rId368" display="https://twitter.com/newsengagement/status/1179073210740084736"/>
    <hyperlink ref="V28" r:id="rId369" display="https://twitter.com/newsengagement/status/1179073210740084736"/>
    <hyperlink ref="V29" r:id="rId370" display="https://twitter.com/newsengagement/status/1179073210740084736"/>
    <hyperlink ref="V30" r:id="rId371" display="https://twitter.com/newsengagement/status/1179073210740084736"/>
    <hyperlink ref="V31" r:id="rId372" display="https://twitter.com/larissagrace/status/1176266468276744192"/>
    <hyperlink ref="V32" r:id="rId373" display="https://twitter.com/larissagrace/status/1176266468276744192"/>
    <hyperlink ref="V33" r:id="rId374" display="https://twitter.com/larissagrace/status/1177080543609049088"/>
    <hyperlink ref="V34" r:id="rId375" display="https://twitter.com/larissagrace/status/1177080543609049088"/>
    <hyperlink ref="V35" r:id="rId376" display="https://twitter.com/larissagrace/status/1177080543609049088"/>
    <hyperlink ref="V36" r:id="rId377" display="https://twitter.com/larissagrace/status/1177080543609049088"/>
    <hyperlink ref="V37" r:id="rId378" display="https://twitter.com/larissagrace/status/1177080543609049088"/>
    <hyperlink ref="V38" r:id="rId379" display="https://twitter.com/larissagrace/status/1177241361789181954"/>
    <hyperlink ref="V39" r:id="rId380" display="https://twitter.com/larissagrace/status/1177241361789181954"/>
    <hyperlink ref="V40" r:id="rId381" display="https://twitter.com/unosml/status/1176884019683713024"/>
    <hyperlink ref="V41" r:id="rId382" display="https://twitter.com/unosml/status/1176884019683713024"/>
    <hyperlink ref="V42" r:id="rId383" display="https://twitter.com/unosml/status/1176884019683713024"/>
    <hyperlink ref="V43" r:id="rId384" display="https://twitter.com/crishm/status/1177011469872971776"/>
    <hyperlink ref="V44" r:id="rId385" display="https://twitter.com/unosml/status/1176884019683713024"/>
    <hyperlink ref="V45" r:id="rId386" display="https://twitter.com/jeremyhl/status/1177335624283504640"/>
    <hyperlink ref="V46" r:id="rId387" display="https://twitter.com/unosml/status/1177335799559274496"/>
    <hyperlink ref="V47" r:id="rId388" display="https://twitter.com/unosml/status/1176886608844345344"/>
    <hyperlink ref="V48" r:id="rId389" display="https://twitter.com/thartman2u/status/1176931557346439173"/>
    <hyperlink ref="V49" r:id="rId390" display="https://twitter.com/unosml/status/1176886608844345344"/>
    <hyperlink ref="V50" r:id="rId391" display="https://twitter.com/thartman2u/status/1176931557346439173"/>
    <hyperlink ref="V51" r:id="rId392" display="https://twitter.com/unosml/status/1176886608844345344"/>
    <hyperlink ref="V52" r:id="rId393" display="https://twitter.com/thartman2u/status/1176931557346439173"/>
    <hyperlink ref="V53" r:id="rId394" display="https://twitter.com/unosml/status/1176886608844345344"/>
    <hyperlink ref="V54" r:id="rId395" display="https://twitter.com/thartman2u/status/1176931557346439173"/>
    <hyperlink ref="V55" r:id="rId396" display="https://twitter.com/unosml/status/1176886608844345344"/>
    <hyperlink ref="V56" r:id="rId397" display="https://twitter.com/thartman2u/status/1176931557346439173"/>
    <hyperlink ref="V57" r:id="rId398" display="https://twitter.com/unosml/status/1176886608844345344"/>
    <hyperlink ref="V58" r:id="rId399" display="https://twitter.com/thartman2u/status/1176931557346439173"/>
    <hyperlink ref="V59" r:id="rId400" display="https://twitter.com/unosml/status/1176886608844345344"/>
    <hyperlink ref="V60" r:id="rId401" display="https://twitter.com/thartman2u/status/1176931557346439173"/>
    <hyperlink ref="V61" r:id="rId402" display="https://twitter.com/jeremyhl/status/1179072364291743746"/>
    <hyperlink ref="V62" r:id="rId403" display="https://twitter.com/unosml/status/1179103583943327744"/>
    <hyperlink ref="V63" r:id="rId404" display="https://twitter.com/adamwtyma/status/1179170214413340674"/>
    <hyperlink ref="V64" r:id="rId405" display="https://twitter.com/jeremyhl/status/1179072364291743746"/>
    <hyperlink ref="V65" r:id="rId406" display="https://twitter.com/unosml/status/1179103583943327744"/>
    <hyperlink ref="V66" r:id="rId407" display="https://twitter.com/adamwtyma/status/1179170214413340674"/>
    <hyperlink ref="V67" r:id="rId408" display="https://twitter.com/jeremyhl/status/1179072364291743746"/>
    <hyperlink ref="V68" r:id="rId409" display="https://twitter.com/unosml/status/1179103583943327744"/>
    <hyperlink ref="V69" r:id="rId410" display="https://twitter.com/adamwtyma/status/1179170214413340674"/>
    <hyperlink ref="V70" r:id="rId411" display="https://twitter.com/adamwtyma/status/1179170214413340674"/>
    <hyperlink ref="V71" r:id="rId412" display="https://twitter.com/adamwtyma/status/1179170214413340674"/>
    <hyperlink ref="V72" r:id="rId413" display="https://twitter.com/adamwtyma/status/1179170214413340674"/>
    <hyperlink ref="V73" r:id="rId414" display="https://twitter.com/kylie_squiers/status/1177711359078875143"/>
    <hyperlink ref="V74" r:id="rId415" display="https://twitter.com/kylie_squiers/status/1178032561194491907"/>
    <hyperlink ref="V75" r:id="rId416" display="https://twitter.com/kylie_squiers/status/1177576083320954881"/>
    <hyperlink ref="V76" r:id="rId417" display="https://twitter.com/kylie_squiers/status/1177940564244910080"/>
    <hyperlink ref="V77" r:id="rId418" display="https://twitter.com/kylie_squiers/status/1178032561194491907"/>
    <hyperlink ref="V78" r:id="rId419" display="https://twitter.com/kylie_squiers/status/1178387786535190536"/>
    <hyperlink ref="V79" r:id="rId420" display="https://twitter.com/kylie_squiers/status/1178476163280379904"/>
    <hyperlink ref="V80" r:id="rId421" display="https://twitter.com/kylie_squiers/status/1179129269949042688"/>
    <hyperlink ref="V81" r:id="rId422" display="https://twitter.com/kylie_squiers/status/1179212558361751553"/>
    <hyperlink ref="V82" r:id="rId423" display="https://twitter.com/kylie_squiers/status/1179397031724498946"/>
    <hyperlink ref="V83" r:id="rId424" display="https://twitter.com/jeremyhl/status/1179059378265055232"/>
    <hyperlink ref="V84" r:id="rId425" display="https://twitter.com/unosml/status/1176886608844345344"/>
    <hyperlink ref="V85" r:id="rId426" display="https://twitter.com/unosml/status/1179059503800545280"/>
    <hyperlink ref="V86" r:id="rId427" display="https://twitter.com/thartman2u/status/1176931557346439173"/>
    <hyperlink ref="V87" r:id="rId428" display="https://twitter.com/thartman2u/status/1176931557346439173"/>
    <hyperlink ref="V88" r:id="rId429" display="https://twitter.com/thartman2u/status/1176931557346439173"/>
    <hyperlink ref="V89" r:id="rId430" display="https://twitter.com/thartman2u/status/1176931557346439173"/>
    <hyperlink ref="V90" r:id="rId431" display="https://twitter.com/thartman2u/status/1179107087089065985"/>
    <hyperlink ref="V91" r:id="rId432" display="https://twitter.com/thartman2u/status/1179107087089065985"/>
    <hyperlink ref="V92" r:id="rId433" display="https://twitter.com/thartman2u/status/1179107087089065985"/>
    <hyperlink ref="V93" r:id="rId434" display="https://twitter.com/thartman2u/status/1179107087089065985"/>
    <hyperlink ref="V94" r:id="rId435" display="https://twitter.com/thartman2u/status/1179107087089065985"/>
    <hyperlink ref="V95" r:id="rId436" display="https://twitter.com/thartman2u/status/1179107087089065985"/>
    <hyperlink ref="V96" r:id="rId437" display="https://twitter.com/thartman2u/status/1179107087089065985"/>
    <hyperlink ref="V97" r:id="rId438" display="https://twitter.com/thartman2u/status/1179107087089065985"/>
    <hyperlink ref="V98" r:id="rId439" display="https://twitter.com/thartman2u/status/1179107087089065985"/>
    <hyperlink ref="V99" r:id="rId440" display="https://twitter.com/thartman2u/status/1179107087089065985"/>
    <hyperlink ref="V100" r:id="rId441" display="https://twitter.com/ethan_wolbach/status/1179059775520198656"/>
    <hyperlink ref="V101" r:id="rId442" display="https://twitter.com/thekamrinbaker/status/1176648420976668677"/>
    <hyperlink ref="V102" r:id="rId443" display="https://twitter.com/thekamrinbaker/status/1176888920191246336"/>
    <hyperlink ref="V103" r:id="rId444" display="https://twitter.com/thekamrinbaker/status/1177616608824565760"/>
    <hyperlink ref="V104" r:id="rId445" display="https://twitter.com/thekamrinbaker/status/1177718380389904385"/>
    <hyperlink ref="V105" r:id="rId446" display="https://twitter.com/thekamrinbaker/status/1178835674084134912"/>
    <hyperlink ref="V106" r:id="rId447" display="https://twitter.com/thekamrinbaker/status/1178835674084134912"/>
    <hyperlink ref="V107" r:id="rId448" display="https://twitter.com/jeremyhl/status/1179059378265055232"/>
    <hyperlink ref="V108" r:id="rId449" display="https://twitter.com/unosml/status/1179059503800545280"/>
    <hyperlink ref="V109" r:id="rId450" display="https://twitter.com/ethan_wolbach/status/1179059775520198656"/>
    <hyperlink ref="V110" r:id="rId451" display="https://twitter.com/jeremyhl/status/1178840120058896384"/>
    <hyperlink ref="V111" r:id="rId452" display="https://twitter.com/jeremyhl/status/1179059378265055232"/>
    <hyperlink ref="V112" r:id="rId453" display="https://twitter.com/unosml/status/1178840368944685056"/>
    <hyperlink ref="V113" r:id="rId454" display="https://twitter.com/unosml/status/1179059503800545280"/>
    <hyperlink ref="V114" r:id="rId455" display="https://twitter.com/marsnevada/status/1178824234946023424"/>
    <hyperlink ref="V115" r:id="rId456" display="https://twitter.com/marsnevada/status/1178824234946023424"/>
    <hyperlink ref="V116" r:id="rId457" display="https://twitter.com/marsnevada/status/1178826362468986880"/>
    <hyperlink ref="V117" r:id="rId458" display="https://twitter.com/marsnevada/status/1179148347736645633"/>
    <hyperlink ref="V118" r:id="rId459" display="https://twitter.com/marsnevada/status/1179186331865366528"/>
    <hyperlink ref="V119" r:id="rId460" display="https://twitter.com/ethan_wolbach/status/1179059775520198656"/>
    <hyperlink ref="V120" r:id="rId461" display="https://twitter.com/communo/status/1176845455529037826"/>
    <hyperlink ref="V121" r:id="rId462" display="https://twitter.com/jeremyhl/status/1176845005115318272"/>
    <hyperlink ref="V122" r:id="rId463" display="https://twitter.com/jeremyhl/status/1176887547290505216"/>
    <hyperlink ref="V123" r:id="rId464" display="https://twitter.com/jeremyhl/status/1178840120058896384"/>
    <hyperlink ref="V124" r:id="rId465" display="https://twitter.com/jeremyhl/status/1179059378265055232"/>
    <hyperlink ref="V125" r:id="rId466" display="https://twitter.com/unosml/status/1176845610651201536"/>
    <hyperlink ref="V126" r:id="rId467" display="https://twitter.com/unosml/status/1176884019683713024"/>
    <hyperlink ref="V127" r:id="rId468" display="https://twitter.com/unosml/status/1178840368944685056"/>
    <hyperlink ref="V128" r:id="rId469" display="https://twitter.com/unosml/status/1179059503800545280"/>
    <hyperlink ref="V129" r:id="rId470" display="https://twitter.com/ethan_wolbach/status/1179059775520198656"/>
    <hyperlink ref="V130" r:id="rId471" display="https://twitter.com/jeremyhl/status/1176887547290505216"/>
    <hyperlink ref="V131" r:id="rId472" display="https://twitter.com/jeremyhl/status/1179059378265055232"/>
    <hyperlink ref="V132" r:id="rId473" display="https://twitter.com/unosml/status/1179059503800545280"/>
    <hyperlink ref="V133" r:id="rId474" display="https://twitter.com/ethan_wolbach/status/1179059775520198656"/>
    <hyperlink ref="V134" r:id="rId475" display="https://twitter.com/jeremyhl/status/1179059378265055232"/>
    <hyperlink ref="V135" r:id="rId476" display="https://twitter.com/unosml/status/1176884019683713024"/>
    <hyperlink ref="V136" r:id="rId477" display="https://twitter.com/unosml/status/1179059503800545280"/>
    <hyperlink ref="V137" r:id="rId478" display="https://twitter.com/ethan_wolbach/status/1178818398463172609"/>
    <hyperlink ref="V138" r:id="rId479" display="https://twitter.com/ethan_wolbach/status/1179059775520198656"/>
    <hyperlink ref="V139" r:id="rId480" display="https://twitter.com/kassidybrown_/status/1178818529027596288"/>
    <hyperlink ref="V140" r:id="rId481" display="https://twitter.com/jeremyhl/status/1179059378265055232"/>
    <hyperlink ref="V141" r:id="rId482" display="https://twitter.com/jeremyhl/status/1179072364291743746"/>
    <hyperlink ref="V142" r:id="rId483" display="https://twitter.com/unosml/status/1176886608844345344"/>
    <hyperlink ref="V143" r:id="rId484" display="https://twitter.com/unosml/status/1179059503800545280"/>
    <hyperlink ref="V144" r:id="rId485" display="https://twitter.com/unosml/status/1179103583943327744"/>
    <hyperlink ref="V145" r:id="rId486" display="https://twitter.com/ethan_wolbach/status/1178818398463172609"/>
    <hyperlink ref="V146" r:id="rId487" display="https://twitter.com/ethan_wolbach/status/1179059775520198656"/>
    <hyperlink ref="V147" r:id="rId488" display="https://twitter.com/kassidybrown_/status/1178818529027596288"/>
    <hyperlink ref="V148" r:id="rId489" display="https://twitter.com/jeremyhl/status/1179059378265055232"/>
    <hyperlink ref="V149" r:id="rId490" display="https://twitter.com/unosml/status/1176884019683713024"/>
    <hyperlink ref="V150" r:id="rId491" display="https://twitter.com/unosml/status/1179059503800545280"/>
    <hyperlink ref="V151" r:id="rId492" display="https://twitter.com/ethan_wolbach/status/1176561521536593922"/>
    <hyperlink ref="V152" r:id="rId493" display="https://twitter.com/ethan_wolbach/status/1177003696187740161"/>
    <hyperlink ref="V153" r:id="rId494" display="https://twitter.com/ethan_wolbach/status/1178004060882063361"/>
    <hyperlink ref="V154" r:id="rId495" display="https://twitter.com/ethan_wolbach/status/1178487219688001536"/>
    <hyperlink ref="V155" r:id="rId496" display="https://twitter.com/ethan_wolbach/status/1179059775520198656"/>
    <hyperlink ref="V156" r:id="rId497" display="https://twitter.com/ethan_wolbach/status/1179059775520198656"/>
    <hyperlink ref="V157" r:id="rId498" display="https://twitter.com/ethan_wolbach/status/1179059775520198656"/>
    <hyperlink ref="V158" r:id="rId499" display="https://twitter.com/ethan_wolbach/status/1179445349758439425"/>
    <hyperlink ref="V159" r:id="rId500" display="https://twitter.com/kassidybrown_/status/1178012391105351682"/>
    <hyperlink ref="V160" r:id="rId501" display="https://twitter.com/kassidybrown_/status/1178487306614951936"/>
    <hyperlink ref="V161" r:id="rId502" display="https://twitter.com/kassidybrown_/status/1178818529027596288"/>
    <hyperlink ref="V162" r:id="rId503" display="https://twitter.com/kassidybrown_/status/1179446633416790017"/>
    <hyperlink ref="V163" r:id="rId504" display="https://twitter.com/communo/status/1177598337903726592"/>
    <hyperlink ref="V164" r:id="rId505" display="https://twitter.com/jeremyhl/status/1176887547290505216"/>
    <hyperlink ref="V165" r:id="rId506" display="https://twitter.com/jeremyhl/status/1177335624283504640"/>
    <hyperlink ref="V166" r:id="rId507" display="https://twitter.com/jeremyhl/status/1177598075189256192"/>
    <hyperlink ref="V167" r:id="rId508" display="https://twitter.com/jeremyhl/status/1177644279159775232"/>
    <hyperlink ref="V168" r:id="rId509" display="https://twitter.com/jeremyhl/status/1178840120058896384"/>
    <hyperlink ref="V169" r:id="rId510" display="https://twitter.com/jeremyhl/status/1179072364291743746"/>
    <hyperlink ref="V170" r:id="rId511" display="https://twitter.com/unosml/status/1176884019683713024"/>
    <hyperlink ref="V171" r:id="rId512" display="https://twitter.com/unosml/status/1176886608844345344"/>
    <hyperlink ref="V172" r:id="rId513" display="https://twitter.com/unosml/status/1177335799559274496"/>
    <hyperlink ref="V173" r:id="rId514" display="https://twitter.com/unosml/status/1177598195045752834"/>
    <hyperlink ref="V174" r:id="rId515" display="https://twitter.com/unosml/status/1178840368944685056"/>
    <hyperlink ref="V175" r:id="rId516" display="https://twitter.com/unosml/status/1179103583943327744"/>
    <hyperlink ref="V176" r:id="rId517" display="https://twitter.com/okinatran/status/1177637373334687745"/>
    <hyperlink ref="V177" r:id="rId518" display="https://twitter.com/communo/status/1176845455529037826"/>
    <hyperlink ref="V178" r:id="rId519" display="https://twitter.com/communo/status/1177598337903726592"/>
    <hyperlink ref="V179" r:id="rId520" display="https://twitter.com/communo/status/1177598337903726592"/>
    <hyperlink ref="V180" r:id="rId521" display="https://twitter.com/jeremyhl/status/1177598075189256192"/>
    <hyperlink ref="V181" r:id="rId522" display="https://twitter.com/jeremyhl/status/1178840120058896384"/>
    <hyperlink ref="V182" r:id="rId523" display="https://twitter.com/jeremyhl/status/1179072364291743746"/>
    <hyperlink ref="V183" r:id="rId524" display="https://twitter.com/unosml/status/1177598195045752834"/>
    <hyperlink ref="V184" r:id="rId525" display="https://twitter.com/unosml/status/1178840368944685056"/>
    <hyperlink ref="V185" r:id="rId526" display="https://twitter.com/unosml/status/1179103583943327744"/>
    <hyperlink ref="V186" r:id="rId527" display="https://twitter.com/okinatran/status/1177637373334687745"/>
    <hyperlink ref="V187" r:id="rId528" display="https://twitter.com/jeremyhl/status/1176136968847208448"/>
    <hyperlink ref="V188" r:id="rId529" display="https://twitter.com/jeremyhl/status/1176887547290505216"/>
    <hyperlink ref="V189" r:id="rId530" display="https://twitter.com/jeremyhl/status/1177335624283504640"/>
    <hyperlink ref="V190" r:id="rId531" display="https://twitter.com/jeremyhl/status/1177598075189256192"/>
    <hyperlink ref="V191" r:id="rId532" display="https://twitter.com/jeremyhl/status/1177644279159775232"/>
    <hyperlink ref="V192" r:id="rId533" display="https://twitter.com/jeremyhl/status/1178840120058896384"/>
    <hyperlink ref="V193" r:id="rId534" display="https://twitter.com/jeremyhl/status/1179059378265055232"/>
    <hyperlink ref="V194" r:id="rId535" display="https://twitter.com/unosml/status/1176845610651201536"/>
    <hyperlink ref="V195" r:id="rId536" display="https://twitter.com/unosml/status/1176884019683713024"/>
    <hyperlink ref="V196" r:id="rId537" display="https://twitter.com/unosml/status/1177335799559274496"/>
    <hyperlink ref="V197" r:id="rId538" display="https://twitter.com/unosml/status/1177598195045752834"/>
    <hyperlink ref="V198" r:id="rId539" display="https://twitter.com/unosml/status/1178840368944685056"/>
    <hyperlink ref="V199" r:id="rId540" display="https://twitter.com/unosml/status/1179059503800545280"/>
    <hyperlink ref="V200" r:id="rId541" display="https://twitter.com/unosml/status/1179059503800545280"/>
    <hyperlink ref="V201" r:id="rId542" display="https://twitter.com/unosml/status/1179103583943327744"/>
    <hyperlink ref="V202" r:id="rId543" display="https://twitter.com/okinatran/status/1177637373334687745"/>
    <hyperlink ref="V203" r:id="rId544" display="https://twitter.com/jeremyhl/status/1176849288451768321"/>
    <hyperlink ref="V204" r:id="rId545" display="https://twitter.com/jeremyhl/status/1176884819122241536"/>
    <hyperlink ref="V205" r:id="rId546" display="https://twitter.com/jeremyhl/status/1177029728315805702"/>
    <hyperlink ref="V206" r:id="rId547" display="https://twitter.com/okinatran/status/1177637373334687745"/>
    <hyperlink ref="V207" r:id="rId548" display="https://twitter.com/okinatran/status/1178321756601438210"/>
    <hyperlink ref="V208" r:id="rId549" display="https://twitter.com/okinatran/status/1178704665879486466"/>
    <hyperlink ref="V209" r:id="rId550" display="https://twitter.com/okinatran/status/1179077449432190976"/>
    <hyperlink ref="V210" r:id="rId551" display="https://twitter.com/okinatran/status/1179096773626863616"/>
    <hyperlink ref="V211" r:id="rId552" display="https://twitter.com/okinatran/status/1179471557464342530"/>
  </hyperlinks>
  <printOptions/>
  <pageMargins left="0.7" right="0.7" top="0.75" bottom="0.75" header="0.3" footer="0.3"/>
  <pageSetup horizontalDpi="600" verticalDpi="600" orientation="portrait" r:id="rId556"/>
  <legacyDrawing r:id="rId554"/>
  <tableParts>
    <tablePart r:id="rId55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228</v>
      </c>
      <c r="B1" s="13" t="s">
        <v>229</v>
      </c>
      <c r="C1" s="13" t="s">
        <v>230</v>
      </c>
      <c r="D1" s="13" t="s">
        <v>231</v>
      </c>
      <c r="E1" s="13" t="s">
        <v>1415</v>
      </c>
      <c r="F1" s="13" t="s">
        <v>1417</v>
      </c>
      <c r="G1" s="13" t="s">
        <v>1416</v>
      </c>
      <c r="H1" s="13" t="s">
        <v>1419</v>
      </c>
      <c r="I1" s="13" t="s">
        <v>1418</v>
      </c>
      <c r="J1" s="13" t="s">
        <v>1421</v>
      </c>
      <c r="K1" s="13" t="s">
        <v>1420</v>
      </c>
      <c r="L1" s="13" t="s">
        <v>1423</v>
      </c>
      <c r="M1" s="63" t="s">
        <v>1422</v>
      </c>
      <c r="N1" s="63" t="s">
        <v>1424</v>
      </c>
    </row>
    <row r="2" spans="1:14" ht="15">
      <c r="A2" s="68" t="s">
        <v>799</v>
      </c>
      <c r="B2" s="63">
        <v>6</v>
      </c>
      <c r="C2" s="68" t="s">
        <v>802</v>
      </c>
      <c r="D2" s="63">
        <v>2</v>
      </c>
      <c r="E2" s="68" t="s">
        <v>809</v>
      </c>
      <c r="F2" s="63">
        <v>2</v>
      </c>
      <c r="G2" s="68" t="s">
        <v>799</v>
      </c>
      <c r="H2" s="63">
        <v>5</v>
      </c>
      <c r="I2" s="68" t="s">
        <v>803</v>
      </c>
      <c r="J2" s="63">
        <v>1</v>
      </c>
      <c r="K2" s="68" t="s">
        <v>795</v>
      </c>
      <c r="L2" s="63">
        <v>1</v>
      </c>
      <c r="M2" s="63"/>
      <c r="N2" s="63"/>
    </row>
    <row r="3" spans="1:14" ht="15">
      <c r="A3" s="68" t="s">
        <v>805</v>
      </c>
      <c r="B3" s="63">
        <v>4</v>
      </c>
      <c r="C3" s="68" t="s">
        <v>805</v>
      </c>
      <c r="D3" s="63">
        <v>2</v>
      </c>
      <c r="E3" s="68" t="s">
        <v>805</v>
      </c>
      <c r="F3" s="63">
        <v>1</v>
      </c>
      <c r="G3" s="68" t="s">
        <v>798</v>
      </c>
      <c r="H3" s="63">
        <v>2</v>
      </c>
      <c r="I3" s="68" t="s">
        <v>804</v>
      </c>
      <c r="J3" s="63">
        <v>1</v>
      </c>
      <c r="K3" s="63"/>
      <c r="L3" s="63"/>
      <c r="M3" s="63"/>
      <c r="N3" s="63"/>
    </row>
    <row r="4" spans="1:14" ht="15" customHeight="1">
      <c r="A4" s="68" t="s">
        <v>802</v>
      </c>
      <c r="B4" s="63">
        <v>2</v>
      </c>
      <c r="C4" s="68" t="s">
        <v>799</v>
      </c>
      <c r="D4" s="63">
        <v>1</v>
      </c>
      <c r="E4" s="68" t="s">
        <v>814</v>
      </c>
      <c r="F4" s="63">
        <v>1</v>
      </c>
      <c r="G4" s="68" t="s">
        <v>818</v>
      </c>
      <c r="H4" s="63">
        <v>1</v>
      </c>
      <c r="I4" s="63"/>
      <c r="J4" s="63"/>
      <c r="K4" s="63"/>
      <c r="L4" s="63"/>
      <c r="M4" s="63"/>
      <c r="N4" s="63"/>
    </row>
    <row r="5" spans="1:14" ht="15">
      <c r="A5" s="68" t="s">
        <v>798</v>
      </c>
      <c r="B5" s="63">
        <v>2</v>
      </c>
      <c r="C5" s="68" t="s">
        <v>800</v>
      </c>
      <c r="D5" s="63">
        <v>1</v>
      </c>
      <c r="E5" s="68" t="s">
        <v>811</v>
      </c>
      <c r="F5" s="63">
        <v>1</v>
      </c>
      <c r="G5" s="68" t="s">
        <v>819</v>
      </c>
      <c r="H5" s="63">
        <v>1</v>
      </c>
      <c r="I5" s="63"/>
      <c r="J5" s="63"/>
      <c r="K5" s="63"/>
      <c r="L5" s="63"/>
      <c r="M5" s="63"/>
      <c r="N5" s="63"/>
    </row>
    <row r="6" spans="1:14" ht="15" customHeight="1">
      <c r="A6" s="68" t="s">
        <v>809</v>
      </c>
      <c r="B6" s="63">
        <v>2</v>
      </c>
      <c r="C6" s="63"/>
      <c r="D6" s="63"/>
      <c r="E6" s="68" t="s">
        <v>812</v>
      </c>
      <c r="F6" s="63">
        <v>1</v>
      </c>
      <c r="G6" s="68" t="s">
        <v>805</v>
      </c>
      <c r="H6" s="63">
        <v>1</v>
      </c>
      <c r="I6" s="63"/>
      <c r="J6" s="63"/>
      <c r="K6" s="63"/>
      <c r="L6" s="63"/>
      <c r="M6" s="63"/>
      <c r="N6" s="63"/>
    </row>
    <row r="7" spans="1:14" ht="15" customHeight="1">
      <c r="A7" s="68" t="s">
        <v>819</v>
      </c>
      <c r="B7" s="63">
        <v>1</v>
      </c>
      <c r="C7" s="63"/>
      <c r="D7" s="63"/>
      <c r="E7" s="68" t="s">
        <v>806</v>
      </c>
      <c r="F7" s="63">
        <v>1</v>
      </c>
      <c r="G7" s="68" t="s">
        <v>1001</v>
      </c>
      <c r="H7" s="63">
        <v>1</v>
      </c>
      <c r="I7" s="63"/>
      <c r="J7" s="63"/>
      <c r="K7" s="63"/>
      <c r="L7" s="63"/>
      <c r="M7" s="63"/>
      <c r="N7" s="63"/>
    </row>
    <row r="8" spans="1:14" ht="15" customHeight="1">
      <c r="A8" s="68" t="s">
        <v>818</v>
      </c>
      <c r="B8" s="63">
        <v>1</v>
      </c>
      <c r="C8" s="63"/>
      <c r="D8" s="63"/>
      <c r="E8" s="68" t="s">
        <v>807</v>
      </c>
      <c r="F8" s="63">
        <v>1</v>
      </c>
      <c r="G8" s="68" t="s">
        <v>816</v>
      </c>
      <c r="H8" s="63">
        <v>1</v>
      </c>
      <c r="I8" s="63"/>
      <c r="J8" s="63"/>
      <c r="K8" s="63"/>
      <c r="L8" s="63"/>
      <c r="M8" s="63"/>
      <c r="N8" s="63"/>
    </row>
    <row r="9" spans="1:14" ht="15">
      <c r="A9" s="68" t="s">
        <v>801</v>
      </c>
      <c r="B9" s="63">
        <v>1</v>
      </c>
      <c r="C9" s="63"/>
      <c r="D9" s="63"/>
      <c r="E9" s="68" t="s">
        <v>808</v>
      </c>
      <c r="F9" s="63">
        <v>1</v>
      </c>
      <c r="G9" s="68" t="s">
        <v>817</v>
      </c>
      <c r="H9" s="63">
        <v>1</v>
      </c>
      <c r="I9" s="63"/>
      <c r="J9" s="63"/>
      <c r="K9" s="63"/>
      <c r="L9" s="63"/>
      <c r="M9" s="63"/>
      <c r="N9" s="63"/>
    </row>
    <row r="10" spans="1:14" ht="15" customHeight="1">
      <c r="A10" s="68" t="s">
        <v>800</v>
      </c>
      <c r="B10" s="63">
        <v>1</v>
      </c>
      <c r="C10" s="63"/>
      <c r="D10" s="63"/>
      <c r="E10" s="68" t="s">
        <v>796</v>
      </c>
      <c r="F10" s="63">
        <v>1</v>
      </c>
      <c r="G10" s="68" t="s">
        <v>797</v>
      </c>
      <c r="H10" s="63">
        <v>1</v>
      </c>
      <c r="I10" s="63"/>
      <c r="J10" s="63"/>
      <c r="K10" s="63"/>
      <c r="L10" s="63"/>
      <c r="M10" s="63"/>
      <c r="N10" s="63"/>
    </row>
    <row r="11" spans="1:14" ht="15" customHeight="1">
      <c r="A11" s="68" t="s">
        <v>813</v>
      </c>
      <c r="B11" s="63">
        <v>1</v>
      </c>
      <c r="C11" s="63"/>
      <c r="D11" s="63"/>
      <c r="E11" s="63"/>
      <c r="F11" s="63"/>
      <c r="G11" s="68" t="s">
        <v>810</v>
      </c>
      <c r="H11" s="63">
        <v>1</v>
      </c>
      <c r="I11" s="63"/>
      <c r="J11" s="63"/>
      <c r="K11" s="63"/>
      <c r="L11" s="63"/>
      <c r="M11" s="63"/>
      <c r="N11" s="63"/>
    </row>
    <row r="13" ht="15" customHeight="1"/>
    <row r="14" spans="1:14" ht="15" customHeight="1">
      <c r="A14" s="13" t="s">
        <v>233</v>
      </c>
      <c r="B14" s="13" t="s">
        <v>229</v>
      </c>
      <c r="C14" s="13" t="s">
        <v>234</v>
      </c>
      <c r="D14" s="13" t="s">
        <v>231</v>
      </c>
      <c r="E14" s="13" t="s">
        <v>1429</v>
      </c>
      <c r="F14" s="13" t="s">
        <v>1417</v>
      </c>
      <c r="G14" s="13" t="s">
        <v>1430</v>
      </c>
      <c r="H14" s="13" t="s">
        <v>1419</v>
      </c>
      <c r="I14" s="13" t="s">
        <v>1431</v>
      </c>
      <c r="J14" s="13" t="s">
        <v>1421</v>
      </c>
      <c r="K14" s="13" t="s">
        <v>1432</v>
      </c>
      <c r="L14" s="13" t="s">
        <v>1423</v>
      </c>
      <c r="M14" s="63" t="s">
        <v>1433</v>
      </c>
      <c r="N14" s="63" t="s">
        <v>1424</v>
      </c>
    </row>
    <row r="15" spans="1:14" ht="15" customHeight="1">
      <c r="A15" s="63" t="s">
        <v>821</v>
      </c>
      <c r="B15" s="63">
        <v>15</v>
      </c>
      <c r="C15" s="63" t="s">
        <v>825</v>
      </c>
      <c r="D15" s="63">
        <v>5</v>
      </c>
      <c r="E15" s="63" t="s">
        <v>821</v>
      </c>
      <c r="F15" s="63">
        <v>8</v>
      </c>
      <c r="G15" s="63" t="s">
        <v>821</v>
      </c>
      <c r="H15" s="63">
        <v>6</v>
      </c>
      <c r="I15" s="63" t="s">
        <v>821</v>
      </c>
      <c r="J15" s="63">
        <v>1</v>
      </c>
      <c r="K15" s="63" t="s">
        <v>820</v>
      </c>
      <c r="L15" s="63">
        <v>1</v>
      </c>
      <c r="M15" s="63"/>
      <c r="N15" s="63"/>
    </row>
    <row r="16" spans="1:14" ht="15">
      <c r="A16" s="63" t="s">
        <v>825</v>
      </c>
      <c r="B16" s="63">
        <v>7</v>
      </c>
      <c r="C16" s="63" t="s">
        <v>824</v>
      </c>
      <c r="D16" s="63">
        <v>1</v>
      </c>
      <c r="E16" s="63" t="s">
        <v>825</v>
      </c>
      <c r="F16" s="63">
        <v>1</v>
      </c>
      <c r="G16" s="63" t="s">
        <v>824</v>
      </c>
      <c r="H16" s="63">
        <v>5</v>
      </c>
      <c r="I16" s="63" t="s">
        <v>691</v>
      </c>
      <c r="J16" s="63">
        <v>1</v>
      </c>
      <c r="K16" s="63"/>
      <c r="L16" s="63"/>
      <c r="M16" s="63"/>
      <c r="N16" s="63"/>
    </row>
    <row r="17" spans="1:14" ht="15">
      <c r="A17" s="63" t="s">
        <v>824</v>
      </c>
      <c r="B17" s="63">
        <v>6</v>
      </c>
      <c r="C17" s="63"/>
      <c r="D17" s="63"/>
      <c r="E17" s="63" t="s">
        <v>827</v>
      </c>
      <c r="F17" s="63">
        <v>1</v>
      </c>
      <c r="G17" s="63" t="s">
        <v>823</v>
      </c>
      <c r="H17" s="63">
        <v>2</v>
      </c>
      <c r="I17" s="63"/>
      <c r="J17" s="63"/>
      <c r="K17" s="63"/>
      <c r="L17" s="63"/>
      <c r="M17" s="63"/>
      <c r="N17" s="63"/>
    </row>
    <row r="18" spans="1:14" ht="15" customHeight="1">
      <c r="A18" s="63" t="s">
        <v>823</v>
      </c>
      <c r="B18" s="63">
        <v>2</v>
      </c>
      <c r="C18" s="63"/>
      <c r="D18" s="63"/>
      <c r="E18" s="63"/>
      <c r="F18" s="63"/>
      <c r="G18" s="63" t="s">
        <v>829</v>
      </c>
      <c r="H18" s="63">
        <v>1</v>
      </c>
      <c r="I18" s="63"/>
      <c r="J18" s="63"/>
      <c r="K18" s="63"/>
      <c r="L18" s="63"/>
      <c r="M18" s="63"/>
      <c r="N18" s="63"/>
    </row>
    <row r="19" spans="1:14" ht="15" customHeight="1">
      <c r="A19" s="63" t="s">
        <v>829</v>
      </c>
      <c r="B19" s="63">
        <v>1</v>
      </c>
      <c r="C19" s="63"/>
      <c r="D19" s="63"/>
      <c r="E19" s="63"/>
      <c r="F19" s="63"/>
      <c r="G19" s="63" t="s">
        <v>825</v>
      </c>
      <c r="H19" s="63">
        <v>1</v>
      </c>
      <c r="I19" s="63"/>
      <c r="J19" s="63"/>
      <c r="K19" s="63"/>
      <c r="L19" s="63"/>
      <c r="M19" s="63"/>
      <c r="N19" s="63"/>
    </row>
    <row r="20" spans="1:14" ht="15" customHeight="1">
      <c r="A20" s="63" t="s">
        <v>826</v>
      </c>
      <c r="B20" s="63">
        <v>1</v>
      </c>
      <c r="C20" s="63"/>
      <c r="D20" s="63"/>
      <c r="E20" s="63"/>
      <c r="F20" s="63"/>
      <c r="G20" s="63" t="s">
        <v>822</v>
      </c>
      <c r="H20" s="63">
        <v>1</v>
      </c>
      <c r="I20" s="63"/>
      <c r="J20" s="63"/>
      <c r="K20" s="63"/>
      <c r="L20" s="63"/>
      <c r="M20" s="63"/>
      <c r="N20" s="63"/>
    </row>
    <row r="21" spans="1:14" ht="15" customHeight="1">
      <c r="A21" s="63" t="s">
        <v>822</v>
      </c>
      <c r="B21" s="63">
        <v>1</v>
      </c>
      <c r="C21" s="63"/>
      <c r="D21" s="63"/>
      <c r="E21" s="63"/>
      <c r="F21" s="63"/>
      <c r="G21" s="63" t="s">
        <v>826</v>
      </c>
      <c r="H21" s="63">
        <v>1</v>
      </c>
      <c r="I21" s="63"/>
      <c r="J21" s="63"/>
      <c r="K21" s="63"/>
      <c r="L21" s="63"/>
      <c r="M21" s="63"/>
      <c r="N21" s="63"/>
    </row>
    <row r="22" spans="1:14" ht="15" customHeight="1">
      <c r="A22" s="63" t="s">
        <v>827</v>
      </c>
      <c r="B22" s="63">
        <v>1</v>
      </c>
      <c r="C22" s="63"/>
      <c r="D22" s="63"/>
      <c r="E22" s="63"/>
      <c r="F22" s="63"/>
      <c r="G22" s="63"/>
      <c r="H22" s="63"/>
      <c r="I22" s="63"/>
      <c r="J22" s="63"/>
      <c r="K22" s="63"/>
      <c r="L22" s="63"/>
      <c r="M22" s="63"/>
      <c r="N22" s="63"/>
    </row>
    <row r="23" spans="1:14" ht="15">
      <c r="A23" s="63" t="s">
        <v>691</v>
      </c>
      <c r="B23" s="63">
        <v>1</v>
      </c>
      <c r="C23" s="63"/>
      <c r="D23" s="63"/>
      <c r="E23" s="63"/>
      <c r="F23" s="63"/>
      <c r="G23" s="63"/>
      <c r="H23" s="63"/>
      <c r="I23" s="63"/>
      <c r="J23" s="63"/>
      <c r="K23" s="63"/>
      <c r="L23" s="63"/>
      <c r="M23" s="63"/>
      <c r="N23" s="63"/>
    </row>
    <row r="24" spans="1:14" ht="15" customHeight="1">
      <c r="A24" s="63" t="s">
        <v>820</v>
      </c>
      <c r="B24" s="63">
        <v>1</v>
      </c>
      <c r="C24" s="63"/>
      <c r="D24" s="63"/>
      <c r="E24" s="63"/>
      <c r="F24" s="63"/>
      <c r="G24" s="63"/>
      <c r="H24" s="63"/>
      <c r="I24" s="63"/>
      <c r="J24" s="63"/>
      <c r="K24" s="63"/>
      <c r="L24" s="63"/>
      <c r="M24" s="63"/>
      <c r="N24" s="63"/>
    </row>
    <row r="25" ht="15" customHeight="1"/>
    <row r="26" ht="15" customHeight="1"/>
    <row r="27" spans="1:14" ht="15" customHeight="1">
      <c r="A27" s="13" t="s">
        <v>236</v>
      </c>
      <c r="B27" s="13" t="s">
        <v>229</v>
      </c>
      <c r="C27" s="13" t="s">
        <v>237</v>
      </c>
      <c r="D27" s="13" t="s">
        <v>231</v>
      </c>
      <c r="E27" s="13" t="s">
        <v>1451</v>
      </c>
      <c r="F27" s="13" t="s">
        <v>1417</v>
      </c>
      <c r="G27" s="13" t="s">
        <v>1453</v>
      </c>
      <c r="H27" s="13" t="s">
        <v>1419</v>
      </c>
      <c r="I27" s="13" t="s">
        <v>1455</v>
      </c>
      <c r="J27" s="13" t="s">
        <v>1421</v>
      </c>
      <c r="K27" s="13" t="s">
        <v>1456</v>
      </c>
      <c r="L27" s="13" t="s">
        <v>1423</v>
      </c>
      <c r="M27" s="13" t="s">
        <v>1458</v>
      </c>
      <c r="N27" s="13" t="s">
        <v>1424</v>
      </c>
    </row>
    <row r="28" spans="1:14" ht="15">
      <c r="A28" s="63" t="s">
        <v>833</v>
      </c>
      <c r="B28" s="63">
        <v>65</v>
      </c>
      <c r="C28" s="63" t="s">
        <v>833</v>
      </c>
      <c r="D28" s="63">
        <v>10</v>
      </c>
      <c r="E28" s="63" t="s">
        <v>833</v>
      </c>
      <c r="F28" s="63">
        <v>18</v>
      </c>
      <c r="G28" s="63" t="s">
        <v>833</v>
      </c>
      <c r="H28" s="63">
        <v>24</v>
      </c>
      <c r="I28" s="63" t="s">
        <v>833</v>
      </c>
      <c r="J28" s="63">
        <v>9</v>
      </c>
      <c r="K28" s="63" t="s">
        <v>833</v>
      </c>
      <c r="L28" s="63">
        <v>3</v>
      </c>
      <c r="M28" s="63" t="s">
        <v>1459</v>
      </c>
      <c r="N28" s="63">
        <v>1</v>
      </c>
    </row>
    <row r="29" spans="1:14" ht="15">
      <c r="A29" s="63" t="s">
        <v>1438</v>
      </c>
      <c r="B29" s="63">
        <v>13</v>
      </c>
      <c r="C29" s="63" t="s">
        <v>1438</v>
      </c>
      <c r="D29" s="63">
        <v>2</v>
      </c>
      <c r="E29" s="63" t="s">
        <v>1439</v>
      </c>
      <c r="F29" s="63">
        <v>3</v>
      </c>
      <c r="G29" s="63" t="s">
        <v>1438</v>
      </c>
      <c r="H29" s="63">
        <v>11</v>
      </c>
      <c r="I29" s="63"/>
      <c r="J29" s="63"/>
      <c r="K29" s="63" t="s">
        <v>1444</v>
      </c>
      <c r="L29" s="63">
        <v>3</v>
      </c>
      <c r="M29" s="63" t="s">
        <v>1460</v>
      </c>
      <c r="N29" s="63">
        <v>1</v>
      </c>
    </row>
    <row r="30" spans="1:14" ht="15" customHeight="1">
      <c r="A30" s="63" t="s">
        <v>1439</v>
      </c>
      <c r="B30" s="63">
        <v>8</v>
      </c>
      <c r="C30" s="63" t="s">
        <v>1441</v>
      </c>
      <c r="D30" s="63">
        <v>2</v>
      </c>
      <c r="E30" s="63" t="s">
        <v>1452</v>
      </c>
      <c r="F30" s="63">
        <v>2</v>
      </c>
      <c r="G30" s="63" t="s">
        <v>1442</v>
      </c>
      <c r="H30" s="63">
        <v>4</v>
      </c>
      <c r="I30" s="63"/>
      <c r="J30" s="63"/>
      <c r="K30" s="63" t="s">
        <v>1445</v>
      </c>
      <c r="L30" s="63">
        <v>3</v>
      </c>
      <c r="M30" s="63" t="s">
        <v>1461</v>
      </c>
      <c r="N30" s="63">
        <v>1</v>
      </c>
    </row>
    <row r="31" spans="1:14" ht="15">
      <c r="A31" s="63" t="s">
        <v>1440</v>
      </c>
      <c r="B31" s="63">
        <v>6</v>
      </c>
      <c r="C31" s="63" t="s">
        <v>1439</v>
      </c>
      <c r="D31" s="63">
        <v>2</v>
      </c>
      <c r="E31" s="63" t="s">
        <v>732</v>
      </c>
      <c r="F31" s="63">
        <v>2</v>
      </c>
      <c r="G31" s="63" t="s">
        <v>1443</v>
      </c>
      <c r="H31" s="63">
        <v>4</v>
      </c>
      <c r="I31" s="63"/>
      <c r="J31" s="63"/>
      <c r="K31" s="63" t="s">
        <v>1457</v>
      </c>
      <c r="L31" s="63">
        <v>1</v>
      </c>
      <c r="M31" s="63" t="s">
        <v>1462</v>
      </c>
      <c r="N31" s="63">
        <v>1</v>
      </c>
    </row>
    <row r="32" spans="1:14" ht="15" customHeight="1">
      <c r="A32" s="63" t="s">
        <v>1441</v>
      </c>
      <c r="B32" s="63">
        <v>5</v>
      </c>
      <c r="C32" s="63" t="s">
        <v>1446</v>
      </c>
      <c r="D32" s="63">
        <v>1</v>
      </c>
      <c r="E32" s="63" t="s">
        <v>1440</v>
      </c>
      <c r="F32" s="63">
        <v>2</v>
      </c>
      <c r="G32" s="63" t="s">
        <v>1439</v>
      </c>
      <c r="H32" s="63">
        <v>3</v>
      </c>
      <c r="I32" s="63"/>
      <c r="J32" s="63"/>
      <c r="K32" s="63"/>
      <c r="L32" s="63"/>
      <c r="M32" s="63" t="s">
        <v>1463</v>
      </c>
      <c r="N32" s="63">
        <v>1</v>
      </c>
    </row>
    <row r="33" spans="1:14" ht="15" customHeight="1">
      <c r="A33" s="63" t="s">
        <v>1442</v>
      </c>
      <c r="B33" s="63">
        <v>5</v>
      </c>
      <c r="C33" s="63" t="s">
        <v>732</v>
      </c>
      <c r="D33" s="63">
        <v>1</v>
      </c>
      <c r="E33" s="63"/>
      <c r="F33" s="63"/>
      <c r="G33" s="63" t="s">
        <v>1441</v>
      </c>
      <c r="H33" s="63">
        <v>3</v>
      </c>
      <c r="I33" s="63"/>
      <c r="J33" s="63"/>
      <c r="K33" s="63"/>
      <c r="L33" s="63"/>
      <c r="M33" s="63" t="s">
        <v>1464</v>
      </c>
      <c r="N33" s="63">
        <v>1</v>
      </c>
    </row>
    <row r="34" spans="1:14" ht="15" customHeight="1">
      <c r="A34" s="63" t="s">
        <v>1443</v>
      </c>
      <c r="B34" s="63">
        <v>5</v>
      </c>
      <c r="C34" s="63" t="s">
        <v>1447</v>
      </c>
      <c r="D34" s="63">
        <v>1</v>
      </c>
      <c r="E34" s="63"/>
      <c r="F34" s="63"/>
      <c r="G34" s="63" t="s">
        <v>1440</v>
      </c>
      <c r="H34" s="63">
        <v>3</v>
      </c>
      <c r="I34" s="63"/>
      <c r="J34" s="63"/>
      <c r="K34" s="63"/>
      <c r="L34" s="63"/>
      <c r="M34" s="63" t="s">
        <v>1465</v>
      </c>
      <c r="N34" s="63">
        <v>1</v>
      </c>
    </row>
    <row r="35" spans="1:14" ht="15" customHeight="1">
      <c r="A35" s="63" t="s">
        <v>732</v>
      </c>
      <c r="B35" s="63">
        <v>4</v>
      </c>
      <c r="C35" s="63" t="s">
        <v>1448</v>
      </c>
      <c r="D35" s="63">
        <v>1</v>
      </c>
      <c r="E35" s="63"/>
      <c r="F35" s="63"/>
      <c r="G35" s="63" t="s">
        <v>1454</v>
      </c>
      <c r="H35" s="63">
        <v>2</v>
      </c>
      <c r="I35" s="63"/>
      <c r="J35" s="63"/>
      <c r="K35" s="63"/>
      <c r="L35" s="63"/>
      <c r="M35" s="63" t="s">
        <v>833</v>
      </c>
      <c r="N35" s="63">
        <v>1</v>
      </c>
    </row>
    <row r="36" spans="1:14" ht="15">
      <c r="A36" s="63" t="s">
        <v>1444</v>
      </c>
      <c r="B36" s="63">
        <v>3</v>
      </c>
      <c r="C36" s="63" t="s">
        <v>1449</v>
      </c>
      <c r="D36" s="63">
        <v>1</v>
      </c>
      <c r="E36" s="63"/>
      <c r="F36" s="63"/>
      <c r="G36" s="63" t="s">
        <v>732</v>
      </c>
      <c r="H36" s="63">
        <v>1</v>
      </c>
      <c r="I36" s="63"/>
      <c r="J36" s="63"/>
      <c r="K36" s="63"/>
      <c r="L36" s="63"/>
      <c r="M36" s="63" t="s">
        <v>1466</v>
      </c>
      <c r="N36" s="63">
        <v>1</v>
      </c>
    </row>
    <row r="37" spans="1:14" ht="15" customHeight="1">
      <c r="A37" s="63" t="s">
        <v>1445</v>
      </c>
      <c r="B37" s="63">
        <v>3</v>
      </c>
      <c r="C37" s="63" t="s">
        <v>1450</v>
      </c>
      <c r="D37" s="63">
        <v>1</v>
      </c>
      <c r="E37" s="63"/>
      <c r="F37" s="63"/>
      <c r="G37" s="63" t="s">
        <v>400</v>
      </c>
      <c r="H37" s="63">
        <v>1</v>
      </c>
      <c r="I37" s="63"/>
      <c r="J37" s="63"/>
      <c r="K37" s="63"/>
      <c r="L37" s="63"/>
      <c r="M37" s="63" t="s">
        <v>1467</v>
      </c>
      <c r="N37" s="63">
        <v>1</v>
      </c>
    </row>
    <row r="38" ht="15" customHeight="1"/>
    <row r="39" ht="15" customHeight="1"/>
    <row r="40" spans="1:14" ht="15" customHeight="1">
      <c r="A40" s="13" t="s">
        <v>239</v>
      </c>
      <c r="B40" s="13" t="s">
        <v>229</v>
      </c>
      <c r="C40" s="13" t="s">
        <v>240</v>
      </c>
      <c r="D40" s="13" t="s">
        <v>231</v>
      </c>
      <c r="E40" s="13" t="s">
        <v>1477</v>
      </c>
      <c r="F40" s="13" t="s">
        <v>1417</v>
      </c>
      <c r="G40" s="13" t="s">
        <v>1484</v>
      </c>
      <c r="H40" s="13" t="s">
        <v>1419</v>
      </c>
      <c r="I40" s="13" t="s">
        <v>1488</v>
      </c>
      <c r="J40" s="13" t="s">
        <v>1421</v>
      </c>
      <c r="K40" s="13" t="s">
        <v>1495</v>
      </c>
      <c r="L40" s="13" t="s">
        <v>1423</v>
      </c>
      <c r="M40" s="13" t="s">
        <v>1506</v>
      </c>
      <c r="N40" s="13" t="s">
        <v>1424</v>
      </c>
    </row>
    <row r="41" spans="1:14" ht="15">
      <c r="A41" s="69" t="s">
        <v>278</v>
      </c>
      <c r="B41" s="69">
        <v>0</v>
      </c>
      <c r="C41" s="69" t="s">
        <v>1471</v>
      </c>
      <c r="D41" s="69">
        <v>14</v>
      </c>
      <c r="E41" s="69" t="s">
        <v>1471</v>
      </c>
      <c r="F41" s="69">
        <v>29</v>
      </c>
      <c r="G41" s="69" t="s">
        <v>1471</v>
      </c>
      <c r="H41" s="69">
        <v>26</v>
      </c>
      <c r="I41" s="69" t="s">
        <v>1471</v>
      </c>
      <c r="J41" s="69">
        <v>10</v>
      </c>
      <c r="K41" s="69" t="s">
        <v>1496</v>
      </c>
      <c r="L41" s="69">
        <v>18</v>
      </c>
      <c r="M41" s="69" t="s">
        <v>1507</v>
      </c>
      <c r="N41" s="69">
        <v>3</v>
      </c>
    </row>
    <row r="42" spans="1:14" ht="15">
      <c r="A42" s="69" t="s">
        <v>279</v>
      </c>
      <c r="B42" s="69">
        <v>0</v>
      </c>
      <c r="C42" s="69" t="s">
        <v>693</v>
      </c>
      <c r="D42" s="69">
        <v>9</v>
      </c>
      <c r="E42" s="69" t="s">
        <v>1478</v>
      </c>
      <c r="F42" s="69">
        <v>15</v>
      </c>
      <c r="G42" s="69" t="s">
        <v>1472</v>
      </c>
      <c r="H42" s="69">
        <v>12</v>
      </c>
      <c r="I42" s="69" t="s">
        <v>1489</v>
      </c>
      <c r="J42" s="69">
        <v>7</v>
      </c>
      <c r="K42" s="69" t="s">
        <v>1497</v>
      </c>
      <c r="L42" s="69">
        <v>9</v>
      </c>
      <c r="M42" s="69" t="s">
        <v>1508</v>
      </c>
      <c r="N42" s="69">
        <v>3</v>
      </c>
    </row>
    <row r="43" spans="1:14" ht="15" customHeight="1">
      <c r="A43" s="69" t="s">
        <v>280</v>
      </c>
      <c r="B43" s="69">
        <v>0</v>
      </c>
      <c r="C43" s="69" t="s">
        <v>732</v>
      </c>
      <c r="D43" s="69">
        <v>7</v>
      </c>
      <c r="E43" s="69" t="s">
        <v>349</v>
      </c>
      <c r="F43" s="69">
        <v>11</v>
      </c>
      <c r="G43" s="69" t="s">
        <v>693</v>
      </c>
      <c r="H43" s="69">
        <v>11</v>
      </c>
      <c r="I43" s="69" t="s">
        <v>1490</v>
      </c>
      <c r="J43" s="69">
        <v>7</v>
      </c>
      <c r="K43" s="69" t="s">
        <v>1498</v>
      </c>
      <c r="L43" s="69">
        <v>9</v>
      </c>
      <c r="M43" s="69" t="s">
        <v>1509</v>
      </c>
      <c r="N43" s="69">
        <v>2</v>
      </c>
    </row>
    <row r="44" spans="1:14" ht="15">
      <c r="A44" s="69" t="s">
        <v>281</v>
      </c>
      <c r="B44" s="69">
        <v>1747</v>
      </c>
      <c r="C44" s="69" t="s">
        <v>1472</v>
      </c>
      <c r="D44" s="69">
        <v>6</v>
      </c>
      <c r="E44" s="69" t="s">
        <v>1479</v>
      </c>
      <c r="F44" s="69">
        <v>9</v>
      </c>
      <c r="G44" s="69" t="s">
        <v>732</v>
      </c>
      <c r="H44" s="69">
        <v>11</v>
      </c>
      <c r="I44" s="69" t="s">
        <v>1491</v>
      </c>
      <c r="J44" s="69">
        <v>4</v>
      </c>
      <c r="K44" s="69" t="s">
        <v>1499</v>
      </c>
      <c r="L44" s="69">
        <v>9</v>
      </c>
      <c r="M44" s="69"/>
      <c r="N44" s="69"/>
    </row>
    <row r="45" spans="1:14" ht="15" customHeight="1">
      <c r="A45" s="69" t="s">
        <v>282</v>
      </c>
      <c r="B45" s="69">
        <v>1747</v>
      </c>
      <c r="C45" s="69" t="s">
        <v>731</v>
      </c>
      <c r="D45" s="69">
        <v>5</v>
      </c>
      <c r="E45" s="69" t="s">
        <v>1480</v>
      </c>
      <c r="F45" s="69">
        <v>7</v>
      </c>
      <c r="G45" s="69" t="s">
        <v>1473</v>
      </c>
      <c r="H45" s="69">
        <v>8</v>
      </c>
      <c r="I45" s="69" t="s">
        <v>1473</v>
      </c>
      <c r="J45" s="69">
        <v>4</v>
      </c>
      <c r="K45" s="69" t="s">
        <v>1500</v>
      </c>
      <c r="L45" s="69">
        <v>6</v>
      </c>
      <c r="M45" s="69"/>
      <c r="N45" s="69"/>
    </row>
    <row r="46" spans="1:14" ht="15" customHeight="1">
      <c r="A46" s="69" t="s">
        <v>1471</v>
      </c>
      <c r="B46" s="69">
        <v>83</v>
      </c>
      <c r="C46" s="69" t="s">
        <v>1474</v>
      </c>
      <c r="D46" s="69">
        <v>5</v>
      </c>
      <c r="E46" s="69" t="s">
        <v>1481</v>
      </c>
      <c r="F46" s="69">
        <v>7</v>
      </c>
      <c r="G46" s="69" t="s">
        <v>1485</v>
      </c>
      <c r="H46" s="69">
        <v>8</v>
      </c>
      <c r="I46" s="69" t="s">
        <v>1485</v>
      </c>
      <c r="J46" s="69">
        <v>4</v>
      </c>
      <c r="K46" s="69" t="s">
        <v>1501</v>
      </c>
      <c r="L46" s="69">
        <v>6</v>
      </c>
      <c r="M46" s="69"/>
      <c r="N46" s="69"/>
    </row>
    <row r="47" spans="1:14" ht="15" customHeight="1">
      <c r="A47" s="69" t="s">
        <v>693</v>
      </c>
      <c r="B47" s="69">
        <v>21</v>
      </c>
      <c r="C47" s="69" t="s">
        <v>1475</v>
      </c>
      <c r="D47" s="69">
        <v>5</v>
      </c>
      <c r="E47" s="69" t="s">
        <v>1482</v>
      </c>
      <c r="F47" s="69">
        <v>6</v>
      </c>
      <c r="G47" s="69" t="s">
        <v>725</v>
      </c>
      <c r="H47" s="69">
        <v>7</v>
      </c>
      <c r="I47" s="69" t="s">
        <v>1482</v>
      </c>
      <c r="J47" s="69">
        <v>4</v>
      </c>
      <c r="K47" s="69" t="s">
        <v>1502</v>
      </c>
      <c r="L47" s="69">
        <v>6</v>
      </c>
      <c r="M47" s="69"/>
      <c r="N47" s="69"/>
    </row>
    <row r="48" spans="1:14" ht="15" customHeight="1">
      <c r="A48" s="69" t="s">
        <v>732</v>
      </c>
      <c r="B48" s="69">
        <v>20</v>
      </c>
      <c r="C48" s="69" t="s">
        <v>728</v>
      </c>
      <c r="D48" s="69">
        <v>5</v>
      </c>
      <c r="E48" s="69" t="s">
        <v>730</v>
      </c>
      <c r="F48" s="69">
        <v>6</v>
      </c>
      <c r="G48" s="69" t="s">
        <v>728</v>
      </c>
      <c r="H48" s="69">
        <v>7</v>
      </c>
      <c r="I48" s="69" t="s">
        <v>1492</v>
      </c>
      <c r="J48" s="69">
        <v>4</v>
      </c>
      <c r="K48" s="69" t="s">
        <v>1503</v>
      </c>
      <c r="L48" s="69">
        <v>6</v>
      </c>
      <c r="M48" s="69"/>
      <c r="N48" s="69"/>
    </row>
    <row r="49" spans="1:14" ht="15" customHeight="1">
      <c r="A49" s="69" t="s">
        <v>1472</v>
      </c>
      <c r="B49" s="69">
        <v>19</v>
      </c>
      <c r="C49" s="69" t="s">
        <v>1476</v>
      </c>
      <c r="D49" s="69">
        <v>5</v>
      </c>
      <c r="E49" s="69" t="s">
        <v>728</v>
      </c>
      <c r="F49" s="69">
        <v>6</v>
      </c>
      <c r="G49" s="69" t="s">
        <v>1486</v>
      </c>
      <c r="H49" s="69">
        <v>7</v>
      </c>
      <c r="I49" s="69" t="s">
        <v>1493</v>
      </c>
      <c r="J49" s="69">
        <v>4</v>
      </c>
      <c r="K49" s="69" t="s">
        <v>1504</v>
      </c>
      <c r="L49" s="69">
        <v>3</v>
      </c>
      <c r="M49" s="69"/>
      <c r="N49" s="69"/>
    </row>
    <row r="50" spans="1:14" ht="15" customHeight="1">
      <c r="A50" s="69" t="s">
        <v>1473</v>
      </c>
      <c r="B50" s="69">
        <v>18</v>
      </c>
      <c r="C50" s="69" t="s">
        <v>720</v>
      </c>
      <c r="D50" s="69">
        <v>4</v>
      </c>
      <c r="E50" s="69" t="s">
        <v>1483</v>
      </c>
      <c r="F50" s="69">
        <v>6</v>
      </c>
      <c r="G50" s="69" t="s">
        <v>1487</v>
      </c>
      <c r="H50" s="69">
        <v>4</v>
      </c>
      <c r="I50" s="69" t="s">
        <v>1494</v>
      </c>
      <c r="J50" s="69">
        <v>3</v>
      </c>
      <c r="K50" s="69" t="s">
        <v>1505</v>
      </c>
      <c r="L50" s="69">
        <v>3</v>
      </c>
      <c r="M50" s="69"/>
      <c r="N50" s="69"/>
    </row>
    <row r="51" ht="15" customHeight="1"/>
    <row r="52" ht="15" customHeight="1"/>
    <row r="53" spans="1:14" ht="15" customHeight="1">
      <c r="A53" s="13" t="s">
        <v>242</v>
      </c>
      <c r="B53" s="13" t="s">
        <v>229</v>
      </c>
      <c r="C53" s="13" t="s">
        <v>243</v>
      </c>
      <c r="D53" s="13" t="s">
        <v>231</v>
      </c>
      <c r="E53" s="13" t="s">
        <v>1532</v>
      </c>
      <c r="F53" s="13" t="s">
        <v>1417</v>
      </c>
      <c r="G53" s="13" t="s">
        <v>1541</v>
      </c>
      <c r="H53" s="13" t="s">
        <v>1419</v>
      </c>
      <c r="I53" s="13" t="s">
        <v>1549</v>
      </c>
      <c r="J53" s="13" t="s">
        <v>1421</v>
      </c>
      <c r="K53" s="13" t="s">
        <v>1556</v>
      </c>
      <c r="L53" s="13" t="s">
        <v>1423</v>
      </c>
      <c r="M53" s="63" t="s">
        <v>1565</v>
      </c>
      <c r="N53" s="63" t="s">
        <v>1424</v>
      </c>
    </row>
    <row r="54" spans="1:14" ht="15" customHeight="1">
      <c r="A54" s="69" t="s">
        <v>1516</v>
      </c>
      <c r="B54" s="69">
        <v>18</v>
      </c>
      <c r="C54" s="69" t="s">
        <v>1521</v>
      </c>
      <c r="D54" s="69">
        <v>5</v>
      </c>
      <c r="E54" s="69" t="s">
        <v>1517</v>
      </c>
      <c r="F54" s="69">
        <v>11</v>
      </c>
      <c r="G54" s="69" t="s">
        <v>1516</v>
      </c>
      <c r="H54" s="69">
        <v>8</v>
      </c>
      <c r="I54" s="69" t="s">
        <v>1523</v>
      </c>
      <c r="J54" s="69">
        <v>7</v>
      </c>
      <c r="K54" s="69" t="s">
        <v>1519</v>
      </c>
      <c r="L54" s="69">
        <v>9</v>
      </c>
      <c r="M54" s="69"/>
      <c r="N54" s="69"/>
    </row>
    <row r="55" spans="1:14" ht="15">
      <c r="A55" s="69" t="s">
        <v>1517</v>
      </c>
      <c r="B55" s="69">
        <v>13</v>
      </c>
      <c r="C55" s="69" t="s">
        <v>1522</v>
      </c>
      <c r="D55" s="69">
        <v>5</v>
      </c>
      <c r="E55" s="69" t="s">
        <v>1533</v>
      </c>
      <c r="F55" s="69">
        <v>5</v>
      </c>
      <c r="G55" s="69" t="s">
        <v>1518</v>
      </c>
      <c r="H55" s="69">
        <v>7</v>
      </c>
      <c r="I55" s="69" t="s">
        <v>1516</v>
      </c>
      <c r="J55" s="69">
        <v>4</v>
      </c>
      <c r="K55" s="69" t="s">
        <v>1525</v>
      </c>
      <c r="L55" s="69">
        <v>6</v>
      </c>
      <c r="M55" s="69"/>
      <c r="N55" s="69"/>
    </row>
    <row r="56" spans="1:14" ht="15" customHeight="1">
      <c r="A56" s="69" t="s">
        <v>1518</v>
      </c>
      <c r="B56" s="69">
        <v>10</v>
      </c>
      <c r="C56" s="69" t="s">
        <v>1526</v>
      </c>
      <c r="D56" s="69">
        <v>3</v>
      </c>
      <c r="E56" s="69" t="s">
        <v>1516</v>
      </c>
      <c r="F56" s="69">
        <v>5</v>
      </c>
      <c r="G56" s="69" t="s">
        <v>1520</v>
      </c>
      <c r="H56" s="69">
        <v>4</v>
      </c>
      <c r="I56" s="69" t="s">
        <v>1524</v>
      </c>
      <c r="J56" s="69">
        <v>3</v>
      </c>
      <c r="K56" s="69" t="s">
        <v>1557</v>
      </c>
      <c r="L56" s="69">
        <v>3</v>
      </c>
      <c r="M56" s="69"/>
      <c r="N56" s="69"/>
    </row>
    <row r="57" spans="1:14" ht="15" customHeight="1">
      <c r="A57" s="69" t="s">
        <v>1519</v>
      </c>
      <c r="B57" s="69">
        <v>9</v>
      </c>
      <c r="C57" s="69" t="s">
        <v>1520</v>
      </c>
      <c r="D57" s="69">
        <v>3</v>
      </c>
      <c r="E57" s="69" t="s">
        <v>1534</v>
      </c>
      <c r="F57" s="69">
        <v>4</v>
      </c>
      <c r="G57" s="69" t="s">
        <v>1542</v>
      </c>
      <c r="H57" s="69">
        <v>3</v>
      </c>
      <c r="I57" s="69" t="s">
        <v>1550</v>
      </c>
      <c r="J57" s="69">
        <v>2</v>
      </c>
      <c r="K57" s="69" t="s">
        <v>1558</v>
      </c>
      <c r="L57" s="69">
        <v>3</v>
      </c>
      <c r="M57" s="69"/>
      <c r="N57" s="69"/>
    </row>
    <row r="58" spans="1:14" ht="15" customHeight="1">
      <c r="A58" s="69" t="s">
        <v>1520</v>
      </c>
      <c r="B58" s="69">
        <v>8</v>
      </c>
      <c r="C58" s="69" t="s">
        <v>1518</v>
      </c>
      <c r="D58" s="69">
        <v>3</v>
      </c>
      <c r="E58" s="69" t="s">
        <v>1535</v>
      </c>
      <c r="F58" s="69">
        <v>4</v>
      </c>
      <c r="G58" s="69" t="s">
        <v>1543</v>
      </c>
      <c r="H58" s="69">
        <v>3</v>
      </c>
      <c r="I58" s="69" t="s">
        <v>1551</v>
      </c>
      <c r="J58" s="69">
        <v>2</v>
      </c>
      <c r="K58" s="69" t="s">
        <v>1559</v>
      </c>
      <c r="L58" s="69">
        <v>3</v>
      </c>
      <c r="M58" s="69"/>
      <c r="N58" s="69"/>
    </row>
    <row r="59" spans="1:14" ht="15" customHeight="1">
      <c r="A59" s="69" t="s">
        <v>1521</v>
      </c>
      <c r="B59" s="69">
        <v>7</v>
      </c>
      <c r="C59" s="69" t="s">
        <v>1527</v>
      </c>
      <c r="D59" s="69">
        <v>3</v>
      </c>
      <c r="E59" s="69" t="s">
        <v>1536</v>
      </c>
      <c r="F59" s="69">
        <v>4</v>
      </c>
      <c r="G59" s="69" t="s">
        <v>1544</v>
      </c>
      <c r="H59" s="69">
        <v>3</v>
      </c>
      <c r="I59" s="69" t="s">
        <v>1552</v>
      </c>
      <c r="J59" s="69">
        <v>2</v>
      </c>
      <c r="K59" s="69" t="s">
        <v>1560</v>
      </c>
      <c r="L59" s="69">
        <v>3</v>
      </c>
      <c r="M59" s="69"/>
      <c r="N59" s="69"/>
    </row>
    <row r="60" spans="1:14" ht="15" customHeight="1">
      <c r="A60" s="69" t="s">
        <v>1522</v>
      </c>
      <c r="B60" s="69">
        <v>7</v>
      </c>
      <c r="C60" s="69" t="s">
        <v>1528</v>
      </c>
      <c r="D60" s="69">
        <v>2</v>
      </c>
      <c r="E60" s="69" t="s">
        <v>1537</v>
      </c>
      <c r="F60" s="69">
        <v>4</v>
      </c>
      <c r="G60" s="69" t="s">
        <v>1545</v>
      </c>
      <c r="H60" s="69">
        <v>3</v>
      </c>
      <c r="I60" s="69" t="s">
        <v>1553</v>
      </c>
      <c r="J60" s="69">
        <v>2</v>
      </c>
      <c r="K60" s="69" t="s">
        <v>1561</v>
      </c>
      <c r="L60" s="69">
        <v>3</v>
      </c>
      <c r="M60" s="69"/>
      <c r="N60" s="69"/>
    </row>
    <row r="61" spans="1:14" ht="15" customHeight="1">
      <c r="A61" s="69" t="s">
        <v>1523</v>
      </c>
      <c r="B61" s="69">
        <v>7</v>
      </c>
      <c r="C61" s="69" t="s">
        <v>1529</v>
      </c>
      <c r="D61" s="69">
        <v>2</v>
      </c>
      <c r="E61" s="69" t="s">
        <v>1538</v>
      </c>
      <c r="F61" s="69">
        <v>4</v>
      </c>
      <c r="G61" s="69" t="s">
        <v>1546</v>
      </c>
      <c r="H61" s="69">
        <v>3</v>
      </c>
      <c r="I61" s="69" t="s">
        <v>1554</v>
      </c>
      <c r="J61" s="69">
        <v>2</v>
      </c>
      <c r="K61" s="69" t="s">
        <v>1562</v>
      </c>
      <c r="L61" s="69">
        <v>3</v>
      </c>
      <c r="M61" s="69"/>
      <c r="N61" s="69"/>
    </row>
    <row r="62" spans="1:14" ht="15">
      <c r="A62" s="69" t="s">
        <v>1524</v>
      </c>
      <c r="B62" s="69">
        <v>6</v>
      </c>
      <c r="C62" s="69" t="s">
        <v>1530</v>
      </c>
      <c r="D62" s="69">
        <v>2</v>
      </c>
      <c r="E62" s="69" t="s">
        <v>1539</v>
      </c>
      <c r="F62" s="69">
        <v>4</v>
      </c>
      <c r="G62" s="69" t="s">
        <v>1547</v>
      </c>
      <c r="H62" s="69">
        <v>3</v>
      </c>
      <c r="I62" s="69" t="s">
        <v>1555</v>
      </c>
      <c r="J62" s="69">
        <v>2</v>
      </c>
      <c r="K62" s="69" t="s">
        <v>1563</v>
      </c>
      <c r="L62" s="69">
        <v>3</v>
      </c>
      <c r="M62" s="69"/>
      <c r="N62" s="69"/>
    </row>
    <row r="63" spans="1:14" ht="15" customHeight="1">
      <c r="A63" s="69" t="s">
        <v>1525</v>
      </c>
      <c r="B63" s="69">
        <v>6</v>
      </c>
      <c r="C63" s="69" t="s">
        <v>1531</v>
      </c>
      <c r="D63" s="69">
        <v>2</v>
      </c>
      <c r="E63" s="69" t="s">
        <v>1540</v>
      </c>
      <c r="F63" s="69">
        <v>4</v>
      </c>
      <c r="G63" s="69" t="s">
        <v>1548</v>
      </c>
      <c r="H63" s="69">
        <v>3</v>
      </c>
      <c r="I63" s="69" t="s">
        <v>1517</v>
      </c>
      <c r="J63" s="69">
        <v>2</v>
      </c>
      <c r="K63" s="69" t="s">
        <v>1564</v>
      </c>
      <c r="L63" s="69">
        <v>3</v>
      </c>
      <c r="M63" s="69"/>
      <c r="N63" s="69"/>
    </row>
    <row r="64" ht="15" customHeight="1"/>
    <row r="65" ht="15" customHeight="1"/>
    <row r="66" spans="1:14" ht="15" customHeight="1">
      <c r="A66" s="13" t="s">
        <v>245</v>
      </c>
      <c r="B66" s="13" t="s">
        <v>229</v>
      </c>
      <c r="C66" s="13" t="s">
        <v>247</v>
      </c>
      <c r="D66" s="13" t="s">
        <v>231</v>
      </c>
      <c r="E66" s="13" t="s">
        <v>1571</v>
      </c>
      <c r="F66" s="13" t="s">
        <v>1417</v>
      </c>
      <c r="G66" s="13" t="s">
        <v>1573</v>
      </c>
      <c r="H66" s="13" t="s">
        <v>1419</v>
      </c>
      <c r="I66" s="63" t="s">
        <v>1575</v>
      </c>
      <c r="J66" s="63" t="s">
        <v>1421</v>
      </c>
      <c r="K66" s="63" t="s">
        <v>1577</v>
      </c>
      <c r="L66" s="63" t="s">
        <v>1423</v>
      </c>
      <c r="M66" s="63" t="s">
        <v>1579</v>
      </c>
      <c r="N66" s="63" t="s">
        <v>1424</v>
      </c>
    </row>
    <row r="67" spans="1:14" ht="15">
      <c r="A67" s="63" t="s">
        <v>369</v>
      </c>
      <c r="B67" s="63">
        <v>2</v>
      </c>
      <c r="C67" s="63" t="s">
        <v>369</v>
      </c>
      <c r="D67" s="63">
        <v>1</v>
      </c>
      <c r="E67" s="63" t="s">
        <v>730</v>
      </c>
      <c r="F67" s="63">
        <v>1</v>
      </c>
      <c r="G67" s="63" t="s">
        <v>369</v>
      </c>
      <c r="H67" s="63">
        <v>1</v>
      </c>
      <c r="I67" s="63"/>
      <c r="J67" s="63"/>
      <c r="K67" s="63"/>
      <c r="L67" s="63"/>
      <c r="M67" s="63"/>
      <c r="N67" s="63"/>
    </row>
    <row r="68" spans="1:14" ht="15">
      <c r="A68" s="63" t="s">
        <v>730</v>
      </c>
      <c r="B68" s="63">
        <v>1</v>
      </c>
      <c r="C68" s="63"/>
      <c r="D68" s="63"/>
      <c r="E68" s="63" t="s">
        <v>728</v>
      </c>
      <c r="F68" s="63">
        <v>1</v>
      </c>
      <c r="G68" s="63"/>
      <c r="H68" s="63"/>
      <c r="I68" s="63"/>
      <c r="J68" s="63"/>
      <c r="K68" s="63"/>
      <c r="L68" s="63"/>
      <c r="M68" s="63"/>
      <c r="N68" s="63"/>
    </row>
    <row r="69" spans="1:14" ht="15" customHeight="1">
      <c r="A69" s="63" t="s">
        <v>728</v>
      </c>
      <c r="B69" s="63">
        <v>1</v>
      </c>
      <c r="C69" s="63"/>
      <c r="D69" s="63"/>
      <c r="E69" s="63"/>
      <c r="F69" s="63"/>
      <c r="G69" s="63"/>
      <c r="H69" s="63"/>
      <c r="I69" s="63"/>
      <c r="J69" s="63"/>
      <c r="K69" s="63"/>
      <c r="L69" s="63"/>
      <c r="M69" s="63"/>
      <c r="N69" s="63"/>
    </row>
    <row r="70" ht="15" customHeight="1"/>
    <row r="71" ht="15" customHeight="1"/>
    <row r="72" spans="1:14" ht="15" customHeight="1">
      <c r="A72" s="13" t="s">
        <v>246</v>
      </c>
      <c r="B72" s="13" t="s">
        <v>229</v>
      </c>
      <c r="C72" s="13" t="s">
        <v>248</v>
      </c>
      <c r="D72" s="13" t="s">
        <v>231</v>
      </c>
      <c r="E72" s="13" t="s">
        <v>1572</v>
      </c>
      <c r="F72" s="13" t="s">
        <v>1417</v>
      </c>
      <c r="G72" s="13" t="s">
        <v>1574</v>
      </c>
      <c r="H72" s="13" t="s">
        <v>1419</v>
      </c>
      <c r="I72" s="13" t="s">
        <v>1576</v>
      </c>
      <c r="J72" s="13" t="s">
        <v>1421</v>
      </c>
      <c r="K72" s="63" t="s">
        <v>1578</v>
      </c>
      <c r="L72" s="63" t="s">
        <v>1423</v>
      </c>
      <c r="M72" s="63" t="s">
        <v>1580</v>
      </c>
      <c r="N72" s="63" t="s">
        <v>1424</v>
      </c>
    </row>
    <row r="73" spans="1:14" ht="15">
      <c r="A73" s="63" t="s">
        <v>693</v>
      </c>
      <c r="B73" s="63">
        <v>20</v>
      </c>
      <c r="C73" s="63" t="s">
        <v>693</v>
      </c>
      <c r="D73" s="63">
        <v>8</v>
      </c>
      <c r="E73" s="63" t="s">
        <v>731</v>
      </c>
      <c r="F73" s="63">
        <v>5</v>
      </c>
      <c r="G73" s="63" t="s">
        <v>693</v>
      </c>
      <c r="H73" s="63">
        <v>11</v>
      </c>
      <c r="I73" s="63" t="s">
        <v>747</v>
      </c>
      <c r="J73" s="63">
        <v>2</v>
      </c>
      <c r="K73" s="63"/>
      <c r="L73" s="63"/>
      <c r="M73" s="63"/>
      <c r="N73" s="63"/>
    </row>
    <row r="74" spans="1:14" ht="15" customHeight="1">
      <c r="A74" s="63" t="s">
        <v>732</v>
      </c>
      <c r="B74" s="63">
        <v>20</v>
      </c>
      <c r="C74" s="63" t="s">
        <v>732</v>
      </c>
      <c r="D74" s="63">
        <v>7</v>
      </c>
      <c r="E74" s="63" t="s">
        <v>730</v>
      </c>
      <c r="F74" s="63">
        <v>5</v>
      </c>
      <c r="G74" s="63" t="s">
        <v>732</v>
      </c>
      <c r="H74" s="63">
        <v>11</v>
      </c>
      <c r="I74" s="63"/>
      <c r="J74" s="63"/>
      <c r="K74" s="63"/>
      <c r="L74" s="63"/>
      <c r="M74" s="63"/>
      <c r="N74" s="63"/>
    </row>
    <row r="75" spans="1:14" ht="15" customHeight="1">
      <c r="A75" s="63" t="s">
        <v>728</v>
      </c>
      <c r="B75" s="63">
        <v>17</v>
      </c>
      <c r="C75" s="63" t="s">
        <v>731</v>
      </c>
      <c r="D75" s="63">
        <v>5</v>
      </c>
      <c r="E75" s="63" t="s">
        <v>728</v>
      </c>
      <c r="F75" s="63">
        <v>5</v>
      </c>
      <c r="G75" s="63" t="s">
        <v>725</v>
      </c>
      <c r="H75" s="63">
        <v>7</v>
      </c>
      <c r="I75" s="63"/>
      <c r="J75" s="63"/>
      <c r="K75" s="63"/>
      <c r="L75" s="63"/>
      <c r="M75" s="63"/>
      <c r="N75" s="63"/>
    </row>
    <row r="76" spans="1:14" ht="15" customHeight="1">
      <c r="A76" s="63" t="s">
        <v>731</v>
      </c>
      <c r="B76" s="63">
        <v>14</v>
      </c>
      <c r="C76" s="63" t="s">
        <v>728</v>
      </c>
      <c r="D76" s="63">
        <v>5</v>
      </c>
      <c r="E76" s="63" t="s">
        <v>369</v>
      </c>
      <c r="F76" s="63">
        <v>2</v>
      </c>
      <c r="G76" s="63" t="s">
        <v>728</v>
      </c>
      <c r="H76" s="63">
        <v>7</v>
      </c>
      <c r="I76" s="63"/>
      <c r="J76" s="63"/>
      <c r="K76" s="63"/>
      <c r="L76" s="63"/>
      <c r="M76" s="63"/>
      <c r="N76" s="63"/>
    </row>
    <row r="77" spans="1:14" ht="15" customHeight="1">
      <c r="A77" s="63" t="s">
        <v>725</v>
      </c>
      <c r="B77" s="63">
        <v>10</v>
      </c>
      <c r="C77" s="63" t="s">
        <v>720</v>
      </c>
      <c r="D77" s="63">
        <v>4</v>
      </c>
      <c r="E77" s="63" t="s">
        <v>724</v>
      </c>
      <c r="F77" s="63">
        <v>2</v>
      </c>
      <c r="G77" s="63" t="s">
        <v>731</v>
      </c>
      <c r="H77" s="63">
        <v>4</v>
      </c>
      <c r="I77" s="63"/>
      <c r="J77" s="63"/>
      <c r="K77" s="63"/>
      <c r="L77" s="63"/>
      <c r="M77" s="63"/>
      <c r="N77" s="63"/>
    </row>
    <row r="78" spans="1:14" ht="15">
      <c r="A78" s="63" t="s">
        <v>730</v>
      </c>
      <c r="B78" s="63">
        <v>9</v>
      </c>
      <c r="C78" s="63" t="s">
        <v>725</v>
      </c>
      <c r="D78" s="63">
        <v>3</v>
      </c>
      <c r="E78" s="63" t="s">
        <v>732</v>
      </c>
      <c r="F78" s="63">
        <v>2</v>
      </c>
      <c r="G78" s="63" t="s">
        <v>736</v>
      </c>
      <c r="H78" s="63">
        <v>3</v>
      </c>
      <c r="I78" s="63"/>
      <c r="J78" s="63"/>
      <c r="K78" s="63"/>
      <c r="L78" s="63"/>
      <c r="M78" s="63"/>
      <c r="N78" s="63"/>
    </row>
    <row r="79" spans="1:14" ht="15" customHeight="1">
      <c r="A79" s="63" t="s">
        <v>724</v>
      </c>
      <c r="B79" s="63">
        <v>7</v>
      </c>
      <c r="C79" s="63" t="s">
        <v>724</v>
      </c>
      <c r="D79" s="63">
        <v>3</v>
      </c>
      <c r="E79" s="63" t="s">
        <v>736</v>
      </c>
      <c r="F79" s="63">
        <v>1</v>
      </c>
      <c r="G79" s="63" t="s">
        <v>735</v>
      </c>
      <c r="H79" s="63">
        <v>3</v>
      </c>
      <c r="I79" s="63"/>
      <c r="J79" s="63"/>
      <c r="K79" s="63"/>
      <c r="L79" s="63"/>
      <c r="M79" s="63"/>
      <c r="N79" s="63"/>
    </row>
    <row r="80" spans="1:14" ht="15">
      <c r="A80" s="63" t="s">
        <v>720</v>
      </c>
      <c r="B80" s="63">
        <v>6</v>
      </c>
      <c r="C80" s="63" t="s">
        <v>369</v>
      </c>
      <c r="D80" s="63">
        <v>3</v>
      </c>
      <c r="E80" s="63" t="s">
        <v>693</v>
      </c>
      <c r="F80" s="63">
        <v>1</v>
      </c>
      <c r="G80" s="63" t="s">
        <v>734</v>
      </c>
      <c r="H80" s="63">
        <v>3</v>
      </c>
      <c r="I80" s="63"/>
      <c r="J80" s="63"/>
      <c r="K80" s="63"/>
      <c r="L80" s="63"/>
      <c r="M80" s="63"/>
      <c r="N80" s="63"/>
    </row>
    <row r="81" spans="1:14" ht="15">
      <c r="A81" s="63" t="s">
        <v>736</v>
      </c>
      <c r="B81" s="63">
        <v>6</v>
      </c>
      <c r="C81" s="63" t="s">
        <v>723</v>
      </c>
      <c r="D81" s="63">
        <v>3</v>
      </c>
      <c r="E81" s="63" t="s">
        <v>713</v>
      </c>
      <c r="F81" s="63">
        <v>1</v>
      </c>
      <c r="G81" s="63" t="s">
        <v>721</v>
      </c>
      <c r="H81" s="63">
        <v>3</v>
      </c>
      <c r="I81" s="63"/>
      <c r="J81" s="63"/>
      <c r="K81" s="63"/>
      <c r="L81" s="63"/>
      <c r="M81" s="63"/>
      <c r="N81" s="63"/>
    </row>
    <row r="82" spans="1:14" ht="15">
      <c r="A82" s="63" t="s">
        <v>369</v>
      </c>
      <c r="B82" s="63">
        <v>6</v>
      </c>
      <c r="C82" s="63" t="s">
        <v>730</v>
      </c>
      <c r="D82" s="63">
        <v>3</v>
      </c>
      <c r="E82" s="63" t="s">
        <v>720</v>
      </c>
      <c r="F82" s="63">
        <v>1</v>
      </c>
      <c r="G82" s="63" t="s">
        <v>724</v>
      </c>
      <c r="H82" s="63">
        <v>2</v>
      </c>
      <c r="I82" s="63"/>
      <c r="J82" s="63"/>
      <c r="K82" s="63"/>
      <c r="L82" s="63"/>
      <c r="M82" s="63"/>
      <c r="N82" s="63"/>
    </row>
    <row r="83" ht="15" customHeight="1"/>
    <row r="84" ht="15" customHeight="1"/>
    <row r="85" spans="1:14" ht="15" customHeight="1">
      <c r="A85" s="13" t="s">
        <v>251</v>
      </c>
      <c r="B85" s="13" t="s">
        <v>229</v>
      </c>
      <c r="C85" s="13" t="s">
        <v>252</v>
      </c>
      <c r="D85" s="13" t="s">
        <v>231</v>
      </c>
      <c r="E85" s="13" t="s">
        <v>1585</v>
      </c>
      <c r="F85" s="13" t="s">
        <v>1417</v>
      </c>
      <c r="G85" s="13" t="s">
        <v>1586</v>
      </c>
      <c r="H85" s="13" t="s">
        <v>1419</v>
      </c>
      <c r="I85" s="13" t="s">
        <v>1587</v>
      </c>
      <c r="J85" s="13" t="s">
        <v>1421</v>
      </c>
      <c r="K85" s="13" t="s">
        <v>1588</v>
      </c>
      <c r="L85" s="13" t="s">
        <v>1423</v>
      </c>
      <c r="M85" s="13" t="s">
        <v>1589</v>
      </c>
      <c r="N85" s="13" t="s">
        <v>1424</v>
      </c>
    </row>
    <row r="86" spans="1:14" ht="15">
      <c r="A86" s="107" t="s">
        <v>735</v>
      </c>
      <c r="B86" s="63">
        <v>259149</v>
      </c>
      <c r="C86" s="107" t="s">
        <v>739</v>
      </c>
      <c r="D86" s="63">
        <v>85208</v>
      </c>
      <c r="E86" s="107" t="s">
        <v>713</v>
      </c>
      <c r="F86" s="63">
        <v>103618</v>
      </c>
      <c r="G86" s="107" t="s">
        <v>735</v>
      </c>
      <c r="H86" s="63">
        <v>259149</v>
      </c>
      <c r="I86" s="107" t="s">
        <v>747</v>
      </c>
      <c r="J86" s="63">
        <v>7242</v>
      </c>
      <c r="K86" s="107" t="s">
        <v>709</v>
      </c>
      <c r="L86" s="63">
        <v>18167</v>
      </c>
      <c r="M86" s="107" t="s">
        <v>708</v>
      </c>
      <c r="N86" s="63">
        <v>24</v>
      </c>
    </row>
    <row r="87" spans="1:14" ht="15" customHeight="1">
      <c r="A87" s="107" t="s">
        <v>369</v>
      </c>
      <c r="B87" s="63">
        <v>162068</v>
      </c>
      <c r="C87" s="107" t="s">
        <v>738</v>
      </c>
      <c r="D87" s="63">
        <v>46468</v>
      </c>
      <c r="E87" s="107" t="s">
        <v>715</v>
      </c>
      <c r="F87" s="63">
        <v>17331</v>
      </c>
      <c r="G87" s="107" t="s">
        <v>369</v>
      </c>
      <c r="H87" s="63">
        <v>162068</v>
      </c>
      <c r="I87" s="107" t="s">
        <v>722</v>
      </c>
      <c r="J87" s="63">
        <v>3992</v>
      </c>
      <c r="K87" s="107" t="s">
        <v>710</v>
      </c>
      <c r="L87" s="63">
        <v>14779</v>
      </c>
      <c r="M87" s="107"/>
      <c r="N87" s="63"/>
    </row>
    <row r="88" spans="1:14" ht="15" customHeight="1">
      <c r="A88" s="107" t="s">
        <v>713</v>
      </c>
      <c r="B88" s="63">
        <v>103618</v>
      </c>
      <c r="C88" s="107" t="s">
        <v>743</v>
      </c>
      <c r="D88" s="63">
        <v>46111</v>
      </c>
      <c r="E88" s="107" t="s">
        <v>730</v>
      </c>
      <c r="F88" s="63">
        <v>10086</v>
      </c>
      <c r="G88" s="107" t="s">
        <v>727</v>
      </c>
      <c r="H88" s="63">
        <v>21845</v>
      </c>
      <c r="I88" s="107" t="s">
        <v>712</v>
      </c>
      <c r="J88" s="63">
        <v>301</v>
      </c>
      <c r="K88" s="107" t="s">
        <v>711</v>
      </c>
      <c r="L88" s="63">
        <v>10104</v>
      </c>
      <c r="M88" s="107"/>
      <c r="N88" s="63"/>
    </row>
    <row r="89" spans="1:14" ht="15" customHeight="1">
      <c r="A89" s="107" t="s">
        <v>739</v>
      </c>
      <c r="B89" s="63">
        <v>85208</v>
      </c>
      <c r="C89" s="107" t="s">
        <v>720</v>
      </c>
      <c r="D89" s="63">
        <v>29181</v>
      </c>
      <c r="E89" s="107" t="s">
        <v>723</v>
      </c>
      <c r="F89" s="63">
        <v>9747</v>
      </c>
      <c r="G89" s="107" t="s">
        <v>732</v>
      </c>
      <c r="H89" s="63">
        <v>21835</v>
      </c>
      <c r="I89" s="107"/>
      <c r="J89" s="63"/>
      <c r="K89" s="107"/>
      <c r="L89" s="63"/>
      <c r="M89" s="107"/>
      <c r="N89" s="63"/>
    </row>
    <row r="90" spans="1:14" ht="15" customHeight="1">
      <c r="A90" s="107" t="s">
        <v>738</v>
      </c>
      <c r="B90" s="63">
        <v>46468</v>
      </c>
      <c r="C90" s="107" t="s">
        <v>719</v>
      </c>
      <c r="D90" s="63">
        <v>6366</v>
      </c>
      <c r="E90" s="107" t="s">
        <v>707</v>
      </c>
      <c r="F90" s="63">
        <v>8839</v>
      </c>
      <c r="G90" s="107" t="s">
        <v>733</v>
      </c>
      <c r="H90" s="63">
        <v>11999</v>
      </c>
      <c r="I90" s="107"/>
      <c r="J90" s="63"/>
      <c r="K90" s="107"/>
      <c r="L90" s="63"/>
      <c r="M90" s="107"/>
      <c r="N90" s="63"/>
    </row>
    <row r="91" spans="1:14" ht="15">
      <c r="A91" s="107" t="s">
        <v>743</v>
      </c>
      <c r="B91" s="63">
        <v>46111</v>
      </c>
      <c r="C91" s="107" t="s">
        <v>745</v>
      </c>
      <c r="D91" s="63">
        <v>3792</v>
      </c>
      <c r="E91" s="107" t="s">
        <v>714</v>
      </c>
      <c r="F91" s="63">
        <v>6324</v>
      </c>
      <c r="G91" s="107" t="s">
        <v>736</v>
      </c>
      <c r="H91" s="63">
        <v>8729</v>
      </c>
      <c r="I91" s="107"/>
      <c r="J91" s="63"/>
      <c r="K91" s="107"/>
      <c r="L91" s="63"/>
      <c r="M91" s="107"/>
      <c r="N91" s="63"/>
    </row>
    <row r="92" spans="1:14" ht="15" customHeight="1">
      <c r="A92" s="107" t="s">
        <v>720</v>
      </c>
      <c r="B92" s="63">
        <v>29181</v>
      </c>
      <c r="C92" s="107" t="s">
        <v>741</v>
      </c>
      <c r="D92" s="63">
        <v>3313</v>
      </c>
      <c r="E92" s="107" t="s">
        <v>726</v>
      </c>
      <c r="F92" s="63">
        <v>6317</v>
      </c>
      <c r="G92" s="107" t="s">
        <v>721</v>
      </c>
      <c r="H92" s="63">
        <v>7405</v>
      </c>
      <c r="I92" s="107"/>
      <c r="J92" s="63"/>
      <c r="K92" s="107"/>
      <c r="L92" s="63"/>
      <c r="M92" s="107"/>
      <c r="N92" s="63"/>
    </row>
    <row r="93" spans="1:14" ht="15">
      <c r="A93" s="107" t="s">
        <v>727</v>
      </c>
      <c r="B93" s="63">
        <v>21845</v>
      </c>
      <c r="C93" s="107" t="s">
        <v>744</v>
      </c>
      <c r="D93" s="63">
        <v>2511</v>
      </c>
      <c r="E93" s="107" t="s">
        <v>731</v>
      </c>
      <c r="F93" s="63">
        <v>5276</v>
      </c>
      <c r="G93" s="107" t="s">
        <v>717</v>
      </c>
      <c r="H93" s="63">
        <v>2577</v>
      </c>
      <c r="I93" s="107"/>
      <c r="J93" s="63"/>
      <c r="K93" s="107"/>
      <c r="L93" s="63"/>
      <c r="M93" s="107"/>
      <c r="N93" s="63"/>
    </row>
    <row r="94" spans="1:14" ht="15">
      <c r="A94" s="107" t="s">
        <v>732</v>
      </c>
      <c r="B94" s="63">
        <v>21835</v>
      </c>
      <c r="C94" s="107" t="s">
        <v>737</v>
      </c>
      <c r="D94" s="63">
        <v>1760</v>
      </c>
      <c r="E94" s="107" t="s">
        <v>728</v>
      </c>
      <c r="F94" s="63">
        <v>3445</v>
      </c>
      <c r="G94" s="107" t="s">
        <v>725</v>
      </c>
      <c r="H94" s="63">
        <v>772</v>
      </c>
      <c r="I94" s="107"/>
      <c r="J94" s="63"/>
      <c r="K94" s="107"/>
      <c r="L94" s="63"/>
      <c r="M94" s="107"/>
      <c r="N94" s="63"/>
    </row>
    <row r="95" spans="1:14" ht="15">
      <c r="A95" s="107" t="s">
        <v>709</v>
      </c>
      <c r="B95" s="63">
        <v>18167</v>
      </c>
      <c r="C95" s="107" t="s">
        <v>740</v>
      </c>
      <c r="D95" s="63">
        <v>1511</v>
      </c>
      <c r="E95" s="107" t="s">
        <v>716</v>
      </c>
      <c r="F95" s="63">
        <v>891</v>
      </c>
      <c r="G95" s="107" t="s">
        <v>734</v>
      </c>
      <c r="H95" s="63">
        <v>237</v>
      </c>
      <c r="I95" s="107"/>
      <c r="J95" s="63"/>
      <c r="K95" s="107"/>
      <c r="L95" s="63"/>
      <c r="M95" s="107"/>
      <c r="N95" s="63"/>
    </row>
  </sheetData>
  <hyperlinks>
    <hyperlink ref="A2" r:id="rId1" display="http://unothegateway.com/uno-celebrates-constitution-week-including-first-amendment-panel/"/>
    <hyperlink ref="A3" r:id="rId2" display="https://nodexlgraphgallery.org/Pages/Graph.aspx?graphID=211526"/>
    <hyperlink ref="A4" r:id="rId3" display="https://nodexlgraphgallery.org/Pages/Graph.aspx?graphID=210965"/>
    <hyperlink ref="A5" r:id="rId4" display="https://nationalvoterregistrationday.org/partner-tools/"/>
    <hyperlink ref="A6" r:id="rId5" display="https://twitter.com/MarsNevada/status/1178824234946023424"/>
    <hyperlink ref="A7" r:id="rId6" display="https://twitter.com/ajplus/status/1179089226966736896"/>
    <hyperlink ref="A8" r:id="rId7" display="https://www.brookings.edu/blog/fixgov/2017/09/18/views-among-college-students-regarding-the-first-amendment-results-from-a-new-survey/"/>
    <hyperlink ref="A9" r:id="rId8" display="https://blog.hubspot.com/marketing/social-media-holiday-calendar-2017"/>
    <hyperlink ref="A10" r:id="rId9" display="https://nodexlgraphgallery.org/Pages/Graph.aspx?graphID=210963"/>
    <hyperlink ref="A11" r:id="rId10" display="https://twitter.com/unosml/status/1176886608844345344"/>
    <hyperlink ref="C2" r:id="rId11" display="https://nodexlgraphgallery.org/Pages/Graph.aspx?graphID=210965"/>
    <hyperlink ref="C3" r:id="rId12" display="https://nodexlgraphgallery.org/Pages/Graph.aspx?graphID=211526"/>
    <hyperlink ref="C4" r:id="rId13" display="http://unothegateway.com/uno-celebrates-constitution-week-including-first-amendment-panel/"/>
    <hyperlink ref="C5" r:id="rId14" display="https://nodexlgraphgallery.org/Pages/Graph.aspx?graphID=210963"/>
    <hyperlink ref="E2" r:id="rId15" display="https://twitter.com/MarsNevada/status/1178824234946023424"/>
    <hyperlink ref="E3" r:id="rId16" display="https://nodexlgraphgallery.org/Pages/Graph.aspx?graphID=211526"/>
    <hyperlink ref="E4" r:id="rId17" display="https://twitter.com/barstoolhusker/status/1176932576495362049"/>
    <hyperlink ref="E5" r:id="rId18" display="https://open.spotify.com/playlist/6nQ1HebZ3y5Q6yTtFSoct4"/>
    <hyperlink ref="E6" r:id="rId19" display="https://twitter.com/MarsNevada/status/1179148347736645633"/>
    <hyperlink ref="E7" r:id="rId20" display="https://twitter.com/unothegateway/status/1176862236507287553"/>
    <hyperlink ref="E8" r:id="rId21" display="https://twitter.com/unothegateway/status/1177606923291697153"/>
    <hyperlink ref="E9" r:id="rId22" display="https://twitter.com/realDonaldTrump/status/1176819645699043328"/>
    <hyperlink ref="E10" r:id="rId23" display="https://twitter.com/unothegateway/status/1177266664548773888"/>
    <hyperlink ref="G2" r:id="rId24" display="http://unothegateway.com/uno-celebrates-constitution-week-including-first-amendment-panel/"/>
    <hyperlink ref="G3" r:id="rId25" display="https://nationalvoterregistrationday.org/partner-tools/"/>
    <hyperlink ref="G4" r:id="rId26" display="https://www.brookings.edu/blog/fixgov/2017/09/18/views-among-college-students-regarding-the-first-amendment-results-from-a-new-survey/"/>
    <hyperlink ref="G5" r:id="rId27" display="https://twitter.com/ajplus/status/1179089226966736896"/>
    <hyperlink ref="G6" r:id="rId28" display="https://nodexlgraphgallery.org/Pages/Graph.aspx?graphID=211526"/>
    <hyperlink ref="G7" r:id="rId29" display="https://twitter.com/thekamrinbaker/status/1176648420976668677"/>
    <hyperlink ref="G8" r:id="rId30" display="https://twitter.com/unosml/status/1176884019683713024"/>
    <hyperlink ref="G9" r:id="rId31" display="https://twitter.com/aejmc_prd/status/1176946418227056641"/>
    <hyperlink ref="G10" r:id="rId32" display="https://www.thesocialmediahat.com/blog/8-social-media-success-secrets-you-need-to-know/"/>
    <hyperlink ref="G11" r:id="rId33" display="https://twitter.com/marsnevada/status/1178826362468986880"/>
    <hyperlink ref="I2" r:id="rId34" display="https://twitter.com/kylie_squiers/status/1177711359078875143"/>
    <hyperlink ref="I3" r:id="rId35" display="https://www.unomaha.edu/office-of-equity-access-and-diversity/index.php"/>
    <hyperlink ref="K2" r:id="rId36" display="https://www.youtube.com/watch?v=EKq63Q7C3oc&amp;feature=youtu.be"/>
  </hyperlinks>
  <printOptions/>
  <pageMargins left="0.7" right="0.7" top="0.75" bottom="0.75" header="0.3" footer="0.3"/>
  <pageSetup orientation="portrait" paperSize="9"/>
  <tableParts>
    <tablePart r:id="rId37"/>
    <tablePart r:id="rId41"/>
    <tablePart r:id="rId39"/>
    <tablePart r:id="rId43"/>
    <tablePart r:id="rId40"/>
    <tablePart r:id="rId38"/>
    <tablePart r:id="rId42"/>
    <tablePart r:id="rId4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264</v>
      </c>
      <c r="B1" s="13" t="s">
        <v>265</v>
      </c>
      <c r="C1" s="13" t="s">
        <v>266</v>
      </c>
      <c r="D1" s="13" t="s">
        <v>144</v>
      </c>
      <c r="E1" s="13" t="s">
        <v>283</v>
      </c>
      <c r="F1" s="13" t="s">
        <v>284</v>
      </c>
      <c r="G1" s="13" t="s">
        <v>285</v>
      </c>
    </row>
    <row r="2" spans="1:7" ht="15">
      <c r="A2" s="63" t="s">
        <v>278</v>
      </c>
      <c r="B2" s="63">
        <v>0</v>
      </c>
      <c r="C2" s="105">
        <v>0</v>
      </c>
      <c r="D2" s="63" t="s">
        <v>267</v>
      </c>
      <c r="E2" s="63"/>
      <c r="F2" s="63"/>
      <c r="G2" s="63"/>
    </row>
    <row r="3" spans="1:7" ht="15">
      <c r="A3" s="63" t="s">
        <v>279</v>
      </c>
      <c r="B3" s="63">
        <v>0</v>
      </c>
      <c r="C3" s="105">
        <v>0</v>
      </c>
      <c r="D3" s="63" t="s">
        <v>267</v>
      </c>
      <c r="E3" s="63"/>
      <c r="F3" s="63"/>
      <c r="G3" s="63"/>
    </row>
    <row r="4" spans="1:7" ht="15">
      <c r="A4" s="63" t="s">
        <v>280</v>
      </c>
      <c r="B4" s="63">
        <v>0</v>
      </c>
      <c r="C4" s="105">
        <v>0</v>
      </c>
      <c r="D4" s="63" t="s">
        <v>267</v>
      </c>
      <c r="E4" s="63"/>
      <c r="F4" s="63"/>
      <c r="G4" s="63"/>
    </row>
    <row r="5" spans="1:7" ht="15">
      <c r="A5" s="63" t="s">
        <v>281</v>
      </c>
      <c r="B5" s="63">
        <v>1747</v>
      </c>
      <c r="C5" s="105">
        <v>1</v>
      </c>
      <c r="D5" s="63" t="s">
        <v>267</v>
      </c>
      <c r="E5" s="63"/>
      <c r="F5" s="63"/>
      <c r="G5" s="63"/>
    </row>
    <row r="6" spans="1:7" ht="15">
      <c r="A6" s="63" t="s">
        <v>282</v>
      </c>
      <c r="B6" s="63">
        <v>1747</v>
      </c>
      <c r="C6" s="105">
        <v>1</v>
      </c>
      <c r="D6" s="63" t="s">
        <v>267</v>
      </c>
      <c r="E6" s="63"/>
      <c r="F6" s="63"/>
      <c r="G6" s="63"/>
    </row>
    <row r="7" spans="1:7" ht="15">
      <c r="A7" s="69" t="s">
        <v>1471</v>
      </c>
      <c r="B7" s="69">
        <v>83</v>
      </c>
      <c r="C7" s="87">
        <v>0</v>
      </c>
      <c r="D7" s="69" t="s">
        <v>267</v>
      </c>
      <c r="E7" s="69" t="b">
        <v>0</v>
      </c>
      <c r="F7" s="69" t="b">
        <v>0</v>
      </c>
      <c r="G7" s="69" t="b">
        <v>0</v>
      </c>
    </row>
    <row r="8" spans="1:7" ht="15">
      <c r="A8" s="69" t="s">
        <v>693</v>
      </c>
      <c r="B8" s="69">
        <v>21</v>
      </c>
      <c r="C8" s="87">
        <v>0.010066793793638673</v>
      </c>
      <c r="D8" s="69" t="s">
        <v>267</v>
      </c>
      <c r="E8" s="69" t="b">
        <v>0</v>
      </c>
      <c r="F8" s="69" t="b">
        <v>0</v>
      </c>
      <c r="G8" s="69" t="b">
        <v>0</v>
      </c>
    </row>
    <row r="9" spans="1:7" ht="15">
      <c r="A9" s="69" t="s">
        <v>732</v>
      </c>
      <c r="B9" s="69">
        <v>20</v>
      </c>
      <c r="C9" s="87">
        <v>0.009587422660608259</v>
      </c>
      <c r="D9" s="69" t="s">
        <v>267</v>
      </c>
      <c r="E9" s="69" t="b">
        <v>0</v>
      </c>
      <c r="F9" s="69" t="b">
        <v>0</v>
      </c>
      <c r="G9" s="69" t="b">
        <v>0</v>
      </c>
    </row>
    <row r="10" spans="1:7" ht="15">
      <c r="A10" s="69" t="s">
        <v>1472</v>
      </c>
      <c r="B10" s="69">
        <v>19</v>
      </c>
      <c r="C10" s="87">
        <v>0.009451321194659674</v>
      </c>
      <c r="D10" s="69" t="s">
        <v>267</v>
      </c>
      <c r="E10" s="69" t="b">
        <v>0</v>
      </c>
      <c r="F10" s="69" t="b">
        <v>0</v>
      </c>
      <c r="G10" s="69" t="b">
        <v>0</v>
      </c>
    </row>
    <row r="11" spans="1:7" ht="15">
      <c r="A11" s="69" t="s">
        <v>1473</v>
      </c>
      <c r="B11" s="69">
        <v>18</v>
      </c>
      <c r="C11" s="87">
        <v>0.009659061041054108</v>
      </c>
      <c r="D11" s="69" t="s">
        <v>267</v>
      </c>
      <c r="E11" s="69" t="b">
        <v>0</v>
      </c>
      <c r="F11" s="69" t="b">
        <v>0</v>
      </c>
      <c r="G11" s="69" t="b">
        <v>0</v>
      </c>
    </row>
    <row r="12" spans="1:7" ht="15">
      <c r="A12" s="69" t="s">
        <v>1485</v>
      </c>
      <c r="B12" s="69">
        <v>18</v>
      </c>
      <c r="C12" s="87">
        <v>0.009659061041054108</v>
      </c>
      <c r="D12" s="69" t="s">
        <v>267</v>
      </c>
      <c r="E12" s="69" t="b">
        <v>0</v>
      </c>
      <c r="F12" s="69" t="b">
        <v>0</v>
      </c>
      <c r="G12" s="69" t="b">
        <v>0</v>
      </c>
    </row>
    <row r="13" spans="1:7" ht="15">
      <c r="A13" s="69" t="s">
        <v>1478</v>
      </c>
      <c r="B13" s="69">
        <v>18</v>
      </c>
      <c r="C13" s="87">
        <v>0.009296672957476998</v>
      </c>
      <c r="D13" s="69" t="s">
        <v>267</v>
      </c>
      <c r="E13" s="69" t="b">
        <v>0</v>
      </c>
      <c r="F13" s="69" t="b">
        <v>0</v>
      </c>
      <c r="G13" s="69" t="b">
        <v>0</v>
      </c>
    </row>
    <row r="14" spans="1:7" ht="15">
      <c r="A14" s="69" t="s">
        <v>728</v>
      </c>
      <c r="B14" s="69">
        <v>18</v>
      </c>
      <c r="C14" s="87">
        <v>0.009296672957476998</v>
      </c>
      <c r="D14" s="69" t="s">
        <v>267</v>
      </c>
      <c r="E14" s="69" t="b">
        <v>0</v>
      </c>
      <c r="F14" s="69" t="b">
        <v>0</v>
      </c>
      <c r="G14" s="69" t="b">
        <v>0</v>
      </c>
    </row>
    <row r="15" spans="1:7" ht="15">
      <c r="A15" s="69" t="s">
        <v>1496</v>
      </c>
      <c r="B15" s="69">
        <v>18</v>
      </c>
      <c r="C15" s="87">
        <v>0.020656545225851357</v>
      </c>
      <c r="D15" s="69" t="s">
        <v>267</v>
      </c>
      <c r="E15" s="69" t="b">
        <v>0</v>
      </c>
      <c r="F15" s="69" t="b">
        <v>0</v>
      </c>
      <c r="G15" s="69" t="b">
        <v>0</v>
      </c>
    </row>
    <row r="16" spans="1:7" ht="15">
      <c r="A16" s="69" t="s">
        <v>1482</v>
      </c>
      <c r="B16" s="69">
        <v>14</v>
      </c>
      <c r="C16" s="87">
        <v>0.010648766671140451</v>
      </c>
      <c r="D16" s="69" t="s">
        <v>267</v>
      </c>
      <c r="E16" s="69" t="b">
        <v>0</v>
      </c>
      <c r="F16" s="69" t="b">
        <v>0</v>
      </c>
      <c r="G16" s="69" t="b">
        <v>0</v>
      </c>
    </row>
    <row r="17" spans="1:7" ht="15">
      <c r="A17" s="69" t="s">
        <v>731</v>
      </c>
      <c r="B17" s="69">
        <v>14</v>
      </c>
      <c r="C17" s="87">
        <v>0.008470017792515322</v>
      </c>
      <c r="D17" s="69" t="s">
        <v>267</v>
      </c>
      <c r="E17" s="69" t="b">
        <v>0</v>
      </c>
      <c r="F17" s="69" t="b">
        <v>0</v>
      </c>
      <c r="G17" s="69" t="b">
        <v>0</v>
      </c>
    </row>
    <row r="18" spans="1:7" ht="15">
      <c r="A18" s="69" t="s">
        <v>1476</v>
      </c>
      <c r="B18" s="69">
        <v>14</v>
      </c>
      <c r="C18" s="87">
        <v>0.008470017792515322</v>
      </c>
      <c r="D18" s="69" t="s">
        <v>267</v>
      </c>
      <c r="E18" s="69" t="b">
        <v>0</v>
      </c>
      <c r="F18" s="69" t="b">
        <v>0</v>
      </c>
      <c r="G18" s="69" t="b">
        <v>0</v>
      </c>
    </row>
    <row r="19" spans="1:7" ht="15">
      <c r="A19" s="69" t="s">
        <v>349</v>
      </c>
      <c r="B19" s="69">
        <v>13</v>
      </c>
      <c r="C19" s="87">
        <v>0.008204352193825926</v>
      </c>
      <c r="D19" s="69" t="s">
        <v>267</v>
      </c>
      <c r="E19" s="69" t="b">
        <v>0</v>
      </c>
      <c r="F19" s="69" t="b">
        <v>0</v>
      </c>
      <c r="G19" s="69" t="b">
        <v>0</v>
      </c>
    </row>
    <row r="20" spans="1:7" ht="15">
      <c r="A20" s="69" t="s">
        <v>1481</v>
      </c>
      <c r="B20" s="69">
        <v>10</v>
      </c>
      <c r="C20" s="87">
        <v>0.0072351549285521516</v>
      </c>
      <c r="D20" s="69" t="s">
        <v>267</v>
      </c>
      <c r="E20" s="69" t="b">
        <v>0</v>
      </c>
      <c r="F20" s="69" t="b">
        <v>0</v>
      </c>
      <c r="G20" s="69" t="b">
        <v>0</v>
      </c>
    </row>
    <row r="21" spans="1:7" ht="15">
      <c r="A21" s="69" t="s">
        <v>725</v>
      </c>
      <c r="B21" s="69">
        <v>10</v>
      </c>
      <c r="C21" s="87">
        <v>0.0072351549285521516</v>
      </c>
      <c r="D21" s="69" t="s">
        <v>267</v>
      </c>
      <c r="E21" s="69" t="b">
        <v>0</v>
      </c>
      <c r="F21" s="69" t="b">
        <v>0</v>
      </c>
      <c r="G21" s="69" t="b">
        <v>0</v>
      </c>
    </row>
    <row r="22" spans="1:7" ht="15">
      <c r="A22" s="69" t="s">
        <v>730</v>
      </c>
      <c r="B22" s="69">
        <v>10</v>
      </c>
      <c r="C22" s="87">
        <v>0.0072351549285521516</v>
      </c>
      <c r="D22" s="69" t="s">
        <v>267</v>
      </c>
      <c r="E22" s="69" t="b">
        <v>0</v>
      </c>
      <c r="F22" s="69" t="b">
        <v>0</v>
      </c>
      <c r="G22" s="69" t="b">
        <v>0</v>
      </c>
    </row>
    <row r="23" spans="1:7" ht="15">
      <c r="A23" s="69" t="s">
        <v>1486</v>
      </c>
      <c r="B23" s="69">
        <v>10</v>
      </c>
      <c r="C23" s="87">
        <v>0.0072351549285521516</v>
      </c>
      <c r="D23" s="69" t="s">
        <v>267</v>
      </c>
      <c r="E23" s="69" t="b">
        <v>0</v>
      </c>
      <c r="F23" s="69" t="b">
        <v>0</v>
      </c>
      <c r="G23" s="69" t="b">
        <v>0</v>
      </c>
    </row>
    <row r="24" spans="1:7" ht="15">
      <c r="A24" s="69" t="s">
        <v>1479</v>
      </c>
      <c r="B24" s="69">
        <v>9</v>
      </c>
      <c r="C24" s="87">
        <v>0.008708938674120157</v>
      </c>
      <c r="D24" s="69" t="s">
        <v>267</v>
      </c>
      <c r="E24" s="69" t="b">
        <v>0</v>
      </c>
      <c r="F24" s="69" t="b">
        <v>0</v>
      </c>
      <c r="G24" s="69" t="b">
        <v>0</v>
      </c>
    </row>
    <row r="25" spans="1:7" ht="15">
      <c r="A25" s="69" t="s">
        <v>1474</v>
      </c>
      <c r="B25" s="69">
        <v>9</v>
      </c>
      <c r="C25" s="87">
        <v>0.006845635717161719</v>
      </c>
      <c r="D25" s="69" t="s">
        <v>267</v>
      </c>
      <c r="E25" s="69" t="b">
        <v>0</v>
      </c>
      <c r="F25" s="69" t="b">
        <v>0</v>
      </c>
      <c r="G25" s="69" t="b">
        <v>0</v>
      </c>
    </row>
    <row r="26" spans="1:7" ht="15">
      <c r="A26" s="69" t="s">
        <v>1497</v>
      </c>
      <c r="B26" s="69">
        <v>9</v>
      </c>
      <c r="C26" s="87">
        <v>0.010328272612925678</v>
      </c>
      <c r="D26" s="69" t="s">
        <v>267</v>
      </c>
      <c r="E26" s="69" t="b">
        <v>0</v>
      </c>
      <c r="F26" s="69" t="b">
        <v>0</v>
      </c>
      <c r="G26" s="69" t="b">
        <v>0</v>
      </c>
    </row>
    <row r="27" spans="1:7" ht="15">
      <c r="A27" s="69" t="s">
        <v>1498</v>
      </c>
      <c r="B27" s="69">
        <v>9</v>
      </c>
      <c r="C27" s="87">
        <v>0.010328272612925678</v>
      </c>
      <c r="D27" s="69" t="s">
        <v>267</v>
      </c>
      <c r="E27" s="69" t="b">
        <v>0</v>
      </c>
      <c r="F27" s="69" t="b">
        <v>0</v>
      </c>
      <c r="G27" s="69" t="b">
        <v>0</v>
      </c>
    </row>
    <row r="28" spans="1:7" ht="15">
      <c r="A28" s="69" t="s">
        <v>1499</v>
      </c>
      <c r="B28" s="69">
        <v>9</v>
      </c>
      <c r="C28" s="87">
        <v>0.010328272612925678</v>
      </c>
      <c r="D28" s="69" t="s">
        <v>267</v>
      </c>
      <c r="E28" s="69" t="b">
        <v>0</v>
      </c>
      <c r="F28" s="69" t="b">
        <v>0</v>
      </c>
      <c r="G28" s="69" t="b">
        <v>0</v>
      </c>
    </row>
    <row r="29" spans="1:7" ht="15">
      <c r="A29" s="69" t="s">
        <v>1491</v>
      </c>
      <c r="B29" s="69">
        <v>8</v>
      </c>
      <c r="C29" s="87">
        <v>0.006416899371928868</v>
      </c>
      <c r="D29" s="69" t="s">
        <v>267</v>
      </c>
      <c r="E29" s="69" t="b">
        <v>0</v>
      </c>
      <c r="F29" s="69" t="b">
        <v>0</v>
      </c>
      <c r="G29" s="69" t="b">
        <v>0</v>
      </c>
    </row>
    <row r="30" spans="1:7" ht="15">
      <c r="A30" s="69" t="s">
        <v>369</v>
      </c>
      <c r="B30" s="69">
        <v>8</v>
      </c>
      <c r="C30" s="87">
        <v>0.006416899371928868</v>
      </c>
      <c r="D30" s="69" t="s">
        <v>267</v>
      </c>
      <c r="E30" s="69" t="b">
        <v>0</v>
      </c>
      <c r="F30" s="69" t="b">
        <v>0</v>
      </c>
      <c r="G30" s="69" t="b">
        <v>0</v>
      </c>
    </row>
    <row r="31" spans="1:7" ht="15">
      <c r="A31" s="69" t="s">
        <v>1673</v>
      </c>
      <c r="B31" s="69">
        <v>8</v>
      </c>
      <c r="C31" s="87">
        <v>0.006416899371928868</v>
      </c>
      <c r="D31" s="69" t="s">
        <v>267</v>
      </c>
      <c r="E31" s="69" t="b">
        <v>0</v>
      </c>
      <c r="F31" s="69" t="b">
        <v>0</v>
      </c>
      <c r="G31" s="69" t="b">
        <v>0</v>
      </c>
    </row>
    <row r="32" spans="1:7" ht="15">
      <c r="A32" s="69" t="s">
        <v>1674</v>
      </c>
      <c r="B32" s="69">
        <v>8</v>
      </c>
      <c r="C32" s="87">
        <v>0.006416899371928868</v>
      </c>
      <c r="D32" s="69" t="s">
        <v>267</v>
      </c>
      <c r="E32" s="69" t="b">
        <v>0</v>
      </c>
      <c r="F32" s="69" t="b">
        <v>0</v>
      </c>
      <c r="G32" s="69" t="b">
        <v>0</v>
      </c>
    </row>
    <row r="33" spans="1:7" ht="15">
      <c r="A33" s="69" t="s">
        <v>1675</v>
      </c>
      <c r="B33" s="69">
        <v>8</v>
      </c>
      <c r="C33" s="87">
        <v>0.006416899371928868</v>
      </c>
      <c r="D33" s="69" t="s">
        <v>267</v>
      </c>
      <c r="E33" s="69" t="b">
        <v>0</v>
      </c>
      <c r="F33" s="69" t="b">
        <v>0</v>
      </c>
      <c r="G33" s="69" t="b">
        <v>0</v>
      </c>
    </row>
    <row r="34" spans="1:7" ht="15">
      <c r="A34" s="69" t="s">
        <v>1676</v>
      </c>
      <c r="B34" s="69">
        <v>7</v>
      </c>
      <c r="C34" s="87">
        <v>0.005944019415031278</v>
      </c>
      <c r="D34" s="69" t="s">
        <v>267</v>
      </c>
      <c r="E34" s="69" t="b">
        <v>0</v>
      </c>
      <c r="F34" s="69" t="b">
        <v>0</v>
      </c>
      <c r="G34" s="69" t="b">
        <v>0</v>
      </c>
    </row>
    <row r="35" spans="1:7" ht="15">
      <c r="A35" s="69" t="s">
        <v>1677</v>
      </c>
      <c r="B35" s="69">
        <v>7</v>
      </c>
      <c r="C35" s="87">
        <v>0.0063240904023908005</v>
      </c>
      <c r="D35" s="69" t="s">
        <v>267</v>
      </c>
      <c r="E35" s="69" t="b">
        <v>0</v>
      </c>
      <c r="F35" s="69" t="b">
        <v>0</v>
      </c>
      <c r="G35" s="69" t="b">
        <v>0</v>
      </c>
    </row>
    <row r="36" spans="1:7" ht="15">
      <c r="A36" s="69" t="s">
        <v>1493</v>
      </c>
      <c r="B36" s="69">
        <v>7</v>
      </c>
      <c r="C36" s="87">
        <v>0.006773618968760122</v>
      </c>
      <c r="D36" s="69" t="s">
        <v>267</v>
      </c>
      <c r="E36" s="69" t="b">
        <v>0</v>
      </c>
      <c r="F36" s="69" t="b">
        <v>0</v>
      </c>
      <c r="G36" s="69" t="b">
        <v>0</v>
      </c>
    </row>
    <row r="37" spans="1:7" ht="15">
      <c r="A37" s="69" t="s">
        <v>1480</v>
      </c>
      <c r="B37" s="69">
        <v>7</v>
      </c>
      <c r="C37" s="87">
        <v>0.005944019415031278</v>
      </c>
      <c r="D37" s="69" t="s">
        <v>267</v>
      </c>
      <c r="E37" s="69" t="b">
        <v>0</v>
      </c>
      <c r="F37" s="69" t="b">
        <v>0</v>
      </c>
      <c r="G37" s="69" t="b">
        <v>0</v>
      </c>
    </row>
    <row r="38" spans="1:7" ht="15">
      <c r="A38" s="69" t="s">
        <v>1475</v>
      </c>
      <c r="B38" s="69">
        <v>7</v>
      </c>
      <c r="C38" s="87">
        <v>0.005944019415031278</v>
      </c>
      <c r="D38" s="69" t="s">
        <v>267</v>
      </c>
      <c r="E38" s="69" t="b">
        <v>0</v>
      </c>
      <c r="F38" s="69" t="b">
        <v>0</v>
      </c>
      <c r="G38" s="69" t="b">
        <v>0</v>
      </c>
    </row>
    <row r="39" spans="1:7" ht="15">
      <c r="A39" s="69" t="s">
        <v>724</v>
      </c>
      <c r="B39" s="69">
        <v>7</v>
      </c>
      <c r="C39" s="87">
        <v>0.005944019415031278</v>
      </c>
      <c r="D39" s="69" t="s">
        <v>267</v>
      </c>
      <c r="E39" s="69" t="b">
        <v>0</v>
      </c>
      <c r="F39" s="69" t="b">
        <v>0</v>
      </c>
      <c r="G39" s="69" t="b">
        <v>0</v>
      </c>
    </row>
    <row r="40" spans="1:7" ht="15">
      <c r="A40" s="69" t="s">
        <v>1678</v>
      </c>
      <c r="B40" s="69">
        <v>7</v>
      </c>
      <c r="C40" s="87">
        <v>0.006773618968760122</v>
      </c>
      <c r="D40" s="69" t="s">
        <v>267</v>
      </c>
      <c r="E40" s="69" t="b">
        <v>0</v>
      </c>
      <c r="F40" s="69" t="b">
        <v>0</v>
      </c>
      <c r="G40" s="69" t="b">
        <v>0</v>
      </c>
    </row>
    <row r="41" spans="1:7" ht="15">
      <c r="A41" s="69" t="s">
        <v>1489</v>
      </c>
      <c r="B41" s="69">
        <v>7</v>
      </c>
      <c r="C41" s="87">
        <v>0.007323797469211375</v>
      </c>
      <c r="D41" s="69" t="s">
        <v>267</v>
      </c>
      <c r="E41" s="69" t="b">
        <v>0</v>
      </c>
      <c r="F41" s="69" t="b">
        <v>0</v>
      </c>
      <c r="G41" s="69" t="b">
        <v>0</v>
      </c>
    </row>
    <row r="42" spans="1:7" ht="15">
      <c r="A42" s="69" t="s">
        <v>1490</v>
      </c>
      <c r="B42" s="69">
        <v>7</v>
      </c>
      <c r="C42" s="87">
        <v>0.007323797469211375</v>
      </c>
      <c r="D42" s="69" t="s">
        <v>267</v>
      </c>
      <c r="E42" s="69" t="b">
        <v>0</v>
      </c>
      <c r="F42" s="69" t="b">
        <v>0</v>
      </c>
      <c r="G42" s="69" t="b">
        <v>0</v>
      </c>
    </row>
    <row r="43" spans="1:7" ht="15">
      <c r="A43" s="69" t="s">
        <v>1487</v>
      </c>
      <c r="B43" s="69">
        <v>6</v>
      </c>
      <c r="C43" s="87">
        <v>0.0054206489163349724</v>
      </c>
      <c r="D43" s="69" t="s">
        <v>267</v>
      </c>
      <c r="E43" s="69" t="b">
        <v>0</v>
      </c>
      <c r="F43" s="69" t="b">
        <v>0</v>
      </c>
      <c r="G43" s="69" t="b">
        <v>0</v>
      </c>
    </row>
    <row r="44" spans="1:7" ht="15">
      <c r="A44" s="69" t="s">
        <v>1679</v>
      </c>
      <c r="B44" s="69">
        <v>6</v>
      </c>
      <c r="C44" s="87">
        <v>0.0054206489163349724</v>
      </c>
      <c r="D44" s="69" t="s">
        <v>267</v>
      </c>
      <c r="E44" s="69" t="b">
        <v>0</v>
      </c>
      <c r="F44" s="69" t="b">
        <v>0</v>
      </c>
      <c r="G44" s="69" t="b">
        <v>0</v>
      </c>
    </row>
    <row r="45" spans="1:7" ht="15">
      <c r="A45" s="69" t="s">
        <v>1494</v>
      </c>
      <c r="B45" s="69">
        <v>6</v>
      </c>
      <c r="C45" s="87">
        <v>0.0054206489163349724</v>
      </c>
      <c r="D45" s="69" t="s">
        <v>267</v>
      </c>
      <c r="E45" s="69" t="b">
        <v>0</v>
      </c>
      <c r="F45" s="69" t="b">
        <v>0</v>
      </c>
      <c r="G45" s="69" t="b">
        <v>0</v>
      </c>
    </row>
    <row r="46" spans="1:7" ht="15">
      <c r="A46" s="69" t="s">
        <v>1680</v>
      </c>
      <c r="B46" s="69">
        <v>6</v>
      </c>
      <c r="C46" s="87">
        <v>0.0054206489163349724</v>
      </c>
      <c r="D46" s="69" t="s">
        <v>267</v>
      </c>
      <c r="E46" s="69" t="b">
        <v>0</v>
      </c>
      <c r="F46" s="69" t="b">
        <v>0</v>
      </c>
      <c r="G46" s="69" t="b">
        <v>0</v>
      </c>
    </row>
    <row r="47" spans="1:7" ht="15">
      <c r="A47" s="69" t="s">
        <v>720</v>
      </c>
      <c r="B47" s="69">
        <v>6</v>
      </c>
      <c r="C47" s="87">
        <v>0.0054206489163349724</v>
      </c>
      <c r="D47" s="69" t="s">
        <v>267</v>
      </c>
      <c r="E47" s="69" t="b">
        <v>0</v>
      </c>
      <c r="F47" s="69" t="b">
        <v>0</v>
      </c>
      <c r="G47" s="69" t="b">
        <v>0</v>
      </c>
    </row>
    <row r="48" spans="1:7" ht="15">
      <c r="A48" s="69" t="s">
        <v>736</v>
      </c>
      <c r="B48" s="69">
        <v>6</v>
      </c>
      <c r="C48" s="87">
        <v>0.0054206489163349724</v>
      </c>
      <c r="D48" s="69" t="s">
        <v>267</v>
      </c>
      <c r="E48" s="69" t="b">
        <v>0</v>
      </c>
      <c r="F48" s="69" t="b">
        <v>0</v>
      </c>
      <c r="G48" s="69" t="b">
        <v>0</v>
      </c>
    </row>
    <row r="49" spans="1:7" ht="15">
      <c r="A49" s="69" t="s">
        <v>1681</v>
      </c>
      <c r="B49" s="69">
        <v>6</v>
      </c>
      <c r="C49" s="87">
        <v>0.0054206489163349724</v>
      </c>
      <c r="D49" s="69" t="s">
        <v>267</v>
      </c>
      <c r="E49" s="69" t="b">
        <v>0</v>
      </c>
      <c r="F49" s="69" t="b">
        <v>0</v>
      </c>
      <c r="G49" s="69" t="b">
        <v>0</v>
      </c>
    </row>
    <row r="50" spans="1:7" ht="15">
      <c r="A50" s="69" t="s">
        <v>1682</v>
      </c>
      <c r="B50" s="69">
        <v>6</v>
      </c>
      <c r="C50" s="87">
        <v>0.0054206489163349724</v>
      </c>
      <c r="D50" s="69" t="s">
        <v>267</v>
      </c>
      <c r="E50" s="69" t="b">
        <v>0</v>
      </c>
      <c r="F50" s="69" t="b">
        <v>0</v>
      </c>
      <c r="G50" s="69" t="b">
        <v>0</v>
      </c>
    </row>
    <row r="51" spans="1:7" ht="15">
      <c r="A51" s="69" t="s">
        <v>1683</v>
      </c>
      <c r="B51" s="69">
        <v>6</v>
      </c>
      <c r="C51" s="87">
        <v>0.0054206489163349724</v>
      </c>
      <c r="D51" s="69" t="s">
        <v>267</v>
      </c>
      <c r="E51" s="69" t="b">
        <v>0</v>
      </c>
      <c r="F51" s="69" t="b">
        <v>0</v>
      </c>
      <c r="G51" s="69" t="b">
        <v>0</v>
      </c>
    </row>
    <row r="52" spans="1:7" ht="15">
      <c r="A52" s="69" t="s">
        <v>1483</v>
      </c>
      <c r="B52" s="69">
        <v>6</v>
      </c>
      <c r="C52" s="87">
        <v>0.007742406846844278</v>
      </c>
      <c r="D52" s="69" t="s">
        <v>267</v>
      </c>
      <c r="E52" s="69" t="b">
        <v>0</v>
      </c>
      <c r="F52" s="69" t="b">
        <v>0</v>
      </c>
      <c r="G52" s="69" t="b">
        <v>0</v>
      </c>
    </row>
    <row r="53" spans="1:7" ht="15">
      <c r="A53" s="69" t="s">
        <v>1684</v>
      </c>
      <c r="B53" s="69">
        <v>6</v>
      </c>
      <c r="C53" s="87">
        <v>0.006277540687895465</v>
      </c>
      <c r="D53" s="69" t="s">
        <v>267</v>
      </c>
      <c r="E53" s="69" t="b">
        <v>0</v>
      </c>
      <c r="F53" s="69" t="b">
        <v>0</v>
      </c>
      <c r="G53" s="69" t="b">
        <v>0</v>
      </c>
    </row>
    <row r="54" spans="1:7" ht="15">
      <c r="A54" s="69" t="s">
        <v>1500</v>
      </c>
      <c r="B54" s="69">
        <v>6</v>
      </c>
      <c r="C54" s="87">
        <v>0.006885515075283786</v>
      </c>
      <c r="D54" s="69" t="s">
        <v>267</v>
      </c>
      <c r="E54" s="69" t="b">
        <v>0</v>
      </c>
      <c r="F54" s="69" t="b">
        <v>0</v>
      </c>
      <c r="G54" s="69" t="b">
        <v>0</v>
      </c>
    </row>
    <row r="55" spans="1:7" ht="15">
      <c r="A55" s="69" t="s">
        <v>1501</v>
      </c>
      <c r="B55" s="69">
        <v>6</v>
      </c>
      <c r="C55" s="87">
        <v>0.006885515075283786</v>
      </c>
      <c r="D55" s="69" t="s">
        <v>267</v>
      </c>
      <c r="E55" s="69" t="b">
        <v>0</v>
      </c>
      <c r="F55" s="69" t="b">
        <v>0</v>
      </c>
      <c r="G55" s="69" t="b">
        <v>0</v>
      </c>
    </row>
    <row r="56" spans="1:7" ht="15">
      <c r="A56" s="69" t="s">
        <v>1502</v>
      </c>
      <c r="B56" s="69">
        <v>6</v>
      </c>
      <c r="C56" s="87">
        <v>0.006885515075283786</v>
      </c>
      <c r="D56" s="69" t="s">
        <v>267</v>
      </c>
      <c r="E56" s="69" t="b">
        <v>0</v>
      </c>
      <c r="F56" s="69" t="b">
        <v>0</v>
      </c>
      <c r="G56" s="69" t="b">
        <v>0</v>
      </c>
    </row>
    <row r="57" spans="1:7" ht="15">
      <c r="A57" s="69" t="s">
        <v>1503</v>
      </c>
      <c r="B57" s="69">
        <v>6</v>
      </c>
      <c r="C57" s="87">
        <v>0.006885515075283786</v>
      </c>
      <c r="D57" s="69" t="s">
        <v>267</v>
      </c>
      <c r="E57" s="69" t="b">
        <v>0</v>
      </c>
      <c r="F57" s="69" t="b">
        <v>0</v>
      </c>
      <c r="G57" s="69" t="b">
        <v>0</v>
      </c>
    </row>
    <row r="58" spans="1:7" ht="15">
      <c r="A58" s="69" t="s">
        <v>1685</v>
      </c>
      <c r="B58" s="69">
        <v>5</v>
      </c>
      <c r="C58" s="87">
        <v>0.004838299263400087</v>
      </c>
      <c r="D58" s="69" t="s">
        <v>267</v>
      </c>
      <c r="E58" s="69" t="b">
        <v>0</v>
      </c>
      <c r="F58" s="69" t="b">
        <v>0</v>
      </c>
      <c r="G58" s="69" t="b">
        <v>0</v>
      </c>
    </row>
    <row r="59" spans="1:7" ht="15">
      <c r="A59" s="69" t="s">
        <v>1686</v>
      </c>
      <c r="B59" s="69">
        <v>5</v>
      </c>
      <c r="C59" s="87">
        <v>0.004838299263400087</v>
      </c>
      <c r="D59" s="69" t="s">
        <v>267</v>
      </c>
      <c r="E59" s="69" t="b">
        <v>0</v>
      </c>
      <c r="F59" s="69" t="b">
        <v>0</v>
      </c>
      <c r="G59" s="69" t="b">
        <v>0</v>
      </c>
    </row>
    <row r="60" spans="1:7" ht="15">
      <c r="A60" s="69" t="s">
        <v>1687</v>
      </c>
      <c r="B60" s="69">
        <v>5</v>
      </c>
      <c r="C60" s="87">
        <v>0.004838299263400087</v>
      </c>
      <c r="D60" s="69" t="s">
        <v>267</v>
      </c>
      <c r="E60" s="69" t="b">
        <v>0</v>
      </c>
      <c r="F60" s="69" t="b">
        <v>0</v>
      </c>
      <c r="G60" s="69" t="b">
        <v>0</v>
      </c>
    </row>
    <row r="61" spans="1:7" ht="15">
      <c r="A61" s="69" t="s">
        <v>1688</v>
      </c>
      <c r="B61" s="69">
        <v>5</v>
      </c>
      <c r="C61" s="87">
        <v>0.004838299263400087</v>
      </c>
      <c r="D61" s="69" t="s">
        <v>267</v>
      </c>
      <c r="E61" s="69" t="b">
        <v>0</v>
      </c>
      <c r="F61" s="69" t="b">
        <v>0</v>
      </c>
      <c r="G61" s="69" t="b">
        <v>0</v>
      </c>
    </row>
    <row r="62" spans="1:7" ht="15">
      <c r="A62" s="69" t="s">
        <v>1689</v>
      </c>
      <c r="B62" s="69">
        <v>5</v>
      </c>
      <c r="C62" s="87">
        <v>0.004838299263400087</v>
      </c>
      <c r="D62" s="69" t="s">
        <v>267</v>
      </c>
      <c r="E62" s="69" t="b">
        <v>0</v>
      </c>
      <c r="F62" s="69" t="b">
        <v>0</v>
      </c>
      <c r="G62" s="69" t="b">
        <v>0</v>
      </c>
    </row>
    <row r="63" spans="1:7" ht="15">
      <c r="A63" s="69" t="s">
        <v>355</v>
      </c>
      <c r="B63" s="69">
        <v>5</v>
      </c>
      <c r="C63" s="87">
        <v>0.004838299263400087</v>
      </c>
      <c r="D63" s="69" t="s">
        <v>267</v>
      </c>
      <c r="E63" s="69" t="b">
        <v>0</v>
      </c>
      <c r="F63" s="69" t="b">
        <v>0</v>
      </c>
      <c r="G63" s="69" t="b">
        <v>0</v>
      </c>
    </row>
    <row r="64" spans="1:7" ht="15">
      <c r="A64" s="69" t="s">
        <v>1690</v>
      </c>
      <c r="B64" s="69">
        <v>5</v>
      </c>
      <c r="C64" s="87">
        <v>0.004838299263400087</v>
      </c>
      <c r="D64" s="69" t="s">
        <v>267</v>
      </c>
      <c r="E64" s="69" t="b">
        <v>0</v>
      </c>
      <c r="F64" s="69" t="b">
        <v>0</v>
      </c>
      <c r="G64" s="69" t="b">
        <v>0</v>
      </c>
    </row>
    <row r="65" spans="1:7" ht="15">
      <c r="A65" s="69" t="s">
        <v>1691</v>
      </c>
      <c r="B65" s="69">
        <v>5</v>
      </c>
      <c r="C65" s="87">
        <v>0.004838299263400087</v>
      </c>
      <c r="D65" s="69" t="s">
        <v>267</v>
      </c>
      <c r="E65" s="69" t="b">
        <v>0</v>
      </c>
      <c r="F65" s="69" t="b">
        <v>0</v>
      </c>
      <c r="G65" s="69" t="b">
        <v>0</v>
      </c>
    </row>
    <row r="66" spans="1:7" ht="15">
      <c r="A66" s="69" t="s">
        <v>723</v>
      </c>
      <c r="B66" s="69">
        <v>5</v>
      </c>
      <c r="C66" s="87">
        <v>0.004838299263400087</v>
      </c>
      <c r="D66" s="69" t="s">
        <v>267</v>
      </c>
      <c r="E66" s="69" t="b">
        <v>0</v>
      </c>
      <c r="F66" s="69" t="b">
        <v>0</v>
      </c>
      <c r="G66" s="69" t="b">
        <v>0</v>
      </c>
    </row>
    <row r="67" spans="1:7" ht="15">
      <c r="A67" s="69" t="s">
        <v>1692</v>
      </c>
      <c r="B67" s="69">
        <v>5</v>
      </c>
      <c r="C67" s="87">
        <v>0.004838299263400087</v>
      </c>
      <c r="D67" s="69" t="s">
        <v>267</v>
      </c>
      <c r="E67" s="69" t="b">
        <v>0</v>
      </c>
      <c r="F67" s="69" t="b">
        <v>0</v>
      </c>
      <c r="G67" s="69" t="b">
        <v>0</v>
      </c>
    </row>
    <row r="68" spans="1:7" ht="15">
      <c r="A68" s="69" t="s">
        <v>1693</v>
      </c>
      <c r="B68" s="69">
        <v>5</v>
      </c>
      <c r="C68" s="87">
        <v>0.004838299263400087</v>
      </c>
      <c r="D68" s="69" t="s">
        <v>267</v>
      </c>
      <c r="E68" s="69" t="b">
        <v>0</v>
      </c>
      <c r="F68" s="69" t="b">
        <v>0</v>
      </c>
      <c r="G68" s="69" t="b">
        <v>0</v>
      </c>
    </row>
    <row r="69" spans="1:7" ht="15">
      <c r="A69" s="69" t="s">
        <v>1694</v>
      </c>
      <c r="B69" s="69">
        <v>5</v>
      </c>
      <c r="C69" s="87">
        <v>0.004838299263400087</v>
      </c>
      <c r="D69" s="69" t="s">
        <v>267</v>
      </c>
      <c r="E69" s="69" t="b">
        <v>0</v>
      </c>
      <c r="F69" s="69" t="b">
        <v>0</v>
      </c>
      <c r="G69" s="69" t="b">
        <v>0</v>
      </c>
    </row>
    <row r="70" spans="1:7" ht="15">
      <c r="A70" s="69" t="s">
        <v>1695</v>
      </c>
      <c r="B70" s="69">
        <v>5</v>
      </c>
      <c r="C70" s="87">
        <v>0.004838299263400087</v>
      </c>
      <c r="D70" s="69" t="s">
        <v>267</v>
      </c>
      <c r="E70" s="69" t="b">
        <v>0</v>
      </c>
      <c r="F70" s="69" t="b">
        <v>0</v>
      </c>
      <c r="G70" s="69" t="b">
        <v>0</v>
      </c>
    </row>
    <row r="71" spans="1:7" ht="15">
      <c r="A71" s="69" t="s">
        <v>1696</v>
      </c>
      <c r="B71" s="69">
        <v>5</v>
      </c>
      <c r="C71" s="87">
        <v>0.004838299263400087</v>
      </c>
      <c r="D71" s="69" t="s">
        <v>267</v>
      </c>
      <c r="E71" s="69" t="b">
        <v>0</v>
      </c>
      <c r="F71" s="69" t="b">
        <v>0</v>
      </c>
      <c r="G71" s="69" t="b">
        <v>0</v>
      </c>
    </row>
    <row r="72" spans="1:7" ht="15">
      <c r="A72" s="69" t="s">
        <v>733</v>
      </c>
      <c r="B72" s="69">
        <v>5</v>
      </c>
      <c r="C72" s="87">
        <v>0.004838299263400087</v>
      </c>
      <c r="D72" s="69" t="s">
        <v>267</v>
      </c>
      <c r="E72" s="69" t="b">
        <v>0</v>
      </c>
      <c r="F72" s="69" t="b">
        <v>0</v>
      </c>
      <c r="G72" s="69" t="b">
        <v>0</v>
      </c>
    </row>
    <row r="73" spans="1:7" ht="15">
      <c r="A73" s="69" t="s">
        <v>1697</v>
      </c>
      <c r="B73" s="69">
        <v>5</v>
      </c>
      <c r="C73" s="87">
        <v>0.004838299263400087</v>
      </c>
      <c r="D73" s="69" t="s">
        <v>267</v>
      </c>
      <c r="E73" s="69" t="b">
        <v>0</v>
      </c>
      <c r="F73" s="69" t="b">
        <v>0</v>
      </c>
      <c r="G73" s="69" t="b">
        <v>0</v>
      </c>
    </row>
    <row r="74" spans="1:7" ht="15">
      <c r="A74" s="69" t="s">
        <v>1698</v>
      </c>
      <c r="B74" s="69">
        <v>4</v>
      </c>
      <c r="C74" s="87">
        <v>0.004185027125263643</v>
      </c>
      <c r="D74" s="69" t="s">
        <v>267</v>
      </c>
      <c r="E74" s="69" t="b">
        <v>0</v>
      </c>
      <c r="F74" s="69" t="b">
        <v>0</v>
      </c>
      <c r="G74" s="69" t="b">
        <v>0</v>
      </c>
    </row>
    <row r="75" spans="1:7" ht="15">
      <c r="A75" s="69" t="s">
        <v>1699</v>
      </c>
      <c r="B75" s="69">
        <v>4</v>
      </c>
      <c r="C75" s="87">
        <v>0.004185027125263643</v>
      </c>
      <c r="D75" s="69" t="s">
        <v>267</v>
      </c>
      <c r="E75" s="69" t="b">
        <v>0</v>
      </c>
      <c r="F75" s="69" t="b">
        <v>0</v>
      </c>
      <c r="G75" s="69" t="b">
        <v>0</v>
      </c>
    </row>
    <row r="76" spans="1:7" ht="15">
      <c r="A76" s="69" t="s">
        <v>1700</v>
      </c>
      <c r="B76" s="69">
        <v>4</v>
      </c>
      <c r="C76" s="87">
        <v>0.004185027125263643</v>
      </c>
      <c r="D76" s="69" t="s">
        <v>267</v>
      </c>
      <c r="E76" s="69" t="b">
        <v>0</v>
      </c>
      <c r="F76" s="69" t="b">
        <v>0</v>
      </c>
      <c r="G76" s="69" t="b">
        <v>0</v>
      </c>
    </row>
    <row r="77" spans="1:7" ht="15">
      <c r="A77" s="69" t="s">
        <v>1701</v>
      </c>
      <c r="B77" s="69">
        <v>4</v>
      </c>
      <c r="C77" s="87">
        <v>0.004590343383522524</v>
      </c>
      <c r="D77" s="69" t="s">
        <v>267</v>
      </c>
      <c r="E77" s="69" t="b">
        <v>0</v>
      </c>
      <c r="F77" s="69" t="b">
        <v>0</v>
      </c>
      <c r="G77" s="69" t="b">
        <v>0</v>
      </c>
    </row>
    <row r="78" spans="1:7" ht="15">
      <c r="A78" s="69" t="s">
        <v>1702</v>
      </c>
      <c r="B78" s="69">
        <v>4</v>
      </c>
      <c r="C78" s="87">
        <v>0.004185027125263643</v>
      </c>
      <c r="D78" s="69" t="s">
        <v>267</v>
      </c>
      <c r="E78" s="69" t="b">
        <v>0</v>
      </c>
      <c r="F78" s="69" t="b">
        <v>0</v>
      </c>
      <c r="G78" s="69" t="b">
        <v>0</v>
      </c>
    </row>
    <row r="79" spans="1:7" ht="15">
      <c r="A79" s="69" t="s">
        <v>1703</v>
      </c>
      <c r="B79" s="69">
        <v>4</v>
      </c>
      <c r="C79" s="87">
        <v>0.004185027125263643</v>
      </c>
      <c r="D79" s="69" t="s">
        <v>267</v>
      </c>
      <c r="E79" s="69" t="b">
        <v>0</v>
      </c>
      <c r="F79" s="69" t="b">
        <v>0</v>
      </c>
      <c r="G79" s="69" t="b">
        <v>0</v>
      </c>
    </row>
    <row r="80" spans="1:7" ht="15">
      <c r="A80" s="69" t="s">
        <v>1704</v>
      </c>
      <c r="B80" s="69">
        <v>4</v>
      </c>
      <c r="C80" s="87">
        <v>0.004185027125263643</v>
      </c>
      <c r="D80" s="69" t="s">
        <v>267</v>
      </c>
      <c r="E80" s="69" t="b">
        <v>0</v>
      </c>
      <c r="F80" s="69" t="b">
        <v>0</v>
      </c>
      <c r="G80" s="69" t="b">
        <v>0</v>
      </c>
    </row>
    <row r="81" spans="1:7" ht="15">
      <c r="A81" s="69" t="s">
        <v>1705</v>
      </c>
      <c r="B81" s="69">
        <v>4</v>
      </c>
      <c r="C81" s="87">
        <v>0.004185027125263643</v>
      </c>
      <c r="D81" s="69" t="s">
        <v>267</v>
      </c>
      <c r="E81" s="69" t="b">
        <v>0</v>
      </c>
      <c r="F81" s="69" t="b">
        <v>0</v>
      </c>
      <c r="G81" s="69" t="b">
        <v>0</v>
      </c>
    </row>
    <row r="82" spans="1:7" ht="15">
      <c r="A82" s="69" t="s">
        <v>1706</v>
      </c>
      <c r="B82" s="69">
        <v>4</v>
      </c>
      <c r="C82" s="87">
        <v>0.004185027125263643</v>
      </c>
      <c r="D82" s="69" t="s">
        <v>267</v>
      </c>
      <c r="E82" s="69" t="b">
        <v>0</v>
      </c>
      <c r="F82" s="69" t="b">
        <v>0</v>
      </c>
      <c r="G82" s="69" t="b">
        <v>0</v>
      </c>
    </row>
    <row r="83" spans="1:7" ht="15">
      <c r="A83" s="69" t="s">
        <v>1707</v>
      </c>
      <c r="B83" s="69">
        <v>4</v>
      </c>
      <c r="C83" s="87">
        <v>0.004185027125263643</v>
      </c>
      <c r="D83" s="69" t="s">
        <v>267</v>
      </c>
      <c r="E83" s="69" t="b">
        <v>0</v>
      </c>
      <c r="F83" s="69" t="b">
        <v>0</v>
      </c>
      <c r="G83" s="69" t="b">
        <v>0</v>
      </c>
    </row>
    <row r="84" spans="1:7" ht="15">
      <c r="A84" s="69" t="s">
        <v>1708</v>
      </c>
      <c r="B84" s="69">
        <v>4</v>
      </c>
      <c r="C84" s="87">
        <v>0.004185027125263643</v>
      </c>
      <c r="D84" s="69" t="s">
        <v>267</v>
      </c>
      <c r="E84" s="69" t="b">
        <v>0</v>
      </c>
      <c r="F84" s="69" t="b">
        <v>0</v>
      </c>
      <c r="G84" s="69" t="b">
        <v>0</v>
      </c>
    </row>
    <row r="85" spans="1:7" ht="15">
      <c r="A85" s="69" t="s">
        <v>1709</v>
      </c>
      <c r="B85" s="69">
        <v>4</v>
      </c>
      <c r="C85" s="87">
        <v>0.004185027125263643</v>
      </c>
      <c r="D85" s="69" t="s">
        <v>267</v>
      </c>
      <c r="E85" s="69" t="b">
        <v>0</v>
      </c>
      <c r="F85" s="69" t="b">
        <v>0</v>
      </c>
      <c r="G85" s="69" t="b">
        <v>0</v>
      </c>
    </row>
    <row r="86" spans="1:7" ht="15">
      <c r="A86" s="69" t="s">
        <v>1710</v>
      </c>
      <c r="B86" s="69">
        <v>4</v>
      </c>
      <c r="C86" s="87">
        <v>0.004185027125263643</v>
      </c>
      <c r="D86" s="69" t="s">
        <v>267</v>
      </c>
      <c r="E86" s="69" t="b">
        <v>0</v>
      </c>
      <c r="F86" s="69" t="b">
        <v>0</v>
      </c>
      <c r="G86" s="69" t="b">
        <v>0</v>
      </c>
    </row>
    <row r="87" spans="1:7" ht="15">
      <c r="A87" s="69" t="s">
        <v>1711</v>
      </c>
      <c r="B87" s="69">
        <v>4</v>
      </c>
      <c r="C87" s="87">
        <v>0.004185027125263643</v>
      </c>
      <c r="D87" s="69" t="s">
        <v>267</v>
      </c>
      <c r="E87" s="69" t="b">
        <v>0</v>
      </c>
      <c r="F87" s="69" t="b">
        <v>0</v>
      </c>
      <c r="G87" s="69" t="b">
        <v>0</v>
      </c>
    </row>
    <row r="88" spans="1:7" ht="15">
      <c r="A88" s="69" t="s">
        <v>1712</v>
      </c>
      <c r="B88" s="69">
        <v>4</v>
      </c>
      <c r="C88" s="87">
        <v>0.004185027125263643</v>
      </c>
      <c r="D88" s="69" t="s">
        <v>267</v>
      </c>
      <c r="E88" s="69" t="b">
        <v>0</v>
      </c>
      <c r="F88" s="69" t="b">
        <v>0</v>
      </c>
      <c r="G88" s="69" t="b">
        <v>0</v>
      </c>
    </row>
    <row r="89" spans="1:7" ht="15">
      <c r="A89" s="69" t="s">
        <v>1713</v>
      </c>
      <c r="B89" s="69">
        <v>4</v>
      </c>
      <c r="C89" s="87">
        <v>0.004185027125263643</v>
      </c>
      <c r="D89" s="69" t="s">
        <v>267</v>
      </c>
      <c r="E89" s="69" t="b">
        <v>0</v>
      </c>
      <c r="F89" s="69" t="b">
        <v>0</v>
      </c>
      <c r="G89" s="69" t="b">
        <v>0</v>
      </c>
    </row>
    <row r="90" spans="1:7" ht="15">
      <c r="A90" s="69" t="s">
        <v>359</v>
      </c>
      <c r="B90" s="69">
        <v>4</v>
      </c>
      <c r="C90" s="87">
        <v>0.004185027125263643</v>
      </c>
      <c r="D90" s="69" t="s">
        <v>267</v>
      </c>
      <c r="E90" s="69" t="b">
        <v>0</v>
      </c>
      <c r="F90" s="69" t="b">
        <v>0</v>
      </c>
      <c r="G90" s="69" t="b">
        <v>0</v>
      </c>
    </row>
    <row r="91" spans="1:7" ht="15">
      <c r="A91" s="69" t="s">
        <v>1714</v>
      </c>
      <c r="B91" s="69">
        <v>4</v>
      </c>
      <c r="C91" s="87">
        <v>0.004185027125263643</v>
      </c>
      <c r="D91" s="69" t="s">
        <v>267</v>
      </c>
      <c r="E91" s="69" t="b">
        <v>0</v>
      </c>
      <c r="F91" s="69" t="b">
        <v>0</v>
      </c>
      <c r="G91" s="69" t="b">
        <v>0</v>
      </c>
    </row>
    <row r="92" spans="1:7" ht="15">
      <c r="A92" s="69" t="s">
        <v>1715</v>
      </c>
      <c r="B92" s="69">
        <v>4</v>
      </c>
      <c r="C92" s="87">
        <v>0.004185027125263643</v>
      </c>
      <c r="D92" s="69" t="s">
        <v>267</v>
      </c>
      <c r="E92" s="69" t="b">
        <v>0</v>
      </c>
      <c r="F92" s="69" t="b">
        <v>0</v>
      </c>
      <c r="G92" s="69" t="b">
        <v>0</v>
      </c>
    </row>
    <row r="93" spans="1:7" ht="15">
      <c r="A93" s="69" t="s">
        <v>713</v>
      </c>
      <c r="B93" s="69">
        <v>4</v>
      </c>
      <c r="C93" s="87">
        <v>0.004185027125263643</v>
      </c>
      <c r="D93" s="69" t="s">
        <v>267</v>
      </c>
      <c r="E93" s="69" t="b">
        <v>0</v>
      </c>
      <c r="F93" s="69" t="b">
        <v>0</v>
      </c>
      <c r="G93" s="69" t="b">
        <v>0</v>
      </c>
    </row>
    <row r="94" spans="1:7" ht="15">
      <c r="A94" s="69" t="s">
        <v>1716</v>
      </c>
      <c r="B94" s="69">
        <v>4</v>
      </c>
      <c r="C94" s="87">
        <v>0.004185027125263643</v>
      </c>
      <c r="D94" s="69" t="s">
        <v>267</v>
      </c>
      <c r="E94" s="69" t="b">
        <v>0</v>
      </c>
      <c r="F94" s="69" t="b">
        <v>0</v>
      </c>
      <c r="G94" s="69" t="b">
        <v>0</v>
      </c>
    </row>
    <row r="95" spans="1:7" ht="15">
      <c r="A95" s="69" t="s">
        <v>1717</v>
      </c>
      <c r="B95" s="69">
        <v>4</v>
      </c>
      <c r="C95" s="87">
        <v>0.004185027125263643</v>
      </c>
      <c r="D95" s="69" t="s">
        <v>267</v>
      </c>
      <c r="E95" s="69" t="b">
        <v>0</v>
      </c>
      <c r="F95" s="69" t="b">
        <v>0</v>
      </c>
      <c r="G95" s="69" t="b">
        <v>0</v>
      </c>
    </row>
    <row r="96" spans="1:7" ht="15">
      <c r="A96" s="69" t="s">
        <v>735</v>
      </c>
      <c r="B96" s="69">
        <v>4</v>
      </c>
      <c r="C96" s="87">
        <v>0.004185027125263643</v>
      </c>
      <c r="D96" s="69" t="s">
        <v>267</v>
      </c>
      <c r="E96" s="69" t="b">
        <v>0</v>
      </c>
      <c r="F96" s="69" t="b">
        <v>0</v>
      </c>
      <c r="G96" s="69" t="b">
        <v>0</v>
      </c>
    </row>
    <row r="97" spans="1:7" ht="15">
      <c r="A97" s="69" t="s">
        <v>1718</v>
      </c>
      <c r="B97" s="69">
        <v>4</v>
      </c>
      <c r="C97" s="87">
        <v>0.004185027125263643</v>
      </c>
      <c r="D97" s="69" t="s">
        <v>267</v>
      </c>
      <c r="E97" s="69" t="b">
        <v>0</v>
      </c>
      <c r="F97" s="69" t="b">
        <v>0</v>
      </c>
      <c r="G97" s="69" t="b">
        <v>0</v>
      </c>
    </row>
    <row r="98" spans="1:7" ht="15">
      <c r="A98" s="69" t="s">
        <v>1719</v>
      </c>
      <c r="B98" s="69">
        <v>4</v>
      </c>
      <c r="C98" s="87">
        <v>0.004185027125263643</v>
      </c>
      <c r="D98" s="69" t="s">
        <v>267</v>
      </c>
      <c r="E98" s="69" t="b">
        <v>0</v>
      </c>
      <c r="F98" s="69" t="b">
        <v>0</v>
      </c>
      <c r="G98" s="69" t="b">
        <v>0</v>
      </c>
    </row>
    <row r="99" spans="1:7" ht="15">
      <c r="A99" s="69" t="s">
        <v>734</v>
      </c>
      <c r="B99" s="69">
        <v>4</v>
      </c>
      <c r="C99" s="87">
        <v>0.004185027125263643</v>
      </c>
      <c r="D99" s="69" t="s">
        <v>267</v>
      </c>
      <c r="E99" s="69" t="b">
        <v>0</v>
      </c>
      <c r="F99" s="69" t="b">
        <v>0</v>
      </c>
      <c r="G99" s="69" t="b">
        <v>0</v>
      </c>
    </row>
    <row r="100" spans="1:7" ht="15">
      <c r="A100" s="69" t="s">
        <v>721</v>
      </c>
      <c r="B100" s="69">
        <v>4</v>
      </c>
      <c r="C100" s="87">
        <v>0.004185027125263643</v>
      </c>
      <c r="D100" s="69" t="s">
        <v>267</v>
      </c>
      <c r="E100" s="69" t="b">
        <v>0</v>
      </c>
      <c r="F100" s="69" t="b">
        <v>0</v>
      </c>
      <c r="G100" s="69" t="b">
        <v>0</v>
      </c>
    </row>
    <row r="101" spans="1:7" ht="15">
      <c r="A101" s="69" t="s">
        <v>1720</v>
      </c>
      <c r="B101" s="69">
        <v>4</v>
      </c>
      <c r="C101" s="87">
        <v>0.004185027125263643</v>
      </c>
      <c r="D101" s="69" t="s">
        <v>267</v>
      </c>
      <c r="E101" s="69" t="b">
        <v>0</v>
      </c>
      <c r="F101" s="69" t="b">
        <v>0</v>
      </c>
      <c r="G101" s="69" t="b">
        <v>0</v>
      </c>
    </row>
    <row r="102" spans="1:7" ht="15">
      <c r="A102" s="69" t="s">
        <v>1721</v>
      </c>
      <c r="B102" s="69">
        <v>4</v>
      </c>
      <c r="C102" s="87">
        <v>0.004185027125263643</v>
      </c>
      <c r="D102" s="69" t="s">
        <v>267</v>
      </c>
      <c r="E102" s="69" t="b">
        <v>0</v>
      </c>
      <c r="F102" s="69" t="b">
        <v>0</v>
      </c>
      <c r="G102" s="69" t="b">
        <v>0</v>
      </c>
    </row>
    <row r="103" spans="1:7" ht="15">
      <c r="A103" s="69" t="s">
        <v>1722</v>
      </c>
      <c r="B103" s="69">
        <v>4</v>
      </c>
      <c r="C103" s="87">
        <v>0.004185027125263643</v>
      </c>
      <c r="D103" s="69" t="s">
        <v>267</v>
      </c>
      <c r="E103" s="69" t="b">
        <v>0</v>
      </c>
      <c r="F103" s="69" t="b">
        <v>0</v>
      </c>
      <c r="G103" s="69" t="b">
        <v>0</v>
      </c>
    </row>
    <row r="104" spans="1:7" ht="15">
      <c r="A104" s="69" t="s">
        <v>1723</v>
      </c>
      <c r="B104" s="69">
        <v>4</v>
      </c>
      <c r="C104" s="87">
        <v>0.004185027125263643</v>
      </c>
      <c r="D104" s="69" t="s">
        <v>267</v>
      </c>
      <c r="E104" s="69" t="b">
        <v>0</v>
      </c>
      <c r="F104" s="69" t="b">
        <v>0</v>
      </c>
      <c r="G104" s="69" t="b">
        <v>0</v>
      </c>
    </row>
    <row r="105" spans="1:7" ht="15">
      <c r="A105" s="69" t="s">
        <v>449</v>
      </c>
      <c r="B105" s="69">
        <v>4</v>
      </c>
      <c r="C105" s="87">
        <v>0.004185027125263643</v>
      </c>
      <c r="D105" s="69" t="s">
        <v>267</v>
      </c>
      <c r="E105" s="69" t="b">
        <v>0</v>
      </c>
      <c r="F105" s="69" t="b">
        <v>0</v>
      </c>
      <c r="G105" s="69" t="b">
        <v>0</v>
      </c>
    </row>
    <row r="106" spans="1:7" ht="15">
      <c r="A106" s="69" t="s">
        <v>1724</v>
      </c>
      <c r="B106" s="69">
        <v>4</v>
      </c>
      <c r="C106" s="87">
        <v>0.004185027125263643</v>
      </c>
      <c r="D106" s="69" t="s">
        <v>267</v>
      </c>
      <c r="E106" s="69" t="b">
        <v>0</v>
      </c>
      <c r="F106" s="69" t="b">
        <v>0</v>
      </c>
      <c r="G106" s="69" t="b">
        <v>0</v>
      </c>
    </row>
    <row r="107" spans="1:7" ht="15">
      <c r="A107" s="69" t="s">
        <v>1492</v>
      </c>
      <c r="B107" s="69">
        <v>4</v>
      </c>
      <c r="C107" s="87">
        <v>0.004185027125263643</v>
      </c>
      <c r="D107" s="69" t="s">
        <v>267</v>
      </c>
      <c r="E107" s="69" t="b">
        <v>0</v>
      </c>
      <c r="F107" s="69" t="b">
        <v>0</v>
      </c>
      <c r="G107" s="69" t="b">
        <v>0</v>
      </c>
    </row>
    <row r="108" spans="1:7" ht="15">
      <c r="A108" s="69" t="s">
        <v>1725</v>
      </c>
      <c r="B108" s="69">
        <v>3</v>
      </c>
      <c r="C108" s="87">
        <v>0.003442757537641893</v>
      </c>
      <c r="D108" s="69" t="s">
        <v>267</v>
      </c>
      <c r="E108" s="69" t="b">
        <v>0</v>
      </c>
      <c r="F108" s="69" t="b">
        <v>0</v>
      </c>
      <c r="G108" s="69" t="b">
        <v>0</v>
      </c>
    </row>
    <row r="109" spans="1:7" ht="15">
      <c r="A109" s="69" t="s">
        <v>1726</v>
      </c>
      <c r="B109" s="69">
        <v>3</v>
      </c>
      <c r="C109" s="87">
        <v>0.003442757537641893</v>
      </c>
      <c r="D109" s="69" t="s">
        <v>267</v>
      </c>
      <c r="E109" s="69" t="b">
        <v>0</v>
      </c>
      <c r="F109" s="69" t="b">
        <v>0</v>
      </c>
      <c r="G109" s="69" t="b">
        <v>0</v>
      </c>
    </row>
    <row r="110" spans="1:7" ht="15">
      <c r="A110" s="69" t="s">
        <v>1727</v>
      </c>
      <c r="B110" s="69">
        <v>3</v>
      </c>
      <c r="C110" s="87">
        <v>0.003442757537641893</v>
      </c>
      <c r="D110" s="69" t="s">
        <v>267</v>
      </c>
      <c r="E110" s="69" t="b">
        <v>0</v>
      </c>
      <c r="F110" s="69" t="b">
        <v>0</v>
      </c>
      <c r="G110" s="69" t="b">
        <v>0</v>
      </c>
    </row>
    <row r="111" spans="1:7" ht="15">
      <c r="A111" s="69" t="s">
        <v>1728</v>
      </c>
      <c r="B111" s="69">
        <v>3</v>
      </c>
      <c r="C111" s="87">
        <v>0.003442757537641893</v>
      </c>
      <c r="D111" s="69" t="s">
        <v>267</v>
      </c>
      <c r="E111" s="69" t="b">
        <v>0</v>
      </c>
      <c r="F111" s="69" t="b">
        <v>0</v>
      </c>
      <c r="G111" s="69" t="b">
        <v>0</v>
      </c>
    </row>
    <row r="112" spans="1:7" ht="15">
      <c r="A112" s="69" t="s">
        <v>1729</v>
      </c>
      <c r="B112" s="69">
        <v>3</v>
      </c>
      <c r="C112" s="87">
        <v>0.003442757537641893</v>
      </c>
      <c r="D112" s="69" t="s">
        <v>267</v>
      </c>
      <c r="E112" s="69" t="b">
        <v>0</v>
      </c>
      <c r="F112" s="69" t="b">
        <v>0</v>
      </c>
      <c r="G112" s="69" t="b">
        <v>0</v>
      </c>
    </row>
    <row r="113" spans="1:7" ht="15">
      <c r="A113" s="69" t="s">
        <v>358</v>
      </c>
      <c r="B113" s="69">
        <v>3</v>
      </c>
      <c r="C113" s="87">
        <v>0.003442757537641893</v>
      </c>
      <c r="D113" s="69" t="s">
        <v>267</v>
      </c>
      <c r="E113" s="69" t="b">
        <v>0</v>
      </c>
      <c r="F113" s="69" t="b">
        <v>0</v>
      </c>
      <c r="G113" s="69" t="b">
        <v>0</v>
      </c>
    </row>
    <row r="114" spans="1:7" ht="15">
      <c r="A114" s="69" t="s">
        <v>1730</v>
      </c>
      <c r="B114" s="69">
        <v>3</v>
      </c>
      <c r="C114" s="87">
        <v>0.003442757537641893</v>
      </c>
      <c r="D114" s="69" t="s">
        <v>267</v>
      </c>
      <c r="E114" s="69" t="b">
        <v>0</v>
      </c>
      <c r="F114" s="69" t="b">
        <v>0</v>
      </c>
      <c r="G114" s="69" t="b">
        <v>0</v>
      </c>
    </row>
    <row r="115" spans="1:7" ht="15">
      <c r="A115" s="69" t="s">
        <v>1731</v>
      </c>
      <c r="B115" s="69">
        <v>3</v>
      </c>
      <c r="C115" s="87">
        <v>0.003442757537641893</v>
      </c>
      <c r="D115" s="69" t="s">
        <v>267</v>
      </c>
      <c r="E115" s="69" t="b">
        <v>0</v>
      </c>
      <c r="F115" s="69" t="b">
        <v>0</v>
      </c>
      <c r="G115" s="69" t="b">
        <v>0</v>
      </c>
    </row>
    <row r="116" spans="1:7" ht="15">
      <c r="A116" s="69" t="s">
        <v>1732</v>
      </c>
      <c r="B116" s="69">
        <v>3</v>
      </c>
      <c r="C116" s="87">
        <v>0.003442757537641893</v>
      </c>
      <c r="D116" s="69" t="s">
        <v>267</v>
      </c>
      <c r="E116" s="69" t="b">
        <v>0</v>
      </c>
      <c r="F116" s="69" t="b">
        <v>0</v>
      </c>
      <c r="G116" s="69" t="b">
        <v>0</v>
      </c>
    </row>
    <row r="117" spans="1:7" ht="15">
      <c r="A117" s="69" t="s">
        <v>1733</v>
      </c>
      <c r="B117" s="69">
        <v>3</v>
      </c>
      <c r="C117" s="87">
        <v>0.003442757537641893</v>
      </c>
      <c r="D117" s="69" t="s">
        <v>267</v>
      </c>
      <c r="E117" s="69" t="b">
        <v>0</v>
      </c>
      <c r="F117" s="69" t="b">
        <v>0</v>
      </c>
      <c r="G117" s="69" t="b">
        <v>0</v>
      </c>
    </row>
    <row r="118" spans="1:7" ht="15">
      <c r="A118" s="69" t="s">
        <v>1734</v>
      </c>
      <c r="B118" s="69">
        <v>3</v>
      </c>
      <c r="C118" s="87">
        <v>0.003442757537641893</v>
      </c>
      <c r="D118" s="69" t="s">
        <v>267</v>
      </c>
      <c r="E118" s="69" t="b">
        <v>0</v>
      </c>
      <c r="F118" s="69" t="b">
        <v>0</v>
      </c>
      <c r="G118" s="69" t="b">
        <v>0</v>
      </c>
    </row>
    <row r="119" spans="1:7" ht="15">
      <c r="A119" s="69" t="s">
        <v>1735</v>
      </c>
      <c r="B119" s="69">
        <v>3</v>
      </c>
      <c r="C119" s="87">
        <v>0.003442757537641893</v>
      </c>
      <c r="D119" s="69" t="s">
        <v>267</v>
      </c>
      <c r="E119" s="69" t="b">
        <v>0</v>
      </c>
      <c r="F119" s="69" t="b">
        <v>0</v>
      </c>
      <c r="G119" s="69" t="b">
        <v>0</v>
      </c>
    </row>
    <row r="120" spans="1:7" ht="15">
      <c r="A120" s="69" t="s">
        <v>352</v>
      </c>
      <c r="B120" s="69">
        <v>3</v>
      </c>
      <c r="C120" s="87">
        <v>0.003442757537641893</v>
      </c>
      <c r="D120" s="69" t="s">
        <v>267</v>
      </c>
      <c r="E120" s="69" t="b">
        <v>0</v>
      </c>
      <c r="F120" s="69" t="b">
        <v>0</v>
      </c>
      <c r="G120" s="69" t="b">
        <v>0</v>
      </c>
    </row>
    <row r="121" spans="1:7" ht="15">
      <c r="A121" s="69" t="s">
        <v>1736</v>
      </c>
      <c r="B121" s="69">
        <v>3</v>
      </c>
      <c r="C121" s="87">
        <v>0.003442757537641893</v>
      </c>
      <c r="D121" s="69" t="s">
        <v>267</v>
      </c>
      <c r="E121" s="69" t="b">
        <v>0</v>
      </c>
      <c r="F121" s="69" t="b">
        <v>0</v>
      </c>
      <c r="G121" s="69" t="b">
        <v>0</v>
      </c>
    </row>
    <row r="122" spans="1:7" ht="15">
      <c r="A122" s="69" t="s">
        <v>1737</v>
      </c>
      <c r="B122" s="69">
        <v>3</v>
      </c>
      <c r="C122" s="87">
        <v>0.003442757537641893</v>
      </c>
      <c r="D122" s="69" t="s">
        <v>267</v>
      </c>
      <c r="E122" s="69" t="b">
        <v>0</v>
      </c>
      <c r="F122" s="69" t="b">
        <v>0</v>
      </c>
      <c r="G122" s="69" t="b">
        <v>0</v>
      </c>
    </row>
    <row r="123" spans="1:7" ht="15">
      <c r="A123" s="69" t="s">
        <v>1738</v>
      </c>
      <c r="B123" s="69">
        <v>3</v>
      </c>
      <c r="C123" s="87">
        <v>0.003442757537641893</v>
      </c>
      <c r="D123" s="69" t="s">
        <v>267</v>
      </c>
      <c r="E123" s="69" t="b">
        <v>0</v>
      </c>
      <c r="F123" s="69" t="b">
        <v>0</v>
      </c>
      <c r="G123" s="69" t="b">
        <v>0</v>
      </c>
    </row>
    <row r="124" spans="1:7" ht="15">
      <c r="A124" s="69" t="s">
        <v>1739</v>
      </c>
      <c r="B124" s="69">
        <v>3</v>
      </c>
      <c r="C124" s="87">
        <v>0.003442757537641893</v>
      </c>
      <c r="D124" s="69" t="s">
        <v>267</v>
      </c>
      <c r="E124" s="69" t="b">
        <v>0</v>
      </c>
      <c r="F124" s="69" t="b">
        <v>0</v>
      </c>
      <c r="G124" s="69" t="b">
        <v>0</v>
      </c>
    </row>
    <row r="125" spans="1:7" ht="15">
      <c r="A125" s="69" t="s">
        <v>1740</v>
      </c>
      <c r="B125" s="69">
        <v>3</v>
      </c>
      <c r="C125" s="87">
        <v>0.003442757537641893</v>
      </c>
      <c r="D125" s="69" t="s">
        <v>267</v>
      </c>
      <c r="E125" s="69" t="b">
        <v>0</v>
      </c>
      <c r="F125" s="69" t="b">
        <v>0</v>
      </c>
      <c r="G125" s="69" t="b">
        <v>0</v>
      </c>
    </row>
    <row r="126" spans="1:7" ht="15">
      <c r="A126" s="69" t="s">
        <v>1741</v>
      </c>
      <c r="B126" s="69">
        <v>3</v>
      </c>
      <c r="C126" s="87">
        <v>0.003442757537641893</v>
      </c>
      <c r="D126" s="69" t="s">
        <v>267</v>
      </c>
      <c r="E126" s="69" t="b">
        <v>0</v>
      </c>
      <c r="F126" s="69" t="b">
        <v>0</v>
      </c>
      <c r="G126" s="69" t="b">
        <v>0</v>
      </c>
    </row>
    <row r="127" spans="1:7" ht="15">
      <c r="A127" s="69" t="s">
        <v>1742</v>
      </c>
      <c r="B127" s="69">
        <v>3</v>
      </c>
      <c r="C127" s="87">
        <v>0.003442757537641893</v>
      </c>
      <c r="D127" s="69" t="s">
        <v>267</v>
      </c>
      <c r="E127" s="69" t="b">
        <v>0</v>
      </c>
      <c r="F127" s="69" t="b">
        <v>0</v>
      </c>
      <c r="G127" s="69" t="b">
        <v>0</v>
      </c>
    </row>
    <row r="128" spans="1:7" ht="15">
      <c r="A128" s="69" t="s">
        <v>1743</v>
      </c>
      <c r="B128" s="69">
        <v>3</v>
      </c>
      <c r="C128" s="87">
        <v>0.003442757537641893</v>
      </c>
      <c r="D128" s="69" t="s">
        <v>267</v>
      </c>
      <c r="E128" s="69" t="b">
        <v>0</v>
      </c>
      <c r="F128" s="69" t="b">
        <v>0</v>
      </c>
      <c r="G128" s="69" t="b">
        <v>0</v>
      </c>
    </row>
    <row r="129" spans="1:7" ht="15">
      <c r="A129" s="69" t="s">
        <v>1744</v>
      </c>
      <c r="B129" s="69">
        <v>3</v>
      </c>
      <c r="C129" s="87">
        <v>0.003442757537641893</v>
      </c>
      <c r="D129" s="69" t="s">
        <v>267</v>
      </c>
      <c r="E129" s="69" t="b">
        <v>0</v>
      </c>
      <c r="F129" s="69" t="b">
        <v>0</v>
      </c>
      <c r="G129" s="69" t="b">
        <v>0</v>
      </c>
    </row>
    <row r="130" spans="1:7" ht="15">
      <c r="A130" s="69" t="s">
        <v>1745</v>
      </c>
      <c r="B130" s="69">
        <v>3</v>
      </c>
      <c r="C130" s="87">
        <v>0.003442757537641893</v>
      </c>
      <c r="D130" s="69" t="s">
        <v>267</v>
      </c>
      <c r="E130" s="69" t="b">
        <v>0</v>
      </c>
      <c r="F130" s="69" t="b">
        <v>0</v>
      </c>
      <c r="G130" s="69" t="b">
        <v>0</v>
      </c>
    </row>
    <row r="131" spans="1:7" ht="15">
      <c r="A131" s="69" t="s">
        <v>1746</v>
      </c>
      <c r="B131" s="69">
        <v>3</v>
      </c>
      <c r="C131" s="87">
        <v>0.003442757537641893</v>
      </c>
      <c r="D131" s="69" t="s">
        <v>267</v>
      </c>
      <c r="E131" s="69" t="b">
        <v>0</v>
      </c>
      <c r="F131" s="69" t="b">
        <v>0</v>
      </c>
      <c r="G131" s="69" t="b">
        <v>0</v>
      </c>
    </row>
    <row r="132" spans="1:7" ht="15">
      <c r="A132" s="69" t="s">
        <v>438</v>
      </c>
      <c r="B132" s="69">
        <v>3</v>
      </c>
      <c r="C132" s="87">
        <v>0.003442757537641893</v>
      </c>
      <c r="D132" s="69" t="s">
        <v>267</v>
      </c>
      <c r="E132" s="69" t="b">
        <v>0</v>
      </c>
      <c r="F132" s="69" t="b">
        <v>0</v>
      </c>
      <c r="G132" s="69" t="b">
        <v>0</v>
      </c>
    </row>
    <row r="133" spans="1:7" ht="15">
      <c r="A133" s="69" t="s">
        <v>1747</v>
      </c>
      <c r="B133" s="69">
        <v>3</v>
      </c>
      <c r="C133" s="87">
        <v>0.003442757537641893</v>
      </c>
      <c r="D133" s="69" t="s">
        <v>267</v>
      </c>
      <c r="E133" s="69" t="b">
        <v>0</v>
      </c>
      <c r="F133" s="69" t="b">
        <v>0</v>
      </c>
      <c r="G133" s="69" t="b">
        <v>0</v>
      </c>
    </row>
    <row r="134" spans="1:7" ht="15">
      <c r="A134" s="69" t="s">
        <v>1748</v>
      </c>
      <c r="B134" s="69">
        <v>3</v>
      </c>
      <c r="C134" s="87">
        <v>0.003442757537641893</v>
      </c>
      <c r="D134" s="69" t="s">
        <v>267</v>
      </c>
      <c r="E134" s="69" t="b">
        <v>0</v>
      </c>
      <c r="F134" s="69" t="b">
        <v>0</v>
      </c>
      <c r="G134" s="69" t="b">
        <v>0</v>
      </c>
    </row>
    <row r="135" spans="1:7" ht="15">
      <c r="A135" s="69" t="s">
        <v>1749</v>
      </c>
      <c r="B135" s="69">
        <v>3</v>
      </c>
      <c r="C135" s="87">
        <v>0.003442757537641893</v>
      </c>
      <c r="D135" s="69" t="s">
        <v>267</v>
      </c>
      <c r="E135" s="69" t="b">
        <v>0</v>
      </c>
      <c r="F135" s="69" t="b">
        <v>0</v>
      </c>
      <c r="G135" s="69" t="b">
        <v>0</v>
      </c>
    </row>
    <row r="136" spans="1:7" ht="15">
      <c r="A136" s="69" t="s">
        <v>1750</v>
      </c>
      <c r="B136" s="69">
        <v>3</v>
      </c>
      <c r="C136" s="87">
        <v>0.003442757537641893</v>
      </c>
      <c r="D136" s="69" t="s">
        <v>267</v>
      </c>
      <c r="E136" s="69" t="b">
        <v>0</v>
      </c>
      <c r="F136" s="69" t="b">
        <v>0</v>
      </c>
      <c r="G136" s="69" t="b">
        <v>0</v>
      </c>
    </row>
    <row r="137" spans="1:7" ht="15">
      <c r="A137" s="69" t="s">
        <v>1751</v>
      </c>
      <c r="B137" s="69">
        <v>3</v>
      </c>
      <c r="C137" s="87">
        <v>0.003442757537641893</v>
      </c>
      <c r="D137" s="69" t="s">
        <v>267</v>
      </c>
      <c r="E137" s="69" t="b">
        <v>0</v>
      </c>
      <c r="F137" s="69" t="b">
        <v>0</v>
      </c>
      <c r="G137" s="69" t="b">
        <v>0</v>
      </c>
    </row>
    <row r="138" spans="1:7" ht="15">
      <c r="A138" s="69" t="s">
        <v>1752</v>
      </c>
      <c r="B138" s="69">
        <v>3</v>
      </c>
      <c r="C138" s="87">
        <v>0.003442757537641893</v>
      </c>
      <c r="D138" s="69" t="s">
        <v>267</v>
      </c>
      <c r="E138" s="69" t="b">
        <v>0</v>
      </c>
      <c r="F138" s="69" t="b">
        <v>0</v>
      </c>
      <c r="G138" s="69" t="b">
        <v>0</v>
      </c>
    </row>
    <row r="139" spans="1:7" ht="15">
      <c r="A139" s="69" t="s">
        <v>1753</v>
      </c>
      <c r="B139" s="69">
        <v>3</v>
      </c>
      <c r="C139" s="87">
        <v>0.003442757537641893</v>
      </c>
      <c r="D139" s="69" t="s">
        <v>267</v>
      </c>
      <c r="E139" s="69" t="b">
        <v>0</v>
      </c>
      <c r="F139" s="69" t="b">
        <v>0</v>
      </c>
      <c r="G139" s="69" t="b">
        <v>0</v>
      </c>
    </row>
    <row r="140" spans="1:7" ht="15">
      <c r="A140" s="69" t="s">
        <v>1754</v>
      </c>
      <c r="B140" s="69">
        <v>3</v>
      </c>
      <c r="C140" s="87">
        <v>0.003442757537641893</v>
      </c>
      <c r="D140" s="69" t="s">
        <v>267</v>
      </c>
      <c r="E140" s="69" t="b">
        <v>0</v>
      </c>
      <c r="F140" s="69" t="b">
        <v>0</v>
      </c>
      <c r="G140" s="69" t="b">
        <v>0</v>
      </c>
    </row>
    <row r="141" spans="1:7" ht="15">
      <c r="A141" s="69" t="s">
        <v>1755</v>
      </c>
      <c r="B141" s="69">
        <v>3</v>
      </c>
      <c r="C141" s="87">
        <v>0.003442757537641893</v>
      </c>
      <c r="D141" s="69" t="s">
        <v>267</v>
      </c>
      <c r="E141" s="69" t="b">
        <v>0</v>
      </c>
      <c r="F141" s="69" t="b">
        <v>0</v>
      </c>
      <c r="G141" s="69" t="b">
        <v>0</v>
      </c>
    </row>
    <row r="142" spans="1:7" ht="15">
      <c r="A142" s="69" t="s">
        <v>1504</v>
      </c>
      <c r="B142" s="69">
        <v>3</v>
      </c>
      <c r="C142" s="87">
        <v>0.003442757537641893</v>
      </c>
      <c r="D142" s="69" t="s">
        <v>267</v>
      </c>
      <c r="E142" s="69" t="b">
        <v>0</v>
      </c>
      <c r="F142" s="69" t="b">
        <v>0</v>
      </c>
      <c r="G142" s="69" t="b">
        <v>0</v>
      </c>
    </row>
    <row r="143" spans="1:7" ht="15">
      <c r="A143" s="69" t="s">
        <v>1505</v>
      </c>
      <c r="B143" s="69">
        <v>3</v>
      </c>
      <c r="C143" s="87">
        <v>0.003442757537641893</v>
      </c>
      <c r="D143" s="69" t="s">
        <v>267</v>
      </c>
      <c r="E143" s="69" t="b">
        <v>0</v>
      </c>
      <c r="F143" s="69" t="b">
        <v>0</v>
      </c>
      <c r="G143" s="69" t="b">
        <v>0</v>
      </c>
    </row>
    <row r="144" spans="1:7" ht="15">
      <c r="A144" s="69" t="s">
        <v>1756</v>
      </c>
      <c r="B144" s="69">
        <v>3</v>
      </c>
      <c r="C144" s="87">
        <v>0.003442757537641893</v>
      </c>
      <c r="D144" s="69" t="s">
        <v>267</v>
      </c>
      <c r="E144" s="69" t="b">
        <v>0</v>
      </c>
      <c r="F144" s="69" t="b">
        <v>0</v>
      </c>
      <c r="G144" s="69" t="b">
        <v>0</v>
      </c>
    </row>
    <row r="145" spans="1:7" ht="15">
      <c r="A145" s="69" t="s">
        <v>1757</v>
      </c>
      <c r="B145" s="69">
        <v>3</v>
      </c>
      <c r="C145" s="87">
        <v>0.003442757537641893</v>
      </c>
      <c r="D145" s="69" t="s">
        <v>267</v>
      </c>
      <c r="E145" s="69" t="b">
        <v>0</v>
      </c>
      <c r="F145" s="69" t="b">
        <v>0</v>
      </c>
      <c r="G145" s="69" t="b">
        <v>0</v>
      </c>
    </row>
    <row r="146" spans="1:7" ht="15">
      <c r="A146" s="69" t="s">
        <v>1758</v>
      </c>
      <c r="B146" s="69">
        <v>3</v>
      </c>
      <c r="C146" s="87">
        <v>0.003442757537641893</v>
      </c>
      <c r="D146" s="69" t="s">
        <v>267</v>
      </c>
      <c r="E146" s="69" t="b">
        <v>0</v>
      </c>
      <c r="F146" s="69" t="b">
        <v>0</v>
      </c>
      <c r="G146" s="69" t="b">
        <v>0</v>
      </c>
    </row>
    <row r="147" spans="1:7" ht="15">
      <c r="A147" s="69" t="s">
        <v>1759</v>
      </c>
      <c r="B147" s="69">
        <v>3</v>
      </c>
      <c r="C147" s="87">
        <v>0.003442757537641893</v>
      </c>
      <c r="D147" s="69" t="s">
        <v>267</v>
      </c>
      <c r="E147" s="69" t="b">
        <v>0</v>
      </c>
      <c r="F147" s="69" t="b">
        <v>0</v>
      </c>
      <c r="G147" s="69" t="b">
        <v>0</v>
      </c>
    </row>
    <row r="148" spans="1:7" ht="15">
      <c r="A148" s="69" t="s">
        <v>1760</v>
      </c>
      <c r="B148" s="69">
        <v>3</v>
      </c>
      <c r="C148" s="87">
        <v>0.003442757537641893</v>
      </c>
      <c r="D148" s="69" t="s">
        <v>267</v>
      </c>
      <c r="E148" s="69" t="b">
        <v>0</v>
      </c>
      <c r="F148" s="69" t="b">
        <v>0</v>
      </c>
      <c r="G148" s="69" t="b">
        <v>0</v>
      </c>
    </row>
    <row r="149" spans="1:7" ht="15">
      <c r="A149" s="69" t="s">
        <v>1761</v>
      </c>
      <c r="B149" s="69">
        <v>3</v>
      </c>
      <c r="C149" s="87">
        <v>0.003442757537641893</v>
      </c>
      <c r="D149" s="69" t="s">
        <v>267</v>
      </c>
      <c r="E149" s="69" t="b">
        <v>0</v>
      </c>
      <c r="F149" s="69" t="b">
        <v>0</v>
      </c>
      <c r="G149" s="69" t="b">
        <v>0</v>
      </c>
    </row>
    <row r="150" spans="1:7" ht="15">
      <c r="A150" s="69" t="s">
        <v>1762</v>
      </c>
      <c r="B150" s="69">
        <v>3</v>
      </c>
      <c r="C150" s="87">
        <v>0.003442757537641893</v>
      </c>
      <c r="D150" s="69" t="s">
        <v>267</v>
      </c>
      <c r="E150" s="69" t="b">
        <v>0</v>
      </c>
      <c r="F150" s="69" t="b">
        <v>0</v>
      </c>
      <c r="G150" s="69" t="b">
        <v>0</v>
      </c>
    </row>
    <row r="151" spans="1:7" ht="15">
      <c r="A151" s="69" t="s">
        <v>1763</v>
      </c>
      <c r="B151" s="69">
        <v>3</v>
      </c>
      <c r="C151" s="87">
        <v>0.003442757537641893</v>
      </c>
      <c r="D151" s="69" t="s">
        <v>267</v>
      </c>
      <c r="E151" s="69" t="b">
        <v>0</v>
      </c>
      <c r="F151" s="69" t="b">
        <v>0</v>
      </c>
      <c r="G151" s="69" t="b">
        <v>0</v>
      </c>
    </row>
    <row r="152" spans="1:7" ht="15">
      <c r="A152" s="69" t="s">
        <v>1764</v>
      </c>
      <c r="B152" s="69">
        <v>3</v>
      </c>
      <c r="C152" s="87">
        <v>0.003442757537641893</v>
      </c>
      <c r="D152" s="69" t="s">
        <v>267</v>
      </c>
      <c r="E152" s="69" t="b">
        <v>0</v>
      </c>
      <c r="F152" s="69" t="b">
        <v>0</v>
      </c>
      <c r="G152" s="69" t="b">
        <v>0</v>
      </c>
    </row>
    <row r="153" spans="1:7" ht="15">
      <c r="A153" s="69" t="s">
        <v>1765</v>
      </c>
      <c r="B153" s="69">
        <v>3</v>
      </c>
      <c r="C153" s="87">
        <v>0.003442757537641893</v>
      </c>
      <c r="D153" s="69" t="s">
        <v>267</v>
      </c>
      <c r="E153" s="69" t="b">
        <v>0</v>
      </c>
      <c r="F153" s="69" t="b">
        <v>0</v>
      </c>
      <c r="G153" s="69" t="b">
        <v>0</v>
      </c>
    </row>
    <row r="154" spans="1:7" ht="15">
      <c r="A154" s="69" t="s">
        <v>1507</v>
      </c>
      <c r="B154" s="69">
        <v>3</v>
      </c>
      <c r="C154" s="87">
        <v>0.004603636502896546</v>
      </c>
      <c r="D154" s="69" t="s">
        <v>267</v>
      </c>
      <c r="E154" s="69" t="b">
        <v>0</v>
      </c>
      <c r="F154" s="69" t="b">
        <v>0</v>
      </c>
      <c r="G154" s="69" t="b">
        <v>0</v>
      </c>
    </row>
    <row r="155" spans="1:7" ht="15">
      <c r="A155" s="69" t="s">
        <v>1508</v>
      </c>
      <c r="B155" s="69">
        <v>3</v>
      </c>
      <c r="C155" s="87">
        <v>0.004603636502896546</v>
      </c>
      <c r="D155" s="69" t="s">
        <v>267</v>
      </c>
      <c r="E155" s="69" t="b">
        <v>0</v>
      </c>
      <c r="F155" s="69" t="b">
        <v>0</v>
      </c>
      <c r="G155" s="69" t="b">
        <v>0</v>
      </c>
    </row>
    <row r="156" spans="1:7" ht="15">
      <c r="A156" s="69" t="s">
        <v>1766</v>
      </c>
      <c r="B156" s="69">
        <v>2</v>
      </c>
      <c r="C156" s="87">
        <v>0.002580802282281426</v>
      </c>
      <c r="D156" s="69" t="s">
        <v>267</v>
      </c>
      <c r="E156" s="69" t="b">
        <v>0</v>
      </c>
      <c r="F156" s="69" t="b">
        <v>0</v>
      </c>
      <c r="G156" s="69" t="b">
        <v>0</v>
      </c>
    </row>
    <row r="157" spans="1:7" ht="15">
      <c r="A157" s="69" t="s">
        <v>1767</v>
      </c>
      <c r="B157" s="69">
        <v>2</v>
      </c>
      <c r="C157" s="87">
        <v>0.002580802282281426</v>
      </c>
      <c r="D157" s="69" t="s">
        <v>267</v>
      </c>
      <c r="E157" s="69" t="b">
        <v>0</v>
      </c>
      <c r="F157" s="69" t="b">
        <v>0</v>
      </c>
      <c r="G157" s="69" t="b">
        <v>0</v>
      </c>
    </row>
    <row r="158" spans="1:7" ht="15">
      <c r="A158" s="69" t="s">
        <v>1768</v>
      </c>
      <c r="B158" s="69">
        <v>2</v>
      </c>
      <c r="C158" s="87">
        <v>0.002580802282281426</v>
      </c>
      <c r="D158" s="69" t="s">
        <v>267</v>
      </c>
      <c r="E158" s="69" t="b">
        <v>0</v>
      </c>
      <c r="F158" s="69" t="b">
        <v>0</v>
      </c>
      <c r="G158" s="69" t="b">
        <v>0</v>
      </c>
    </row>
    <row r="159" spans="1:7" ht="15">
      <c r="A159" s="69" t="s">
        <v>1769</v>
      </c>
      <c r="B159" s="69">
        <v>2</v>
      </c>
      <c r="C159" s="87">
        <v>0.002580802282281426</v>
      </c>
      <c r="D159" s="69" t="s">
        <v>267</v>
      </c>
      <c r="E159" s="69" t="b">
        <v>0</v>
      </c>
      <c r="F159" s="69" t="b">
        <v>0</v>
      </c>
      <c r="G159" s="69" t="b">
        <v>0</v>
      </c>
    </row>
    <row r="160" spans="1:7" ht="15">
      <c r="A160" s="69" t="s">
        <v>1770</v>
      </c>
      <c r="B160" s="69">
        <v>2</v>
      </c>
      <c r="C160" s="87">
        <v>0.002580802282281426</v>
      </c>
      <c r="D160" s="69" t="s">
        <v>267</v>
      </c>
      <c r="E160" s="69" t="b">
        <v>0</v>
      </c>
      <c r="F160" s="69" t="b">
        <v>0</v>
      </c>
      <c r="G160" s="69" t="b">
        <v>0</v>
      </c>
    </row>
    <row r="161" spans="1:7" ht="15">
      <c r="A161" s="69" t="s">
        <v>1771</v>
      </c>
      <c r="B161" s="69">
        <v>2</v>
      </c>
      <c r="C161" s="87">
        <v>0.002580802282281426</v>
      </c>
      <c r="D161" s="69" t="s">
        <v>267</v>
      </c>
      <c r="E161" s="69" t="b">
        <v>0</v>
      </c>
      <c r="F161" s="69" t="b">
        <v>0</v>
      </c>
      <c r="G161" s="69" t="b">
        <v>0</v>
      </c>
    </row>
    <row r="162" spans="1:7" ht="15">
      <c r="A162" s="69" t="s">
        <v>1772</v>
      </c>
      <c r="B162" s="69">
        <v>2</v>
      </c>
      <c r="C162" s="87">
        <v>0.002580802282281426</v>
      </c>
      <c r="D162" s="69" t="s">
        <v>267</v>
      </c>
      <c r="E162" s="69" t="b">
        <v>0</v>
      </c>
      <c r="F162" s="69" t="b">
        <v>0</v>
      </c>
      <c r="G162" s="69" t="b">
        <v>0</v>
      </c>
    </row>
    <row r="163" spans="1:7" ht="15">
      <c r="A163" s="69" t="s">
        <v>1773</v>
      </c>
      <c r="B163" s="69">
        <v>2</v>
      </c>
      <c r="C163" s="87">
        <v>0.002580802282281426</v>
      </c>
      <c r="D163" s="69" t="s">
        <v>267</v>
      </c>
      <c r="E163" s="69" t="b">
        <v>0</v>
      </c>
      <c r="F163" s="69" t="b">
        <v>0</v>
      </c>
      <c r="G163" s="69" t="b">
        <v>0</v>
      </c>
    </row>
    <row r="164" spans="1:7" ht="15">
      <c r="A164" s="69" t="s">
        <v>436</v>
      </c>
      <c r="B164" s="69">
        <v>2</v>
      </c>
      <c r="C164" s="87">
        <v>0.002580802282281426</v>
      </c>
      <c r="D164" s="69" t="s">
        <v>267</v>
      </c>
      <c r="E164" s="69" t="b">
        <v>0</v>
      </c>
      <c r="F164" s="69" t="b">
        <v>0</v>
      </c>
      <c r="G164" s="69" t="b">
        <v>0</v>
      </c>
    </row>
    <row r="165" spans="1:7" ht="15">
      <c r="A165" s="69" t="s">
        <v>1774</v>
      </c>
      <c r="B165" s="69">
        <v>2</v>
      </c>
      <c r="C165" s="87">
        <v>0.002580802282281426</v>
      </c>
      <c r="D165" s="69" t="s">
        <v>267</v>
      </c>
      <c r="E165" s="69" t="b">
        <v>0</v>
      </c>
      <c r="F165" s="69" t="b">
        <v>0</v>
      </c>
      <c r="G165" s="69" t="b">
        <v>0</v>
      </c>
    </row>
    <row r="166" spans="1:7" ht="15">
      <c r="A166" s="69" t="s">
        <v>747</v>
      </c>
      <c r="B166" s="69">
        <v>2</v>
      </c>
      <c r="C166" s="87">
        <v>0.002580802282281426</v>
      </c>
      <c r="D166" s="69" t="s">
        <v>267</v>
      </c>
      <c r="E166" s="69" t="b">
        <v>0</v>
      </c>
      <c r="F166" s="69" t="b">
        <v>0</v>
      </c>
      <c r="G166" s="69" t="b">
        <v>0</v>
      </c>
    </row>
    <row r="167" spans="1:7" ht="15">
      <c r="A167" s="69" t="s">
        <v>1775</v>
      </c>
      <c r="B167" s="69">
        <v>2</v>
      </c>
      <c r="C167" s="87">
        <v>0.002580802282281426</v>
      </c>
      <c r="D167" s="69" t="s">
        <v>267</v>
      </c>
      <c r="E167" s="69" t="b">
        <v>0</v>
      </c>
      <c r="F167" s="69" t="b">
        <v>0</v>
      </c>
      <c r="G167" s="69" t="b">
        <v>0</v>
      </c>
    </row>
    <row r="168" spans="1:7" ht="15">
      <c r="A168" s="69" t="s">
        <v>1776</v>
      </c>
      <c r="B168" s="69">
        <v>2</v>
      </c>
      <c r="C168" s="87">
        <v>0.002580802282281426</v>
      </c>
      <c r="D168" s="69" t="s">
        <v>267</v>
      </c>
      <c r="E168" s="69" t="b">
        <v>0</v>
      </c>
      <c r="F168" s="69" t="b">
        <v>0</v>
      </c>
      <c r="G168" s="69" t="b">
        <v>0</v>
      </c>
    </row>
    <row r="169" spans="1:7" ht="15">
      <c r="A169" s="69" t="s">
        <v>1777</v>
      </c>
      <c r="B169" s="69">
        <v>2</v>
      </c>
      <c r="C169" s="87">
        <v>0.002580802282281426</v>
      </c>
      <c r="D169" s="69" t="s">
        <v>267</v>
      </c>
      <c r="E169" s="69" t="b">
        <v>0</v>
      </c>
      <c r="F169" s="69" t="b">
        <v>0</v>
      </c>
      <c r="G169" s="69" t="b">
        <v>0</v>
      </c>
    </row>
    <row r="170" spans="1:7" ht="15">
      <c r="A170" s="69" t="s">
        <v>343</v>
      </c>
      <c r="B170" s="69">
        <v>2</v>
      </c>
      <c r="C170" s="87">
        <v>0.002580802282281426</v>
      </c>
      <c r="D170" s="69" t="s">
        <v>267</v>
      </c>
      <c r="E170" s="69" t="b">
        <v>0</v>
      </c>
      <c r="F170" s="69" t="b">
        <v>0</v>
      </c>
      <c r="G170" s="69" t="b">
        <v>0</v>
      </c>
    </row>
    <row r="171" spans="1:7" ht="15">
      <c r="A171" s="69" t="s">
        <v>746</v>
      </c>
      <c r="B171" s="69">
        <v>2</v>
      </c>
      <c r="C171" s="87">
        <v>0.002580802282281426</v>
      </c>
      <c r="D171" s="69" t="s">
        <v>267</v>
      </c>
      <c r="E171" s="69" t="b">
        <v>0</v>
      </c>
      <c r="F171" s="69" t="b">
        <v>0</v>
      </c>
      <c r="G171" s="69" t="b">
        <v>0</v>
      </c>
    </row>
    <row r="172" spans="1:7" ht="15">
      <c r="A172" s="69" t="s">
        <v>745</v>
      </c>
      <c r="B172" s="69">
        <v>2</v>
      </c>
      <c r="C172" s="87">
        <v>0.002580802282281426</v>
      </c>
      <c r="D172" s="69" t="s">
        <v>267</v>
      </c>
      <c r="E172" s="69" t="b">
        <v>0</v>
      </c>
      <c r="F172" s="69" t="b">
        <v>0</v>
      </c>
      <c r="G172" s="69" t="b">
        <v>0</v>
      </c>
    </row>
    <row r="173" spans="1:7" ht="15">
      <c r="A173" s="69" t="s">
        <v>744</v>
      </c>
      <c r="B173" s="69">
        <v>2</v>
      </c>
      <c r="C173" s="87">
        <v>0.002580802282281426</v>
      </c>
      <c r="D173" s="69" t="s">
        <v>267</v>
      </c>
      <c r="E173" s="69" t="b">
        <v>0</v>
      </c>
      <c r="F173" s="69" t="b">
        <v>0</v>
      </c>
      <c r="G173" s="69" t="b">
        <v>0</v>
      </c>
    </row>
    <row r="174" spans="1:7" ht="15">
      <c r="A174" s="69" t="s">
        <v>743</v>
      </c>
      <c r="B174" s="69">
        <v>2</v>
      </c>
      <c r="C174" s="87">
        <v>0.002580802282281426</v>
      </c>
      <c r="D174" s="69" t="s">
        <v>267</v>
      </c>
      <c r="E174" s="69" t="b">
        <v>0</v>
      </c>
      <c r="F174" s="69" t="b">
        <v>0</v>
      </c>
      <c r="G174" s="69" t="b">
        <v>0</v>
      </c>
    </row>
    <row r="175" spans="1:7" ht="15">
      <c r="A175" s="69" t="s">
        <v>742</v>
      </c>
      <c r="B175" s="69">
        <v>2</v>
      </c>
      <c r="C175" s="87">
        <v>0.002580802282281426</v>
      </c>
      <c r="D175" s="69" t="s">
        <v>267</v>
      </c>
      <c r="E175" s="69" t="b">
        <v>0</v>
      </c>
      <c r="F175" s="69" t="b">
        <v>0</v>
      </c>
      <c r="G175" s="69" t="b">
        <v>0</v>
      </c>
    </row>
    <row r="176" spans="1:7" ht="15">
      <c r="A176" s="69" t="s">
        <v>741</v>
      </c>
      <c r="B176" s="69">
        <v>2</v>
      </c>
      <c r="C176" s="87">
        <v>0.002580802282281426</v>
      </c>
      <c r="D176" s="69" t="s">
        <v>267</v>
      </c>
      <c r="E176" s="69" t="b">
        <v>0</v>
      </c>
      <c r="F176" s="69" t="b">
        <v>0</v>
      </c>
      <c r="G176" s="69" t="b">
        <v>0</v>
      </c>
    </row>
    <row r="177" spans="1:7" ht="15">
      <c r="A177" s="69" t="s">
        <v>740</v>
      </c>
      <c r="B177" s="69">
        <v>2</v>
      </c>
      <c r="C177" s="87">
        <v>0.002580802282281426</v>
      </c>
      <c r="D177" s="69" t="s">
        <v>267</v>
      </c>
      <c r="E177" s="69" t="b">
        <v>0</v>
      </c>
      <c r="F177" s="69" t="b">
        <v>0</v>
      </c>
      <c r="G177" s="69" t="b">
        <v>0</v>
      </c>
    </row>
    <row r="178" spans="1:7" ht="15">
      <c r="A178" s="69" t="s">
        <v>1778</v>
      </c>
      <c r="B178" s="69">
        <v>2</v>
      </c>
      <c r="C178" s="87">
        <v>0.002580802282281426</v>
      </c>
      <c r="D178" s="69" t="s">
        <v>267</v>
      </c>
      <c r="E178" s="69" t="b">
        <v>0</v>
      </c>
      <c r="F178" s="69" t="b">
        <v>0</v>
      </c>
      <c r="G178" s="69" t="b">
        <v>0</v>
      </c>
    </row>
    <row r="179" spans="1:7" ht="15">
      <c r="A179" s="69" t="s">
        <v>1779</v>
      </c>
      <c r="B179" s="69">
        <v>2</v>
      </c>
      <c r="C179" s="87">
        <v>0.002580802282281426</v>
      </c>
      <c r="D179" s="69" t="s">
        <v>267</v>
      </c>
      <c r="E179" s="69" t="b">
        <v>0</v>
      </c>
      <c r="F179" s="69" t="b">
        <v>0</v>
      </c>
      <c r="G179" s="69" t="b">
        <v>0</v>
      </c>
    </row>
    <row r="180" spans="1:7" ht="15">
      <c r="A180" s="69" t="s">
        <v>1780</v>
      </c>
      <c r="B180" s="69">
        <v>2</v>
      </c>
      <c r="C180" s="87">
        <v>0.002580802282281426</v>
      </c>
      <c r="D180" s="69" t="s">
        <v>267</v>
      </c>
      <c r="E180" s="69" t="b">
        <v>0</v>
      </c>
      <c r="F180" s="69" t="b">
        <v>0</v>
      </c>
      <c r="G180" s="69" t="b">
        <v>0</v>
      </c>
    </row>
    <row r="181" spans="1:7" ht="15">
      <c r="A181" s="69" t="s">
        <v>1781</v>
      </c>
      <c r="B181" s="69">
        <v>2</v>
      </c>
      <c r="C181" s="87">
        <v>0.002580802282281426</v>
      </c>
      <c r="D181" s="69" t="s">
        <v>267</v>
      </c>
      <c r="E181" s="69" t="b">
        <v>0</v>
      </c>
      <c r="F181" s="69" t="b">
        <v>0</v>
      </c>
      <c r="G181" s="69" t="b">
        <v>0</v>
      </c>
    </row>
    <row r="182" spans="1:7" ht="15">
      <c r="A182" s="69" t="s">
        <v>1782</v>
      </c>
      <c r="B182" s="69">
        <v>2</v>
      </c>
      <c r="C182" s="87">
        <v>0.002580802282281426</v>
      </c>
      <c r="D182" s="69" t="s">
        <v>267</v>
      </c>
      <c r="E182" s="69" t="b">
        <v>0</v>
      </c>
      <c r="F182" s="69" t="b">
        <v>0</v>
      </c>
      <c r="G182" s="69" t="b">
        <v>0</v>
      </c>
    </row>
    <row r="183" spans="1:7" ht="15">
      <c r="A183" s="69" t="s">
        <v>1783</v>
      </c>
      <c r="B183" s="69">
        <v>2</v>
      </c>
      <c r="C183" s="87">
        <v>0.002580802282281426</v>
      </c>
      <c r="D183" s="69" t="s">
        <v>267</v>
      </c>
      <c r="E183" s="69" t="b">
        <v>0</v>
      </c>
      <c r="F183" s="69" t="b">
        <v>0</v>
      </c>
      <c r="G183" s="69" t="b">
        <v>0</v>
      </c>
    </row>
    <row r="184" spans="1:7" ht="15">
      <c r="A184" s="69" t="s">
        <v>1784</v>
      </c>
      <c r="B184" s="69">
        <v>2</v>
      </c>
      <c r="C184" s="87">
        <v>0.002580802282281426</v>
      </c>
      <c r="D184" s="69" t="s">
        <v>267</v>
      </c>
      <c r="E184" s="69" t="b">
        <v>0</v>
      </c>
      <c r="F184" s="69" t="b">
        <v>0</v>
      </c>
      <c r="G184" s="69" t="b">
        <v>0</v>
      </c>
    </row>
    <row r="185" spans="1:7" ht="15">
      <c r="A185" s="69" t="s">
        <v>739</v>
      </c>
      <c r="B185" s="69">
        <v>2</v>
      </c>
      <c r="C185" s="87">
        <v>0.002580802282281426</v>
      </c>
      <c r="D185" s="69" t="s">
        <v>267</v>
      </c>
      <c r="E185" s="69" t="b">
        <v>0</v>
      </c>
      <c r="F185" s="69" t="b">
        <v>0</v>
      </c>
      <c r="G185" s="69" t="b">
        <v>0</v>
      </c>
    </row>
    <row r="186" spans="1:7" ht="15">
      <c r="A186" s="69" t="s">
        <v>1785</v>
      </c>
      <c r="B186" s="69">
        <v>2</v>
      </c>
      <c r="C186" s="87">
        <v>0.002580802282281426</v>
      </c>
      <c r="D186" s="69" t="s">
        <v>267</v>
      </c>
      <c r="E186" s="69" t="b">
        <v>0</v>
      </c>
      <c r="F186" s="69" t="b">
        <v>0</v>
      </c>
      <c r="G186" s="69" t="b">
        <v>0</v>
      </c>
    </row>
    <row r="187" spans="1:7" ht="15">
      <c r="A187" s="69" t="s">
        <v>1786</v>
      </c>
      <c r="B187" s="69">
        <v>2</v>
      </c>
      <c r="C187" s="87">
        <v>0.002580802282281426</v>
      </c>
      <c r="D187" s="69" t="s">
        <v>267</v>
      </c>
      <c r="E187" s="69" t="b">
        <v>0</v>
      </c>
      <c r="F187" s="69" t="b">
        <v>0</v>
      </c>
      <c r="G187" s="69" t="b">
        <v>0</v>
      </c>
    </row>
    <row r="188" spans="1:7" ht="15">
      <c r="A188" s="69" t="s">
        <v>1787</v>
      </c>
      <c r="B188" s="69">
        <v>2</v>
      </c>
      <c r="C188" s="87">
        <v>0.002580802282281426</v>
      </c>
      <c r="D188" s="69" t="s">
        <v>267</v>
      </c>
      <c r="E188" s="69" t="b">
        <v>0</v>
      </c>
      <c r="F188" s="69" t="b">
        <v>0</v>
      </c>
      <c r="G188" s="69" t="b">
        <v>0</v>
      </c>
    </row>
    <row r="189" spans="1:7" ht="15">
      <c r="A189" s="69" t="s">
        <v>1788</v>
      </c>
      <c r="B189" s="69">
        <v>2</v>
      </c>
      <c r="C189" s="87">
        <v>0.002580802282281426</v>
      </c>
      <c r="D189" s="69" t="s">
        <v>267</v>
      </c>
      <c r="E189" s="69" t="b">
        <v>0</v>
      </c>
      <c r="F189" s="69" t="b">
        <v>0</v>
      </c>
      <c r="G189" s="69" t="b">
        <v>0</v>
      </c>
    </row>
    <row r="190" spans="1:7" ht="15">
      <c r="A190" s="69" t="s">
        <v>1789</v>
      </c>
      <c r="B190" s="69">
        <v>2</v>
      </c>
      <c r="C190" s="87">
        <v>0.002580802282281426</v>
      </c>
      <c r="D190" s="69" t="s">
        <v>267</v>
      </c>
      <c r="E190" s="69" t="b">
        <v>0</v>
      </c>
      <c r="F190" s="69" t="b">
        <v>0</v>
      </c>
      <c r="G190" s="69" t="b">
        <v>0</v>
      </c>
    </row>
    <row r="191" spans="1:7" ht="15">
      <c r="A191" s="69" t="s">
        <v>1790</v>
      </c>
      <c r="B191" s="69">
        <v>2</v>
      </c>
      <c r="C191" s="87">
        <v>0.002580802282281426</v>
      </c>
      <c r="D191" s="69" t="s">
        <v>267</v>
      </c>
      <c r="E191" s="69" t="b">
        <v>0</v>
      </c>
      <c r="F191" s="69" t="b">
        <v>0</v>
      </c>
      <c r="G191" s="69" t="b">
        <v>0</v>
      </c>
    </row>
    <row r="192" spans="1:7" ht="15">
      <c r="A192" s="69" t="s">
        <v>1791</v>
      </c>
      <c r="B192" s="69">
        <v>2</v>
      </c>
      <c r="C192" s="87">
        <v>0.002580802282281426</v>
      </c>
      <c r="D192" s="69" t="s">
        <v>267</v>
      </c>
      <c r="E192" s="69" t="b">
        <v>0</v>
      </c>
      <c r="F192" s="69" t="b">
        <v>0</v>
      </c>
      <c r="G192" s="69" t="b">
        <v>0</v>
      </c>
    </row>
    <row r="193" spans="1:7" ht="15">
      <c r="A193" s="69" t="s">
        <v>1792</v>
      </c>
      <c r="B193" s="69">
        <v>2</v>
      </c>
      <c r="C193" s="87">
        <v>0.002580802282281426</v>
      </c>
      <c r="D193" s="69" t="s">
        <v>267</v>
      </c>
      <c r="E193" s="69" t="b">
        <v>0</v>
      </c>
      <c r="F193" s="69" t="b">
        <v>0</v>
      </c>
      <c r="G193" s="69" t="b">
        <v>0</v>
      </c>
    </row>
    <row r="194" spans="1:7" ht="15">
      <c r="A194" s="69" t="s">
        <v>1793</v>
      </c>
      <c r="B194" s="69">
        <v>2</v>
      </c>
      <c r="C194" s="87">
        <v>0.002580802282281426</v>
      </c>
      <c r="D194" s="69" t="s">
        <v>267</v>
      </c>
      <c r="E194" s="69" t="b">
        <v>0</v>
      </c>
      <c r="F194" s="69" t="b">
        <v>0</v>
      </c>
      <c r="G194" s="69" t="b">
        <v>0</v>
      </c>
    </row>
    <row r="195" spans="1:7" ht="15">
      <c r="A195" s="69" t="s">
        <v>1794</v>
      </c>
      <c r="B195" s="69">
        <v>2</v>
      </c>
      <c r="C195" s="87">
        <v>0.002580802282281426</v>
      </c>
      <c r="D195" s="69" t="s">
        <v>267</v>
      </c>
      <c r="E195" s="69" t="b">
        <v>0</v>
      </c>
      <c r="F195" s="69" t="b">
        <v>0</v>
      </c>
      <c r="G195" s="69" t="b">
        <v>0</v>
      </c>
    </row>
    <row r="196" spans="1:7" ht="15">
      <c r="A196" s="69" t="s">
        <v>1795</v>
      </c>
      <c r="B196" s="69">
        <v>2</v>
      </c>
      <c r="C196" s="87">
        <v>0.002580802282281426</v>
      </c>
      <c r="D196" s="69" t="s">
        <v>267</v>
      </c>
      <c r="E196" s="69" t="b">
        <v>0</v>
      </c>
      <c r="F196" s="69" t="b">
        <v>0</v>
      </c>
      <c r="G196" s="69" t="b">
        <v>0</v>
      </c>
    </row>
    <row r="197" spans="1:7" ht="15">
      <c r="A197" s="69" t="s">
        <v>1796</v>
      </c>
      <c r="B197" s="69">
        <v>2</v>
      </c>
      <c r="C197" s="87">
        <v>0.002580802282281426</v>
      </c>
      <c r="D197" s="69" t="s">
        <v>267</v>
      </c>
      <c r="E197" s="69" t="b">
        <v>0</v>
      </c>
      <c r="F197" s="69" t="b">
        <v>0</v>
      </c>
      <c r="G197" s="69" t="b">
        <v>0</v>
      </c>
    </row>
    <row r="198" spans="1:7" ht="15">
      <c r="A198" s="69" t="s">
        <v>1797</v>
      </c>
      <c r="B198" s="69">
        <v>2</v>
      </c>
      <c r="C198" s="87">
        <v>0.002580802282281426</v>
      </c>
      <c r="D198" s="69" t="s">
        <v>267</v>
      </c>
      <c r="E198" s="69" t="b">
        <v>0</v>
      </c>
      <c r="F198" s="69" t="b">
        <v>0</v>
      </c>
      <c r="G198" s="69" t="b">
        <v>0</v>
      </c>
    </row>
    <row r="199" spans="1:7" ht="15">
      <c r="A199" s="69" t="s">
        <v>1798</v>
      </c>
      <c r="B199" s="69">
        <v>2</v>
      </c>
      <c r="C199" s="87">
        <v>0.002580802282281426</v>
      </c>
      <c r="D199" s="69" t="s">
        <v>267</v>
      </c>
      <c r="E199" s="69" t="b">
        <v>0</v>
      </c>
      <c r="F199" s="69" t="b">
        <v>0</v>
      </c>
      <c r="G199" s="69" t="b">
        <v>0</v>
      </c>
    </row>
    <row r="200" spans="1:7" ht="15">
      <c r="A200" s="69" t="s">
        <v>1799</v>
      </c>
      <c r="B200" s="69">
        <v>2</v>
      </c>
      <c r="C200" s="87">
        <v>0.002580802282281426</v>
      </c>
      <c r="D200" s="69" t="s">
        <v>267</v>
      </c>
      <c r="E200" s="69" t="b">
        <v>0</v>
      </c>
      <c r="F200" s="69" t="b">
        <v>0</v>
      </c>
      <c r="G200" s="69" t="b">
        <v>0</v>
      </c>
    </row>
    <row r="201" spans="1:7" ht="15">
      <c r="A201" s="69" t="s">
        <v>1800</v>
      </c>
      <c r="B201" s="69">
        <v>2</v>
      </c>
      <c r="C201" s="87">
        <v>0.002580802282281426</v>
      </c>
      <c r="D201" s="69" t="s">
        <v>267</v>
      </c>
      <c r="E201" s="69" t="b">
        <v>0</v>
      </c>
      <c r="F201" s="69" t="b">
        <v>0</v>
      </c>
      <c r="G201" s="69" t="b">
        <v>0</v>
      </c>
    </row>
    <row r="202" spans="1:7" ht="15">
      <c r="A202" s="69" t="s">
        <v>1801</v>
      </c>
      <c r="B202" s="69">
        <v>2</v>
      </c>
      <c r="C202" s="87">
        <v>0.002580802282281426</v>
      </c>
      <c r="D202" s="69" t="s">
        <v>267</v>
      </c>
      <c r="E202" s="69" t="b">
        <v>0</v>
      </c>
      <c r="F202" s="69" t="b">
        <v>0</v>
      </c>
      <c r="G202" s="69" t="b">
        <v>0</v>
      </c>
    </row>
    <row r="203" spans="1:7" ht="15">
      <c r="A203" s="69" t="s">
        <v>1802</v>
      </c>
      <c r="B203" s="69">
        <v>2</v>
      </c>
      <c r="C203" s="87">
        <v>0.002580802282281426</v>
      </c>
      <c r="D203" s="69" t="s">
        <v>267</v>
      </c>
      <c r="E203" s="69" t="b">
        <v>0</v>
      </c>
      <c r="F203" s="69" t="b">
        <v>0</v>
      </c>
      <c r="G203" s="69" t="b">
        <v>0</v>
      </c>
    </row>
    <row r="204" spans="1:7" ht="15">
      <c r="A204" s="69" t="s">
        <v>1803</v>
      </c>
      <c r="B204" s="69">
        <v>2</v>
      </c>
      <c r="C204" s="87">
        <v>0.002580802282281426</v>
      </c>
      <c r="D204" s="69" t="s">
        <v>267</v>
      </c>
      <c r="E204" s="69" t="b">
        <v>0</v>
      </c>
      <c r="F204" s="69" t="b">
        <v>0</v>
      </c>
      <c r="G204" s="69" t="b">
        <v>0</v>
      </c>
    </row>
    <row r="205" spans="1:7" ht="15">
      <c r="A205" s="69" t="s">
        <v>1804</v>
      </c>
      <c r="B205" s="69">
        <v>2</v>
      </c>
      <c r="C205" s="87">
        <v>0.002580802282281426</v>
      </c>
      <c r="D205" s="69" t="s">
        <v>267</v>
      </c>
      <c r="E205" s="69" t="b">
        <v>0</v>
      </c>
      <c r="F205" s="69" t="b">
        <v>0</v>
      </c>
      <c r="G205" s="69" t="b">
        <v>0</v>
      </c>
    </row>
    <row r="206" spans="1:7" ht="15">
      <c r="A206" s="69" t="s">
        <v>1805</v>
      </c>
      <c r="B206" s="69">
        <v>2</v>
      </c>
      <c r="C206" s="87">
        <v>0.002580802282281426</v>
      </c>
      <c r="D206" s="69" t="s">
        <v>267</v>
      </c>
      <c r="E206" s="69" t="b">
        <v>0</v>
      </c>
      <c r="F206" s="69" t="b">
        <v>0</v>
      </c>
      <c r="G206" s="69" t="b">
        <v>0</v>
      </c>
    </row>
    <row r="207" spans="1:7" ht="15">
      <c r="A207" s="69" t="s">
        <v>1806</v>
      </c>
      <c r="B207" s="69">
        <v>2</v>
      </c>
      <c r="C207" s="87">
        <v>0.002580802282281426</v>
      </c>
      <c r="D207" s="69" t="s">
        <v>267</v>
      </c>
      <c r="E207" s="69" t="b">
        <v>0</v>
      </c>
      <c r="F207" s="69" t="b">
        <v>0</v>
      </c>
      <c r="G207" s="69" t="b">
        <v>0</v>
      </c>
    </row>
    <row r="208" spans="1:7" ht="15">
      <c r="A208" s="69" t="s">
        <v>1807</v>
      </c>
      <c r="B208" s="69">
        <v>2</v>
      </c>
      <c r="C208" s="87">
        <v>0.002580802282281426</v>
      </c>
      <c r="D208" s="69" t="s">
        <v>267</v>
      </c>
      <c r="E208" s="69" t="b">
        <v>0</v>
      </c>
      <c r="F208" s="69" t="b">
        <v>0</v>
      </c>
      <c r="G208" s="69" t="b">
        <v>0</v>
      </c>
    </row>
    <row r="209" spans="1:7" ht="15">
      <c r="A209" s="69" t="s">
        <v>1808</v>
      </c>
      <c r="B209" s="69">
        <v>2</v>
      </c>
      <c r="C209" s="87">
        <v>0.002580802282281426</v>
      </c>
      <c r="D209" s="69" t="s">
        <v>267</v>
      </c>
      <c r="E209" s="69" t="b">
        <v>0</v>
      </c>
      <c r="F209" s="69" t="b">
        <v>0</v>
      </c>
      <c r="G209" s="69" t="b">
        <v>0</v>
      </c>
    </row>
    <row r="210" spans="1:7" ht="15">
      <c r="A210" s="69" t="s">
        <v>1809</v>
      </c>
      <c r="B210" s="69">
        <v>2</v>
      </c>
      <c r="C210" s="87">
        <v>0.002580802282281426</v>
      </c>
      <c r="D210" s="69" t="s">
        <v>267</v>
      </c>
      <c r="E210" s="69" t="b">
        <v>0</v>
      </c>
      <c r="F210" s="69" t="b">
        <v>0</v>
      </c>
      <c r="G210" s="69" t="b">
        <v>0</v>
      </c>
    </row>
    <row r="211" spans="1:7" ht="15">
      <c r="A211" s="69" t="s">
        <v>1810</v>
      </c>
      <c r="B211" s="69">
        <v>2</v>
      </c>
      <c r="C211" s="87">
        <v>0.002580802282281426</v>
      </c>
      <c r="D211" s="69" t="s">
        <v>267</v>
      </c>
      <c r="E211" s="69" t="b">
        <v>0</v>
      </c>
      <c r="F211" s="69" t="b">
        <v>0</v>
      </c>
      <c r="G211" s="69" t="b">
        <v>0</v>
      </c>
    </row>
    <row r="212" spans="1:7" ht="15">
      <c r="A212" s="69" t="s">
        <v>1811</v>
      </c>
      <c r="B212" s="69">
        <v>2</v>
      </c>
      <c r="C212" s="87">
        <v>0.002580802282281426</v>
      </c>
      <c r="D212" s="69" t="s">
        <v>267</v>
      </c>
      <c r="E212" s="69" t="b">
        <v>0</v>
      </c>
      <c r="F212" s="69" t="b">
        <v>0</v>
      </c>
      <c r="G212" s="69" t="b">
        <v>0</v>
      </c>
    </row>
    <row r="213" spans="1:7" ht="15">
      <c r="A213" s="69" t="s">
        <v>1812</v>
      </c>
      <c r="B213" s="69">
        <v>2</v>
      </c>
      <c r="C213" s="87">
        <v>0.002580802282281426</v>
      </c>
      <c r="D213" s="69" t="s">
        <v>267</v>
      </c>
      <c r="E213" s="69" t="b">
        <v>0</v>
      </c>
      <c r="F213" s="69" t="b">
        <v>0</v>
      </c>
      <c r="G213" s="69" t="b">
        <v>0</v>
      </c>
    </row>
    <row r="214" spans="1:7" ht="15">
      <c r="A214" s="69" t="s">
        <v>1813</v>
      </c>
      <c r="B214" s="69">
        <v>2</v>
      </c>
      <c r="C214" s="87">
        <v>0.002580802282281426</v>
      </c>
      <c r="D214" s="69" t="s">
        <v>267</v>
      </c>
      <c r="E214" s="69" t="b">
        <v>0</v>
      </c>
      <c r="F214" s="69" t="b">
        <v>0</v>
      </c>
      <c r="G214" s="69" t="b">
        <v>0</v>
      </c>
    </row>
    <row r="215" spans="1:7" ht="15">
      <c r="A215" s="69" t="s">
        <v>1814</v>
      </c>
      <c r="B215" s="69">
        <v>2</v>
      </c>
      <c r="C215" s="87">
        <v>0.002580802282281426</v>
      </c>
      <c r="D215" s="69" t="s">
        <v>267</v>
      </c>
      <c r="E215" s="69" t="b">
        <v>0</v>
      </c>
      <c r="F215" s="69" t="b">
        <v>0</v>
      </c>
      <c r="G215" s="69" t="b">
        <v>0</v>
      </c>
    </row>
    <row r="216" spans="1:7" ht="15">
      <c r="A216" s="69" t="s">
        <v>1815</v>
      </c>
      <c r="B216" s="69">
        <v>2</v>
      </c>
      <c r="C216" s="87">
        <v>0.002580802282281426</v>
      </c>
      <c r="D216" s="69" t="s">
        <v>267</v>
      </c>
      <c r="E216" s="69" t="b">
        <v>0</v>
      </c>
      <c r="F216" s="69" t="b">
        <v>0</v>
      </c>
      <c r="G216" s="69" t="b">
        <v>0</v>
      </c>
    </row>
    <row r="217" spans="1:7" ht="15">
      <c r="A217" s="69" t="s">
        <v>1509</v>
      </c>
      <c r="B217" s="69">
        <v>2</v>
      </c>
      <c r="C217" s="87">
        <v>0.0030690910019310308</v>
      </c>
      <c r="D217" s="69" t="s">
        <v>267</v>
      </c>
      <c r="E217" s="69" t="b">
        <v>0</v>
      </c>
      <c r="F217" s="69" t="b">
        <v>0</v>
      </c>
      <c r="G217" s="69" t="b">
        <v>0</v>
      </c>
    </row>
    <row r="218" spans="1:7" ht="15">
      <c r="A218" s="69" t="s">
        <v>1816</v>
      </c>
      <c r="B218" s="69">
        <v>2</v>
      </c>
      <c r="C218" s="87">
        <v>0.002580802282281426</v>
      </c>
      <c r="D218" s="69" t="s">
        <v>267</v>
      </c>
      <c r="E218" s="69" t="b">
        <v>0</v>
      </c>
      <c r="F218" s="69" t="b">
        <v>0</v>
      </c>
      <c r="G218" s="69" t="b">
        <v>0</v>
      </c>
    </row>
    <row r="219" spans="1:7" ht="15">
      <c r="A219" s="69" t="s">
        <v>1817</v>
      </c>
      <c r="B219" s="69">
        <v>2</v>
      </c>
      <c r="C219" s="87">
        <v>0.002580802282281426</v>
      </c>
      <c r="D219" s="69" t="s">
        <v>267</v>
      </c>
      <c r="E219" s="69" t="b">
        <v>0</v>
      </c>
      <c r="F219" s="69" t="b">
        <v>0</v>
      </c>
      <c r="G219" s="69" t="b">
        <v>0</v>
      </c>
    </row>
    <row r="220" spans="1:7" ht="15">
      <c r="A220" s="69" t="s">
        <v>1818</v>
      </c>
      <c r="B220" s="69">
        <v>2</v>
      </c>
      <c r="C220" s="87">
        <v>0.002580802282281426</v>
      </c>
      <c r="D220" s="69" t="s">
        <v>267</v>
      </c>
      <c r="E220" s="69" t="b">
        <v>0</v>
      </c>
      <c r="F220" s="69" t="b">
        <v>0</v>
      </c>
      <c r="G220" s="69" t="b">
        <v>0</v>
      </c>
    </row>
    <row r="221" spans="1:7" ht="15">
      <c r="A221" s="69" t="s">
        <v>1819</v>
      </c>
      <c r="B221" s="69">
        <v>2</v>
      </c>
      <c r="C221" s="87">
        <v>0.002580802282281426</v>
      </c>
      <c r="D221" s="69" t="s">
        <v>267</v>
      </c>
      <c r="E221" s="69" t="b">
        <v>0</v>
      </c>
      <c r="F221" s="69" t="b">
        <v>0</v>
      </c>
      <c r="G221" s="69" t="b">
        <v>0</v>
      </c>
    </row>
    <row r="222" spans="1:7" ht="15">
      <c r="A222" s="69" t="s">
        <v>1820</v>
      </c>
      <c r="B222" s="69">
        <v>2</v>
      </c>
      <c r="C222" s="87">
        <v>0.002580802282281426</v>
      </c>
      <c r="D222" s="69" t="s">
        <v>267</v>
      </c>
      <c r="E222" s="69" t="b">
        <v>0</v>
      </c>
      <c r="F222" s="69" t="b">
        <v>0</v>
      </c>
      <c r="G222" s="69" t="b">
        <v>0</v>
      </c>
    </row>
    <row r="223" spans="1:7" ht="15">
      <c r="A223" s="69" t="s">
        <v>1821</v>
      </c>
      <c r="B223" s="69">
        <v>2</v>
      </c>
      <c r="C223" s="87">
        <v>0.002580802282281426</v>
      </c>
      <c r="D223" s="69" t="s">
        <v>267</v>
      </c>
      <c r="E223" s="69" t="b">
        <v>0</v>
      </c>
      <c r="F223" s="69" t="b">
        <v>0</v>
      </c>
      <c r="G223" s="69" t="b">
        <v>0</v>
      </c>
    </row>
    <row r="224" spans="1:7" ht="15">
      <c r="A224" s="69" t="s">
        <v>1440</v>
      </c>
      <c r="B224" s="69">
        <v>2</v>
      </c>
      <c r="C224" s="87">
        <v>0.002580802282281426</v>
      </c>
      <c r="D224" s="69" t="s">
        <v>267</v>
      </c>
      <c r="E224" s="69" t="b">
        <v>0</v>
      </c>
      <c r="F224" s="69" t="b">
        <v>0</v>
      </c>
      <c r="G224" s="69" t="b">
        <v>0</v>
      </c>
    </row>
    <row r="225" spans="1:7" ht="15">
      <c r="A225" s="69" t="s">
        <v>1822</v>
      </c>
      <c r="B225" s="69">
        <v>2</v>
      </c>
      <c r="C225" s="87">
        <v>0.002580802282281426</v>
      </c>
      <c r="D225" s="69" t="s">
        <v>267</v>
      </c>
      <c r="E225" s="69" t="b">
        <v>0</v>
      </c>
      <c r="F225" s="69" t="b">
        <v>0</v>
      </c>
      <c r="G225" s="69" t="b">
        <v>0</v>
      </c>
    </row>
    <row r="226" spans="1:7" ht="15">
      <c r="A226" s="69" t="s">
        <v>1823</v>
      </c>
      <c r="B226" s="69">
        <v>2</v>
      </c>
      <c r="C226" s="87">
        <v>0.002580802282281426</v>
      </c>
      <c r="D226" s="69" t="s">
        <v>267</v>
      </c>
      <c r="E226" s="69" t="b">
        <v>0</v>
      </c>
      <c r="F226" s="69" t="b">
        <v>0</v>
      </c>
      <c r="G226" s="69" t="b">
        <v>0</v>
      </c>
    </row>
    <row r="227" spans="1:7" ht="15">
      <c r="A227" s="69" t="s">
        <v>1824</v>
      </c>
      <c r="B227" s="69">
        <v>2</v>
      </c>
      <c r="C227" s="87">
        <v>0.0030690910019310308</v>
      </c>
      <c r="D227" s="69" t="s">
        <v>267</v>
      </c>
      <c r="E227" s="69" t="b">
        <v>0</v>
      </c>
      <c r="F227" s="69" t="b">
        <v>0</v>
      </c>
      <c r="G227" s="69" t="b">
        <v>0</v>
      </c>
    </row>
    <row r="228" spans="1:7" ht="15">
      <c r="A228" s="69" t="s">
        <v>1825</v>
      </c>
      <c r="B228" s="69">
        <v>2</v>
      </c>
      <c r="C228" s="87">
        <v>0.0030690910019310308</v>
      </c>
      <c r="D228" s="69" t="s">
        <v>267</v>
      </c>
      <c r="E228" s="69" t="b">
        <v>0</v>
      </c>
      <c r="F228" s="69" t="b">
        <v>0</v>
      </c>
      <c r="G228" s="69" t="b">
        <v>0</v>
      </c>
    </row>
    <row r="229" spans="1:7" ht="15">
      <c r="A229" s="69" t="s">
        <v>1471</v>
      </c>
      <c r="B229" s="69">
        <v>14</v>
      </c>
      <c r="C229" s="87">
        <v>0</v>
      </c>
      <c r="D229" s="69" t="s">
        <v>220</v>
      </c>
      <c r="E229" s="69" t="b">
        <v>0</v>
      </c>
      <c r="F229" s="69" t="b">
        <v>0</v>
      </c>
      <c r="G229" s="69" t="b">
        <v>0</v>
      </c>
    </row>
    <row r="230" spans="1:7" ht="15">
      <c r="A230" s="69" t="s">
        <v>693</v>
      </c>
      <c r="B230" s="69">
        <v>9</v>
      </c>
      <c r="C230" s="87">
        <v>0.0065511804394554375</v>
      </c>
      <c r="D230" s="69" t="s">
        <v>220</v>
      </c>
      <c r="E230" s="69" t="b">
        <v>0</v>
      </c>
      <c r="F230" s="69" t="b">
        <v>0</v>
      </c>
      <c r="G230" s="69" t="b">
        <v>0</v>
      </c>
    </row>
    <row r="231" spans="1:7" ht="15">
      <c r="A231" s="69" t="s">
        <v>732</v>
      </c>
      <c r="B231" s="69">
        <v>7</v>
      </c>
      <c r="C231" s="87">
        <v>0.007231907978988301</v>
      </c>
      <c r="D231" s="69" t="s">
        <v>220</v>
      </c>
      <c r="E231" s="69" t="b">
        <v>0</v>
      </c>
      <c r="F231" s="69" t="b">
        <v>0</v>
      </c>
      <c r="G231" s="69" t="b">
        <v>0</v>
      </c>
    </row>
    <row r="232" spans="1:7" ht="15">
      <c r="A232" s="69" t="s">
        <v>1472</v>
      </c>
      <c r="B232" s="69">
        <v>6</v>
      </c>
      <c r="C232" s="87">
        <v>0.008312887413934149</v>
      </c>
      <c r="D232" s="69" t="s">
        <v>220</v>
      </c>
      <c r="E232" s="69" t="b">
        <v>0</v>
      </c>
      <c r="F232" s="69" t="b">
        <v>0</v>
      </c>
      <c r="G232" s="69" t="b">
        <v>0</v>
      </c>
    </row>
    <row r="233" spans="1:7" ht="15">
      <c r="A233" s="69" t="s">
        <v>731</v>
      </c>
      <c r="B233" s="69">
        <v>5</v>
      </c>
      <c r="C233" s="87">
        <v>0.009011123179531743</v>
      </c>
      <c r="D233" s="69" t="s">
        <v>220</v>
      </c>
      <c r="E233" s="69" t="b">
        <v>0</v>
      </c>
      <c r="F233" s="69" t="b">
        <v>0</v>
      </c>
      <c r="G233" s="69" t="b">
        <v>0</v>
      </c>
    </row>
    <row r="234" spans="1:7" ht="15">
      <c r="A234" s="69" t="s">
        <v>1474</v>
      </c>
      <c r="B234" s="69">
        <v>5</v>
      </c>
      <c r="C234" s="87">
        <v>0.009011123179531743</v>
      </c>
      <c r="D234" s="69" t="s">
        <v>220</v>
      </c>
      <c r="E234" s="69" t="b">
        <v>0</v>
      </c>
      <c r="F234" s="69" t="b">
        <v>0</v>
      </c>
      <c r="G234" s="69" t="b">
        <v>0</v>
      </c>
    </row>
    <row r="235" spans="1:7" ht="15">
      <c r="A235" s="69" t="s">
        <v>1475</v>
      </c>
      <c r="B235" s="69">
        <v>5</v>
      </c>
      <c r="C235" s="87">
        <v>0.009011123179531743</v>
      </c>
      <c r="D235" s="69" t="s">
        <v>220</v>
      </c>
      <c r="E235" s="69" t="b">
        <v>0</v>
      </c>
      <c r="F235" s="69" t="b">
        <v>0</v>
      </c>
      <c r="G235" s="69" t="b">
        <v>0</v>
      </c>
    </row>
    <row r="236" spans="1:7" ht="15">
      <c r="A236" s="69" t="s">
        <v>728</v>
      </c>
      <c r="B236" s="69">
        <v>5</v>
      </c>
      <c r="C236" s="87">
        <v>0.009011123179531743</v>
      </c>
      <c r="D236" s="69" t="s">
        <v>220</v>
      </c>
      <c r="E236" s="69" t="b">
        <v>0</v>
      </c>
      <c r="F236" s="69" t="b">
        <v>0</v>
      </c>
      <c r="G236" s="69" t="b">
        <v>0</v>
      </c>
    </row>
    <row r="237" spans="1:7" ht="15">
      <c r="A237" s="69" t="s">
        <v>1476</v>
      </c>
      <c r="B237" s="69">
        <v>5</v>
      </c>
      <c r="C237" s="87">
        <v>0.009011123179531743</v>
      </c>
      <c r="D237" s="69" t="s">
        <v>220</v>
      </c>
      <c r="E237" s="69" t="b">
        <v>0</v>
      </c>
      <c r="F237" s="69" t="b">
        <v>0</v>
      </c>
      <c r="G237" s="69" t="b">
        <v>0</v>
      </c>
    </row>
    <row r="238" spans="1:7" ht="15">
      <c r="A238" s="69" t="s">
        <v>720</v>
      </c>
      <c r="B238" s="69">
        <v>4</v>
      </c>
      <c r="C238" s="87">
        <v>0.009249109343795003</v>
      </c>
      <c r="D238" s="69" t="s">
        <v>220</v>
      </c>
      <c r="E238" s="69" t="b">
        <v>0</v>
      </c>
      <c r="F238" s="69" t="b">
        <v>0</v>
      </c>
      <c r="G238" s="69" t="b">
        <v>0</v>
      </c>
    </row>
    <row r="239" spans="1:7" ht="15">
      <c r="A239" s="69" t="s">
        <v>1673</v>
      </c>
      <c r="B239" s="69">
        <v>4</v>
      </c>
      <c r="C239" s="87">
        <v>0.009249109343795003</v>
      </c>
      <c r="D239" s="69" t="s">
        <v>220</v>
      </c>
      <c r="E239" s="69" t="b">
        <v>0</v>
      </c>
      <c r="F239" s="69" t="b">
        <v>0</v>
      </c>
      <c r="G239" s="69" t="b">
        <v>0</v>
      </c>
    </row>
    <row r="240" spans="1:7" ht="15">
      <c r="A240" s="69" t="s">
        <v>1674</v>
      </c>
      <c r="B240" s="69">
        <v>4</v>
      </c>
      <c r="C240" s="87">
        <v>0.009249109343795003</v>
      </c>
      <c r="D240" s="69" t="s">
        <v>220</v>
      </c>
      <c r="E240" s="69" t="b">
        <v>0</v>
      </c>
      <c r="F240" s="69" t="b">
        <v>0</v>
      </c>
      <c r="G240" s="69" t="b">
        <v>0</v>
      </c>
    </row>
    <row r="241" spans="1:7" ht="15">
      <c r="A241" s="69" t="s">
        <v>369</v>
      </c>
      <c r="B241" s="69">
        <v>4</v>
      </c>
      <c r="C241" s="87">
        <v>0.009249109343795003</v>
      </c>
      <c r="D241" s="69" t="s">
        <v>220</v>
      </c>
      <c r="E241" s="69" t="b">
        <v>0</v>
      </c>
      <c r="F241" s="69" t="b">
        <v>0</v>
      </c>
      <c r="G241" s="69" t="b">
        <v>0</v>
      </c>
    </row>
    <row r="242" spans="1:7" ht="15">
      <c r="A242" s="69" t="s">
        <v>438</v>
      </c>
      <c r="B242" s="69">
        <v>3</v>
      </c>
      <c r="C242" s="87">
        <v>0.008909548901661514</v>
      </c>
      <c r="D242" s="69" t="s">
        <v>220</v>
      </c>
      <c r="E242" s="69" t="b">
        <v>0</v>
      </c>
      <c r="F242" s="69" t="b">
        <v>0</v>
      </c>
      <c r="G242" s="69" t="b">
        <v>0</v>
      </c>
    </row>
    <row r="243" spans="1:7" ht="15">
      <c r="A243" s="69" t="s">
        <v>725</v>
      </c>
      <c r="B243" s="69">
        <v>3</v>
      </c>
      <c r="C243" s="87">
        <v>0.008909548901661514</v>
      </c>
      <c r="D243" s="69" t="s">
        <v>220</v>
      </c>
      <c r="E243" s="69" t="b">
        <v>0</v>
      </c>
      <c r="F243" s="69" t="b">
        <v>0</v>
      </c>
      <c r="G243" s="69" t="b">
        <v>0</v>
      </c>
    </row>
    <row r="244" spans="1:7" ht="15">
      <c r="A244" s="69" t="s">
        <v>724</v>
      </c>
      <c r="B244" s="69">
        <v>3</v>
      </c>
      <c r="C244" s="87">
        <v>0.008909548901661514</v>
      </c>
      <c r="D244" s="69" t="s">
        <v>220</v>
      </c>
      <c r="E244" s="69" t="b">
        <v>0</v>
      </c>
      <c r="F244" s="69" t="b">
        <v>0</v>
      </c>
      <c r="G244" s="69" t="b">
        <v>0</v>
      </c>
    </row>
    <row r="245" spans="1:7" ht="15">
      <c r="A245" s="69" t="s">
        <v>723</v>
      </c>
      <c r="B245" s="69">
        <v>3</v>
      </c>
      <c r="C245" s="87">
        <v>0.008909548901661514</v>
      </c>
      <c r="D245" s="69" t="s">
        <v>220</v>
      </c>
      <c r="E245" s="69" t="b">
        <v>0</v>
      </c>
      <c r="F245" s="69" t="b">
        <v>0</v>
      </c>
      <c r="G245" s="69" t="b">
        <v>0</v>
      </c>
    </row>
    <row r="246" spans="1:7" ht="15">
      <c r="A246" s="69" t="s">
        <v>730</v>
      </c>
      <c r="B246" s="69">
        <v>3</v>
      </c>
      <c r="C246" s="87">
        <v>0.008909548901661514</v>
      </c>
      <c r="D246" s="69" t="s">
        <v>220</v>
      </c>
      <c r="E246" s="69" t="b">
        <v>0</v>
      </c>
      <c r="F246" s="69" t="b">
        <v>0</v>
      </c>
      <c r="G246" s="69" t="b">
        <v>0</v>
      </c>
    </row>
    <row r="247" spans="1:7" ht="15">
      <c r="A247" s="69" t="s">
        <v>1675</v>
      </c>
      <c r="B247" s="69">
        <v>3</v>
      </c>
      <c r="C247" s="87">
        <v>0.008909548901661514</v>
      </c>
      <c r="D247" s="69" t="s">
        <v>220</v>
      </c>
      <c r="E247" s="69" t="b">
        <v>0</v>
      </c>
      <c r="F247" s="69" t="b">
        <v>0</v>
      </c>
      <c r="G247" s="69" t="b">
        <v>0</v>
      </c>
    </row>
    <row r="248" spans="1:7" ht="15">
      <c r="A248" s="69" t="s">
        <v>343</v>
      </c>
      <c r="B248" s="69">
        <v>2</v>
      </c>
      <c r="C248" s="87">
        <v>0.0077932914683604615</v>
      </c>
      <c r="D248" s="69" t="s">
        <v>220</v>
      </c>
      <c r="E248" s="69" t="b">
        <v>0</v>
      </c>
      <c r="F248" s="69" t="b">
        <v>0</v>
      </c>
      <c r="G248" s="69" t="b">
        <v>0</v>
      </c>
    </row>
    <row r="249" spans="1:7" ht="15">
      <c r="A249" s="69" t="s">
        <v>746</v>
      </c>
      <c r="B249" s="69">
        <v>2</v>
      </c>
      <c r="C249" s="87">
        <v>0.0077932914683604615</v>
      </c>
      <c r="D249" s="69" t="s">
        <v>220</v>
      </c>
      <c r="E249" s="69" t="b">
        <v>0</v>
      </c>
      <c r="F249" s="69" t="b">
        <v>0</v>
      </c>
      <c r="G249" s="69" t="b">
        <v>0</v>
      </c>
    </row>
    <row r="250" spans="1:7" ht="15">
      <c r="A250" s="69" t="s">
        <v>745</v>
      </c>
      <c r="B250" s="69">
        <v>2</v>
      </c>
      <c r="C250" s="87">
        <v>0.0077932914683604615</v>
      </c>
      <c r="D250" s="69" t="s">
        <v>220</v>
      </c>
      <c r="E250" s="69" t="b">
        <v>0</v>
      </c>
      <c r="F250" s="69" t="b">
        <v>0</v>
      </c>
      <c r="G250" s="69" t="b">
        <v>0</v>
      </c>
    </row>
    <row r="251" spans="1:7" ht="15">
      <c r="A251" s="69" t="s">
        <v>744</v>
      </c>
      <c r="B251" s="69">
        <v>2</v>
      </c>
      <c r="C251" s="87">
        <v>0.0077932914683604615</v>
      </c>
      <c r="D251" s="69" t="s">
        <v>220</v>
      </c>
      <c r="E251" s="69" t="b">
        <v>0</v>
      </c>
      <c r="F251" s="69" t="b">
        <v>0</v>
      </c>
      <c r="G251" s="69" t="b">
        <v>0</v>
      </c>
    </row>
    <row r="252" spans="1:7" ht="15">
      <c r="A252" s="69" t="s">
        <v>743</v>
      </c>
      <c r="B252" s="69">
        <v>2</v>
      </c>
      <c r="C252" s="87">
        <v>0.0077932914683604615</v>
      </c>
      <c r="D252" s="69" t="s">
        <v>220</v>
      </c>
      <c r="E252" s="69" t="b">
        <v>0</v>
      </c>
      <c r="F252" s="69" t="b">
        <v>0</v>
      </c>
      <c r="G252" s="69" t="b">
        <v>0</v>
      </c>
    </row>
    <row r="253" spans="1:7" ht="15">
      <c r="A253" s="69" t="s">
        <v>742</v>
      </c>
      <c r="B253" s="69">
        <v>2</v>
      </c>
      <c r="C253" s="87">
        <v>0.0077932914683604615</v>
      </c>
      <c r="D253" s="69" t="s">
        <v>220</v>
      </c>
      <c r="E253" s="69" t="b">
        <v>0</v>
      </c>
      <c r="F253" s="69" t="b">
        <v>0</v>
      </c>
      <c r="G253" s="69" t="b">
        <v>0</v>
      </c>
    </row>
    <row r="254" spans="1:7" ht="15">
      <c r="A254" s="69" t="s">
        <v>741</v>
      </c>
      <c r="B254" s="69">
        <v>2</v>
      </c>
      <c r="C254" s="87">
        <v>0.0077932914683604615</v>
      </c>
      <c r="D254" s="69" t="s">
        <v>220</v>
      </c>
      <c r="E254" s="69" t="b">
        <v>0</v>
      </c>
      <c r="F254" s="69" t="b">
        <v>0</v>
      </c>
      <c r="G254" s="69" t="b">
        <v>0</v>
      </c>
    </row>
    <row r="255" spans="1:7" ht="15">
      <c r="A255" s="69" t="s">
        <v>740</v>
      </c>
      <c r="B255" s="69">
        <v>2</v>
      </c>
      <c r="C255" s="87">
        <v>0.0077932914683604615</v>
      </c>
      <c r="D255" s="69" t="s">
        <v>220</v>
      </c>
      <c r="E255" s="69" t="b">
        <v>0</v>
      </c>
      <c r="F255" s="69" t="b">
        <v>0</v>
      </c>
      <c r="G255" s="69" t="b">
        <v>0</v>
      </c>
    </row>
    <row r="256" spans="1:7" ht="15">
      <c r="A256" s="69" t="s">
        <v>1778</v>
      </c>
      <c r="B256" s="69">
        <v>2</v>
      </c>
      <c r="C256" s="87">
        <v>0.0077932914683604615</v>
      </c>
      <c r="D256" s="69" t="s">
        <v>220</v>
      </c>
      <c r="E256" s="69" t="b">
        <v>0</v>
      </c>
      <c r="F256" s="69" t="b">
        <v>0</v>
      </c>
      <c r="G256" s="69" t="b">
        <v>0</v>
      </c>
    </row>
    <row r="257" spans="1:7" ht="15">
      <c r="A257" s="69" t="s">
        <v>1779</v>
      </c>
      <c r="B257" s="69">
        <v>2</v>
      </c>
      <c r="C257" s="87">
        <v>0.0077932914683604615</v>
      </c>
      <c r="D257" s="69" t="s">
        <v>220</v>
      </c>
      <c r="E257" s="69" t="b">
        <v>0</v>
      </c>
      <c r="F257" s="69" t="b">
        <v>0</v>
      </c>
      <c r="G257" s="69" t="b">
        <v>0</v>
      </c>
    </row>
    <row r="258" spans="1:7" ht="15">
      <c r="A258" s="69" t="s">
        <v>1780</v>
      </c>
      <c r="B258" s="69">
        <v>2</v>
      </c>
      <c r="C258" s="87">
        <v>0.0077932914683604615</v>
      </c>
      <c r="D258" s="69" t="s">
        <v>220</v>
      </c>
      <c r="E258" s="69" t="b">
        <v>0</v>
      </c>
      <c r="F258" s="69" t="b">
        <v>0</v>
      </c>
      <c r="G258" s="69" t="b">
        <v>0</v>
      </c>
    </row>
    <row r="259" spans="1:7" ht="15">
      <c r="A259" s="69" t="s">
        <v>1781</v>
      </c>
      <c r="B259" s="69">
        <v>2</v>
      </c>
      <c r="C259" s="87">
        <v>0.0077932914683604615</v>
      </c>
      <c r="D259" s="69" t="s">
        <v>220</v>
      </c>
      <c r="E259" s="69" t="b">
        <v>0</v>
      </c>
      <c r="F259" s="69" t="b">
        <v>0</v>
      </c>
      <c r="G259" s="69" t="b">
        <v>0</v>
      </c>
    </row>
    <row r="260" spans="1:7" ht="15">
      <c r="A260" s="69" t="s">
        <v>1782</v>
      </c>
      <c r="B260" s="69">
        <v>2</v>
      </c>
      <c r="C260" s="87">
        <v>0.0077932914683604615</v>
      </c>
      <c r="D260" s="69" t="s">
        <v>220</v>
      </c>
      <c r="E260" s="69" t="b">
        <v>0</v>
      </c>
      <c r="F260" s="69" t="b">
        <v>0</v>
      </c>
      <c r="G260" s="69" t="b">
        <v>0</v>
      </c>
    </row>
    <row r="261" spans="1:7" ht="15">
      <c r="A261" s="69" t="s">
        <v>1683</v>
      </c>
      <c r="B261" s="69">
        <v>2</v>
      </c>
      <c r="C261" s="87">
        <v>0.0077932914683604615</v>
      </c>
      <c r="D261" s="69" t="s">
        <v>220</v>
      </c>
      <c r="E261" s="69" t="b">
        <v>0</v>
      </c>
      <c r="F261" s="69" t="b">
        <v>0</v>
      </c>
      <c r="G261" s="69" t="b">
        <v>0</v>
      </c>
    </row>
    <row r="262" spans="1:7" ht="15">
      <c r="A262" s="69" t="s">
        <v>1692</v>
      </c>
      <c r="B262" s="69">
        <v>2</v>
      </c>
      <c r="C262" s="87">
        <v>0.0077932914683604615</v>
      </c>
      <c r="D262" s="69" t="s">
        <v>220</v>
      </c>
      <c r="E262" s="69" t="b">
        <v>0</v>
      </c>
      <c r="F262" s="69" t="b">
        <v>0</v>
      </c>
      <c r="G262" s="69" t="b">
        <v>0</v>
      </c>
    </row>
    <row r="263" spans="1:7" ht="15">
      <c r="A263" s="69" t="s">
        <v>1694</v>
      </c>
      <c r="B263" s="69">
        <v>2</v>
      </c>
      <c r="C263" s="87">
        <v>0.0077932914683604615</v>
      </c>
      <c r="D263" s="69" t="s">
        <v>220</v>
      </c>
      <c r="E263" s="69" t="b">
        <v>0</v>
      </c>
      <c r="F263" s="69" t="b">
        <v>0</v>
      </c>
      <c r="G263" s="69" t="b">
        <v>0</v>
      </c>
    </row>
    <row r="264" spans="1:7" ht="15">
      <c r="A264" s="69" t="s">
        <v>1679</v>
      </c>
      <c r="B264" s="69">
        <v>2</v>
      </c>
      <c r="C264" s="87">
        <v>0.0077932914683604615</v>
      </c>
      <c r="D264" s="69" t="s">
        <v>220</v>
      </c>
      <c r="E264" s="69" t="b">
        <v>0</v>
      </c>
      <c r="F264" s="69" t="b">
        <v>0</v>
      </c>
      <c r="G264" s="69" t="b">
        <v>0</v>
      </c>
    </row>
    <row r="265" spans="1:7" ht="15">
      <c r="A265" s="69" t="s">
        <v>1693</v>
      </c>
      <c r="B265" s="69">
        <v>2</v>
      </c>
      <c r="C265" s="87">
        <v>0.0077932914683604615</v>
      </c>
      <c r="D265" s="69" t="s">
        <v>220</v>
      </c>
      <c r="E265" s="69" t="b">
        <v>0</v>
      </c>
      <c r="F265" s="69" t="b">
        <v>0</v>
      </c>
      <c r="G265" s="69" t="b">
        <v>0</v>
      </c>
    </row>
    <row r="266" spans="1:7" ht="15">
      <c r="A266" s="69" t="s">
        <v>1681</v>
      </c>
      <c r="B266" s="69">
        <v>2</v>
      </c>
      <c r="C266" s="87">
        <v>0.0077932914683604615</v>
      </c>
      <c r="D266" s="69" t="s">
        <v>220</v>
      </c>
      <c r="E266" s="69" t="b">
        <v>0</v>
      </c>
      <c r="F266" s="69" t="b">
        <v>0</v>
      </c>
      <c r="G266" s="69" t="b">
        <v>0</v>
      </c>
    </row>
    <row r="267" spans="1:7" ht="15">
      <c r="A267" s="69" t="s">
        <v>1690</v>
      </c>
      <c r="B267" s="69">
        <v>2</v>
      </c>
      <c r="C267" s="87">
        <v>0.0077932914683604615</v>
      </c>
      <c r="D267" s="69" t="s">
        <v>220</v>
      </c>
      <c r="E267" s="69" t="b">
        <v>0</v>
      </c>
      <c r="F267" s="69" t="b">
        <v>0</v>
      </c>
      <c r="G267" s="69" t="b">
        <v>0</v>
      </c>
    </row>
    <row r="268" spans="1:7" ht="15">
      <c r="A268" s="69" t="s">
        <v>1691</v>
      </c>
      <c r="B268" s="69">
        <v>2</v>
      </c>
      <c r="C268" s="87">
        <v>0.0077932914683604615</v>
      </c>
      <c r="D268" s="69" t="s">
        <v>220</v>
      </c>
      <c r="E268" s="69" t="b">
        <v>0</v>
      </c>
      <c r="F268" s="69" t="b">
        <v>0</v>
      </c>
      <c r="G268" s="69" t="b">
        <v>0</v>
      </c>
    </row>
    <row r="269" spans="1:7" ht="15">
      <c r="A269" s="69" t="s">
        <v>1715</v>
      </c>
      <c r="B269" s="69">
        <v>2</v>
      </c>
      <c r="C269" s="87">
        <v>0.0077932914683604615</v>
      </c>
      <c r="D269" s="69" t="s">
        <v>220</v>
      </c>
      <c r="E269" s="69" t="b">
        <v>0</v>
      </c>
      <c r="F269" s="69" t="b">
        <v>0</v>
      </c>
      <c r="G269" s="69" t="b">
        <v>0</v>
      </c>
    </row>
    <row r="270" spans="1:7" ht="15">
      <c r="A270" s="69" t="s">
        <v>736</v>
      </c>
      <c r="B270" s="69">
        <v>2</v>
      </c>
      <c r="C270" s="87">
        <v>0.0077932914683604615</v>
      </c>
      <c r="D270" s="69" t="s">
        <v>220</v>
      </c>
      <c r="E270" s="69" t="b">
        <v>0</v>
      </c>
      <c r="F270" s="69" t="b">
        <v>0</v>
      </c>
      <c r="G270" s="69" t="b">
        <v>0</v>
      </c>
    </row>
    <row r="271" spans="1:7" ht="15">
      <c r="A271" s="69" t="s">
        <v>713</v>
      </c>
      <c r="B271" s="69">
        <v>2</v>
      </c>
      <c r="C271" s="87">
        <v>0.0077932914683604615</v>
      </c>
      <c r="D271" s="69" t="s">
        <v>220</v>
      </c>
      <c r="E271" s="69" t="b">
        <v>0</v>
      </c>
      <c r="F271" s="69" t="b">
        <v>0</v>
      </c>
      <c r="G271" s="69" t="b">
        <v>0</v>
      </c>
    </row>
    <row r="272" spans="1:7" ht="15">
      <c r="A272" s="69" t="s">
        <v>1471</v>
      </c>
      <c r="B272" s="69">
        <v>29</v>
      </c>
      <c r="C272" s="87">
        <v>0</v>
      </c>
      <c r="D272" s="69" t="s">
        <v>1404</v>
      </c>
      <c r="E272" s="69" t="b">
        <v>0</v>
      </c>
      <c r="F272" s="69" t="b">
        <v>0</v>
      </c>
      <c r="G272" s="69" t="b">
        <v>0</v>
      </c>
    </row>
    <row r="273" spans="1:7" ht="15">
      <c r="A273" s="69" t="s">
        <v>1478</v>
      </c>
      <c r="B273" s="69">
        <v>15</v>
      </c>
      <c r="C273" s="87">
        <v>0.009368667244926429</v>
      </c>
      <c r="D273" s="69" t="s">
        <v>1404</v>
      </c>
      <c r="E273" s="69" t="b">
        <v>0</v>
      </c>
      <c r="F273" s="69" t="b">
        <v>0</v>
      </c>
      <c r="G273" s="69" t="b">
        <v>0</v>
      </c>
    </row>
    <row r="274" spans="1:7" ht="15">
      <c r="A274" s="69" t="s">
        <v>349</v>
      </c>
      <c r="B274" s="69">
        <v>11</v>
      </c>
      <c r="C274" s="87">
        <v>0.010284375133695706</v>
      </c>
      <c r="D274" s="69" t="s">
        <v>1404</v>
      </c>
      <c r="E274" s="69" t="b">
        <v>0</v>
      </c>
      <c r="F274" s="69" t="b">
        <v>0</v>
      </c>
      <c r="G274" s="69" t="b">
        <v>0</v>
      </c>
    </row>
    <row r="275" spans="1:7" ht="15">
      <c r="A275" s="69" t="s">
        <v>1479</v>
      </c>
      <c r="B275" s="69">
        <v>9</v>
      </c>
      <c r="C275" s="87">
        <v>0.015515419914875123</v>
      </c>
      <c r="D275" s="69" t="s">
        <v>1404</v>
      </c>
      <c r="E275" s="69" t="b">
        <v>0</v>
      </c>
      <c r="F275" s="69" t="b">
        <v>0</v>
      </c>
      <c r="G275" s="69" t="b">
        <v>0</v>
      </c>
    </row>
    <row r="276" spans="1:7" ht="15">
      <c r="A276" s="69" t="s">
        <v>1480</v>
      </c>
      <c r="B276" s="69">
        <v>7</v>
      </c>
      <c r="C276" s="87">
        <v>0.009710645021418747</v>
      </c>
      <c r="D276" s="69" t="s">
        <v>1404</v>
      </c>
      <c r="E276" s="69" t="b">
        <v>0</v>
      </c>
      <c r="F276" s="69" t="b">
        <v>0</v>
      </c>
      <c r="G276" s="69" t="b">
        <v>0</v>
      </c>
    </row>
    <row r="277" spans="1:7" ht="15">
      <c r="A277" s="69" t="s">
        <v>1481</v>
      </c>
      <c r="B277" s="69">
        <v>7</v>
      </c>
      <c r="C277" s="87">
        <v>0.009710645021418747</v>
      </c>
      <c r="D277" s="69" t="s">
        <v>1404</v>
      </c>
      <c r="E277" s="69" t="b">
        <v>0</v>
      </c>
      <c r="F277" s="69" t="b">
        <v>0</v>
      </c>
      <c r="G277" s="69" t="b">
        <v>0</v>
      </c>
    </row>
    <row r="278" spans="1:7" ht="15">
      <c r="A278" s="69" t="s">
        <v>1482</v>
      </c>
      <c r="B278" s="69">
        <v>6</v>
      </c>
      <c r="C278" s="87">
        <v>0.013410646681417837</v>
      </c>
      <c r="D278" s="69" t="s">
        <v>1404</v>
      </c>
      <c r="E278" s="69" t="b">
        <v>0</v>
      </c>
      <c r="F278" s="69" t="b">
        <v>0</v>
      </c>
      <c r="G278" s="69" t="b">
        <v>0</v>
      </c>
    </row>
    <row r="279" spans="1:7" ht="15">
      <c r="A279" s="69" t="s">
        <v>730</v>
      </c>
      <c r="B279" s="69">
        <v>6</v>
      </c>
      <c r="C279" s="87">
        <v>0.009248941672238373</v>
      </c>
      <c r="D279" s="69" t="s">
        <v>1404</v>
      </c>
      <c r="E279" s="69" t="b">
        <v>0</v>
      </c>
      <c r="F279" s="69" t="b">
        <v>0</v>
      </c>
      <c r="G279" s="69" t="b">
        <v>0</v>
      </c>
    </row>
    <row r="280" spans="1:7" ht="15">
      <c r="A280" s="69" t="s">
        <v>728</v>
      </c>
      <c r="B280" s="69">
        <v>6</v>
      </c>
      <c r="C280" s="87">
        <v>0.009248941672238373</v>
      </c>
      <c r="D280" s="69" t="s">
        <v>1404</v>
      </c>
      <c r="E280" s="69" t="b">
        <v>0</v>
      </c>
      <c r="F280" s="69" t="b">
        <v>0</v>
      </c>
      <c r="G280" s="69" t="b">
        <v>0</v>
      </c>
    </row>
    <row r="281" spans="1:7" ht="15">
      <c r="A281" s="69" t="s">
        <v>1483</v>
      </c>
      <c r="B281" s="69">
        <v>6</v>
      </c>
      <c r="C281" s="87">
        <v>0.015845088050851216</v>
      </c>
      <c r="D281" s="69" t="s">
        <v>1404</v>
      </c>
      <c r="E281" s="69" t="b">
        <v>0</v>
      </c>
      <c r="F281" s="69" t="b">
        <v>0</v>
      </c>
      <c r="G281" s="69" t="b">
        <v>0</v>
      </c>
    </row>
    <row r="282" spans="1:7" ht="15">
      <c r="A282" s="69" t="s">
        <v>1687</v>
      </c>
      <c r="B282" s="69">
        <v>5</v>
      </c>
      <c r="C282" s="87">
        <v>0.00861967773048618</v>
      </c>
      <c r="D282" s="69" t="s">
        <v>1404</v>
      </c>
      <c r="E282" s="69" t="b">
        <v>0</v>
      </c>
      <c r="F282" s="69" t="b">
        <v>0</v>
      </c>
      <c r="G282" s="69" t="b">
        <v>0</v>
      </c>
    </row>
    <row r="283" spans="1:7" ht="15">
      <c r="A283" s="69" t="s">
        <v>355</v>
      </c>
      <c r="B283" s="69">
        <v>5</v>
      </c>
      <c r="C283" s="87">
        <v>0.00861967773048618</v>
      </c>
      <c r="D283" s="69" t="s">
        <v>1404</v>
      </c>
      <c r="E283" s="69" t="b">
        <v>0</v>
      </c>
      <c r="F283" s="69" t="b">
        <v>0</v>
      </c>
      <c r="G283" s="69" t="b">
        <v>0</v>
      </c>
    </row>
    <row r="284" spans="1:7" ht="15">
      <c r="A284" s="69" t="s">
        <v>731</v>
      </c>
      <c r="B284" s="69">
        <v>5</v>
      </c>
      <c r="C284" s="87">
        <v>0.00861967773048618</v>
      </c>
      <c r="D284" s="69" t="s">
        <v>1404</v>
      </c>
      <c r="E284" s="69" t="b">
        <v>0</v>
      </c>
      <c r="F284" s="69" t="b">
        <v>0</v>
      </c>
      <c r="G284" s="69" t="b">
        <v>0</v>
      </c>
    </row>
    <row r="285" spans="1:7" ht="15">
      <c r="A285" s="69" t="s">
        <v>1689</v>
      </c>
      <c r="B285" s="69">
        <v>5</v>
      </c>
      <c r="C285" s="87">
        <v>0.00861967773048618</v>
      </c>
      <c r="D285" s="69" t="s">
        <v>1404</v>
      </c>
      <c r="E285" s="69" t="b">
        <v>0</v>
      </c>
      <c r="F285" s="69" t="b">
        <v>0</v>
      </c>
      <c r="G285" s="69" t="b">
        <v>0</v>
      </c>
    </row>
    <row r="286" spans="1:7" ht="15">
      <c r="A286" s="69" t="s">
        <v>1476</v>
      </c>
      <c r="B286" s="69">
        <v>5</v>
      </c>
      <c r="C286" s="87">
        <v>0.00861967773048618</v>
      </c>
      <c r="D286" s="69" t="s">
        <v>1404</v>
      </c>
      <c r="E286" s="69" t="b">
        <v>0</v>
      </c>
      <c r="F286" s="69" t="b">
        <v>0</v>
      </c>
      <c r="G286" s="69" t="b">
        <v>0</v>
      </c>
    </row>
    <row r="287" spans="1:7" ht="15">
      <c r="A287" s="69" t="s">
        <v>1684</v>
      </c>
      <c r="B287" s="69">
        <v>5</v>
      </c>
      <c r="C287" s="87">
        <v>0.011175538901181531</v>
      </c>
      <c r="D287" s="69" t="s">
        <v>1404</v>
      </c>
      <c r="E287" s="69" t="b">
        <v>0</v>
      </c>
      <c r="F287" s="69" t="b">
        <v>0</v>
      </c>
      <c r="G287" s="69" t="b">
        <v>0</v>
      </c>
    </row>
    <row r="288" spans="1:7" ht="15">
      <c r="A288" s="69" t="s">
        <v>1473</v>
      </c>
      <c r="B288" s="69">
        <v>5</v>
      </c>
      <c r="C288" s="87">
        <v>0.00861967773048618</v>
      </c>
      <c r="D288" s="69" t="s">
        <v>1404</v>
      </c>
      <c r="E288" s="69" t="b">
        <v>0</v>
      </c>
      <c r="F288" s="69" t="b">
        <v>0</v>
      </c>
      <c r="G288" s="69" t="b">
        <v>0</v>
      </c>
    </row>
    <row r="289" spans="1:7" ht="15">
      <c r="A289" s="69" t="s">
        <v>1485</v>
      </c>
      <c r="B289" s="69">
        <v>5</v>
      </c>
      <c r="C289" s="87">
        <v>0.00861967773048618</v>
      </c>
      <c r="D289" s="69" t="s">
        <v>1404</v>
      </c>
      <c r="E289" s="69" t="b">
        <v>0</v>
      </c>
      <c r="F289" s="69" t="b">
        <v>0</v>
      </c>
      <c r="G289" s="69" t="b">
        <v>0</v>
      </c>
    </row>
    <row r="290" spans="1:7" ht="15">
      <c r="A290" s="69" t="s">
        <v>1702</v>
      </c>
      <c r="B290" s="69">
        <v>4</v>
      </c>
      <c r="C290" s="87">
        <v>0.007788922027781169</v>
      </c>
      <c r="D290" s="69" t="s">
        <v>1404</v>
      </c>
      <c r="E290" s="69" t="b">
        <v>0</v>
      </c>
      <c r="F290" s="69" t="b">
        <v>0</v>
      </c>
      <c r="G290" s="69" t="b">
        <v>0</v>
      </c>
    </row>
    <row r="291" spans="1:7" ht="15">
      <c r="A291" s="69" t="s">
        <v>1676</v>
      </c>
      <c r="B291" s="69">
        <v>4</v>
      </c>
      <c r="C291" s="87">
        <v>0.007788922027781169</v>
      </c>
      <c r="D291" s="69" t="s">
        <v>1404</v>
      </c>
      <c r="E291" s="69" t="b">
        <v>0</v>
      </c>
      <c r="F291" s="69" t="b">
        <v>0</v>
      </c>
      <c r="G291" s="69" t="b">
        <v>0</v>
      </c>
    </row>
    <row r="292" spans="1:7" ht="15">
      <c r="A292" s="69" t="s">
        <v>359</v>
      </c>
      <c r="B292" s="69">
        <v>4</v>
      </c>
      <c r="C292" s="87">
        <v>0.007788922027781169</v>
      </c>
      <c r="D292" s="69" t="s">
        <v>1404</v>
      </c>
      <c r="E292" s="69" t="b">
        <v>0</v>
      </c>
      <c r="F292" s="69" t="b">
        <v>0</v>
      </c>
      <c r="G292" s="69" t="b">
        <v>0</v>
      </c>
    </row>
    <row r="293" spans="1:7" ht="15">
      <c r="A293" s="69" t="s">
        <v>1703</v>
      </c>
      <c r="B293" s="69">
        <v>4</v>
      </c>
      <c r="C293" s="87">
        <v>0.007788922027781169</v>
      </c>
      <c r="D293" s="69" t="s">
        <v>1404</v>
      </c>
      <c r="E293" s="69" t="b">
        <v>0</v>
      </c>
      <c r="F293" s="69" t="b">
        <v>0</v>
      </c>
      <c r="G293" s="69" t="b">
        <v>0</v>
      </c>
    </row>
    <row r="294" spans="1:7" ht="15">
      <c r="A294" s="69" t="s">
        <v>1704</v>
      </c>
      <c r="B294" s="69">
        <v>4</v>
      </c>
      <c r="C294" s="87">
        <v>0.007788922027781169</v>
      </c>
      <c r="D294" s="69" t="s">
        <v>1404</v>
      </c>
      <c r="E294" s="69" t="b">
        <v>0</v>
      </c>
      <c r="F294" s="69" t="b">
        <v>0</v>
      </c>
      <c r="G294" s="69" t="b">
        <v>0</v>
      </c>
    </row>
    <row r="295" spans="1:7" ht="15">
      <c r="A295" s="69" t="s">
        <v>1705</v>
      </c>
      <c r="B295" s="69">
        <v>4</v>
      </c>
      <c r="C295" s="87">
        <v>0.007788922027781169</v>
      </c>
      <c r="D295" s="69" t="s">
        <v>1404</v>
      </c>
      <c r="E295" s="69" t="b">
        <v>0</v>
      </c>
      <c r="F295" s="69" t="b">
        <v>0</v>
      </c>
      <c r="G295" s="69" t="b">
        <v>0</v>
      </c>
    </row>
    <row r="296" spans="1:7" ht="15">
      <c r="A296" s="69" t="s">
        <v>1706</v>
      </c>
      <c r="B296" s="69">
        <v>4</v>
      </c>
      <c r="C296" s="87">
        <v>0.007788922027781169</v>
      </c>
      <c r="D296" s="69" t="s">
        <v>1404</v>
      </c>
      <c r="E296" s="69" t="b">
        <v>0</v>
      </c>
      <c r="F296" s="69" t="b">
        <v>0</v>
      </c>
      <c r="G296" s="69" t="b">
        <v>0</v>
      </c>
    </row>
    <row r="297" spans="1:7" ht="15">
      <c r="A297" s="69" t="s">
        <v>1707</v>
      </c>
      <c r="B297" s="69">
        <v>4</v>
      </c>
      <c r="C297" s="87">
        <v>0.007788922027781169</v>
      </c>
      <c r="D297" s="69" t="s">
        <v>1404</v>
      </c>
      <c r="E297" s="69" t="b">
        <v>0</v>
      </c>
      <c r="F297" s="69" t="b">
        <v>0</v>
      </c>
      <c r="G297" s="69" t="b">
        <v>0</v>
      </c>
    </row>
    <row r="298" spans="1:7" ht="15">
      <c r="A298" s="69" t="s">
        <v>1708</v>
      </c>
      <c r="B298" s="69">
        <v>4</v>
      </c>
      <c r="C298" s="87">
        <v>0.007788922027781169</v>
      </c>
      <c r="D298" s="69" t="s">
        <v>1404</v>
      </c>
      <c r="E298" s="69" t="b">
        <v>0</v>
      </c>
      <c r="F298" s="69" t="b">
        <v>0</v>
      </c>
      <c r="G298" s="69" t="b">
        <v>0</v>
      </c>
    </row>
    <row r="299" spans="1:7" ht="15">
      <c r="A299" s="69" t="s">
        <v>1688</v>
      </c>
      <c r="B299" s="69">
        <v>4</v>
      </c>
      <c r="C299" s="87">
        <v>0.007788922027781169</v>
      </c>
      <c r="D299" s="69" t="s">
        <v>1404</v>
      </c>
      <c r="E299" s="69" t="b">
        <v>0</v>
      </c>
      <c r="F299" s="69" t="b">
        <v>0</v>
      </c>
      <c r="G299" s="69" t="b">
        <v>0</v>
      </c>
    </row>
    <row r="300" spans="1:7" ht="15">
      <c r="A300" s="69" t="s">
        <v>1709</v>
      </c>
      <c r="B300" s="69">
        <v>4</v>
      </c>
      <c r="C300" s="87">
        <v>0.007788922027781169</v>
      </c>
      <c r="D300" s="69" t="s">
        <v>1404</v>
      </c>
      <c r="E300" s="69" t="b">
        <v>0</v>
      </c>
      <c r="F300" s="69" t="b">
        <v>0</v>
      </c>
      <c r="G300" s="69" t="b">
        <v>0</v>
      </c>
    </row>
    <row r="301" spans="1:7" ht="15">
      <c r="A301" s="69" t="s">
        <v>1710</v>
      </c>
      <c r="B301" s="69">
        <v>4</v>
      </c>
      <c r="C301" s="87">
        <v>0.007788922027781169</v>
      </c>
      <c r="D301" s="69" t="s">
        <v>1404</v>
      </c>
      <c r="E301" s="69" t="b">
        <v>0</v>
      </c>
      <c r="F301" s="69" t="b">
        <v>0</v>
      </c>
      <c r="G301" s="69" t="b">
        <v>0</v>
      </c>
    </row>
    <row r="302" spans="1:7" ht="15">
      <c r="A302" s="69" t="s">
        <v>1711</v>
      </c>
      <c r="B302" s="69">
        <v>4</v>
      </c>
      <c r="C302" s="87">
        <v>0.007788922027781169</v>
      </c>
      <c r="D302" s="69" t="s">
        <v>1404</v>
      </c>
      <c r="E302" s="69" t="b">
        <v>0</v>
      </c>
      <c r="F302" s="69" t="b">
        <v>0</v>
      </c>
      <c r="G302" s="69" t="b">
        <v>0</v>
      </c>
    </row>
    <row r="303" spans="1:7" ht="15">
      <c r="A303" s="69" t="s">
        <v>1712</v>
      </c>
      <c r="B303" s="69">
        <v>4</v>
      </c>
      <c r="C303" s="87">
        <v>0.007788922027781169</v>
      </c>
      <c r="D303" s="69" t="s">
        <v>1404</v>
      </c>
      <c r="E303" s="69" t="b">
        <v>0</v>
      </c>
      <c r="F303" s="69" t="b">
        <v>0</v>
      </c>
      <c r="G303" s="69" t="b">
        <v>0</v>
      </c>
    </row>
    <row r="304" spans="1:7" ht="15">
      <c r="A304" s="69" t="s">
        <v>1713</v>
      </c>
      <c r="B304" s="69">
        <v>4</v>
      </c>
      <c r="C304" s="87">
        <v>0.007788922027781169</v>
      </c>
      <c r="D304" s="69" t="s">
        <v>1404</v>
      </c>
      <c r="E304" s="69" t="b">
        <v>0</v>
      </c>
      <c r="F304" s="69" t="b">
        <v>0</v>
      </c>
      <c r="G304" s="69" t="b">
        <v>0</v>
      </c>
    </row>
    <row r="305" spans="1:7" ht="15">
      <c r="A305" s="69" t="s">
        <v>1678</v>
      </c>
      <c r="B305" s="69">
        <v>4</v>
      </c>
      <c r="C305" s="87">
        <v>0.01056339203390081</v>
      </c>
      <c r="D305" s="69" t="s">
        <v>1404</v>
      </c>
      <c r="E305" s="69" t="b">
        <v>0</v>
      </c>
      <c r="F305" s="69" t="b">
        <v>0</v>
      </c>
      <c r="G305" s="69" t="b">
        <v>0</v>
      </c>
    </row>
    <row r="306" spans="1:7" ht="15">
      <c r="A306" s="69" t="s">
        <v>1677</v>
      </c>
      <c r="B306" s="69">
        <v>3</v>
      </c>
      <c r="C306" s="87">
        <v>0.0067053233407089186</v>
      </c>
      <c r="D306" s="69" t="s">
        <v>1404</v>
      </c>
      <c r="E306" s="69" t="b">
        <v>0</v>
      </c>
      <c r="F306" s="69" t="b">
        <v>0</v>
      </c>
      <c r="G306" s="69" t="b">
        <v>0</v>
      </c>
    </row>
    <row r="307" spans="1:7" ht="15">
      <c r="A307" s="69" t="s">
        <v>1739</v>
      </c>
      <c r="B307" s="69">
        <v>3</v>
      </c>
      <c r="C307" s="87">
        <v>0.0067053233407089186</v>
      </c>
      <c r="D307" s="69" t="s">
        <v>1404</v>
      </c>
      <c r="E307" s="69" t="b">
        <v>0</v>
      </c>
      <c r="F307" s="69" t="b">
        <v>0</v>
      </c>
      <c r="G307" s="69" t="b">
        <v>0</v>
      </c>
    </row>
    <row r="308" spans="1:7" ht="15">
      <c r="A308" s="69" t="s">
        <v>1740</v>
      </c>
      <c r="B308" s="69">
        <v>3</v>
      </c>
      <c r="C308" s="87">
        <v>0.0067053233407089186</v>
      </c>
      <c r="D308" s="69" t="s">
        <v>1404</v>
      </c>
      <c r="E308" s="69" t="b">
        <v>0</v>
      </c>
      <c r="F308" s="69" t="b">
        <v>0</v>
      </c>
      <c r="G308" s="69" t="b">
        <v>0</v>
      </c>
    </row>
    <row r="309" spans="1:7" ht="15">
      <c r="A309" s="69" t="s">
        <v>1714</v>
      </c>
      <c r="B309" s="69">
        <v>3</v>
      </c>
      <c r="C309" s="87">
        <v>0.0067053233407089186</v>
      </c>
      <c r="D309" s="69" t="s">
        <v>1404</v>
      </c>
      <c r="E309" s="69" t="b">
        <v>0</v>
      </c>
      <c r="F309" s="69" t="b">
        <v>0</v>
      </c>
      <c r="G309" s="69" t="b">
        <v>0</v>
      </c>
    </row>
    <row r="310" spans="1:7" ht="15">
      <c r="A310" s="69" t="s">
        <v>1741</v>
      </c>
      <c r="B310" s="69">
        <v>3</v>
      </c>
      <c r="C310" s="87">
        <v>0.0067053233407089186</v>
      </c>
      <c r="D310" s="69" t="s">
        <v>1404</v>
      </c>
      <c r="E310" s="69" t="b">
        <v>0</v>
      </c>
      <c r="F310" s="69" t="b">
        <v>0</v>
      </c>
      <c r="G310" s="69" t="b">
        <v>0</v>
      </c>
    </row>
    <row r="311" spans="1:7" ht="15">
      <c r="A311" s="69" t="s">
        <v>1742</v>
      </c>
      <c r="B311" s="69">
        <v>3</v>
      </c>
      <c r="C311" s="87">
        <v>0.0067053233407089186</v>
      </c>
      <c r="D311" s="69" t="s">
        <v>1404</v>
      </c>
      <c r="E311" s="69" t="b">
        <v>0</v>
      </c>
      <c r="F311" s="69" t="b">
        <v>0</v>
      </c>
      <c r="G311" s="69" t="b">
        <v>0</v>
      </c>
    </row>
    <row r="312" spans="1:7" ht="15">
      <c r="A312" s="69" t="s">
        <v>1743</v>
      </c>
      <c r="B312" s="69">
        <v>3</v>
      </c>
      <c r="C312" s="87">
        <v>0.0067053233407089186</v>
      </c>
      <c r="D312" s="69" t="s">
        <v>1404</v>
      </c>
      <c r="E312" s="69" t="b">
        <v>0</v>
      </c>
      <c r="F312" s="69" t="b">
        <v>0</v>
      </c>
      <c r="G312" s="69" t="b">
        <v>0</v>
      </c>
    </row>
    <row r="313" spans="1:7" ht="15">
      <c r="A313" s="69" t="s">
        <v>1744</v>
      </c>
      <c r="B313" s="69">
        <v>3</v>
      </c>
      <c r="C313" s="87">
        <v>0.0067053233407089186</v>
      </c>
      <c r="D313" s="69" t="s">
        <v>1404</v>
      </c>
      <c r="E313" s="69" t="b">
        <v>0</v>
      </c>
      <c r="F313" s="69" t="b">
        <v>0</v>
      </c>
      <c r="G313" s="69" t="b">
        <v>0</v>
      </c>
    </row>
    <row r="314" spans="1:7" ht="15">
      <c r="A314" s="69" t="s">
        <v>1686</v>
      </c>
      <c r="B314" s="69">
        <v>3</v>
      </c>
      <c r="C314" s="87">
        <v>0.0067053233407089186</v>
      </c>
      <c r="D314" s="69" t="s">
        <v>1404</v>
      </c>
      <c r="E314" s="69" t="b">
        <v>0</v>
      </c>
      <c r="F314" s="69" t="b">
        <v>0</v>
      </c>
      <c r="G314" s="69" t="b">
        <v>0</v>
      </c>
    </row>
    <row r="315" spans="1:7" ht="15">
      <c r="A315" s="69" t="s">
        <v>1745</v>
      </c>
      <c r="B315" s="69">
        <v>3</v>
      </c>
      <c r="C315" s="87">
        <v>0.0067053233407089186</v>
      </c>
      <c r="D315" s="69" t="s">
        <v>1404</v>
      </c>
      <c r="E315" s="69" t="b">
        <v>0</v>
      </c>
      <c r="F315" s="69" t="b">
        <v>0</v>
      </c>
      <c r="G315" s="69" t="b">
        <v>0</v>
      </c>
    </row>
    <row r="316" spans="1:7" ht="15">
      <c r="A316" s="69" t="s">
        <v>1746</v>
      </c>
      <c r="B316" s="69">
        <v>3</v>
      </c>
      <c r="C316" s="87">
        <v>0.0067053233407089186</v>
      </c>
      <c r="D316" s="69" t="s">
        <v>1404</v>
      </c>
      <c r="E316" s="69" t="b">
        <v>0</v>
      </c>
      <c r="F316" s="69" t="b">
        <v>0</v>
      </c>
      <c r="G316" s="69" t="b">
        <v>0</v>
      </c>
    </row>
    <row r="317" spans="1:7" ht="15">
      <c r="A317" s="69" t="s">
        <v>1491</v>
      </c>
      <c r="B317" s="69">
        <v>3</v>
      </c>
      <c r="C317" s="87">
        <v>0.0067053233407089186</v>
      </c>
      <c r="D317" s="69" t="s">
        <v>1404</v>
      </c>
      <c r="E317" s="69" t="b">
        <v>0</v>
      </c>
      <c r="F317" s="69" t="b">
        <v>0</v>
      </c>
      <c r="G317" s="69" t="b">
        <v>0</v>
      </c>
    </row>
    <row r="318" spans="1:7" ht="15">
      <c r="A318" s="69" t="s">
        <v>1730</v>
      </c>
      <c r="B318" s="69">
        <v>3</v>
      </c>
      <c r="C318" s="87">
        <v>0.0067053233407089186</v>
      </c>
      <c r="D318" s="69" t="s">
        <v>1404</v>
      </c>
      <c r="E318" s="69" t="b">
        <v>0</v>
      </c>
      <c r="F318" s="69" t="b">
        <v>0</v>
      </c>
      <c r="G318" s="69" t="b">
        <v>0</v>
      </c>
    </row>
    <row r="319" spans="1:7" ht="15">
      <c r="A319" s="69" t="s">
        <v>1731</v>
      </c>
      <c r="B319" s="69">
        <v>3</v>
      </c>
      <c r="C319" s="87">
        <v>0.0067053233407089186</v>
      </c>
      <c r="D319" s="69" t="s">
        <v>1404</v>
      </c>
      <c r="E319" s="69" t="b">
        <v>0</v>
      </c>
      <c r="F319" s="69" t="b">
        <v>0</v>
      </c>
      <c r="G319" s="69" t="b">
        <v>0</v>
      </c>
    </row>
    <row r="320" spans="1:7" ht="15">
      <c r="A320" s="69" t="s">
        <v>1732</v>
      </c>
      <c r="B320" s="69">
        <v>3</v>
      </c>
      <c r="C320" s="87">
        <v>0.0067053233407089186</v>
      </c>
      <c r="D320" s="69" t="s">
        <v>1404</v>
      </c>
      <c r="E320" s="69" t="b">
        <v>0</v>
      </c>
      <c r="F320" s="69" t="b">
        <v>0</v>
      </c>
      <c r="G320" s="69" t="b">
        <v>0</v>
      </c>
    </row>
    <row r="321" spans="1:7" ht="15">
      <c r="A321" s="69" t="s">
        <v>1733</v>
      </c>
      <c r="B321" s="69">
        <v>3</v>
      </c>
      <c r="C321" s="87">
        <v>0.0067053233407089186</v>
      </c>
      <c r="D321" s="69" t="s">
        <v>1404</v>
      </c>
      <c r="E321" s="69" t="b">
        <v>0</v>
      </c>
      <c r="F321" s="69" t="b">
        <v>0</v>
      </c>
      <c r="G321" s="69" t="b">
        <v>0</v>
      </c>
    </row>
    <row r="322" spans="1:7" ht="15">
      <c r="A322" s="69" t="s">
        <v>1734</v>
      </c>
      <c r="B322" s="69">
        <v>3</v>
      </c>
      <c r="C322" s="87">
        <v>0.0067053233407089186</v>
      </c>
      <c r="D322" s="69" t="s">
        <v>1404</v>
      </c>
      <c r="E322" s="69" t="b">
        <v>0</v>
      </c>
      <c r="F322" s="69" t="b">
        <v>0</v>
      </c>
      <c r="G322" s="69" t="b">
        <v>0</v>
      </c>
    </row>
    <row r="323" spans="1:7" ht="15">
      <c r="A323" s="69" t="s">
        <v>1735</v>
      </c>
      <c r="B323" s="69">
        <v>3</v>
      </c>
      <c r="C323" s="87">
        <v>0.0067053233407089186</v>
      </c>
      <c r="D323" s="69" t="s">
        <v>1404</v>
      </c>
      <c r="E323" s="69" t="b">
        <v>0</v>
      </c>
      <c r="F323" s="69" t="b">
        <v>0</v>
      </c>
      <c r="G323" s="69" t="b">
        <v>0</v>
      </c>
    </row>
    <row r="324" spans="1:7" ht="15">
      <c r="A324" s="69" t="s">
        <v>352</v>
      </c>
      <c r="B324" s="69">
        <v>3</v>
      </c>
      <c r="C324" s="87">
        <v>0.0067053233407089186</v>
      </c>
      <c r="D324" s="69" t="s">
        <v>1404</v>
      </c>
      <c r="E324" s="69" t="b">
        <v>0</v>
      </c>
      <c r="F324" s="69" t="b">
        <v>0</v>
      </c>
      <c r="G324" s="69" t="b">
        <v>0</v>
      </c>
    </row>
    <row r="325" spans="1:7" ht="15">
      <c r="A325" s="69" t="s">
        <v>1493</v>
      </c>
      <c r="B325" s="69">
        <v>3</v>
      </c>
      <c r="C325" s="87">
        <v>0.0067053233407089186</v>
      </c>
      <c r="D325" s="69" t="s">
        <v>1404</v>
      </c>
      <c r="E325" s="69" t="b">
        <v>0</v>
      </c>
      <c r="F325" s="69" t="b">
        <v>0</v>
      </c>
      <c r="G325" s="69" t="b">
        <v>0</v>
      </c>
    </row>
    <row r="326" spans="1:7" ht="15">
      <c r="A326" s="69" t="s">
        <v>1736</v>
      </c>
      <c r="B326" s="69">
        <v>3</v>
      </c>
      <c r="C326" s="87">
        <v>0.0067053233407089186</v>
      </c>
      <c r="D326" s="69" t="s">
        <v>1404</v>
      </c>
      <c r="E326" s="69" t="b">
        <v>0</v>
      </c>
      <c r="F326" s="69" t="b">
        <v>0</v>
      </c>
      <c r="G326" s="69" t="b">
        <v>0</v>
      </c>
    </row>
    <row r="327" spans="1:7" ht="15">
      <c r="A327" s="69" t="s">
        <v>1737</v>
      </c>
      <c r="B327" s="69">
        <v>3</v>
      </c>
      <c r="C327" s="87">
        <v>0.0067053233407089186</v>
      </c>
      <c r="D327" s="69" t="s">
        <v>1404</v>
      </c>
      <c r="E327" s="69" t="b">
        <v>0</v>
      </c>
      <c r="F327" s="69" t="b">
        <v>0</v>
      </c>
      <c r="G327" s="69" t="b">
        <v>0</v>
      </c>
    </row>
    <row r="328" spans="1:7" ht="15">
      <c r="A328" s="69" t="s">
        <v>1738</v>
      </c>
      <c r="B328" s="69">
        <v>3</v>
      </c>
      <c r="C328" s="87">
        <v>0.0067053233407089186</v>
      </c>
      <c r="D328" s="69" t="s">
        <v>1404</v>
      </c>
      <c r="E328" s="69" t="b">
        <v>0</v>
      </c>
      <c r="F328" s="69" t="b">
        <v>0</v>
      </c>
      <c r="G328" s="69" t="b">
        <v>0</v>
      </c>
    </row>
    <row r="329" spans="1:7" ht="15">
      <c r="A329" s="69" t="s">
        <v>1673</v>
      </c>
      <c r="B329" s="69">
        <v>3</v>
      </c>
      <c r="C329" s="87">
        <v>0.0067053233407089186</v>
      </c>
      <c r="D329" s="69" t="s">
        <v>1404</v>
      </c>
      <c r="E329" s="69" t="b">
        <v>0</v>
      </c>
      <c r="F329" s="69" t="b">
        <v>0</v>
      </c>
      <c r="G329" s="69" t="b">
        <v>0</v>
      </c>
    </row>
    <row r="330" spans="1:7" ht="15">
      <c r="A330" s="69" t="s">
        <v>1754</v>
      </c>
      <c r="B330" s="69">
        <v>3</v>
      </c>
      <c r="C330" s="87">
        <v>0.0067053233407089186</v>
      </c>
      <c r="D330" s="69" t="s">
        <v>1404</v>
      </c>
      <c r="E330" s="69" t="b">
        <v>0</v>
      </c>
      <c r="F330" s="69" t="b">
        <v>0</v>
      </c>
      <c r="G330" s="69" t="b">
        <v>0</v>
      </c>
    </row>
    <row r="331" spans="1:7" ht="15">
      <c r="A331" s="69" t="s">
        <v>1753</v>
      </c>
      <c r="B331" s="69">
        <v>3</v>
      </c>
      <c r="C331" s="87">
        <v>0.0067053233407089186</v>
      </c>
      <c r="D331" s="69" t="s">
        <v>1404</v>
      </c>
      <c r="E331" s="69" t="b">
        <v>0</v>
      </c>
      <c r="F331" s="69" t="b">
        <v>0</v>
      </c>
      <c r="G331" s="69" t="b">
        <v>0</v>
      </c>
    </row>
    <row r="332" spans="1:7" ht="15">
      <c r="A332" s="69" t="s">
        <v>1724</v>
      </c>
      <c r="B332" s="69">
        <v>3</v>
      </c>
      <c r="C332" s="87">
        <v>0.0067053233407089186</v>
      </c>
      <c r="D332" s="69" t="s">
        <v>1404</v>
      </c>
      <c r="E332" s="69" t="b">
        <v>0</v>
      </c>
      <c r="F332" s="69" t="b">
        <v>0</v>
      </c>
      <c r="G332" s="69" t="b">
        <v>0</v>
      </c>
    </row>
    <row r="333" spans="1:7" ht="15">
      <c r="A333" s="69" t="s">
        <v>1755</v>
      </c>
      <c r="B333" s="69">
        <v>3</v>
      </c>
      <c r="C333" s="87">
        <v>0.0067053233407089186</v>
      </c>
      <c r="D333" s="69" t="s">
        <v>1404</v>
      </c>
      <c r="E333" s="69" t="b">
        <v>0</v>
      </c>
      <c r="F333" s="69" t="b">
        <v>0</v>
      </c>
      <c r="G333" s="69" t="b">
        <v>0</v>
      </c>
    </row>
    <row r="334" spans="1:7" ht="15">
      <c r="A334" s="69" t="s">
        <v>1770</v>
      </c>
      <c r="B334" s="69">
        <v>2</v>
      </c>
      <c r="C334" s="87">
        <v>0.005281696016950405</v>
      </c>
      <c r="D334" s="69" t="s">
        <v>1404</v>
      </c>
      <c r="E334" s="69" t="b">
        <v>0</v>
      </c>
      <c r="F334" s="69" t="b">
        <v>0</v>
      </c>
      <c r="G334" s="69" t="b">
        <v>0</v>
      </c>
    </row>
    <row r="335" spans="1:7" ht="15">
      <c r="A335" s="69" t="s">
        <v>1771</v>
      </c>
      <c r="B335" s="69">
        <v>2</v>
      </c>
      <c r="C335" s="87">
        <v>0.005281696016950405</v>
      </c>
      <c r="D335" s="69" t="s">
        <v>1404</v>
      </c>
      <c r="E335" s="69" t="b">
        <v>0</v>
      </c>
      <c r="F335" s="69" t="b">
        <v>0</v>
      </c>
      <c r="G335" s="69" t="b">
        <v>0</v>
      </c>
    </row>
    <row r="336" spans="1:7" ht="15">
      <c r="A336" s="69" t="s">
        <v>1772</v>
      </c>
      <c r="B336" s="69">
        <v>2</v>
      </c>
      <c r="C336" s="87">
        <v>0.005281696016950405</v>
      </c>
      <c r="D336" s="69" t="s">
        <v>1404</v>
      </c>
      <c r="E336" s="69" t="b">
        <v>0</v>
      </c>
      <c r="F336" s="69" t="b">
        <v>0</v>
      </c>
      <c r="G336" s="69" t="b">
        <v>0</v>
      </c>
    </row>
    <row r="337" spans="1:7" ht="15">
      <c r="A337" s="69" t="s">
        <v>1773</v>
      </c>
      <c r="B337" s="69">
        <v>2</v>
      </c>
      <c r="C337" s="87">
        <v>0.005281696016950405</v>
      </c>
      <c r="D337" s="69" t="s">
        <v>1404</v>
      </c>
      <c r="E337" s="69" t="b">
        <v>0</v>
      </c>
      <c r="F337" s="69" t="b">
        <v>0</v>
      </c>
      <c r="G337" s="69" t="b">
        <v>0</v>
      </c>
    </row>
    <row r="338" spans="1:7" ht="15">
      <c r="A338" s="69" t="s">
        <v>436</v>
      </c>
      <c r="B338" s="69">
        <v>2</v>
      </c>
      <c r="C338" s="87">
        <v>0.005281696016950405</v>
      </c>
      <c r="D338" s="69" t="s">
        <v>1404</v>
      </c>
      <c r="E338" s="69" t="b">
        <v>0</v>
      </c>
      <c r="F338" s="69" t="b">
        <v>0</v>
      </c>
      <c r="G338" s="69" t="b">
        <v>0</v>
      </c>
    </row>
    <row r="339" spans="1:7" ht="15">
      <c r="A339" s="69" t="s">
        <v>1774</v>
      </c>
      <c r="B339" s="69">
        <v>2</v>
      </c>
      <c r="C339" s="87">
        <v>0.005281696016950405</v>
      </c>
      <c r="D339" s="69" t="s">
        <v>1404</v>
      </c>
      <c r="E339" s="69" t="b">
        <v>0</v>
      </c>
      <c r="F339" s="69" t="b">
        <v>0</v>
      </c>
      <c r="G339" s="69" t="b">
        <v>0</v>
      </c>
    </row>
    <row r="340" spans="1:7" ht="15">
      <c r="A340" s="69" t="s">
        <v>1729</v>
      </c>
      <c r="B340" s="69">
        <v>2</v>
      </c>
      <c r="C340" s="87">
        <v>0.005281696016950405</v>
      </c>
      <c r="D340" s="69" t="s">
        <v>1404</v>
      </c>
      <c r="E340" s="69" t="b">
        <v>0</v>
      </c>
      <c r="F340" s="69" t="b">
        <v>0</v>
      </c>
      <c r="G340" s="69" t="b">
        <v>0</v>
      </c>
    </row>
    <row r="341" spans="1:7" ht="15">
      <c r="A341" s="69" t="s">
        <v>369</v>
      </c>
      <c r="B341" s="69">
        <v>2</v>
      </c>
      <c r="C341" s="87">
        <v>0.005281696016950405</v>
      </c>
      <c r="D341" s="69" t="s">
        <v>1404</v>
      </c>
      <c r="E341" s="69" t="b">
        <v>0</v>
      </c>
      <c r="F341" s="69" t="b">
        <v>0</v>
      </c>
      <c r="G341" s="69" t="b">
        <v>0</v>
      </c>
    </row>
    <row r="342" spans="1:7" ht="15">
      <c r="A342" s="69" t="s">
        <v>724</v>
      </c>
      <c r="B342" s="69">
        <v>2</v>
      </c>
      <c r="C342" s="87">
        <v>0.005281696016950405</v>
      </c>
      <c r="D342" s="69" t="s">
        <v>1404</v>
      </c>
      <c r="E342" s="69" t="b">
        <v>0</v>
      </c>
      <c r="F342" s="69" t="b">
        <v>0</v>
      </c>
      <c r="G342" s="69" t="b">
        <v>0</v>
      </c>
    </row>
    <row r="343" spans="1:7" ht="15">
      <c r="A343" s="69" t="s">
        <v>1794</v>
      </c>
      <c r="B343" s="69">
        <v>2</v>
      </c>
      <c r="C343" s="87">
        <v>0.005281696016950405</v>
      </c>
      <c r="D343" s="69" t="s">
        <v>1404</v>
      </c>
      <c r="E343" s="69" t="b">
        <v>0</v>
      </c>
      <c r="F343" s="69" t="b">
        <v>0</v>
      </c>
      <c r="G343" s="69" t="b">
        <v>0</v>
      </c>
    </row>
    <row r="344" spans="1:7" ht="15">
      <c r="A344" s="69" t="s">
        <v>1795</v>
      </c>
      <c r="B344" s="69">
        <v>2</v>
      </c>
      <c r="C344" s="87">
        <v>0.005281696016950405</v>
      </c>
      <c r="D344" s="69" t="s">
        <v>1404</v>
      </c>
      <c r="E344" s="69" t="b">
        <v>0</v>
      </c>
      <c r="F344" s="69" t="b">
        <v>0</v>
      </c>
      <c r="G344" s="69" t="b">
        <v>0</v>
      </c>
    </row>
    <row r="345" spans="1:7" ht="15">
      <c r="A345" s="69" t="s">
        <v>1796</v>
      </c>
      <c r="B345" s="69">
        <v>2</v>
      </c>
      <c r="C345" s="87">
        <v>0.005281696016950405</v>
      </c>
      <c r="D345" s="69" t="s">
        <v>1404</v>
      </c>
      <c r="E345" s="69" t="b">
        <v>0</v>
      </c>
      <c r="F345" s="69" t="b">
        <v>0</v>
      </c>
      <c r="G345" s="69" t="b">
        <v>0</v>
      </c>
    </row>
    <row r="346" spans="1:7" ht="15">
      <c r="A346" s="69" t="s">
        <v>1797</v>
      </c>
      <c r="B346" s="69">
        <v>2</v>
      </c>
      <c r="C346" s="87">
        <v>0.005281696016950405</v>
      </c>
      <c r="D346" s="69" t="s">
        <v>1404</v>
      </c>
      <c r="E346" s="69" t="b">
        <v>0</v>
      </c>
      <c r="F346" s="69" t="b">
        <v>0</v>
      </c>
      <c r="G346" s="69" t="b">
        <v>0</v>
      </c>
    </row>
    <row r="347" spans="1:7" ht="15">
      <c r="A347" s="69" t="s">
        <v>1726</v>
      </c>
      <c r="B347" s="69">
        <v>2</v>
      </c>
      <c r="C347" s="87">
        <v>0.005281696016950405</v>
      </c>
      <c r="D347" s="69" t="s">
        <v>1404</v>
      </c>
      <c r="E347" s="69" t="b">
        <v>0</v>
      </c>
      <c r="F347" s="69" t="b">
        <v>0</v>
      </c>
      <c r="G347" s="69" t="b">
        <v>0</v>
      </c>
    </row>
    <row r="348" spans="1:7" ht="15">
      <c r="A348" s="69" t="s">
        <v>1798</v>
      </c>
      <c r="B348" s="69">
        <v>2</v>
      </c>
      <c r="C348" s="87">
        <v>0.005281696016950405</v>
      </c>
      <c r="D348" s="69" t="s">
        <v>1404</v>
      </c>
      <c r="E348" s="69" t="b">
        <v>0</v>
      </c>
      <c r="F348" s="69" t="b">
        <v>0</v>
      </c>
      <c r="G348" s="69" t="b">
        <v>0</v>
      </c>
    </row>
    <row r="349" spans="1:7" ht="15">
      <c r="A349" s="69" t="s">
        <v>1799</v>
      </c>
      <c r="B349" s="69">
        <v>2</v>
      </c>
      <c r="C349" s="87">
        <v>0.005281696016950405</v>
      </c>
      <c r="D349" s="69" t="s">
        <v>1404</v>
      </c>
      <c r="E349" s="69" t="b">
        <v>0</v>
      </c>
      <c r="F349" s="69" t="b">
        <v>0</v>
      </c>
      <c r="G349" s="69" t="b">
        <v>0</v>
      </c>
    </row>
    <row r="350" spans="1:7" ht="15">
      <c r="A350" s="69" t="s">
        <v>1800</v>
      </c>
      <c r="B350" s="69">
        <v>2</v>
      </c>
      <c r="C350" s="87">
        <v>0.005281696016950405</v>
      </c>
      <c r="D350" s="69" t="s">
        <v>1404</v>
      </c>
      <c r="E350" s="69" t="b">
        <v>0</v>
      </c>
      <c r="F350" s="69" t="b">
        <v>0</v>
      </c>
      <c r="G350" s="69" t="b">
        <v>0</v>
      </c>
    </row>
    <row r="351" spans="1:7" ht="15">
      <c r="A351" s="69" t="s">
        <v>1801</v>
      </c>
      <c r="B351" s="69">
        <v>2</v>
      </c>
      <c r="C351" s="87">
        <v>0.005281696016950405</v>
      </c>
      <c r="D351" s="69" t="s">
        <v>1404</v>
      </c>
      <c r="E351" s="69" t="b">
        <v>0</v>
      </c>
      <c r="F351" s="69" t="b">
        <v>0</v>
      </c>
      <c r="G351" s="69" t="b">
        <v>0</v>
      </c>
    </row>
    <row r="352" spans="1:7" ht="15">
      <c r="A352" s="69" t="s">
        <v>1791</v>
      </c>
      <c r="B352" s="69">
        <v>2</v>
      </c>
      <c r="C352" s="87">
        <v>0.005281696016950405</v>
      </c>
      <c r="D352" s="69" t="s">
        <v>1404</v>
      </c>
      <c r="E352" s="69" t="b">
        <v>0</v>
      </c>
      <c r="F352" s="69" t="b">
        <v>0</v>
      </c>
      <c r="G352" s="69" t="b">
        <v>0</v>
      </c>
    </row>
    <row r="353" spans="1:7" ht="15">
      <c r="A353" s="69" t="s">
        <v>732</v>
      </c>
      <c r="B353" s="69">
        <v>2</v>
      </c>
      <c r="C353" s="87">
        <v>0.005281696016950405</v>
      </c>
      <c r="D353" s="69" t="s">
        <v>1404</v>
      </c>
      <c r="E353" s="69" t="b">
        <v>0</v>
      </c>
      <c r="F353" s="69" t="b">
        <v>0</v>
      </c>
      <c r="G353" s="69" t="b">
        <v>0</v>
      </c>
    </row>
    <row r="354" spans="1:7" ht="15">
      <c r="A354" s="69" t="s">
        <v>1682</v>
      </c>
      <c r="B354" s="69">
        <v>2</v>
      </c>
      <c r="C354" s="87">
        <v>0.005281696016950405</v>
      </c>
      <c r="D354" s="69" t="s">
        <v>1404</v>
      </c>
      <c r="E354" s="69" t="b">
        <v>0</v>
      </c>
      <c r="F354" s="69" t="b">
        <v>0</v>
      </c>
      <c r="G354" s="69" t="b">
        <v>0</v>
      </c>
    </row>
    <row r="355" spans="1:7" ht="15">
      <c r="A355" s="69" t="s">
        <v>1696</v>
      </c>
      <c r="B355" s="69">
        <v>2</v>
      </c>
      <c r="C355" s="87">
        <v>0.005281696016950405</v>
      </c>
      <c r="D355" s="69" t="s">
        <v>1404</v>
      </c>
      <c r="E355" s="69" t="b">
        <v>0</v>
      </c>
      <c r="F355" s="69" t="b">
        <v>0</v>
      </c>
      <c r="G355" s="69" t="b">
        <v>0</v>
      </c>
    </row>
    <row r="356" spans="1:7" ht="15">
      <c r="A356" s="69" t="s">
        <v>1790</v>
      </c>
      <c r="B356" s="69">
        <v>2</v>
      </c>
      <c r="C356" s="87">
        <v>0.005281696016950405</v>
      </c>
      <c r="D356" s="69" t="s">
        <v>1404</v>
      </c>
      <c r="E356" s="69" t="b">
        <v>0</v>
      </c>
      <c r="F356" s="69" t="b">
        <v>0</v>
      </c>
      <c r="G356" s="69" t="b">
        <v>0</v>
      </c>
    </row>
    <row r="357" spans="1:7" ht="15">
      <c r="A357" s="69" t="s">
        <v>1792</v>
      </c>
      <c r="B357" s="69">
        <v>2</v>
      </c>
      <c r="C357" s="87">
        <v>0.005281696016950405</v>
      </c>
      <c r="D357" s="69" t="s">
        <v>1404</v>
      </c>
      <c r="E357" s="69" t="b">
        <v>0</v>
      </c>
      <c r="F357" s="69" t="b">
        <v>0</v>
      </c>
      <c r="G357" s="69" t="b">
        <v>0</v>
      </c>
    </row>
    <row r="358" spans="1:7" ht="15">
      <c r="A358" s="69" t="s">
        <v>1825</v>
      </c>
      <c r="B358" s="69">
        <v>2</v>
      </c>
      <c r="C358" s="87">
        <v>0.0066689310200102265</v>
      </c>
      <c r="D358" s="69" t="s">
        <v>1404</v>
      </c>
      <c r="E358" s="69" t="b">
        <v>0</v>
      </c>
      <c r="F358" s="69" t="b">
        <v>0</v>
      </c>
      <c r="G358" s="69" t="b">
        <v>0</v>
      </c>
    </row>
    <row r="359" spans="1:7" ht="15">
      <c r="A359" s="69" t="s">
        <v>1824</v>
      </c>
      <c r="B359" s="69">
        <v>2</v>
      </c>
      <c r="C359" s="87">
        <v>0.0066689310200102265</v>
      </c>
      <c r="D359" s="69" t="s">
        <v>1404</v>
      </c>
      <c r="E359" s="69" t="b">
        <v>0</v>
      </c>
      <c r="F359" s="69" t="b">
        <v>0</v>
      </c>
      <c r="G359" s="69" t="b">
        <v>0</v>
      </c>
    </row>
    <row r="360" spans="1:7" ht="15">
      <c r="A360" s="69" t="s">
        <v>1816</v>
      </c>
      <c r="B360" s="69">
        <v>2</v>
      </c>
      <c r="C360" s="87">
        <v>0.005281696016950405</v>
      </c>
      <c r="D360" s="69" t="s">
        <v>1404</v>
      </c>
      <c r="E360" s="69" t="b">
        <v>0</v>
      </c>
      <c r="F360" s="69" t="b">
        <v>0</v>
      </c>
      <c r="G360" s="69" t="b">
        <v>0</v>
      </c>
    </row>
    <row r="361" spans="1:7" ht="15">
      <c r="A361" s="69" t="s">
        <v>1817</v>
      </c>
      <c r="B361" s="69">
        <v>2</v>
      </c>
      <c r="C361" s="87">
        <v>0.005281696016950405</v>
      </c>
      <c r="D361" s="69" t="s">
        <v>1404</v>
      </c>
      <c r="E361" s="69" t="b">
        <v>0</v>
      </c>
      <c r="F361" s="69" t="b">
        <v>0</v>
      </c>
      <c r="G361" s="69" t="b">
        <v>0</v>
      </c>
    </row>
    <row r="362" spans="1:7" ht="15">
      <c r="A362" s="69" t="s">
        <v>1818</v>
      </c>
      <c r="B362" s="69">
        <v>2</v>
      </c>
      <c r="C362" s="87">
        <v>0.005281696016950405</v>
      </c>
      <c r="D362" s="69" t="s">
        <v>1404</v>
      </c>
      <c r="E362" s="69" t="b">
        <v>0</v>
      </c>
      <c r="F362" s="69" t="b">
        <v>0</v>
      </c>
      <c r="G362" s="69" t="b">
        <v>0</v>
      </c>
    </row>
    <row r="363" spans="1:7" ht="15">
      <c r="A363" s="69" t="s">
        <v>1819</v>
      </c>
      <c r="B363" s="69">
        <v>2</v>
      </c>
      <c r="C363" s="87">
        <v>0.005281696016950405</v>
      </c>
      <c r="D363" s="69" t="s">
        <v>1404</v>
      </c>
      <c r="E363" s="69" t="b">
        <v>0</v>
      </c>
      <c r="F363" s="69" t="b">
        <v>0</v>
      </c>
      <c r="G363" s="69" t="b">
        <v>0</v>
      </c>
    </row>
    <row r="364" spans="1:7" ht="15">
      <c r="A364" s="69" t="s">
        <v>1820</v>
      </c>
      <c r="B364" s="69">
        <v>2</v>
      </c>
      <c r="C364" s="87">
        <v>0.005281696016950405</v>
      </c>
      <c r="D364" s="69" t="s">
        <v>1404</v>
      </c>
      <c r="E364" s="69" t="b">
        <v>0</v>
      </c>
      <c r="F364" s="69" t="b">
        <v>0</v>
      </c>
      <c r="G364" s="69" t="b">
        <v>0</v>
      </c>
    </row>
    <row r="365" spans="1:7" ht="15">
      <c r="A365" s="69" t="s">
        <v>1821</v>
      </c>
      <c r="B365" s="69">
        <v>2</v>
      </c>
      <c r="C365" s="87">
        <v>0.005281696016950405</v>
      </c>
      <c r="D365" s="69" t="s">
        <v>1404</v>
      </c>
      <c r="E365" s="69" t="b">
        <v>0</v>
      </c>
      <c r="F365" s="69" t="b">
        <v>0</v>
      </c>
      <c r="G365" s="69" t="b">
        <v>0</v>
      </c>
    </row>
    <row r="366" spans="1:7" ht="15">
      <c r="A366" s="69" t="s">
        <v>1440</v>
      </c>
      <c r="B366" s="69">
        <v>2</v>
      </c>
      <c r="C366" s="87">
        <v>0.005281696016950405</v>
      </c>
      <c r="D366" s="69" t="s">
        <v>1404</v>
      </c>
      <c r="E366" s="69" t="b">
        <v>0</v>
      </c>
      <c r="F366" s="69" t="b">
        <v>0</v>
      </c>
      <c r="G366" s="69" t="b">
        <v>0</v>
      </c>
    </row>
    <row r="367" spans="1:7" ht="15">
      <c r="A367" s="69" t="s">
        <v>1822</v>
      </c>
      <c r="B367" s="69">
        <v>2</v>
      </c>
      <c r="C367" s="87">
        <v>0.005281696016950405</v>
      </c>
      <c r="D367" s="69" t="s">
        <v>1404</v>
      </c>
      <c r="E367" s="69" t="b">
        <v>0</v>
      </c>
      <c r="F367" s="69" t="b">
        <v>0</v>
      </c>
      <c r="G367" s="69" t="b">
        <v>0</v>
      </c>
    </row>
    <row r="368" spans="1:7" ht="15">
      <c r="A368" s="69" t="s">
        <v>1823</v>
      </c>
      <c r="B368" s="69">
        <v>2</v>
      </c>
      <c r="C368" s="87">
        <v>0.005281696016950405</v>
      </c>
      <c r="D368" s="69" t="s">
        <v>1404</v>
      </c>
      <c r="E368" s="69" t="b">
        <v>0</v>
      </c>
      <c r="F368" s="69" t="b">
        <v>0</v>
      </c>
      <c r="G368" s="69" t="b">
        <v>0</v>
      </c>
    </row>
    <row r="369" spans="1:7" ht="15">
      <c r="A369" s="69" t="s">
        <v>1471</v>
      </c>
      <c r="B369" s="69">
        <v>26</v>
      </c>
      <c r="C369" s="87">
        <v>0</v>
      </c>
      <c r="D369" s="69" t="s">
        <v>1405</v>
      </c>
      <c r="E369" s="69" t="b">
        <v>0</v>
      </c>
      <c r="F369" s="69" t="b">
        <v>0</v>
      </c>
      <c r="G369" s="69" t="b">
        <v>0</v>
      </c>
    </row>
    <row r="370" spans="1:7" ht="15">
      <c r="A370" s="69" t="s">
        <v>1472</v>
      </c>
      <c r="B370" s="69">
        <v>12</v>
      </c>
      <c r="C370" s="87">
        <v>0.012259952408631264</v>
      </c>
      <c r="D370" s="69" t="s">
        <v>1405</v>
      </c>
      <c r="E370" s="69" t="b">
        <v>0</v>
      </c>
      <c r="F370" s="69" t="b">
        <v>0</v>
      </c>
      <c r="G370" s="69" t="b">
        <v>0</v>
      </c>
    </row>
    <row r="371" spans="1:7" ht="15">
      <c r="A371" s="69" t="s">
        <v>693</v>
      </c>
      <c r="B371" s="69">
        <v>11</v>
      </c>
      <c r="C371" s="87">
        <v>0.01257057871362801</v>
      </c>
      <c r="D371" s="69" t="s">
        <v>1405</v>
      </c>
      <c r="E371" s="69" t="b">
        <v>0</v>
      </c>
      <c r="F371" s="69" t="b">
        <v>0</v>
      </c>
      <c r="G371" s="69" t="b">
        <v>0</v>
      </c>
    </row>
    <row r="372" spans="1:7" ht="15">
      <c r="A372" s="69" t="s">
        <v>732</v>
      </c>
      <c r="B372" s="69">
        <v>11</v>
      </c>
      <c r="C372" s="87">
        <v>0.01257057871362801</v>
      </c>
      <c r="D372" s="69" t="s">
        <v>1405</v>
      </c>
      <c r="E372" s="69" t="b">
        <v>0</v>
      </c>
      <c r="F372" s="69" t="b">
        <v>0</v>
      </c>
      <c r="G372" s="69" t="b">
        <v>0</v>
      </c>
    </row>
    <row r="373" spans="1:7" ht="15">
      <c r="A373" s="69" t="s">
        <v>1473</v>
      </c>
      <c r="B373" s="69">
        <v>8</v>
      </c>
      <c r="C373" s="87">
        <v>0.01417543509378925</v>
      </c>
      <c r="D373" s="69" t="s">
        <v>1405</v>
      </c>
      <c r="E373" s="69" t="b">
        <v>0</v>
      </c>
      <c r="F373" s="69" t="b">
        <v>0</v>
      </c>
      <c r="G373" s="69" t="b">
        <v>0</v>
      </c>
    </row>
    <row r="374" spans="1:7" ht="15">
      <c r="A374" s="69" t="s">
        <v>1485</v>
      </c>
      <c r="B374" s="69">
        <v>8</v>
      </c>
      <c r="C374" s="87">
        <v>0.01417543509378925</v>
      </c>
      <c r="D374" s="69" t="s">
        <v>1405</v>
      </c>
      <c r="E374" s="69" t="b">
        <v>0</v>
      </c>
      <c r="F374" s="69" t="b">
        <v>0</v>
      </c>
      <c r="G374" s="69" t="b">
        <v>0</v>
      </c>
    </row>
    <row r="375" spans="1:7" ht="15">
      <c r="A375" s="69" t="s">
        <v>725</v>
      </c>
      <c r="B375" s="69">
        <v>7</v>
      </c>
      <c r="C375" s="87">
        <v>0.012403505707065594</v>
      </c>
      <c r="D375" s="69" t="s">
        <v>1405</v>
      </c>
      <c r="E375" s="69" t="b">
        <v>0</v>
      </c>
      <c r="F375" s="69" t="b">
        <v>0</v>
      </c>
      <c r="G375" s="69" t="b">
        <v>0</v>
      </c>
    </row>
    <row r="376" spans="1:7" ht="15">
      <c r="A376" s="69" t="s">
        <v>728</v>
      </c>
      <c r="B376" s="69">
        <v>7</v>
      </c>
      <c r="C376" s="87">
        <v>0.012403505707065594</v>
      </c>
      <c r="D376" s="69" t="s">
        <v>1405</v>
      </c>
      <c r="E376" s="69" t="b">
        <v>0</v>
      </c>
      <c r="F376" s="69" t="b">
        <v>0</v>
      </c>
      <c r="G376" s="69" t="b">
        <v>0</v>
      </c>
    </row>
    <row r="377" spans="1:7" ht="15">
      <c r="A377" s="69" t="s">
        <v>1486</v>
      </c>
      <c r="B377" s="69">
        <v>7</v>
      </c>
      <c r="C377" s="87">
        <v>0.012403505707065594</v>
      </c>
      <c r="D377" s="69" t="s">
        <v>1405</v>
      </c>
      <c r="E377" s="69" t="b">
        <v>0</v>
      </c>
      <c r="F377" s="69" t="b">
        <v>0</v>
      </c>
      <c r="G377" s="69" t="b">
        <v>0</v>
      </c>
    </row>
    <row r="378" spans="1:7" ht="15">
      <c r="A378" s="69" t="s">
        <v>1487</v>
      </c>
      <c r="B378" s="69">
        <v>4</v>
      </c>
      <c r="C378" s="87">
        <v>0.010203589965949682</v>
      </c>
      <c r="D378" s="69" t="s">
        <v>1405</v>
      </c>
      <c r="E378" s="69" t="b">
        <v>0</v>
      </c>
      <c r="F378" s="69" t="b">
        <v>0</v>
      </c>
      <c r="G378" s="69" t="b">
        <v>0</v>
      </c>
    </row>
    <row r="379" spans="1:7" ht="15">
      <c r="A379" s="69" t="s">
        <v>1679</v>
      </c>
      <c r="B379" s="69">
        <v>4</v>
      </c>
      <c r="C379" s="87">
        <v>0.010203589965949682</v>
      </c>
      <c r="D379" s="69" t="s">
        <v>1405</v>
      </c>
      <c r="E379" s="69" t="b">
        <v>0</v>
      </c>
      <c r="F379" s="69" t="b">
        <v>0</v>
      </c>
      <c r="G379" s="69" t="b">
        <v>0</v>
      </c>
    </row>
    <row r="380" spans="1:7" ht="15">
      <c r="A380" s="69" t="s">
        <v>1677</v>
      </c>
      <c r="B380" s="69">
        <v>4</v>
      </c>
      <c r="C380" s="87">
        <v>0.011805368640415067</v>
      </c>
      <c r="D380" s="69" t="s">
        <v>1405</v>
      </c>
      <c r="E380" s="69" t="b">
        <v>0</v>
      </c>
      <c r="F380" s="69" t="b">
        <v>0</v>
      </c>
      <c r="G380" s="69" t="b">
        <v>0</v>
      </c>
    </row>
    <row r="381" spans="1:7" ht="15">
      <c r="A381" s="69" t="s">
        <v>1482</v>
      </c>
      <c r="B381" s="69">
        <v>4</v>
      </c>
      <c r="C381" s="87">
        <v>0.014062948884718672</v>
      </c>
      <c r="D381" s="69" t="s">
        <v>1405</v>
      </c>
      <c r="E381" s="69" t="b">
        <v>0</v>
      </c>
      <c r="F381" s="69" t="b">
        <v>0</v>
      </c>
      <c r="G381" s="69" t="b">
        <v>0</v>
      </c>
    </row>
    <row r="382" spans="1:7" ht="15">
      <c r="A382" s="69" t="s">
        <v>731</v>
      </c>
      <c r="B382" s="69">
        <v>4</v>
      </c>
      <c r="C382" s="87">
        <v>0.010203589965949682</v>
      </c>
      <c r="D382" s="69" t="s">
        <v>1405</v>
      </c>
      <c r="E382" s="69" t="b">
        <v>0</v>
      </c>
      <c r="F382" s="69" t="b">
        <v>0</v>
      </c>
      <c r="G382" s="69" t="b">
        <v>0</v>
      </c>
    </row>
    <row r="383" spans="1:7" ht="15">
      <c r="A383" s="69" t="s">
        <v>1476</v>
      </c>
      <c r="B383" s="69">
        <v>4</v>
      </c>
      <c r="C383" s="87">
        <v>0.010203589965949682</v>
      </c>
      <c r="D383" s="69" t="s">
        <v>1405</v>
      </c>
      <c r="E383" s="69" t="b">
        <v>0</v>
      </c>
      <c r="F383" s="69" t="b">
        <v>0</v>
      </c>
      <c r="G383" s="69" t="b">
        <v>0</v>
      </c>
    </row>
    <row r="384" spans="1:7" ht="15">
      <c r="A384" s="69" t="s">
        <v>1675</v>
      </c>
      <c r="B384" s="69">
        <v>4</v>
      </c>
      <c r="C384" s="87">
        <v>0.010203589965949682</v>
      </c>
      <c r="D384" s="69" t="s">
        <v>1405</v>
      </c>
      <c r="E384" s="69" t="b">
        <v>0</v>
      </c>
      <c r="F384" s="69" t="b">
        <v>0</v>
      </c>
      <c r="G384" s="69" t="b">
        <v>0</v>
      </c>
    </row>
    <row r="385" spans="1:7" ht="15">
      <c r="A385" s="69" t="s">
        <v>733</v>
      </c>
      <c r="B385" s="69">
        <v>4</v>
      </c>
      <c r="C385" s="87">
        <v>0.010203589965949682</v>
      </c>
      <c r="D385" s="69" t="s">
        <v>1405</v>
      </c>
      <c r="E385" s="69" t="b">
        <v>0</v>
      </c>
      <c r="F385" s="69" t="b">
        <v>0</v>
      </c>
      <c r="G385" s="69" t="b">
        <v>0</v>
      </c>
    </row>
    <row r="386" spans="1:7" ht="15">
      <c r="A386" s="69" t="s">
        <v>1695</v>
      </c>
      <c r="B386" s="69">
        <v>4</v>
      </c>
      <c r="C386" s="87">
        <v>0.010203589965949682</v>
      </c>
      <c r="D386" s="69" t="s">
        <v>1405</v>
      </c>
      <c r="E386" s="69" t="b">
        <v>0</v>
      </c>
      <c r="F386" s="69" t="b">
        <v>0</v>
      </c>
      <c r="G386" s="69" t="b">
        <v>0</v>
      </c>
    </row>
    <row r="387" spans="1:7" ht="15">
      <c r="A387" s="69" t="s">
        <v>1681</v>
      </c>
      <c r="B387" s="69">
        <v>4</v>
      </c>
      <c r="C387" s="87">
        <v>0.010203589965949682</v>
      </c>
      <c r="D387" s="69" t="s">
        <v>1405</v>
      </c>
      <c r="E387" s="69" t="b">
        <v>0</v>
      </c>
      <c r="F387" s="69" t="b">
        <v>0</v>
      </c>
      <c r="G387" s="69" t="b">
        <v>0</v>
      </c>
    </row>
    <row r="388" spans="1:7" ht="15">
      <c r="A388" s="69" t="s">
        <v>1685</v>
      </c>
      <c r="B388" s="69">
        <v>3</v>
      </c>
      <c r="C388" s="87">
        <v>0.0088540264803113</v>
      </c>
      <c r="D388" s="69" t="s">
        <v>1405</v>
      </c>
      <c r="E388" s="69" t="b">
        <v>0</v>
      </c>
      <c r="F388" s="69" t="b">
        <v>0</v>
      </c>
      <c r="G388" s="69" t="b">
        <v>0</v>
      </c>
    </row>
    <row r="389" spans="1:7" ht="15">
      <c r="A389" s="69" t="s">
        <v>736</v>
      </c>
      <c r="B389" s="69">
        <v>3</v>
      </c>
      <c r="C389" s="87">
        <v>0.0088540264803113</v>
      </c>
      <c r="D389" s="69" t="s">
        <v>1405</v>
      </c>
      <c r="E389" s="69" t="b">
        <v>0</v>
      </c>
      <c r="F389" s="69" t="b">
        <v>0</v>
      </c>
      <c r="G389" s="69" t="b">
        <v>0</v>
      </c>
    </row>
    <row r="390" spans="1:7" ht="15">
      <c r="A390" s="69" t="s">
        <v>1474</v>
      </c>
      <c r="B390" s="69">
        <v>3</v>
      </c>
      <c r="C390" s="87">
        <v>0.0088540264803113</v>
      </c>
      <c r="D390" s="69" t="s">
        <v>1405</v>
      </c>
      <c r="E390" s="69" t="b">
        <v>0</v>
      </c>
      <c r="F390" s="69" t="b">
        <v>0</v>
      </c>
      <c r="G390" s="69" t="b">
        <v>0</v>
      </c>
    </row>
    <row r="391" spans="1:7" ht="15">
      <c r="A391" s="69" t="s">
        <v>1674</v>
      </c>
      <c r="B391" s="69">
        <v>3</v>
      </c>
      <c r="C391" s="87">
        <v>0.0088540264803113</v>
      </c>
      <c r="D391" s="69" t="s">
        <v>1405</v>
      </c>
      <c r="E391" s="69" t="b">
        <v>0</v>
      </c>
      <c r="F391" s="69" t="b">
        <v>0</v>
      </c>
      <c r="G391" s="69" t="b">
        <v>0</v>
      </c>
    </row>
    <row r="392" spans="1:7" ht="15">
      <c r="A392" s="69" t="s">
        <v>1697</v>
      </c>
      <c r="B392" s="69">
        <v>3</v>
      </c>
      <c r="C392" s="87">
        <v>0.0088540264803113</v>
      </c>
      <c r="D392" s="69" t="s">
        <v>1405</v>
      </c>
      <c r="E392" s="69" t="b">
        <v>0</v>
      </c>
      <c r="F392" s="69" t="b">
        <v>0</v>
      </c>
      <c r="G392" s="69" t="b">
        <v>0</v>
      </c>
    </row>
    <row r="393" spans="1:7" ht="15">
      <c r="A393" s="69" t="s">
        <v>449</v>
      </c>
      <c r="B393" s="69">
        <v>3</v>
      </c>
      <c r="C393" s="87">
        <v>0.0088540264803113</v>
      </c>
      <c r="D393" s="69" t="s">
        <v>1405</v>
      </c>
      <c r="E393" s="69" t="b">
        <v>0</v>
      </c>
      <c r="F393" s="69" t="b">
        <v>0</v>
      </c>
      <c r="G393" s="69" t="b">
        <v>0</v>
      </c>
    </row>
    <row r="394" spans="1:7" ht="15">
      <c r="A394" s="69" t="s">
        <v>1716</v>
      </c>
      <c r="B394" s="69">
        <v>3</v>
      </c>
      <c r="C394" s="87">
        <v>0.0088540264803113</v>
      </c>
      <c r="D394" s="69" t="s">
        <v>1405</v>
      </c>
      <c r="E394" s="69" t="b">
        <v>0</v>
      </c>
      <c r="F394" s="69" t="b">
        <v>0</v>
      </c>
      <c r="G394" s="69" t="b">
        <v>0</v>
      </c>
    </row>
    <row r="395" spans="1:7" ht="15">
      <c r="A395" s="69" t="s">
        <v>1682</v>
      </c>
      <c r="B395" s="69">
        <v>3</v>
      </c>
      <c r="C395" s="87">
        <v>0.0088540264803113</v>
      </c>
      <c r="D395" s="69" t="s">
        <v>1405</v>
      </c>
      <c r="E395" s="69" t="b">
        <v>0</v>
      </c>
      <c r="F395" s="69" t="b">
        <v>0</v>
      </c>
      <c r="G395" s="69" t="b">
        <v>0</v>
      </c>
    </row>
    <row r="396" spans="1:7" ht="15">
      <c r="A396" s="69" t="s">
        <v>1717</v>
      </c>
      <c r="B396" s="69">
        <v>3</v>
      </c>
      <c r="C396" s="87">
        <v>0.0088540264803113</v>
      </c>
      <c r="D396" s="69" t="s">
        <v>1405</v>
      </c>
      <c r="E396" s="69" t="b">
        <v>0</v>
      </c>
      <c r="F396" s="69" t="b">
        <v>0</v>
      </c>
      <c r="G396" s="69" t="b">
        <v>0</v>
      </c>
    </row>
    <row r="397" spans="1:7" ht="15">
      <c r="A397" s="69" t="s">
        <v>735</v>
      </c>
      <c r="B397" s="69">
        <v>3</v>
      </c>
      <c r="C397" s="87">
        <v>0.0088540264803113</v>
      </c>
      <c r="D397" s="69" t="s">
        <v>1405</v>
      </c>
      <c r="E397" s="69" t="b">
        <v>0</v>
      </c>
      <c r="F397" s="69" t="b">
        <v>0</v>
      </c>
      <c r="G397" s="69" t="b">
        <v>0</v>
      </c>
    </row>
    <row r="398" spans="1:7" ht="15">
      <c r="A398" s="69" t="s">
        <v>1718</v>
      </c>
      <c r="B398" s="69">
        <v>3</v>
      </c>
      <c r="C398" s="87">
        <v>0.0088540264803113</v>
      </c>
      <c r="D398" s="69" t="s">
        <v>1405</v>
      </c>
      <c r="E398" s="69" t="b">
        <v>0</v>
      </c>
      <c r="F398" s="69" t="b">
        <v>0</v>
      </c>
      <c r="G398" s="69" t="b">
        <v>0</v>
      </c>
    </row>
    <row r="399" spans="1:7" ht="15">
      <c r="A399" s="69" t="s">
        <v>1719</v>
      </c>
      <c r="B399" s="69">
        <v>3</v>
      </c>
      <c r="C399" s="87">
        <v>0.0088540264803113</v>
      </c>
      <c r="D399" s="69" t="s">
        <v>1405</v>
      </c>
      <c r="E399" s="69" t="b">
        <v>0</v>
      </c>
      <c r="F399" s="69" t="b">
        <v>0</v>
      </c>
      <c r="G399" s="69" t="b">
        <v>0</v>
      </c>
    </row>
    <row r="400" spans="1:7" ht="15">
      <c r="A400" s="69" t="s">
        <v>734</v>
      </c>
      <c r="B400" s="69">
        <v>3</v>
      </c>
      <c r="C400" s="87">
        <v>0.0088540264803113</v>
      </c>
      <c r="D400" s="69" t="s">
        <v>1405</v>
      </c>
      <c r="E400" s="69" t="b">
        <v>0</v>
      </c>
      <c r="F400" s="69" t="b">
        <v>0</v>
      </c>
      <c r="G400" s="69" t="b">
        <v>0</v>
      </c>
    </row>
    <row r="401" spans="1:7" ht="15">
      <c r="A401" s="69" t="s">
        <v>721</v>
      </c>
      <c r="B401" s="69">
        <v>3</v>
      </c>
      <c r="C401" s="87">
        <v>0.0088540264803113</v>
      </c>
      <c r="D401" s="69" t="s">
        <v>1405</v>
      </c>
      <c r="E401" s="69" t="b">
        <v>0</v>
      </c>
      <c r="F401" s="69" t="b">
        <v>0</v>
      </c>
      <c r="G401" s="69" t="b">
        <v>0</v>
      </c>
    </row>
    <row r="402" spans="1:7" ht="15">
      <c r="A402" s="69" t="s">
        <v>1720</v>
      </c>
      <c r="B402" s="69">
        <v>3</v>
      </c>
      <c r="C402" s="87">
        <v>0.0088540264803113</v>
      </c>
      <c r="D402" s="69" t="s">
        <v>1405</v>
      </c>
      <c r="E402" s="69" t="b">
        <v>0</v>
      </c>
      <c r="F402" s="69" t="b">
        <v>0</v>
      </c>
      <c r="G402" s="69" t="b">
        <v>0</v>
      </c>
    </row>
    <row r="403" spans="1:7" ht="15">
      <c r="A403" s="69" t="s">
        <v>1683</v>
      </c>
      <c r="B403" s="69">
        <v>3</v>
      </c>
      <c r="C403" s="87">
        <v>0.0088540264803113</v>
      </c>
      <c r="D403" s="69" t="s">
        <v>1405</v>
      </c>
      <c r="E403" s="69" t="b">
        <v>0</v>
      </c>
      <c r="F403" s="69" t="b">
        <v>0</v>
      </c>
      <c r="G403" s="69" t="b">
        <v>0</v>
      </c>
    </row>
    <row r="404" spans="1:7" ht="15">
      <c r="A404" s="69" t="s">
        <v>1692</v>
      </c>
      <c r="B404" s="69">
        <v>3</v>
      </c>
      <c r="C404" s="87">
        <v>0.0088540264803113</v>
      </c>
      <c r="D404" s="69" t="s">
        <v>1405</v>
      </c>
      <c r="E404" s="69" t="b">
        <v>0</v>
      </c>
      <c r="F404" s="69" t="b">
        <v>0</v>
      </c>
      <c r="G404" s="69" t="b">
        <v>0</v>
      </c>
    </row>
    <row r="405" spans="1:7" ht="15">
      <c r="A405" s="69" t="s">
        <v>1694</v>
      </c>
      <c r="B405" s="69">
        <v>3</v>
      </c>
      <c r="C405" s="87">
        <v>0.0088540264803113</v>
      </c>
      <c r="D405" s="69" t="s">
        <v>1405</v>
      </c>
      <c r="E405" s="69" t="b">
        <v>0</v>
      </c>
      <c r="F405" s="69" t="b">
        <v>0</v>
      </c>
      <c r="G405" s="69" t="b">
        <v>0</v>
      </c>
    </row>
    <row r="406" spans="1:7" ht="15">
      <c r="A406" s="69" t="s">
        <v>1721</v>
      </c>
      <c r="B406" s="69">
        <v>3</v>
      </c>
      <c r="C406" s="87">
        <v>0.0088540264803113</v>
      </c>
      <c r="D406" s="69" t="s">
        <v>1405</v>
      </c>
      <c r="E406" s="69" t="b">
        <v>0</v>
      </c>
      <c r="F406" s="69" t="b">
        <v>0</v>
      </c>
      <c r="G406" s="69" t="b">
        <v>0</v>
      </c>
    </row>
    <row r="407" spans="1:7" ht="15">
      <c r="A407" s="69" t="s">
        <v>1693</v>
      </c>
      <c r="B407" s="69">
        <v>3</v>
      </c>
      <c r="C407" s="87">
        <v>0.0088540264803113</v>
      </c>
      <c r="D407" s="69" t="s">
        <v>1405</v>
      </c>
      <c r="E407" s="69" t="b">
        <v>0</v>
      </c>
      <c r="F407" s="69" t="b">
        <v>0</v>
      </c>
      <c r="G407" s="69" t="b">
        <v>0</v>
      </c>
    </row>
    <row r="408" spans="1:7" ht="15">
      <c r="A408" s="69" t="s">
        <v>1723</v>
      </c>
      <c r="B408" s="69">
        <v>3</v>
      </c>
      <c r="C408" s="87">
        <v>0.0088540264803113</v>
      </c>
      <c r="D408" s="69" t="s">
        <v>1405</v>
      </c>
      <c r="E408" s="69" t="b">
        <v>0</v>
      </c>
      <c r="F408" s="69" t="b">
        <v>0</v>
      </c>
      <c r="G408" s="69" t="b">
        <v>0</v>
      </c>
    </row>
    <row r="409" spans="1:7" ht="15">
      <c r="A409" s="69" t="s">
        <v>1698</v>
      </c>
      <c r="B409" s="69">
        <v>2</v>
      </c>
      <c r="C409" s="87">
        <v>0.007031474442359336</v>
      </c>
      <c r="D409" s="69" t="s">
        <v>1405</v>
      </c>
      <c r="E409" s="69" t="b">
        <v>0</v>
      </c>
      <c r="F409" s="69" t="b">
        <v>0</v>
      </c>
      <c r="G409" s="69" t="b">
        <v>0</v>
      </c>
    </row>
    <row r="410" spans="1:7" ht="15">
      <c r="A410" s="69" t="s">
        <v>1699</v>
      </c>
      <c r="B410" s="69">
        <v>2</v>
      </c>
      <c r="C410" s="87">
        <v>0.007031474442359336</v>
      </c>
      <c r="D410" s="69" t="s">
        <v>1405</v>
      </c>
      <c r="E410" s="69" t="b">
        <v>0</v>
      </c>
      <c r="F410" s="69" t="b">
        <v>0</v>
      </c>
      <c r="G410" s="69" t="b">
        <v>0</v>
      </c>
    </row>
    <row r="411" spans="1:7" ht="15">
      <c r="A411" s="69" t="s">
        <v>1767</v>
      </c>
      <c r="B411" s="69">
        <v>2</v>
      </c>
      <c r="C411" s="87">
        <v>0.007031474442359336</v>
      </c>
      <c r="D411" s="69" t="s">
        <v>1405</v>
      </c>
      <c r="E411" s="69" t="b">
        <v>0</v>
      </c>
      <c r="F411" s="69" t="b">
        <v>0</v>
      </c>
      <c r="G411" s="69" t="b">
        <v>0</v>
      </c>
    </row>
    <row r="412" spans="1:7" ht="15">
      <c r="A412" s="69" t="s">
        <v>369</v>
      </c>
      <c r="B412" s="69">
        <v>2</v>
      </c>
      <c r="C412" s="87">
        <v>0.007031474442359336</v>
      </c>
      <c r="D412" s="69" t="s">
        <v>1405</v>
      </c>
      <c r="E412" s="69" t="b">
        <v>0</v>
      </c>
      <c r="F412" s="69" t="b">
        <v>0</v>
      </c>
      <c r="G412" s="69" t="b">
        <v>0</v>
      </c>
    </row>
    <row r="413" spans="1:7" ht="15">
      <c r="A413" s="69" t="s">
        <v>1725</v>
      </c>
      <c r="B413" s="69">
        <v>2</v>
      </c>
      <c r="C413" s="87">
        <v>0.007031474442359336</v>
      </c>
      <c r="D413" s="69" t="s">
        <v>1405</v>
      </c>
      <c r="E413" s="69" t="b">
        <v>0</v>
      </c>
      <c r="F413" s="69" t="b">
        <v>0</v>
      </c>
      <c r="G413" s="69" t="b">
        <v>0</v>
      </c>
    </row>
    <row r="414" spans="1:7" ht="15">
      <c r="A414" s="69" t="s">
        <v>1700</v>
      </c>
      <c r="B414" s="69">
        <v>2</v>
      </c>
      <c r="C414" s="87">
        <v>0.007031474442359336</v>
      </c>
      <c r="D414" s="69" t="s">
        <v>1405</v>
      </c>
      <c r="E414" s="69" t="b">
        <v>0</v>
      </c>
      <c r="F414" s="69" t="b">
        <v>0</v>
      </c>
      <c r="G414" s="69" t="b">
        <v>0</v>
      </c>
    </row>
    <row r="415" spans="1:7" ht="15">
      <c r="A415" s="69" t="s">
        <v>1769</v>
      </c>
      <c r="B415" s="69">
        <v>2</v>
      </c>
      <c r="C415" s="87">
        <v>0.007031474442359336</v>
      </c>
      <c r="D415" s="69" t="s">
        <v>1405</v>
      </c>
      <c r="E415" s="69" t="b">
        <v>0</v>
      </c>
      <c r="F415" s="69" t="b">
        <v>0</v>
      </c>
      <c r="G415" s="69" t="b">
        <v>0</v>
      </c>
    </row>
    <row r="416" spans="1:7" ht="15">
      <c r="A416" s="69" t="s">
        <v>1690</v>
      </c>
      <c r="B416" s="69">
        <v>2</v>
      </c>
      <c r="C416" s="87">
        <v>0.007031474442359336</v>
      </c>
      <c r="D416" s="69" t="s">
        <v>1405</v>
      </c>
      <c r="E416" s="69" t="b">
        <v>0</v>
      </c>
      <c r="F416" s="69" t="b">
        <v>0</v>
      </c>
      <c r="G416" s="69" t="b">
        <v>0</v>
      </c>
    </row>
    <row r="417" spans="1:7" ht="15">
      <c r="A417" s="69" t="s">
        <v>1691</v>
      </c>
      <c r="B417" s="69">
        <v>2</v>
      </c>
      <c r="C417" s="87">
        <v>0.007031474442359336</v>
      </c>
      <c r="D417" s="69" t="s">
        <v>1405</v>
      </c>
      <c r="E417" s="69" t="b">
        <v>0</v>
      </c>
      <c r="F417" s="69" t="b">
        <v>0</v>
      </c>
      <c r="G417" s="69" t="b">
        <v>0</v>
      </c>
    </row>
    <row r="418" spans="1:7" ht="15">
      <c r="A418" s="69" t="s">
        <v>724</v>
      </c>
      <c r="B418" s="69">
        <v>2</v>
      </c>
      <c r="C418" s="87">
        <v>0.007031474442359336</v>
      </c>
      <c r="D418" s="69" t="s">
        <v>1405</v>
      </c>
      <c r="E418" s="69" t="b">
        <v>0</v>
      </c>
      <c r="F418" s="69" t="b">
        <v>0</v>
      </c>
      <c r="G418" s="69" t="b">
        <v>0</v>
      </c>
    </row>
    <row r="419" spans="1:7" ht="15">
      <c r="A419" s="69" t="s">
        <v>1789</v>
      </c>
      <c r="B419" s="69">
        <v>2</v>
      </c>
      <c r="C419" s="87">
        <v>0.007031474442359336</v>
      </c>
      <c r="D419" s="69" t="s">
        <v>1405</v>
      </c>
      <c r="E419" s="69" t="b">
        <v>0</v>
      </c>
      <c r="F419" s="69" t="b">
        <v>0</v>
      </c>
      <c r="G419" s="69" t="b">
        <v>0</v>
      </c>
    </row>
    <row r="420" spans="1:7" ht="15">
      <c r="A420" s="69" t="s">
        <v>1678</v>
      </c>
      <c r="B420" s="69">
        <v>2</v>
      </c>
      <c r="C420" s="87">
        <v>0.007031474442359336</v>
      </c>
      <c r="D420" s="69" t="s">
        <v>1405</v>
      </c>
      <c r="E420" s="69" t="b">
        <v>0</v>
      </c>
      <c r="F420" s="69" t="b">
        <v>0</v>
      </c>
      <c r="G420" s="69" t="b">
        <v>0</v>
      </c>
    </row>
    <row r="421" spans="1:7" ht="15">
      <c r="A421" s="69" t="s">
        <v>1747</v>
      </c>
      <c r="B421" s="69">
        <v>2</v>
      </c>
      <c r="C421" s="87">
        <v>0.007031474442359336</v>
      </c>
      <c r="D421" s="69" t="s">
        <v>1405</v>
      </c>
      <c r="E421" s="69" t="b">
        <v>0</v>
      </c>
      <c r="F421" s="69" t="b">
        <v>0</v>
      </c>
      <c r="G421" s="69" t="b">
        <v>0</v>
      </c>
    </row>
    <row r="422" spans="1:7" ht="15">
      <c r="A422" s="69" t="s">
        <v>1748</v>
      </c>
      <c r="B422" s="69">
        <v>2</v>
      </c>
      <c r="C422" s="87">
        <v>0.007031474442359336</v>
      </c>
      <c r="D422" s="69" t="s">
        <v>1405</v>
      </c>
      <c r="E422" s="69" t="b">
        <v>0</v>
      </c>
      <c r="F422" s="69" t="b">
        <v>0</v>
      </c>
      <c r="G422" s="69" t="b">
        <v>0</v>
      </c>
    </row>
    <row r="423" spans="1:7" ht="15">
      <c r="A423" s="69" t="s">
        <v>1696</v>
      </c>
      <c r="B423" s="69">
        <v>2</v>
      </c>
      <c r="C423" s="87">
        <v>0.007031474442359336</v>
      </c>
      <c r="D423" s="69" t="s">
        <v>1405</v>
      </c>
      <c r="E423" s="69" t="b">
        <v>0</v>
      </c>
      <c r="F423" s="69" t="b">
        <v>0</v>
      </c>
      <c r="G423" s="69" t="b">
        <v>0</v>
      </c>
    </row>
    <row r="424" spans="1:7" ht="15">
      <c r="A424" s="69" t="s">
        <v>1722</v>
      </c>
      <c r="B424" s="69">
        <v>2</v>
      </c>
      <c r="C424" s="87">
        <v>0.007031474442359336</v>
      </c>
      <c r="D424" s="69" t="s">
        <v>1405</v>
      </c>
      <c r="E424" s="69" t="b">
        <v>0</v>
      </c>
      <c r="F424" s="69" t="b">
        <v>0</v>
      </c>
      <c r="G424" s="69" t="b">
        <v>0</v>
      </c>
    </row>
    <row r="425" spans="1:7" ht="15">
      <c r="A425" s="69" t="s">
        <v>1749</v>
      </c>
      <c r="B425" s="69">
        <v>2</v>
      </c>
      <c r="C425" s="87">
        <v>0.007031474442359336</v>
      </c>
      <c r="D425" s="69" t="s">
        <v>1405</v>
      </c>
      <c r="E425" s="69" t="b">
        <v>0</v>
      </c>
      <c r="F425" s="69" t="b">
        <v>0</v>
      </c>
      <c r="G425" s="69" t="b">
        <v>0</v>
      </c>
    </row>
    <row r="426" spans="1:7" ht="15">
      <c r="A426" s="69" t="s">
        <v>1750</v>
      </c>
      <c r="B426" s="69">
        <v>2</v>
      </c>
      <c r="C426" s="87">
        <v>0.007031474442359336</v>
      </c>
      <c r="D426" s="69" t="s">
        <v>1405</v>
      </c>
      <c r="E426" s="69" t="b">
        <v>0</v>
      </c>
      <c r="F426" s="69" t="b">
        <v>0</v>
      </c>
      <c r="G426" s="69" t="b">
        <v>0</v>
      </c>
    </row>
    <row r="427" spans="1:7" ht="15">
      <c r="A427" s="69" t="s">
        <v>1751</v>
      </c>
      <c r="B427" s="69">
        <v>2</v>
      </c>
      <c r="C427" s="87">
        <v>0.007031474442359336</v>
      </c>
      <c r="D427" s="69" t="s">
        <v>1405</v>
      </c>
      <c r="E427" s="69" t="b">
        <v>0</v>
      </c>
      <c r="F427" s="69" t="b">
        <v>0</v>
      </c>
      <c r="G427" s="69" t="b">
        <v>0</v>
      </c>
    </row>
    <row r="428" spans="1:7" ht="15">
      <c r="A428" s="69" t="s">
        <v>1785</v>
      </c>
      <c r="B428" s="69">
        <v>2</v>
      </c>
      <c r="C428" s="87">
        <v>0.007031474442359336</v>
      </c>
      <c r="D428" s="69" t="s">
        <v>1405</v>
      </c>
      <c r="E428" s="69" t="b">
        <v>0</v>
      </c>
      <c r="F428" s="69" t="b">
        <v>0</v>
      </c>
      <c r="G428" s="69" t="b">
        <v>0</v>
      </c>
    </row>
    <row r="429" spans="1:7" ht="15">
      <c r="A429" s="69" t="s">
        <v>1471</v>
      </c>
      <c r="B429" s="69">
        <v>10</v>
      </c>
      <c r="C429" s="87">
        <v>0</v>
      </c>
      <c r="D429" s="69" t="s">
        <v>1406</v>
      </c>
      <c r="E429" s="69" t="b">
        <v>0</v>
      </c>
      <c r="F429" s="69" t="b">
        <v>0</v>
      </c>
      <c r="G429" s="69" t="b">
        <v>0</v>
      </c>
    </row>
    <row r="430" spans="1:7" ht="15">
      <c r="A430" s="69" t="s">
        <v>1489</v>
      </c>
      <c r="B430" s="69">
        <v>7</v>
      </c>
      <c r="C430" s="87">
        <v>0.01820640562551806</v>
      </c>
      <c r="D430" s="69" t="s">
        <v>1406</v>
      </c>
      <c r="E430" s="69" t="b">
        <v>0</v>
      </c>
      <c r="F430" s="69" t="b">
        <v>0</v>
      </c>
      <c r="G430" s="69" t="b">
        <v>0</v>
      </c>
    </row>
    <row r="431" spans="1:7" ht="15">
      <c r="A431" s="69" t="s">
        <v>1490</v>
      </c>
      <c r="B431" s="69">
        <v>7</v>
      </c>
      <c r="C431" s="87">
        <v>0.01820640562551806</v>
      </c>
      <c r="D431" s="69" t="s">
        <v>1406</v>
      </c>
      <c r="E431" s="69" t="b">
        <v>0</v>
      </c>
      <c r="F431" s="69" t="b">
        <v>0</v>
      </c>
      <c r="G431" s="69" t="b">
        <v>0</v>
      </c>
    </row>
    <row r="432" spans="1:7" ht="15">
      <c r="A432" s="69" t="s">
        <v>1491</v>
      </c>
      <c r="B432" s="69">
        <v>4</v>
      </c>
      <c r="C432" s="87">
        <v>0.010403660357438891</v>
      </c>
      <c r="D432" s="69" t="s">
        <v>1406</v>
      </c>
      <c r="E432" s="69" t="b">
        <v>0</v>
      </c>
      <c r="F432" s="69" t="b">
        <v>0</v>
      </c>
      <c r="G432" s="69" t="b">
        <v>0</v>
      </c>
    </row>
    <row r="433" spans="1:7" ht="15">
      <c r="A433" s="69" t="s">
        <v>1473</v>
      </c>
      <c r="B433" s="69">
        <v>4</v>
      </c>
      <c r="C433" s="87">
        <v>0.010403660357438891</v>
      </c>
      <c r="D433" s="69" t="s">
        <v>1406</v>
      </c>
      <c r="E433" s="69" t="b">
        <v>0</v>
      </c>
      <c r="F433" s="69" t="b">
        <v>0</v>
      </c>
      <c r="G433" s="69" t="b">
        <v>0</v>
      </c>
    </row>
    <row r="434" spans="1:7" ht="15">
      <c r="A434" s="69" t="s">
        <v>1485</v>
      </c>
      <c r="B434" s="69">
        <v>4</v>
      </c>
      <c r="C434" s="87">
        <v>0.010403660357438891</v>
      </c>
      <c r="D434" s="69" t="s">
        <v>1406</v>
      </c>
      <c r="E434" s="69" t="b">
        <v>0</v>
      </c>
      <c r="F434" s="69" t="b">
        <v>0</v>
      </c>
      <c r="G434" s="69" t="b">
        <v>0</v>
      </c>
    </row>
    <row r="435" spans="1:7" ht="15">
      <c r="A435" s="69" t="s">
        <v>1482</v>
      </c>
      <c r="B435" s="69">
        <v>4</v>
      </c>
      <c r="C435" s="87">
        <v>0.010403660357438891</v>
      </c>
      <c r="D435" s="69" t="s">
        <v>1406</v>
      </c>
      <c r="E435" s="69" t="b">
        <v>0</v>
      </c>
      <c r="F435" s="69" t="b">
        <v>0</v>
      </c>
      <c r="G435" s="69" t="b">
        <v>0</v>
      </c>
    </row>
    <row r="436" spans="1:7" ht="15">
      <c r="A436" s="69" t="s">
        <v>1492</v>
      </c>
      <c r="B436" s="69">
        <v>4</v>
      </c>
      <c r="C436" s="87">
        <v>0.010403660357438891</v>
      </c>
      <c r="D436" s="69" t="s">
        <v>1406</v>
      </c>
      <c r="E436" s="69" t="b">
        <v>0</v>
      </c>
      <c r="F436" s="69" t="b">
        <v>0</v>
      </c>
      <c r="G436" s="69" t="b">
        <v>0</v>
      </c>
    </row>
    <row r="437" spans="1:7" ht="15">
      <c r="A437" s="69" t="s">
        <v>1493</v>
      </c>
      <c r="B437" s="69">
        <v>4</v>
      </c>
      <c r="C437" s="87">
        <v>0.01827372560355605</v>
      </c>
      <c r="D437" s="69" t="s">
        <v>1406</v>
      </c>
      <c r="E437" s="69" t="b">
        <v>0</v>
      </c>
      <c r="F437" s="69" t="b">
        <v>0</v>
      </c>
      <c r="G437" s="69" t="b">
        <v>0</v>
      </c>
    </row>
    <row r="438" spans="1:7" ht="15">
      <c r="A438" s="69" t="s">
        <v>1494</v>
      </c>
      <c r="B438" s="69">
        <v>3</v>
      </c>
      <c r="C438" s="87">
        <v>0.010252524417261521</v>
      </c>
      <c r="D438" s="69" t="s">
        <v>1406</v>
      </c>
      <c r="E438" s="69" t="b">
        <v>0</v>
      </c>
      <c r="F438" s="69" t="b">
        <v>0</v>
      </c>
      <c r="G438" s="69" t="b">
        <v>0</v>
      </c>
    </row>
    <row r="439" spans="1:7" ht="15">
      <c r="A439" s="69" t="s">
        <v>1680</v>
      </c>
      <c r="B439" s="69">
        <v>3</v>
      </c>
      <c r="C439" s="87">
        <v>0.010252524417261521</v>
      </c>
      <c r="D439" s="69" t="s">
        <v>1406</v>
      </c>
      <c r="E439" s="69" t="b">
        <v>0</v>
      </c>
      <c r="F439" s="69" t="b">
        <v>0</v>
      </c>
      <c r="G439" s="69" t="b">
        <v>0</v>
      </c>
    </row>
    <row r="440" spans="1:7" ht="15">
      <c r="A440" s="69" t="s">
        <v>747</v>
      </c>
      <c r="B440" s="69">
        <v>2</v>
      </c>
      <c r="C440" s="87">
        <v>0.009136862801778025</v>
      </c>
      <c r="D440" s="69" t="s">
        <v>1406</v>
      </c>
      <c r="E440" s="69" t="b">
        <v>0</v>
      </c>
      <c r="F440" s="69" t="b">
        <v>0</v>
      </c>
      <c r="G440" s="69" t="b">
        <v>0</v>
      </c>
    </row>
    <row r="441" spans="1:7" ht="15">
      <c r="A441" s="69" t="s">
        <v>1775</v>
      </c>
      <c r="B441" s="69">
        <v>2</v>
      </c>
      <c r="C441" s="87">
        <v>0.009136862801778025</v>
      </c>
      <c r="D441" s="69" t="s">
        <v>1406</v>
      </c>
      <c r="E441" s="69" t="b">
        <v>0</v>
      </c>
      <c r="F441" s="69" t="b">
        <v>0</v>
      </c>
      <c r="G441" s="69" t="b">
        <v>0</v>
      </c>
    </row>
    <row r="442" spans="1:7" ht="15">
      <c r="A442" s="69" t="s">
        <v>1776</v>
      </c>
      <c r="B442" s="69">
        <v>2</v>
      </c>
      <c r="C442" s="87">
        <v>0.009136862801778025</v>
      </c>
      <c r="D442" s="69" t="s">
        <v>1406</v>
      </c>
      <c r="E442" s="69" t="b">
        <v>0</v>
      </c>
      <c r="F442" s="69" t="b">
        <v>0</v>
      </c>
      <c r="G442" s="69" t="b">
        <v>0</v>
      </c>
    </row>
    <row r="443" spans="1:7" ht="15">
      <c r="A443" s="69" t="s">
        <v>1777</v>
      </c>
      <c r="B443" s="69">
        <v>2</v>
      </c>
      <c r="C443" s="87">
        <v>0.009136862801778025</v>
      </c>
      <c r="D443" s="69" t="s">
        <v>1406</v>
      </c>
      <c r="E443" s="69" t="b">
        <v>0</v>
      </c>
      <c r="F443" s="69" t="b">
        <v>0</v>
      </c>
      <c r="G443" s="69" t="b">
        <v>0</v>
      </c>
    </row>
    <row r="444" spans="1:7" ht="15">
      <c r="A444" s="69" t="s">
        <v>349</v>
      </c>
      <c r="B444" s="69">
        <v>2</v>
      </c>
      <c r="C444" s="87">
        <v>0.009136862801778025</v>
      </c>
      <c r="D444" s="69" t="s">
        <v>1406</v>
      </c>
      <c r="E444" s="69" t="b">
        <v>0</v>
      </c>
      <c r="F444" s="69" t="b">
        <v>0</v>
      </c>
      <c r="G444" s="69" t="b">
        <v>0</v>
      </c>
    </row>
    <row r="445" spans="1:7" ht="15">
      <c r="A445" s="69" t="s">
        <v>1478</v>
      </c>
      <c r="B445" s="69">
        <v>2</v>
      </c>
      <c r="C445" s="87">
        <v>0.009136862801778025</v>
      </c>
      <c r="D445" s="69" t="s">
        <v>1406</v>
      </c>
      <c r="E445" s="69" t="b">
        <v>0</v>
      </c>
      <c r="F445" s="69" t="b">
        <v>0</v>
      </c>
      <c r="G445" s="69" t="b">
        <v>0</v>
      </c>
    </row>
    <row r="446" spans="1:7" ht="15">
      <c r="A446" s="69" t="s">
        <v>1481</v>
      </c>
      <c r="B446" s="69">
        <v>2</v>
      </c>
      <c r="C446" s="87">
        <v>0.009136862801778025</v>
      </c>
      <c r="D446" s="69" t="s">
        <v>1406</v>
      </c>
      <c r="E446" s="69" t="b">
        <v>0</v>
      </c>
      <c r="F446" s="69" t="b">
        <v>0</v>
      </c>
      <c r="G446" s="69" t="b">
        <v>0</v>
      </c>
    </row>
    <row r="447" spans="1:7" ht="15">
      <c r="A447" s="69" t="s">
        <v>1806</v>
      </c>
      <c r="B447" s="69">
        <v>2</v>
      </c>
      <c r="C447" s="87">
        <v>0.009136862801778025</v>
      </c>
      <c r="D447" s="69" t="s">
        <v>1406</v>
      </c>
      <c r="E447" s="69" t="b">
        <v>0</v>
      </c>
      <c r="F447" s="69" t="b">
        <v>0</v>
      </c>
      <c r="G447" s="69" t="b">
        <v>0</v>
      </c>
    </row>
    <row r="448" spans="1:7" ht="15">
      <c r="A448" s="69" t="s">
        <v>1807</v>
      </c>
      <c r="B448" s="69">
        <v>2</v>
      </c>
      <c r="C448" s="87">
        <v>0.009136862801778025</v>
      </c>
      <c r="D448" s="69" t="s">
        <v>1406</v>
      </c>
      <c r="E448" s="69" t="b">
        <v>0</v>
      </c>
      <c r="F448" s="69" t="b">
        <v>0</v>
      </c>
      <c r="G448" s="69" t="b">
        <v>0</v>
      </c>
    </row>
    <row r="449" spans="1:7" ht="15">
      <c r="A449" s="69" t="s">
        <v>1808</v>
      </c>
      <c r="B449" s="69">
        <v>2</v>
      </c>
      <c r="C449" s="87">
        <v>0.009136862801778025</v>
      </c>
      <c r="D449" s="69" t="s">
        <v>1406</v>
      </c>
      <c r="E449" s="69" t="b">
        <v>0</v>
      </c>
      <c r="F449" s="69" t="b">
        <v>0</v>
      </c>
      <c r="G449" s="69" t="b">
        <v>0</v>
      </c>
    </row>
    <row r="450" spans="1:7" ht="15">
      <c r="A450" s="69" t="s">
        <v>1809</v>
      </c>
      <c r="B450" s="69">
        <v>2</v>
      </c>
      <c r="C450" s="87">
        <v>0.009136862801778025</v>
      </c>
      <c r="D450" s="69" t="s">
        <v>1406</v>
      </c>
      <c r="E450" s="69" t="b">
        <v>0</v>
      </c>
      <c r="F450" s="69" t="b">
        <v>0</v>
      </c>
      <c r="G450" s="69" t="b">
        <v>0</v>
      </c>
    </row>
    <row r="451" spans="1:7" ht="15">
      <c r="A451" s="69" t="s">
        <v>1810</v>
      </c>
      <c r="B451" s="69">
        <v>2</v>
      </c>
      <c r="C451" s="87">
        <v>0.009136862801778025</v>
      </c>
      <c r="D451" s="69" t="s">
        <v>1406</v>
      </c>
      <c r="E451" s="69" t="b">
        <v>0</v>
      </c>
      <c r="F451" s="69" t="b">
        <v>0</v>
      </c>
      <c r="G451" s="69" t="b">
        <v>0</v>
      </c>
    </row>
    <row r="452" spans="1:7" ht="15">
      <c r="A452" s="69" t="s">
        <v>1811</v>
      </c>
      <c r="B452" s="69">
        <v>2</v>
      </c>
      <c r="C452" s="87">
        <v>0.009136862801778025</v>
      </c>
      <c r="D452" s="69" t="s">
        <v>1406</v>
      </c>
      <c r="E452" s="69" t="b">
        <v>0</v>
      </c>
      <c r="F452" s="69" t="b">
        <v>0</v>
      </c>
      <c r="G452" s="69" t="b">
        <v>0</v>
      </c>
    </row>
    <row r="453" spans="1:7" ht="15">
      <c r="A453" s="69" t="s">
        <v>1812</v>
      </c>
      <c r="B453" s="69">
        <v>2</v>
      </c>
      <c r="C453" s="87">
        <v>0.009136862801778025</v>
      </c>
      <c r="D453" s="69" t="s">
        <v>1406</v>
      </c>
      <c r="E453" s="69" t="b">
        <v>0</v>
      </c>
      <c r="F453" s="69" t="b">
        <v>0</v>
      </c>
      <c r="G453" s="69" t="b">
        <v>0</v>
      </c>
    </row>
    <row r="454" spans="1:7" ht="15">
      <c r="A454" s="69" t="s">
        <v>1813</v>
      </c>
      <c r="B454" s="69">
        <v>2</v>
      </c>
      <c r="C454" s="87">
        <v>0.009136862801778025</v>
      </c>
      <c r="D454" s="69" t="s">
        <v>1406</v>
      </c>
      <c r="E454" s="69" t="b">
        <v>0</v>
      </c>
      <c r="F454" s="69" t="b">
        <v>0</v>
      </c>
      <c r="G454" s="69" t="b">
        <v>0</v>
      </c>
    </row>
    <row r="455" spans="1:7" ht="15">
      <c r="A455" s="69" t="s">
        <v>1814</v>
      </c>
      <c r="B455" s="69">
        <v>2</v>
      </c>
      <c r="C455" s="87">
        <v>0.009136862801778025</v>
      </c>
      <c r="D455" s="69" t="s">
        <v>1406</v>
      </c>
      <c r="E455" s="69" t="b">
        <v>0</v>
      </c>
      <c r="F455" s="69" t="b">
        <v>0</v>
      </c>
      <c r="G455" s="69" t="b">
        <v>0</v>
      </c>
    </row>
    <row r="456" spans="1:7" ht="15">
      <c r="A456" s="69" t="s">
        <v>1815</v>
      </c>
      <c r="B456" s="69">
        <v>2</v>
      </c>
      <c r="C456" s="87">
        <v>0.009136862801778025</v>
      </c>
      <c r="D456" s="69" t="s">
        <v>1406</v>
      </c>
      <c r="E456" s="69" t="b">
        <v>0</v>
      </c>
      <c r="F456" s="69" t="b">
        <v>0</v>
      </c>
      <c r="G456" s="69" t="b">
        <v>0</v>
      </c>
    </row>
    <row r="457" spans="1:7" ht="15">
      <c r="A457" s="69" t="s">
        <v>1728</v>
      </c>
      <c r="B457" s="69">
        <v>2</v>
      </c>
      <c r="C457" s="87">
        <v>0.009136862801778025</v>
      </c>
      <c r="D457" s="69" t="s">
        <v>1406</v>
      </c>
      <c r="E457" s="69" t="b">
        <v>0</v>
      </c>
      <c r="F457" s="69" t="b">
        <v>0</v>
      </c>
      <c r="G457" s="69" t="b">
        <v>0</v>
      </c>
    </row>
    <row r="458" spans="1:7" ht="15">
      <c r="A458" s="69" t="s">
        <v>1676</v>
      </c>
      <c r="B458" s="69">
        <v>2</v>
      </c>
      <c r="C458" s="87">
        <v>0.009136862801778025</v>
      </c>
      <c r="D458" s="69" t="s">
        <v>1406</v>
      </c>
      <c r="E458" s="69" t="b">
        <v>0</v>
      </c>
      <c r="F458" s="69" t="b">
        <v>0</v>
      </c>
      <c r="G458" s="69" t="b">
        <v>0</v>
      </c>
    </row>
    <row r="459" spans="1:7" ht="15">
      <c r="A459" s="69" t="s">
        <v>1701</v>
      </c>
      <c r="B459" s="69">
        <v>2</v>
      </c>
      <c r="C459" s="87">
        <v>0.013071895424836602</v>
      </c>
      <c r="D459" s="69" t="s">
        <v>1406</v>
      </c>
      <c r="E459" s="69" t="b">
        <v>0</v>
      </c>
      <c r="F459" s="69" t="b">
        <v>0</v>
      </c>
      <c r="G459" s="69" t="b">
        <v>0</v>
      </c>
    </row>
    <row r="460" spans="1:7" ht="15">
      <c r="A460" s="69" t="s">
        <v>1805</v>
      </c>
      <c r="B460" s="69">
        <v>2</v>
      </c>
      <c r="C460" s="87">
        <v>0.009136862801778025</v>
      </c>
      <c r="D460" s="69" t="s">
        <v>1406</v>
      </c>
      <c r="E460" s="69" t="b">
        <v>0</v>
      </c>
      <c r="F460" s="69" t="b">
        <v>0</v>
      </c>
      <c r="G460" s="69" t="b">
        <v>0</v>
      </c>
    </row>
    <row r="461" spans="1:7" ht="15">
      <c r="A461" s="69" t="s">
        <v>1700</v>
      </c>
      <c r="B461" s="69">
        <v>2</v>
      </c>
      <c r="C461" s="87">
        <v>0.009136862801778025</v>
      </c>
      <c r="D461" s="69" t="s">
        <v>1406</v>
      </c>
      <c r="E461" s="69" t="b">
        <v>0</v>
      </c>
      <c r="F461" s="69" t="b">
        <v>0</v>
      </c>
      <c r="G461" s="69" t="b">
        <v>0</v>
      </c>
    </row>
    <row r="462" spans="1:7" ht="15">
      <c r="A462" s="69" t="s">
        <v>1727</v>
      </c>
      <c r="B462" s="69">
        <v>2</v>
      </c>
      <c r="C462" s="87">
        <v>0.009136862801778025</v>
      </c>
      <c r="D462" s="69" t="s">
        <v>1406</v>
      </c>
      <c r="E462" s="69" t="b">
        <v>0</v>
      </c>
      <c r="F462" s="69" t="b">
        <v>0</v>
      </c>
      <c r="G462" s="69" t="b">
        <v>0</v>
      </c>
    </row>
    <row r="463" spans="1:7" ht="15">
      <c r="A463" s="69" t="s">
        <v>1802</v>
      </c>
      <c r="B463" s="69">
        <v>2</v>
      </c>
      <c r="C463" s="87">
        <v>0.009136862801778025</v>
      </c>
      <c r="D463" s="69" t="s">
        <v>1406</v>
      </c>
      <c r="E463" s="69" t="b">
        <v>0</v>
      </c>
      <c r="F463" s="69" t="b">
        <v>0</v>
      </c>
      <c r="G463" s="69" t="b">
        <v>0</v>
      </c>
    </row>
    <row r="464" spans="1:7" ht="15">
      <c r="A464" s="69" t="s">
        <v>1803</v>
      </c>
      <c r="B464" s="69">
        <v>2</v>
      </c>
      <c r="C464" s="87">
        <v>0.009136862801778025</v>
      </c>
      <c r="D464" s="69" t="s">
        <v>1406</v>
      </c>
      <c r="E464" s="69" t="b">
        <v>0</v>
      </c>
      <c r="F464" s="69" t="b">
        <v>0</v>
      </c>
      <c r="G464" s="69" t="b">
        <v>0</v>
      </c>
    </row>
    <row r="465" spans="1:7" ht="15">
      <c r="A465" s="69" t="s">
        <v>1752</v>
      </c>
      <c r="B465" s="69">
        <v>2</v>
      </c>
      <c r="C465" s="87">
        <v>0.009136862801778025</v>
      </c>
      <c r="D465" s="69" t="s">
        <v>1406</v>
      </c>
      <c r="E465" s="69" t="b">
        <v>0</v>
      </c>
      <c r="F465" s="69" t="b">
        <v>0</v>
      </c>
      <c r="G465" s="69" t="b">
        <v>0</v>
      </c>
    </row>
    <row r="466" spans="1:7" ht="15">
      <c r="A466" s="69" t="s">
        <v>1804</v>
      </c>
      <c r="B466" s="69">
        <v>2</v>
      </c>
      <c r="C466" s="87">
        <v>0.009136862801778025</v>
      </c>
      <c r="D466" s="69" t="s">
        <v>1406</v>
      </c>
      <c r="E466" s="69" t="b">
        <v>0</v>
      </c>
      <c r="F466" s="69" t="b">
        <v>0</v>
      </c>
      <c r="G466" s="69" t="b">
        <v>0</v>
      </c>
    </row>
    <row r="467" spans="1:7" ht="15">
      <c r="A467" s="69" t="s">
        <v>1496</v>
      </c>
      <c r="B467" s="69">
        <v>18</v>
      </c>
      <c r="C467" s="87">
        <v>0</v>
      </c>
      <c r="D467" s="69" t="s">
        <v>1407</v>
      </c>
      <c r="E467" s="69" t="b">
        <v>0</v>
      </c>
      <c r="F467" s="69" t="b">
        <v>0</v>
      </c>
      <c r="G467" s="69" t="b">
        <v>0</v>
      </c>
    </row>
    <row r="468" spans="1:7" ht="15">
      <c r="A468" s="69" t="s">
        <v>1497</v>
      </c>
      <c r="B468" s="69">
        <v>9</v>
      </c>
      <c r="C468" s="87">
        <v>0</v>
      </c>
      <c r="D468" s="69" t="s">
        <v>1407</v>
      </c>
      <c r="E468" s="69" t="b">
        <v>0</v>
      </c>
      <c r="F468" s="69" t="b">
        <v>0</v>
      </c>
      <c r="G468" s="69" t="b">
        <v>0</v>
      </c>
    </row>
    <row r="469" spans="1:7" ht="15">
      <c r="A469" s="69" t="s">
        <v>1498</v>
      </c>
      <c r="B469" s="69">
        <v>9</v>
      </c>
      <c r="C469" s="87">
        <v>0</v>
      </c>
      <c r="D469" s="69" t="s">
        <v>1407</v>
      </c>
      <c r="E469" s="69" t="b">
        <v>0</v>
      </c>
      <c r="F469" s="69" t="b">
        <v>0</v>
      </c>
      <c r="G469" s="69" t="b">
        <v>0</v>
      </c>
    </row>
    <row r="470" spans="1:7" ht="15">
      <c r="A470" s="69" t="s">
        <v>1499</v>
      </c>
      <c r="B470" s="69">
        <v>9</v>
      </c>
      <c r="C470" s="87">
        <v>0</v>
      </c>
      <c r="D470" s="69" t="s">
        <v>1407</v>
      </c>
      <c r="E470" s="69" t="b">
        <v>0</v>
      </c>
      <c r="F470" s="69" t="b">
        <v>0</v>
      </c>
      <c r="G470" s="69" t="b">
        <v>0</v>
      </c>
    </row>
    <row r="471" spans="1:7" ht="15">
      <c r="A471" s="69" t="s">
        <v>1500</v>
      </c>
      <c r="B471" s="69">
        <v>6</v>
      </c>
      <c r="C471" s="87">
        <v>0</v>
      </c>
      <c r="D471" s="69" t="s">
        <v>1407</v>
      </c>
      <c r="E471" s="69" t="b">
        <v>0</v>
      </c>
      <c r="F471" s="69" t="b">
        <v>0</v>
      </c>
      <c r="G471" s="69" t="b">
        <v>0</v>
      </c>
    </row>
    <row r="472" spans="1:7" ht="15">
      <c r="A472" s="69" t="s">
        <v>1501</v>
      </c>
      <c r="B472" s="69">
        <v>6</v>
      </c>
      <c r="C472" s="87">
        <v>0</v>
      </c>
      <c r="D472" s="69" t="s">
        <v>1407</v>
      </c>
      <c r="E472" s="69" t="b">
        <v>0</v>
      </c>
      <c r="F472" s="69" t="b">
        <v>0</v>
      </c>
      <c r="G472" s="69" t="b">
        <v>0</v>
      </c>
    </row>
    <row r="473" spans="1:7" ht="15">
      <c r="A473" s="69" t="s">
        <v>1502</v>
      </c>
      <c r="B473" s="69">
        <v>6</v>
      </c>
      <c r="C473" s="87">
        <v>0</v>
      </c>
      <c r="D473" s="69" t="s">
        <v>1407</v>
      </c>
      <c r="E473" s="69" t="b">
        <v>0</v>
      </c>
      <c r="F473" s="69" t="b">
        <v>0</v>
      </c>
      <c r="G473" s="69" t="b">
        <v>0</v>
      </c>
    </row>
    <row r="474" spans="1:7" ht="15">
      <c r="A474" s="69" t="s">
        <v>1503</v>
      </c>
      <c r="B474" s="69">
        <v>6</v>
      </c>
      <c r="C474" s="87">
        <v>0</v>
      </c>
      <c r="D474" s="69" t="s">
        <v>1407</v>
      </c>
      <c r="E474" s="69" t="b">
        <v>0</v>
      </c>
      <c r="F474" s="69" t="b">
        <v>0</v>
      </c>
      <c r="G474" s="69" t="b">
        <v>0</v>
      </c>
    </row>
    <row r="475" spans="1:7" ht="15">
      <c r="A475" s="69" t="s">
        <v>1504</v>
      </c>
      <c r="B475" s="69">
        <v>3</v>
      </c>
      <c r="C475" s="87">
        <v>0</v>
      </c>
      <c r="D475" s="69" t="s">
        <v>1407</v>
      </c>
      <c r="E475" s="69" t="b">
        <v>0</v>
      </c>
      <c r="F475" s="69" t="b">
        <v>0</v>
      </c>
      <c r="G475" s="69" t="b">
        <v>0</v>
      </c>
    </row>
    <row r="476" spans="1:7" ht="15">
      <c r="A476" s="69" t="s">
        <v>1505</v>
      </c>
      <c r="B476" s="69">
        <v>3</v>
      </c>
      <c r="C476" s="87">
        <v>0</v>
      </c>
      <c r="D476" s="69" t="s">
        <v>1407</v>
      </c>
      <c r="E476" s="69" t="b">
        <v>0</v>
      </c>
      <c r="F476" s="69" t="b">
        <v>0</v>
      </c>
      <c r="G476" s="69" t="b">
        <v>0</v>
      </c>
    </row>
    <row r="477" spans="1:7" ht="15">
      <c r="A477" s="69" t="s">
        <v>1756</v>
      </c>
      <c r="B477" s="69">
        <v>3</v>
      </c>
      <c r="C477" s="87">
        <v>0</v>
      </c>
      <c r="D477" s="69" t="s">
        <v>1407</v>
      </c>
      <c r="E477" s="69" t="b">
        <v>0</v>
      </c>
      <c r="F477" s="69" t="b">
        <v>0</v>
      </c>
      <c r="G477" s="69" t="b">
        <v>0</v>
      </c>
    </row>
    <row r="478" spans="1:7" ht="15">
      <c r="A478" s="69" t="s">
        <v>1757</v>
      </c>
      <c r="B478" s="69">
        <v>3</v>
      </c>
      <c r="C478" s="87">
        <v>0</v>
      </c>
      <c r="D478" s="69" t="s">
        <v>1407</v>
      </c>
      <c r="E478" s="69" t="b">
        <v>0</v>
      </c>
      <c r="F478" s="69" t="b">
        <v>0</v>
      </c>
      <c r="G478" s="69" t="b">
        <v>0</v>
      </c>
    </row>
    <row r="479" spans="1:7" ht="15">
      <c r="A479" s="69" t="s">
        <v>1758</v>
      </c>
      <c r="B479" s="69">
        <v>3</v>
      </c>
      <c r="C479" s="87">
        <v>0</v>
      </c>
      <c r="D479" s="69" t="s">
        <v>1407</v>
      </c>
      <c r="E479" s="69" t="b">
        <v>0</v>
      </c>
      <c r="F479" s="69" t="b">
        <v>0</v>
      </c>
      <c r="G479" s="69" t="b">
        <v>0</v>
      </c>
    </row>
    <row r="480" spans="1:7" ht="15">
      <c r="A480" s="69" t="s">
        <v>1759</v>
      </c>
      <c r="B480" s="69">
        <v>3</v>
      </c>
      <c r="C480" s="87">
        <v>0</v>
      </c>
      <c r="D480" s="69" t="s">
        <v>1407</v>
      </c>
      <c r="E480" s="69" t="b">
        <v>0</v>
      </c>
      <c r="F480" s="69" t="b">
        <v>0</v>
      </c>
      <c r="G480" s="69" t="b">
        <v>0</v>
      </c>
    </row>
    <row r="481" spans="1:7" ht="15">
      <c r="A481" s="69" t="s">
        <v>1760</v>
      </c>
      <c r="B481" s="69">
        <v>3</v>
      </c>
      <c r="C481" s="87">
        <v>0</v>
      </c>
      <c r="D481" s="69" t="s">
        <v>1407</v>
      </c>
      <c r="E481" s="69" t="b">
        <v>0</v>
      </c>
      <c r="F481" s="69" t="b">
        <v>0</v>
      </c>
      <c r="G481" s="69" t="b">
        <v>0</v>
      </c>
    </row>
    <row r="482" spans="1:7" ht="15">
      <c r="A482" s="69" t="s">
        <v>1761</v>
      </c>
      <c r="B482" s="69">
        <v>3</v>
      </c>
      <c r="C482" s="87">
        <v>0</v>
      </c>
      <c r="D482" s="69" t="s">
        <v>1407</v>
      </c>
      <c r="E482" s="69" t="b">
        <v>0</v>
      </c>
      <c r="F482" s="69" t="b">
        <v>0</v>
      </c>
      <c r="G482" s="69" t="b">
        <v>0</v>
      </c>
    </row>
    <row r="483" spans="1:7" ht="15">
      <c r="A483" s="69" t="s">
        <v>1762</v>
      </c>
      <c r="B483" s="69">
        <v>3</v>
      </c>
      <c r="C483" s="87">
        <v>0</v>
      </c>
      <c r="D483" s="69" t="s">
        <v>1407</v>
      </c>
      <c r="E483" s="69" t="b">
        <v>0</v>
      </c>
      <c r="F483" s="69" t="b">
        <v>0</v>
      </c>
      <c r="G483" s="69" t="b">
        <v>0</v>
      </c>
    </row>
    <row r="484" spans="1:7" ht="15">
      <c r="A484" s="69" t="s">
        <v>1471</v>
      </c>
      <c r="B484" s="69">
        <v>3</v>
      </c>
      <c r="C484" s="87">
        <v>0</v>
      </c>
      <c r="D484" s="69" t="s">
        <v>1407</v>
      </c>
      <c r="E484" s="69" t="b">
        <v>0</v>
      </c>
      <c r="F484" s="69" t="b">
        <v>0</v>
      </c>
      <c r="G484" s="69" t="b">
        <v>0</v>
      </c>
    </row>
    <row r="485" spans="1:7" ht="15">
      <c r="A485" s="69" t="s">
        <v>1763</v>
      </c>
      <c r="B485" s="69">
        <v>3</v>
      </c>
      <c r="C485" s="87">
        <v>0</v>
      </c>
      <c r="D485" s="69" t="s">
        <v>1407</v>
      </c>
      <c r="E485" s="69" t="b">
        <v>0</v>
      </c>
      <c r="F485" s="69" t="b">
        <v>0</v>
      </c>
      <c r="G485" s="69" t="b">
        <v>0</v>
      </c>
    </row>
    <row r="486" spans="1:7" ht="15">
      <c r="A486" s="69" t="s">
        <v>1764</v>
      </c>
      <c r="B486" s="69">
        <v>3</v>
      </c>
      <c r="C486" s="87">
        <v>0</v>
      </c>
      <c r="D486" s="69" t="s">
        <v>1407</v>
      </c>
      <c r="E486" s="69" t="b">
        <v>0</v>
      </c>
      <c r="F486" s="69" t="b">
        <v>0</v>
      </c>
      <c r="G486" s="69" t="b">
        <v>0</v>
      </c>
    </row>
    <row r="487" spans="1:7" ht="15">
      <c r="A487" s="69" t="s">
        <v>1765</v>
      </c>
      <c r="B487" s="69">
        <v>3</v>
      </c>
      <c r="C487" s="87">
        <v>0</v>
      </c>
      <c r="D487" s="69" t="s">
        <v>1407</v>
      </c>
      <c r="E487" s="69" t="b">
        <v>0</v>
      </c>
      <c r="F487" s="69" t="b">
        <v>0</v>
      </c>
      <c r="G487" s="69" t="b">
        <v>0</v>
      </c>
    </row>
    <row r="488" spans="1:7" ht="15">
      <c r="A488" s="69" t="s">
        <v>1507</v>
      </c>
      <c r="B488" s="69">
        <v>3</v>
      </c>
      <c r="C488" s="87">
        <v>0</v>
      </c>
      <c r="D488" s="69" t="s">
        <v>1408</v>
      </c>
      <c r="E488" s="69" t="b">
        <v>0</v>
      </c>
      <c r="F488" s="69" t="b">
        <v>0</v>
      </c>
      <c r="G488" s="69" t="b">
        <v>0</v>
      </c>
    </row>
    <row r="489" spans="1:7" ht="15">
      <c r="A489" s="69" t="s">
        <v>1508</v>
      </c>
      <c r="B489" s="69">
        <v>3</v>
      </c>
      <c r="C489" s="87">
        <v>0</v>
      </c>
      <c r="D489" s="69" t="s">
        <v>1408</v>
      </c>
      <c r="E489" s="69" t="b">
        <v>0</v>
      </c>
      <c r="F489" s="69" t="b">
        <v>0</v>
      </c>
      <c r="G489" s="69" t="b">
        <v>0</v>
      </c>
    </row>
    <row r="490" spans="1:7" ht="15">
      <c r="A490" s="69" t="s">
        <v>1509</v>
      </c>
      <c r="B490" s="69">
        <v>2</v>
      </c>
      <c r="C490" s="87">
        <v>0</v>
      </c>
      <c r="D490" s="69" t="s">
        <v>1408</v>
      </c>
      <c r="E490" s="69" t="b">
        <v>0</v>
      </c>
      <c r="F490" s="69" t="b">
        <v>0</v>
      </c>
      <c r="G490"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268</v>
      </c>
      <c r="B1" s="13" t="s">
        <v>269</v>
      </c>
      <c r="C1" s="13" t="s">
        <v>265</v>
      </c>
      <c r="D1" s="13" t="s">
        <v>266</v>
      </c>
      <c r="E1" s="13" t="s">
        <v>270</v>
      </c>
      <c r="F1" s="13" t="s">
        <v>144</v>
      </c>
      <c r="G1" s="13" t="s">
        <v>286</v>
      </c>
      <c r="H1" s="13" t="s">
        <v>287</v>
      </c>
      <c r="I1" s="13" t="s">
        <v>288</v>
      </c>
      <c r="J1" s="13" t="s">
        <v>289</v>
      </c>
      <c r="K1" s="13" t="s">
        <v>290</v>
      </c>
      <c r="L1" s="13" t="s">
        <v>291</v>
      </c>
    </row>
    <row r="2" spans="1:12" ht="15">
      <c r="A2" s="69" t="s">
        <v>1473</v>
      </c>
      <c r="B2" s="69" t="s">
        <v>1485</v>
      </c>
      <c r="C2" s="69">
        <v>18</v>
      </c>
      <c r="D2" s="87">
        <v>0.009659061041054108</v>
      </c>
      <c r="E2" s="87">
        <v>1.8073094791248572</v>
      </c>
      <c r="F2" s="69" t="s">
        <v>267</v>
      </c>
      <c r="G2" s="69" t="b">
        <v>0</v>
      </c>
      <c r="H2" s="69" t="b">
        <v>0</v>
      </c>
      <c r="I2" s="69" t="b">
        <v>0</v>
      </c>
      <c r="J2" s="69" t="b">
        <v>0</v>
      </c>
      <c r="K2" s="69" t="b">
        <v>0</v>
      </c>
      <c r="L2" s="69" t="b">
        <v>0</v>
      </c>
    </row>
    <row r="3" spans="1:12" ht="15">
      <c r="A3" s="69" t="s">
        <v>349</v>
      </c>
      <c r="B3" s="69" t="s">
        <v>1478</v>
      </c>
      <c r="C3" s="69">
        <v>13</v>
      </c>
      <c r="D3" s="87">
        <v>0.008204352193825926</v>
      </c>
      <c r="E3" s="87">
        <v>1.8073094791248572</v>
      </c>
      <c r="F3" s="69" t="s">
        <v>267</v>
      </c>
      <c r="G3" s="69" t="b">
        <v>0</v>
      </c>
      <c r="H3" s="69" t="b">
        <v>0</v>
      </c>
      <c r="I3" s="69" t="b">
        <v>0</v>
      </c>
      <c r="J3" s="69" t="b">
        <v>0</v>
      </c>
      <c r="K3" s="69" t="b">
        <v>0</v>
      </c>
      <c r="L3" s="69" t="b">
        <v>0</v>
      </c>
    </row>
    <row r="4" spans="1:12" ht="15">
      <c r="A4" s="69" t="s">
        <v>725</v>
      </c>
      <c r="B4" s="69" t="s">
        <v>732</v>
      </c>
      <c r="C4" s="69">
        <v>10</v>
      </c>
      <c r="D4" s="87">
        <v>0.0072351549285521516</v>
      </c>
      <c r="E4" s="87">
        <v>1.761551988564182</v>
      </c>
      <c r="F4" s="69" t="s">
        <v>267</v>
      </c>
      <c r="G4" s="69" t="b">
        <v>0</v>
      </c>
      <c r="H4" s="69" t="b">
        <v>0</v>
      </c>
      <c r="I4" s="69" t="b">
        <v>0</v>
      </c>
      <c r="J4" s="69" t="b">
        <v>0</v>
      </c>
      <c r="K4" s="69" t="b">
        <v>0</v>
      </c>
      <c r="L4" s="69" t="b">
        <v>0</v>
      </c>
    </row>
    <row r="5" spans="1:12" ht="15">
      <c r="A5" s="69" t="s">
        <v>1496</v>
      </c>
      <c r="B5" s="69" t="s">
        <v>1498</v>
      </c>
      <c r="C5" s="69">
        <v>9</v>
      </c>
      <c r="D5" s="87">
        <v>0.010328272612925678</v>
      </c>
      <c r="E5" s="87">
        <v>1.8073094791248572</v>
      </c>
      <c r="F5" s="69" t="s">
        <v>267</v>
      </c>
      <c r="G5" s="69" t="b">
        <v>0</v>
      </c>
      <c r="H5" s="69" t="b">
        <v>0</v>
      </c>
      <c r="I5" s="69" t="b">
        <v>0</v>
      </c>
      <c r="J5" s="69" t="b">
        <v>0</v>
      </c>
      <c r="K5" s="69" t="b">
        <v>0</v>
      </c>
      <c r="L5" s="69" t="b">
        <v>0</v>
      </c>
    </row>
    <row r="6" spans="1:12" ht="15">
      <c r="A6" s="69" t="s">
        <v>1471</v>
      </c>
      <c r="B6" s="69" t="s">
        <v>1472</v>
      </c>
      <c r="C6" s="69">
        <v>8</v>
      </c>
      <c r="D6" s="87">
        <v>0.006416899371928868</v>
      </c>
      <c r="E6" s="87">
        <v>1.0741345135475422</v>
      </c>
      <c r="F6" s="69" t="s">
        <v>267</v>
      </c>
      <c r="G6" s="69" t="b">
        <v>0</v>
      </c>
      <c r="H6" s="69" t="b">
        <v>0</v>
      </c>
      <c r="I6" s="69" t="b">
        <v>0</v>
      </c>
      <c r="J6" s="69" t="b">
        <v>0</v>
      </c>
      <c r="K6" s="69" t="b">
        <v>0</v>
      </c>
      <c r="L6" s="69" t="b">
        <v>0</v>
      </c>
    </row>
    <row r="7" spans="1:12" ht="15">
      <c r="A7" s="69" t="s">
        <v>1474</v>
      </c>
      <c r="B7" s="69" t="s">
        <v>1475</v>
      </c>
      <c r="C7" s="69">
        <v>7</v>
      </c>
      <c r="D7" s="87">
        <v>0.005944019415031278</v>
      </c>
      <c r="E7" s="87">
        <v>2.1083394747888384</v>
      </c>
      <c r="F7" s="69" t="s">
        <v>267</v>
      </c>
      <c r="G7" s="69" t="b">
        <v>0</v>
      </c>
      <c r="H7" s="69" t="b">
        <v>0</v>
      </c>
      <c r="I7" s="69" t="b">
        <v>0</v>
      </c>
      <c r="J7" s="69" t="b">
        <v>0</v>
      </c>
      <c r="K7" s="69" t="b">
        <v>0</v>
      </c>
      <c r="L7" s="69" t="b">
        <v>0</v>
      </c>
    </row>
    <row r="8" spans="1:12" ht="15">
      <c r="A8" s="69" t="s">
        <v>1475</v>
      </c>
      <c r="B8" s="69" t="s">
        <v>1471</v>
      </c>
      <c r="C8" s="69">
        <v>7</v>
      </c>
      <c r="D8" s="87">
        <v>0.005944019415031278</v>
      </c>
      <c r="E8" s="87">
        <v>1.1540969653495134</v>
      </c>
      <c r="F8" s="69" t="s">
        <v>267</v>
      </c>
      <c r="G8" s="69" t="b">
        <v>0</v>
      </c>
      <c r="H8" s="69" t="b">
        <v>0</v>
      </c>
      <c r="I8" s="69" t="b">
        <v>0</v>
      </c>
      <c r="J8" s="69" t="b">
        <v>0</v>
      </c>
      <c r="K8" s="69" t="b">
        <v>0</v>
      </c>
      <c r="L8" s="69" t="b">
        <v>0</v>
      </c>
    </row>
    <row r="9" spans="1:12" ht="15">
      <c r="A9" s="69" t="s">
        <v>1489</v>
      </c>
      <c r="B9" s="69" t="s">
        <v>1490</v>
      </c>
      <c r="C9" s="69">
        <v>7</v>
      </c>
      <c r="D9" s="87">
        <v>0.007323797469211375</v>
      </c>
      <c r="E9" s="87">
        <v>2.2174839442139063</v>
      </c>
      <c r="F9" s="69" t="s">
        <v>267</v>
      </c>
      <c r="G9" s="69" t="b">
        <v>0</v>
      </c>
      <c r="H9" s="69" t="b">
        <v>0</v>
      </c>
      <c r="I9" s="69" t="b">
        <v>0</v>
      </c>
      <c r="J9" s="69" t="b">
        <v>0</v>
      </c>
      <c r="K9" s="69" t="b">
        <v>0</v>
      </c>
      <c r="L9" s="69" t="b">
        <v>0</v>
      </c>
    </row>
    <row r="10" spans="1:12" ht="15">
      <c r="A10" s="69" t="s">
        <v>1494</v>
      </c>
      <c r="B10" s="69" t="s">
        <v>1680</v>
      </c>
      <c r="C10" s="69">
        <v>6</v>
      </c>
      <c r="D10" s="87">
        <v>0.0054206489163349724</v>
      </c>
      <c r="E10" s="87">
        <v>2.2844307338445193</v>
      </c>
      <c r="F10" s="69" t="s">
        <v>267</v>
      </c>
      <c r="G10" s="69" t="b">
        <v>0</v>
      </c>
      <c r="H10" s="69" t="b">
        <v>0</v>
      </c>
      <c r="I10" s="69" t="b">
        <v>0</v>
      </c>
      <c r="J10" s="69" t="b">
        <v>0</v>
      </c>
      <c r="K10" s="69" t="b">
        <v>0</v>
      </c>
      <c r="L10" s="69" t="b">
        <v>0</v>
      </c>
    </row>
    <row r="11" spans="1:12" ht="15">
      <c r="A11" s="69" t="s">
        <v>1502</v>
      </c>
      <c r="B11" s="69" t="s">
        <v>1496</v>
      </c>
      <c r="C11" s="69">
        <v>6</v>
      </c>
      <c r="D11" s="87">
        <v>0.006885515075283786</v>
      </c>
      <c r="E11" s="87">
        <v>1.8073094791248572</v>
      </c>
      <c r="F11" s="69" t="s">
        <v>267</v>
      </c>
      <c r="G11" s="69" t="b">
        <v>0</v>
      </c>
      <c r="H11" s="69" t="b">
        <v>0</v>
      </c>
      <c r="I11" s="69" t="b">
        <v>0</v>
      </c>
      <c r="J11" s="69" t="b">
        <v>0</v>
      </c>
      <c r="K11" s="69" t="b">
        <v>0</v>
      </c>
      <c r="L11" s="69" t="b">
        <v>0</v>
      </c>
    </row>
    <row r="12" spans="1:12" ht="15">
      <c r="A12" s="69" t="s">
        <v>1687</v>
      </c>
      <c r="B12" s="69" t="s">
        <v>349</v>
      </c>
      <c r="C12" s="69">
        <v>5</v>
      </c>
      <c r="D12" s="87">
        <v>0.004838299263400087</v>
      </c>
      <c r="E12" s="87">
        <v>1.9486386319213262</v>
      </c>
      <c r="F12" s="69" t="s">
        <v>267</v>
      </c>
      <c r="G12" s="69" t="b">
        <v>0</v>
      </c>
      <c r="H12" s="69" t="b">
        <v>0</v>
      </c>
      <c r="I12" s="69" t="b">
        <v>0</v>
      </c>
      <c r="J12" s="69" t="b">
        <v>0</v>
      </c>
      <c r="K12" s="69" t="b">
        <v>0</v>
      </c>
      <c r="L12" s="69" t="b">
        <v>0</v>
      </c>
    </row>
    <row r="13" spans="1:12" ht="15">
      <c r="A13" s="69" t="s">
        <v>1690</v>
      </c>
      <c r="B13" s="69" t="s">
        <v>1471</v>
      </c>
      <c r="C13" s="69">
        <v>5</v>
      </c>
      <c r="D13" s="87">
        <v>0.004838299263400087</v>
      </c>
      <c r="E13" s="87">
        <v>1.1540969653495134</v>
      </c>
      <c r="F13" s="69" t="s">
        <v>267</v>
      </c>
      <c r="G13" s="69" t="b">
        <v>0</v>
      </c>
      <c r="H13" s="69" t="b">
        <v>0</v>
      </c>
      <c r="I13" s="69" t="b">
        <v>0</v>
      </c>
      <c r="J13" s="69" t="b">
        <v>0</v>
      </c>
      <c r="K13" s="69" t="b">
        <v>0</v>
      </c>
      <c r="L13" s="69" t="b">
        <v>0</v>
      </c>
    </row>
    <row r="14" spans="1:12" ht="15">
      <c r="A14" s="69" t="s">
        <v>730</v>
      </c>
      <c r="B14" s="69" t="s">
        <v>1474</v>
      </c>
      <c r="C14" s="69">
        <v>5</v>
      </c>
      <c r="D14" s="87">
        <v>0.004838299263400087</v>
      </c>
      <c r="E14" s="87">
        <v>1.8073094791248572</v>
      </c>
      <c r="F14" s="69" t="s">
        <v>267</v>
      </c>
      <c r="G14" s="69" t="b">
        <v>0</v>
      </c>
      <c r="H14" s="69" t="b">
        <v>0</v>
      </c>
      <c r="I14" s="69" t="b">
        <v>0</v>
      </c>
      <c r="J14" s="69" t="b">
        <v>0</v>
      </c>
      <c r="K14" s="69" t="b">
        <v>0</v>
      </c>
      <c r="L14" s="69" t="b">
        <v>0</v>
      </c>
    </row>
    <row r="15" spans="1:12" ht="15">
      <c r="A15" s="69" t="s">
        <v>1697</v>
      </c>
      <c r="B15" s="69" t="s">
        <v>1486</v>
      </c>
      <c r="C15" s="69">
        <v>5</v>
      </c>
      <c r="D15" s="87">
        <v>0.004838299263400087</v>
      </c>
      <c r="E15" s="87">
        <v>2.1594919972362194</v>
      </c>
      <c r="F15" s="69" t="s">
        <v>267</v>
      </c>
      <c r="G15" s="69" t="b">
        <v>0</v>
      </c>
      <c r="H15" s="69" t="b">
        <v>0</v>
      </c>
      <c r="I15" s="69" t="b">
        <v>0</v>
      </c>
      <c r="J15" s="69" t="b">
        <v>0</v>
      </c>
      <c r="K15" s="69" t="b">
        <v>0</v>
      </c>
      <c r="L15" s="69" t="b">
        <v>0</v>
      </c>
    </row>
    <row r="16" spans="1:12" ht="15">
      <c r="A16" s="69" t="s">
        <v>1698</v>
      </c>
      <c r="B16" s="69" t="s">
        <v>1699</v>
      </c>
      <c r="C16" s="69">
        <v>4</v>
      </c>
      <c r="D16" s="87">
        <v>0.004185027125263643</v>
      </c>
      <c r="E16" s="87">
        <v>2.4605219929002007</v>
      </c>
      <c r="F16" s="69" t="s">
        <v>267</v>
      </c>
      <c r="G16" s="69" t="b">
        <v>0</v>
      </c>
      <c r="H16" s="69" t="b">
        <v>0</v>
      </c>
      <c r="I16" s="69" t="b">
        <v>0</v>
      </c>
      <c r="J16" s="69" t="b">
        <v>0</v>
      </c>
      <c r="K16" s="69" t="b">
        <v>0</v>
      </c>
      <c r="L16" s="69" t="b">
        <v>0</v>
      </c>
    </row>
    <row r="17" spans="1:12" ht="15">
      <c r="A17" s="69" t="s">
        <v>693</v>
      </c>
      <c r="B17" s="69" t="s">
        <v>725</v>
      </c>
      <c r="C17" s="69">
        <v>4</v>
      </c>
      <c r="D17" s="87">
        <v>0.004185027125263643</v>
      </c>
      <c r="E17" s="87">
        <v>1.3424226808222062</v>
      </c>
      <c r="F17" s="69" t="s">
        <v>267</v>
      </c>
      <c r="G17" s="69" t="b">
        <v>0</v>
      </c>
      <c r="H17" s="69" t="b">
        <v>0</v>
      </c>
      <c r="I17" s="69" t="b">
        <v>0</v>
      </c>
      <c r="J17" s="69" t="b">
        <v>0</v>
      </c>
      <c r="K17" s="69" t="b">
        <v>0</v>
      </c>
      <c r="L17" s="69" t="b">
        <v>0</v>
      </c>
    </row>
    <row r="18" spans="1:12" ht="15">
      <c r="A18" s="69" t="s">
        <v>1479</v>
      </c>
      <c r="B18" s="69" t="s">
        <v>1703</v>
      </c>
      <c r="C18" s="69">
        <v>4</v>
      </c>
      <c r="D18" s="87">
        <v>0.004185027125263643</v>
      </c>
      <c r="E18" s="87">
        <v>2.1083394747888384</v>
      </c>
      <c r="F18" s="69" t="s">
        <v>267</v>
      </c>
      <c r="G18" s="69" t="b">
        <v>0</v>
      </c>
      <c r="H18" s="69" t="b">
        <v>0</v>
      </c>
      <c r="I18" s="69" t="b">
        <v>0</v>
      </c>
      <c r="J18" s="69" t="b">
        <v>0</v>
      </c>
      <c r="K18" s="69" t="b">
        <v>0</v>
      </c>
      <c r="L18" s="69" t="b">
        <v>0</v>
      </c>
    </row>
    <row r="19" spans="1:12" ht="15">
      <c r="A19" s="69" t="s">
        <v>1703</v>
      </c>
      <c r="B19" s="69" t="s">
        <v>1704</v>
      </c>
      <c r="C19" s="69">
        <v>4</v>
      </c>
      <c r="D19" s="87">
        <v>0.004185027125263643</v>
      </c>
      <c r="E19" s="87">
        <v>2.4605219929002007</v>
      </c>
      <c r="F19" s="69" t="s">
        <v>267</v>
      </c>
      <c r="G19" s="69" t="b">
        <v>0</v>
      </c>
      <c r="H19" s="69" t="b">
        <v>0</v>
      </c>
      <c r="I19" s="69" t="b">
        <v>0</v>
      </c>
      <c r="J19" s="69" t="b">
        <v>0</v>
      </c>
      <c r="K19" s="69" t="b">
        <v>0</v>
      </c>
      <c r="L19" s="69" t="b">
        <v>0</v>
      </c>
    </row>
    <row r="20" spans="1:12" ht="15">
      <c r="A20" s="69" t="s">
        <v>1704</v>
      </c>
      <c r="B20" s="69" t="s">
        <v>1705</v>
      </c>
      <c r="C20" s="69">
        <v>4</v>
      </c>
      <c r="D20" s="87">
        <v>0.004185027125263643</v>
      </c>
      <c r="E20" s="87">
        <v>2.4605219929002007</v>
      </c>
      <c r="F20" s="69" t="s">
        <v>267</v>
      </c>
      <c r="G20" s="69" t="b">
        <v>0</v>
      </c>
      <c r="H20" s="69" t="b">
        <v>0</v>
      </c>
      <c r="I20" s="69" t="b">
        <v>0</v>
      </c>
      <c r="J20" s="69" t="b">
        <v>0</v>
      </c>
      <c r="K20" s="69" t="b">
        <v>0</v>
      </c>
      <c r="L20" s="69" t="b">
        <v>0</v>
      </c>
    </row>
    <row r="21" spans="1:12" ht="15">
      <c r="A21" s="69" t="s">
        <v>1705</v>
      </c>
      <c r="B21" s="69" t="s">
        <v>731</v>
      </c>
      <c r="C21" s="69">
        <v>4</v>
      </c>
      <c r="D21" s="87">
        <v>0.004185027125263643</v>
      </c>
      <c r="E21" s="87">
        <v>1.916453948549925</v>
      </c>
      <c r="F21" s="69" t="s">
        <v>267</v>
      </c>
      <c r="G21" s="69" t="b">
        <v>0</v>
      </c>
      <c r="H21" s="69" t="b">
        <v>0</v>
      </c>
      <c r="I21" s="69" t="b">
        <v>0</v>
      </c>
      <c r="J21" s="69" t="b">
        <v>0</v>
      </c>
      <c r="K21" s="69" t="b">
        <v>0</v>
      </c>
      <c r="L21" s="69" t="b">
        <v>0</v>
      </c>
    </row>
    <row r="22" spans="1:12" ht="15">
      <c r="A22" s="69" t="s">
        <v>731</v>
      </c>
      <c r="B22" s="69" t="s">
        <v>730</v>
      </c>
      <c r="C22" s="69">
        <v>4</v>
      </c>
      <c r="D22" s="87">
        <v>0.004185027125263643</v>
      </c>
      <c r="E22" s="87">
        <v>1.5642714304385625</v>
      </c>
      <c r="F22" s="69" t="s">
        <v>267</v>
      </c>
      <c r="G22" s="69" t="b">
        <v>0</v>
      </c>
      <c r="H22" s="69" t="b">
        <v>0</v>
      </c>
      <c r="I22" s="69" t="b">
        <v>0</v>
      </c>
      <c r="J22" s="69" t="b">
        <v>0</v>
      </c>
      <c r="K22" s="69" t="b">
        <v>0</v>
      </c>
      <c r="L22" s="69" t="b">
        <v>0</v>
      </c>
    </row>
    <row r="23" spans="1:12" ht="15">
      <c r="A23" s="69" t="s">
        <v>730</v>
      </c>
      <c r="B23" s="69" t="s">
        <v>1706</v>
      </c>
      <c r="C23" s="69">
        <v>4</v>
      </c>
      <c r="D23" s="87">
        <v>0.004185027125263643</v>
      </c>
      <c r="E23" s="87">
        <v>2.062581984228163</v>
      </c>
      <c r="F23" s="69" t="s">
        <v>267</v>
      </c>
      <c r="G23" s="69" t="b">
        <v>0</v>
      </c>
      <c r="H23" s="69" t="b">
        <v>0</v>
      </c>
      <c r="I23" s="69" t="b">
        <v>0</v>
      </c>
      <c r="J23" s="69" t="b">
        <v>0</v>
      </c>
      <c r="K23" s="69" t="b">
        <v>0</v>
      </c>
      <c r="L23" s="69" t="b">
        <v>0</v>
      </c>
    </row>
    <row r="24" spans="1:12" ht="15">
      <c r="A24" s="69" t="s">
        <v>1706</v>
      </c>
      <c r="B24" s="69" t="s">
        <v>1707</v>
      </c>
      <c r="C24" s="69">
        <v>4</v>
      </c>
      <c r="D24" s="87">
        <v>0.004185027125263643</v>
      </c>
      <c r="E24" s="87">
        <v>2.4605219929002007</v>
      </c>
      <c r="F24" s="69" t="s">
        <v>267</v>
      </c>
      <c r="G24" s="69" t="b">
        <v>0</v>
      </c>
      <c r="H24" s="69" t="b">
        <v>0</v>
      </c>
      <c r="I24" s="69" t="b">
        <v>0</v>
      </c>
      <c r="J24" s="69" t="b">
        <v>0</v>
      </c>
      <c r="K24" s="69" t="b">
        <v>0</v>
      </c>
      <c r="L24" s="69" t="b">
        <v>0</v>
      </c>
    </row>
    <row r="25" spans="1:12" ht="15">
      <c r="A25" s="69" t="s">
        <v>1707</v>
      </c>
      <c r="B25" s="69" t="s">
        <v>1708</v>
      </c>
      <c r="C25" s="69">
        <v>4</v>
      </c>
      <c r="D25" s="87">
        <v>0.004185027125263643</v>
      </c>
      <c r="E25" s="87">
        <v>2.4605219929002007</v>
      </c>
      <c r="F25" s="69" t="s">
        <v>267</v>
      </c>
      <c r="G25" s="69" t="b">
        <v>0</v>
      </c>
      <c r="H25" s="69" t="b">
        <v>0</v>
      </c>
      <c r="I25" s="69" t="b">
        <v>0</v>
      </c>
      <c r="J25" s="69" t="b">
        <v>0</v>
      </c>
      <c r="K25" s="69" t="b">
        <v>0</v>
      </c>
      <c r="L25" s="69" t="b">
        <v>0</v>
      </c>
    </row>
    <row r="26" spans="1:12" ht="15">
      <c r="A26" s="69" t="s">
        <v>1708</v>
      </c>
      <c r="B26" s="69" t="s">
        <v>1688</v>
      </c>
      <c r="C26" s="69">
        <v>4</v>
      </c>
      <c r="D26" s="87">
        <v>0.004185027125263643</v>
      </c>
      <c r="E26" s="87">
        <v>2.3636119798921444</v>
      </c>
      <c r="F26" s="69" t="s">
        <v>267</v>
      </c>
      <c r="G26" s="69" t="b">
        <v>0</v>
      </c>
      <c r="H26" s="69" t="b">
        <v>0</v>
      </c>
      <c r="I26" s="69" t="b">
        <v>0</v>
      </c>
      <c r="J26" s="69" t="b">
        <v>0</v>
      </c>
      <c r="K26" s="69" t="b">
        <v>0</v>
      </c>
      <c r="L26" s="69" t="b">
        <v>0</v>
      </c>
    </row>
    <row r="27" spans="1:12" ht="15">
      <c r="A27" s="69" t="s">
        <v>1688</v>
      </c>
      <c r="B27" s="69" t="s">
        <v>1709</v>
      </c>
      <c r="C27" s="69">
        <v>4</v>
      </c>
      <c r="D27" s="87">
        <v>0.004185027125263643</v>
      </c>
      <c r="E27" s="87">
        <v>2.3636119798921444</v>
      </c>
      <c r="F27" s="69" t="s">
        <v>267</v>
      </c>
      <c r="G27" s="69" t="b">
        <v>0</v>
      </c>
      <c r="H27" s="69" t="b">
        <v>0</v>
      </c>
      <c r="I27" s="69" t="b">
        <v>0</v>
      </c>
      <c r="J27" s="69" t="b">
        <v>0</v>
      </c>
      <c r="K27" s="69" t="b">
        <v>0</v>
      </c>
      <c r="L27" s="69" t="b">
        <v>0</v>
      </c>
    </row>
    <row r="28" spans="1:12" ht="15">
      <c r="A28" s="69" t="s">
        <v>1709</v>
      </c>
      <c r="B28" s="69" t="s">
        <v>1710</v>
      </c>
      <c r="C28" s="69">
        <v>4</v>
      </c>
      <c r="D28" s="87">
        <v>0.004185027125263643</v>
      </c>
      <c r="E28" s="87">
        <v>2.4605219929002007</v>
      </c>
      <c r="F28" s="69" t="s">
        <v>267</v>
      </c>
      <c r="G28" s="69" t="b">
        <v>0</v>
      </c>
      <c r="H28" s="69" t="b">
        <v>0</v>
      </c>
      <c r="I28" s="69" t="b">
        <v>0</v>
      </c>
      <c r="J28" s="69" t="b">
        <v>0</v>
      </c>
      <c r="K28" s="69" t="b">
        <v>0</v>
      </c>
      <c r="L28" s="69" t="b">
        <v>0</v>
      </c>
    </row>
    <row r="29" spans="1:12" ht="15">
      <c r="A29" s="69" t="s">
        <v>1710</v>
      </c>
      <c r="B29" s="69" t="s">
        <v>1481</v>
      </c>
      <c r="C29" s="69">
        <v>4</v>
      </c>
      <c r="D29" s="87">
        <v>0.004185027125263643</v>
      </c>
      <c r="E29" s="87">
        <v>2.062581984228163</v>
      </c>
      <c r="F29" s="69" t="s">
        <v>267</v>
      </c>
      <c r="G29" s="69" t="b">
        <v>0</v>
      </c>
      <c r="H29" s="69" t="b">
        <v>0</v>
      </c>
      <c r="I29" s="69" t="b">
        <v>0</v>
      </c>
      <c r="J29" s="69" t="b">
        <v>0</v>
      </c>
      <c r="K29" s="69" t="b">
        <v>0</v>
      </c>
      <c r="L29" s="69" t="b">
        <v>0</v>
      </c>
    </row>
    <row r="30" spans="1:12" ht="15">
      <c r="A30" s="69" t="s">
        <v>1481</v>
      </c>
      <c r="B30" s="69" t="s">
        <v>349</v>
      </c>
      <c r="C30" s="69">
        <v>4</v>
      </c>
      <c r="D30" s="87">
        <v>0.004185027125263643</v>
      </c>
      <c r="E30" s="87">
        <v>1.5506986232492888</v>
      </c>
      <c r="F30" s="69" t="s">
        <v>267</v>
      </c>
      <c r="G30" s="69" t="b">
        <v>0</v>
      </c>
      <c r="H30" s="69" t="b">
        <v>0</v>
      </c>
      <c r="I30" s="69" t="b">
        <v>0</v>
      </c>
      <c r="J30" s="69" t="b">
        <v>0</v>
      </c>
      <c r="K30" s="69" t="b">
        <v>0</v>
      </c>
      <c r="L30" s="69" t="b">
        <v>0</v>
      </c>
    </row>
    <row r="31" spans="1:12" ht="15">
      <c r="A31" s="69" t="s">
        <v>1478</v>
      </c>
      <c r="B31" s="69" t="s">
        <v>1689</v>
      </c>
      <c r="C31" s="69">
        <v>4</v>
      </c>
      <c r="D31" s="87">
        <v>0.004185027125263643</v>
      </c>
      <c r="E31" s="87">
        <v>1.8073094791248572</v>
      </c>
      <c r="F31" s="69" t="s">
        <v>267</v>
      </c>
      <c r="G31" s="69" t="b">
        <v>0</v>
      </c>
      <c r="H31" s="69" t="b">
        <v>0</v>
      </c>
      <c r="I31" s="69" t="b">
        <v>0</v>
      </c>
      <c r="J31" s="69" t="b">
        <v>0</v>
      </c>
      <c r="K31" s="69" t="b">
        <v>0</v>
      </c>
      <c r="L31" s="69" t="b">
        <v>0</v>
      </c>
    </row>
    <row r="32" spans="1:12" ht="15">
      <c r="A32" s="69" t="s">
        <v>1689</v>
      </c>
      <c r="B32" s="69" t="s">
        <v>1711</v>
      </c>
      <c r="C32" s="69">
        <v>4</v>
      </c>
      <c r="D32" s="87">
        <v>0.004185027125263643</v>
      </c>
      <c r="E32" s="87">
        <v>2.3636119798921444</v>
      </c>
      <c r="F32" s="69" t="s">
        <v>267</v>
      </c>
      <c r="G32" s="69" t="b">
        <v>0</v>
      </c>
      <c r="H32" s="69" t="b">
        <v>0</v>
      </c>
      <c r="I32" s="69" t="b">
        <v>0</v>
      </c>
      <c r="J32" s="69" t="b">
        <v>0</v>
      </c>
      <c r="K32" s="69" t="b">
        <v>0</v>
      </c>
      <c r="L32" s="69" t="b">
        <v>0</v>
      </c>
    </row>
    <row r="33" spans="1:12" ht="15">
      <c r="A33" s="69" t="s">
        <v>1711</v>
      </c>
      <c r="B33" s="69" t="s">
        <v>1712</v>
      </c>
      <c r="C33" s="69">
        <v>4</v>
      </c>
      <c r="D33" s="87">
        <v>0.004185027125263643</v>
      </c>
      <c r="E33" s="87">
        <v>2.4605219929002007</v>
      </c>
      <c r="F33" s="69" t="s">
        <v>267</v>
      </c>
      <c r="G33" s="69" t="b">
        <v>0</v>
      </c>
      <c r="H33" s="69" t="b">
        <v>0</v>
      </c>
      <c r="I33" s="69" t="b">
        <v>0</v>
      </c>
      <c r="J33" s="69" t="b">
        <v>0</v>
      </c>
      <c r="K33" s="69" t="b">
        <v>0</v>
      </c>
      <c r="L33" s="69" t="b">
        <v>0</v>
      </c>
    </row>
    <row r="34" spans="1:12" ht="15">
      <c r="A34" s="69" t="s">
        <v>1712</v>
      </c>
      <c r="B34" s="69" t="s">
        <v>1479</v>
      </c>
      <c r="C34" s="69">
        <v>4</v>
      </c>
      <c r="D34" s="87">
        <v>0.004185027125263643</v>
      </c>
      <c r="E34" s="87">
        <v>2.3636119798921444</v>
      </c>
      <c r="F34" s="69" t="s">
        <v>267</v>
      </c>
      <c r="G34" s="69" t="b">
        <v>0</v>
      </c>
      <c r="H34" s="69" t="b">
        <v>0</v>
      </c>
      <c r="I34" s="69" t="b">
        <v>0</v>
      </c>
      <c r="J34" s="69" t="b">
        <v>0</v>
      </c>
      <c r="K34" s="69" t="b">
        <v>0</v>
      </c>
      <c r="L34" s="69" t="b">
        <v>0</v>
      </c>
    </row>
    <row r="35" spans="1:12" ht="15">
      <c r="A35" s="69" t="s">
        <v>1479</v>
      </c>
      <c r="B35" s="69" t="s">
        <v>1713</v>
      </c>
      <c r="C35" s="69">
        <v>4</v>
      </c>
      <c r="D35" s="87">
        <v>0.004185027125263643</v>
      </c>
      <c r="E35" s="87">
        <v>2.1083394747888384</v>
      </c>
      <c r="F35" s="69" t="s">
        <v>267</v>
      </c>
      <c r="G35" s="69" t="b">
        <v>0</v>
      </c>
      <c r="H35" s="69" t="b">
        <v>0</v>
      </c>
      <c r="I35" s="69" t="b">
        <v>0</v>
      </c>
      <c r="J35" s="69" t="b">
        <v>0</v>
      </c>
      <c r="K35" s="69" t="b">
        <v>0</v>
      </c>
      <c r="L35" s="69" t="b">
        <v>0</v>
      </c>
    </row>
    <row r="36" spans="1:12" ht="15">
      <c r="A36" s="69" t="s">
        <v>1713</v>
      </c>
      <c r="B36" s="69" t="s">
        <v>1471</v>
      </c>
      <c r="C36" s="69">
        <v>4</v>
      </c>
      <c r="D36" s="87">
        <v>0.004185027125263643</v>
      </c>
      <c r="E36" s="87">
        <v>1.1540969653495134</v>
      </c>
      <c r="F36" s="69" t="s">
        <v>267</v>
      </c>
      <c r="G36" s="69" t="b">
        <v>0</v>
      </c>
      <c r="H36" s="69" t="b">
        <v>0</v>
      </c>
      <c r="I36" s="69" t="b">
        <v>0</v>
      </c>
      <c r="J36" s="69" t="b">
        <v>0</v>
      </c>
      <c r="K36" s="69" t="b">
        <v>0</v>
      </c>
      <c r="L36" s="69" t="b">
        <v>0</v>
      </c>
    </row>
    <row r="37" spans="1:12" ht="15">
      <c r="A37" s="69" t="s">
        <v>1676</v>
      </c>
      <c r="B37" s="69" t="s">
        <v>1482</v>
      </c>
      <c r="C37" s="69">
        <v>4</v>
      </c>
      <c r="D37" s="87">
        <v>0.004185027125263643</v>
      </c>
      <c r="E37" s="87">
        <v>1.6734158998636306</v>
      </c>
      <c r="F37" s="69" t="s">
        <v>267</v>
      </c>
      <c r="G37" s="69" t="b">
        <v>0</v>
      </c>
      <c r="H37" s="69" t="b">
        <v>0</v>
      </c>
      <c r="I37" s="69" t="b">
        <v>0</v>
      </c>
      <c r="J37" s="69" t="b">
        <v>0</v>
      </c>
      <c r="K37" s="69" t="b">
        <v>0</v>
      </c>
      <c r="L37" s="69" t="b">
        <v>0</v>
      </c>
    </row>
    <row r="38" spans="1:12" ht="15">
      <c r="A38" s="69" t="s">
        <v>1480</v>
      </c>
      <c r="B38" s="69" t="s">
        <v>1478</v>
      </c>
      <c r="C38" s="69">
        <v>4</v>
      </c>
      <c r="D38" s="87">
        <v>0.004185027125263643</v>
      </c>
      <c r="E38" s="87">
        <v>1.5642714304385625</v>
      </c>
      <c r="F38" s="69" t="s">
        <v>267</v>
      </c>
      <c r="G38" s="69" t="b">
        <v>0</v>
      </c>
      <c r="H38" s="69" t="b">
        <v>0</v>
      </c>
      <c r="I38" s="69" t="b">
        <v>0</v>
      </c>
      <c r="J38" s="69" t="b">
        <v>0</v>
      </c>
      <c r="K38" s="69" t="b">
        <v>0</v>
      </c>
      <c r="L38" s="69" t="b">
        <v>0</v>
      </c>
    </row>
    <row r="39" spans="1:12" ht="15">
      <c r="A39" s="69" t="s">
        <v>1471</v>
      </c>
      <c r="B39" s="69" t="s">
        <v>1691</v>
      </c>
      <c r="C39" s="69">
        <v>4</v>
      </c>
      <c r="D39" s="87">
        <v>0.004185027125263643</v>
      </c>
      <c r="E39" s="87">
        <v>1.3528881145003713</v>
      </c>
      <c r="F39" s="69" t="s">
        <v>267</v>
      </c>
      <c r="G39" s="69" t="b">
        <v>0</v>
      </c>
      <c r="H39" s="69" t="b">
        <v>0</v>
      </c>
      <c r="I39" s="69" t="b">
        <v>0</v>
      </c>
      <c r="J39" s="69" t="b">
        <v>0</v>
      </c>
      <c r="K39" s="69" t="b">
        <v>0</v>
      </c>
      <c r="L39" s="69" t="b">
        <v>0</v>
      </c>
    </row>
    <row r="40" spans="1:12" ht="15">
      <c r="A40" s="69" t="s">
        <v>1691</v>
      </c>
      <c r="B40" s="69" t="s">
        <v>1715</v>
      </c>
      <c r="C40" s="69">
        <v>4</v>
      </c>
      <c r="D40" s="87">
        <v>0.004185027125263643</v>
      </c>
      <c r="E40" s="87">
        <v>2.3636119798921444</v>
      </c>
      <c r="F40" s="69" t="s">
        <v>267</v>
      </c>
      <c r="G40" s="69" t="b">
        <v>0</v>
      </c>
      <c r="H40" s="69" t="b">
        <v>0</v>
      </c>
      <c r="I40" s="69" t="b">
        <v>0</v>
      </c>
      <c r="J40" s="69" t="b">
        <v>0</v>
      </c>
      <c r="K40" s="69" t="b">
        <v>0</v>
      </c>
      <c r="L40" s="69" t="b">
        <v>0</v>
      </c>
    </row>
    <row r="41" spans="1:12" ht="15">
      <c r="A41" s="69" t="s">
        <v>1715</v>
      </c>
      <c r="B41" s="69" t="s">
        <v>736</v>
      </c>
      <c r="C41" s="69">
        <v>4</v>
      </c>
      <c r="D41" s="87">
        <v>0.004185027125263643</v>
      </c>
      <c r="E41" s="87">
        <v>2.2844307338445193</v>
      </c>
      <c r="F41" s="69" t="s">
        <v>267</v>
      </c>
      <c r="G41" s="69" t="b">
        <v>0</v>
      </c>
      <c r="H41" s="69" t="b">
        <v>0</v>
      </c>
      <c r="I41" s="69" t="b">
        <v>0</v>
      </c>
      <c r="J41" s="69" t="b">
        <v>0</v>
      </c>
      <c r="K41" s="69" t="b">
        <v>0</v>
      </c>
      <c r="L41" s="69" t="b">
        <v>0</v>
      </c>
    </row>
    <row r="42" spans="1:12" ht="15">
      <c r="A42" s="69" t="s">
        <v>736</v>
      </c>
      <c r="B42" s="69" t="s">
        <v>693</v>
      </c>
      <c r="C42" s="69">
        <v>4</v>
      </c>
      <c r="D42" s="87">
        <v>0.004185027125263643</v>
      </c>
      <c r="E42" s="87">
        <v>1.5642714304385625</v>
      </c>
      <c r="F42" s="69" t="s">
        <v>267</v>
      </c>
      <c r="G42" s="69" t="b">
        <v>0</v>
      </c>
      <c r="H42" s="69" t="b">
        <v>0</v>
      </c>
      <c r="I42" s="69" t="b">
        <v>0</v>
      </c>
      <c r="J42" s="69" t="b">
        <v>0</v>
      </c>
      <c r="K42" s="69" t="b">
        <v>0</v>
      </c>
      <c r="L42" s="69" t="b">
        <v>0</v>
      </c>
    </row>
    <row r="43" spans="1:12" ht="15">
      <c r="A43" s="69" t="s">
        <v>693</v>
      </c>
      <c r="B43" s="69" t="s">
        <v>728</v>
      </c>
      <c r="C43" s="69">
        <v>4</v>
      </c>
      <c r="D43" s="87">
        <v>0.004185027125263643</v>
      </c>
      <c r="E43" s="87">
        <v>1.1119737594439323</v>
      </c>
      <c r="F43" s="69" t="s">
        <v>267</v>
      </c>
      <c r="G43" s="69" t="b">
        <v>0</v>
      </c>
      <c r="H43" s="69" t="b">
        <v>0</v>
      </c>
      <c r="I43" s="69" t="b">
        <v>0</v>
      </c>
      <c r="J43" s="69" t="b">
        <v>0</v>
      </c>
      <c r="K43" s="69" t="b">
        <v>0</v>
      </c>
      <c r="L43" s="69" t="b">
        <v>0</v>
      </c>
    </row>
    <row r="44" spans="1:12" ht="15">
      <c r="A44" s="69" t="s">
        <v>728</v>
      </c>
      <c r="B44" s="69" t="s">
        <v>369</v>
      </c>
      <c r="C44" s="69">
        <v>4</v>
      </c>
      <c r="D44" s="87">
        <v>0.004185027125263643</v>
      </c>
      <c r="E44" s="87">
        <v>1.682370742516557</v>
      </c>
      <c r="F44" s="69" t="s">
        <v>267</v>
      </c>
      <c r="G44" s="69" t="b">
        <v>0</v>
      </c>
      <c r="H44" s="69" t="b">
        <v>0</v>
      </c>
      <c r="I44" s="69" t="b">
        <v>0</v>
      </c>
      <c r="J44" s="69" t="b">
        <v>0</v>
      </c>
      <c r="K44" s="69" t="b">
        <v>0</v>
      </c>
      <c r="L44" s="69" t="b">
        <v>0</v>
      </c>
    </row>
    <row r="45" spans="1:12" ht="15">
      <c r="A45" s="69" t="s">
        <v>369</v>
      </c>
      <c r="B45" s="69" t="s">
        <v>731</v>
      </c>
      <c r="C45" s="69">
        <v>4</v>
      </c>
      <c r="D45" s="87">
        <v>0.004185027125263643</v>
      </c>
      <c r="E45" s="87">
        <v>1.615423952885944</v>
      </c>
      <c r="F45" s="69" t="s">
        <v>267</v>
      </c>
      <c r="G45" s="69" t="b">
        <v>0</v>
      </c>
      <c r="H45" s="69" t="b">
        <v>0</v>
      </c>
      <c r="I45" s="69" t="b">
        <v>0</v>
      </c>
      <c r="J45" s="69" t="b">
        <v>0</v>
      </c>
      <c r="K45" s="69" t="b">
        <v>0</v>
      </c>
      <c r="L45" s="69" t="b">
        <v>0</v>
      </c>
    </row>
    <row r="46" spans="1:12" ht="15">
      <c r="A46" s="69" t="s">
        <v>731</v>
      </c>
      <c r="B46" s="69" t="s">
        <v>724</v>
      </c>
      <c r="C46" s="69">
        <v>4</v>
      </c>
      <c r="D46" s="87">
        <v>0.004185027125263643</v>
      </c>
      <c r="E46" s="87">
        <v>1.6734158998636306</v>
      </c>
      <c r="F46" s="69" t="s">
        <v>267</v>
      </c>
      <c r="G46" s="69" t="b">
        <v>0</v>
      </c>
      <c r="H46" s="69" t="b">
        <v>0</v>
      </c>
      <c r="I46" s="69" t="b">
        <v>0</v>
      </c>
      <c r="J46" s="69" t="b">
        <v>0</v>
      </c>
      <c r="K46" s="69" t="b">
        <v>0</v>
      </c>
      <c r="L46" s="69" t="b">
        <v>0</v>
      </c>
    </row>
    <row r="47" spans="1:12" ht="15">
      <c r="A47" s="69" t="s">
        <v>724</v>
      </c>
      <c r="B47" s="69" t="s">
        <v>713</v>
      </c>
      <c r="C47" s="69">
        <v>4</v>
      </c>
      <c r="D47" s="87">
        <v>0.004185027125263643</v>
      </c>
      <c r="E47" s="87">
        <v>2.2174839442139063</v>
      </c>
      <c r="F47" s="69" t="s">
        <v>267</v>
      </c>
      <c r="G47" s="69" t="b">
        <v>0</v>
      </c>
      <c r="H47" s="69" t="b">
        <v>0</v>
      </c>
      <c r="I47" s="69" t="b">
        <v>0</v>
      </c>
      <c r="J47" s="69" t="b">
        <v>0</v>
      </c>
      <c r="K47" s="69" t="b">
        <v>0</v>
      </c>
      <c r="L47" s="69" t="b">
        <v>0</v>
      </c>
    </row>
    <row r="48" spans="1:12" ht="15">
      <c r="A48" s="69" t="s">
        <v>713</v>
      </c>
      <c r="B48" s="69" t="s">
        <v>720</v>
      </c>
      <c r="C48" s="69">
        <v>4</v>
      </c>
      <c r="D48" s="87">
        <v>0.004185027125263643</v>
      </c>
      <c r="E48" s="87">
        <v>2.2844307338445193</v>
      </c>
      <c r="F48" s="69" t="s">
        <v>267</v>
      </c>
      <c r="G48" s="69" t="b">
        <v>0</v>
      </c>
      <c r="H48" s="69" t="b">
        <v>0</v>
      </c>
      <c r="I48" s="69" t="b">
        <v>0</v>
      </c>
      <c r="J48" s="69" t="b">
        <v>0</v>
      </c>
      <c r="K48" s="69" t="b">
        <v>0</v>
      </c>
      <c r="L48" s="69" t="b">
        <v>0</v>
      </c>
    </row>
    <row r="49" spans="1:12" ht="15">
      <c r="A49" s="69" t="s">
        <v>720</v>
      </c>
      <c r="B49" s="69" t="s">
        <v>723</v>
      </c>
      <c r="C49" s="69">
        <v>4</v>
      </c>
      <c r="D49" s="87">
        <v>0.004185027125263643</v>
      </c>
      <c r="E49" s="87">
        <v>2.187520720836463</v>
      </c>
      <c r="F49" s="69" t="s">
        <v>267</v>
      </c>
      <c r="G49" s="69" t="b">
        <v>0</v>
      </c>
      <c r="H49" s="69" t="b">
        <v>0</v>
      </c>
      <c r="I49" s="69" t="b">
        <v>0</v>
      </c>
      <c r="J49" s="69" t="b">
        <v>0</v>
      </c>
      <c r="K49" s="69" t="b">
        <v>0</v>
      </c>
      <c r="L49" s="69" t="b">
        <v>0</v>
      </c>
    </row>
    <row r="50" spans="1:12" ht="15">
      <c r="A50" s="69" t="s">
        <v>723</v>
      </c>
      <c r="B50" s="69" t="s">
        <v>730</v>
      </c>
      <c r="C50" s="69">
        <v>4</v>
      </c>
      <c r="D50" s="87">
        <v>0.004185027125263643</v>
      </c>
      <c r="E50" s="87">
        <v>2.0114294617807817</v>
      </c>
      <c r="F50" s="69" t="s">
        <v>267</v>
      </c>
      <c r="G50" s="69" t="b">
        <v>0</v>
      </c>
      <c r="H50" s="69" t="b">
        <v>0</v>
      </c>
      <c r="I50" s="69" t="b">
        <v>0</v>
      </c>
      <c r="J50" s="69" t="b">
        <v>0</v>
      </c>
      <c r="K50" s="69" t="b">
        <v>0</v>
      </c>
      <c r="L50" s="69" t="b">
        <v>0</v>
      </c>
    </row>
    <row r="51" spans="1:12" ht="15">
      <c r="A51" s="69" t="s">
        <v>1472</v>
      </c>
      <c r="B51" s="69" t="s">
        <v>1476</v>
      </c>
      <c r="C51" s="69">
        <v>4</v>
      </c>
      <c r="D51" s="87">
        <v>0.004185027125263643</v>
      </c>
      <c r="E51" s="87">
        <v>1.4771212547196624</v>
      </c>
      <c r="F51" s="69" t="s">
        <v>267</v>
      </c>
      <c r="G51" s="69" t="b">
        <v>0</v>
      </c>
      <c r="H51" s="69" t="b">
        <v>0</v>
      </c>
      <c r="I51" s="69" t="b">
        <v>0</v>
      </c>
      <c r="J51" s="69" t="b">
        <v>0</v>
      </c>
      <c r="K51" s="69" t="b">
        <v>0</v>
      </c>
      <c r="L51" s="69" t="b">
        <v>0</v>
      </c>
    </row>
    <row r="52" spans="1:12" ht="15">
      <c r="A52" s="69" t="s">
        <v>1476</v>
      </c>
      <c r="B52" s="69" t="s">
        <v>1674</v>
      </c>
      <c r="C52" s="69">
        <v>4</v>
      </c>
      <c r="D52" s="87">
        <v>0.004185027125263643</v>
      </c>
      <c r="E52" s="87">
        <v>1.6476086362573452</v>
      </c>
      <c r="F52" s="69" t="s">
        <v>267</v>
      </c>
      <c r="G52" s="69" t="b">
        <v>0</v>
      </c>
      <c r="H52" s="69" t="b">
        <v>0</v>
      </c>
      <c r="I52" s="69" t="b">
        <v>0</v>
      </c>
      <c r="J52" s="69" t="b">
        <v>0</v>
      </c>
      <c r="K52" s="69" t="b">
        <v>0</v>
      </c>
      <c r="L52" s="69" t="b">
        <v>0</v>
      </c>
    </row>
    <row r="53" spans="1:12" ht="15">
      <c r="A53" s="69" t="s">
        <v>1674</v>
      </c>
      <c r="B53" s="69" t="s">
        <v>1675</v>
      </c>
      <c r="C53" s="69">
        <v>4</v>
      </c>
      <c r="D53" s="87">
        <v>0.004185027125263643</v>
      </c>
      <c r="E53" s="87">
        <v>1.8584620015722384</v>
      </c>
      <c r="F53" s="69" t="s">
        <v>267</v>
      </c>
      <c r="G53" s="69" t="b">
        <v>0</v>
      </c>
      <c r="H53" s="69" t="b">
        <v>0</v>
      </c>
      <c r="I53" s="69" t="b">
        <v>0</v>
      </c>
      <c r="J53" s="69" t="b">
        <v>0</v>
      </c>
      <c r="K53" s="69" t="b">
        <v>0</v>
      </c>
      <c r="L53" s="69" t="b">
        <v>0</v>
      </c>
    </row>
    <row r="54" spans="1:12" ht="15">
      <c r="A54" s="69" t="s">
        <v>1675</v>
      </c>
      <c r="B54" s="69" t="s">
        <v>1673</v>
      </c>
      <c r="C54" s="69">
        <v>4</v>
      </c>
      <c r="D54" s="87">
        <v>0.004185027125263643</v>
      </c>
      <c r="E54" s="87">
        <v>1.916453948549925</v>
      </c>
      <c r="F54" s="69" t="s">
        <v>267</v>
      </c>
      <c r="G54" s="69" t="b">
        <v>0</v>
      </c>
      <c r="H54" s="69" t="b">
        <v>0</v>
      </c>
      <c r="I54" s="69" t="b">
        <v>0</v>
      </c>
      <c r="J54" s="69" t="b">
        <v>0</v>
      </c>
      <c r="K54" s="69" t="b">
        <v>0</v>
      </c>
      <c r="L54" s="69" t="b">
        <v>0</v>
      </c>
    </row>
    <row r="55" spans="1:12" ht="15">
      <c r="A55" s="69" t="s">
        <v>1682</v>
      </c>
      <c r="B55" s="69" t="s">
        <v>1487</v>
      </c>
      <c r="C55" s="69">
        <v>4</v>
      </c>
      <c r="D55" s="87">
        <v>0.004185027125263643</v>
      </c>
      <c r="E55" s="87">
        <v>2.1083394747888384</v>
      </c>
      <c r="F55" s="69" t="s">
        <v>267</v>
      </c>
      <c r="G55" s="69" t="b">
        <v>0</v>
      </c>
      <c r="H55" s="69" t="b">
        <v>0</v>
      </c>
      <c r="I55" s="69" t="b">
        <v>0</v>
      </c>
      <c r="J55" s="69" t="b">
        <v>0</v>
      </c>
      <c r="K55" s="69" t="b">
        <v>0</v>
      </c>
      <c r="L55" s="69" t="b">
        <v>0</v>
      </c>
    </row>
    <row r="56" spans="1:12" ht="15">
      <c r="A56" s="69" t="s">
        <v>1487</v>
      </c>
      <c r="B56" s="69" t="s">
        <v>1717</v>
      </c>
      <c r="C56" s="69">
        <v>4</v>
      </c>
      <c r="D56" s="87">
        <v>0.004185027125263643</v>
      </c>
      <c r="E56" s="87">
        <v>2.2844307338445193</v>
      </c>
      <c r="F56" s="69" t="s">
        <v>267</v>
      </c>
      <c r="G56" s="69" t="b">
        <v>0</v>
      </c>
      <c r="H56" s="69" t="b">
        <v>0</v>
      </c>
      <c r="I56" s="69" t="b">
        <v>0</v>
      </c>
      <c r="J56" s="69" t="b">
        <v>0</v>
      </c>
      <c r="K56" s="69" t="b">
        <v>0</v>
      </c>
      <c r="L56" s="69" t="b">
        <v>0</v>
      </c>
    </row>
    <row r="57" spans="1:12" ht="15">
      <c r="A57" s="69" t="s">
        <v>1717</v>
      </c>
      <c r="B57" s="69" t="s">
        <v>735</v>
      </c>
      <c r="C57" s="69">
        <v>4</v>
      </c>
      <c r="D57" s="87">
        <v>0.004185027125263643</v>
      </c>
      <c r="E57" s="87">
        <v>2.4605219929002007</v>
      </c>
      <c r="F57" s="69" t="s">
        <v>267</v>
      </c>
      <c r="G57" s="69" t="b">
        <v>0</v>
      </c>
      <c r="H57" s="69" t="b">
        <v>0</v>
      </c>
      <c r="I57" s="69" t="b">
        <v>0</v>
      </c>
      <c r="J57" s="69" t="b">
        <v>0</v>
      </c>
      <c r="K57" s="69" t="b">
        <v>0</v>
      </c>
      <c r="L57" s="69" t="b">
        <v>0</v>
      </c>
    </row>
    <row r="58" spans="1:12" ht="15">
      <c r="A58" s="69" t="s">
        <v>735</v>
      </c>
      <c r="B58" s="69" t="s">
        <v>1718</v>
      </c>
      <c r="C58" s="69">
        <v>4</v>
      </c>
      <c r="D58" s="87">
        <v>0.004185027125263643</v>
      </c>
      <c r="E58" s="87">
        <v>2.4605219929002007</v>
      </c>
      <c r="F58" s="69" t="s">
        <v>267</v>
      </c>
      <c r="G58" s="69" t="b">
        <v>0</v>
      </c>
      <c r="H58" s="69" t="b">
        <v>0</v>
      </c>
      <c r="I58" s="69" t="b">
        <v>0</v>
      </c>
      <c r="J58" s="69" t="b">
        <v>0</v>
      </c>
      <c r="K58" s="69" t="b">
        <v>0</v>
      </c>
      <c r="L58" s="69" t="b">
        <v>0</v>
      </c>
    </row>
    <row r="59" spans="1:12" ht="15">
      <c r="A59" s="69" t="s">
        <v>1718</v>
      </c>
      <c r="B59" s="69" t="s">
        <v>1719</v>
      </c>
      <c r="C59" s="69">
        <v>4</v>
      </c>
      <c r="D59" s="87">
        <v>0.004185027125263643</v>
      </c>
      <c r="E59" s="87">
        <v>2.4605219929002007</v>
      </c>
      <c r="F59" s="69" t="s">
        <v>267</v>
      </c>
      <c r="G59" s="69" t="b">
        <v>0</v>
      </c>
      <c r="H59" s="69" t="b">
        <v>0</v>
      </c>
      <c r="I59" s="69" t="b">
        <v>0</v>
      </c>
      <c r="J59" s="69" t="b">
        <v>0</v>
      </c>
      <c r="K59" s="69" t="b">
        <v>0</v>
      </c>
      <c r="L59" s="69" t="b">
        <v>0</v>
      </c>
    </row>
    <row r="60" spans="1:12" ht="15">
      <c r="A60" s="69" t="s">
        <v>1719</v>
      </c>
      <c r="B60" s="69" t="s">
        <v>734</v>
      </c>
      <c r="C60" s="69">
        <v>4</v>
      </c>
      <c r="D60" s="87">
        <v>0.004185027125263643</v>
      </c>
      <c r="E60" s="87">
        <v>2.4605219929002007</v>
      </c>
      <c r="F60" s="69" t="s">
        <v>267</v>
      </c>
      <c r="G60" s="69" t="b">
        <v>0</v>
      </c>
      <c r="H60" s="69" t="b">
        <v>0</v>
      </c>
      <c r="I60" s="69" t="b">
        <v>0</v>
      </c>
      <c r="J60" s="69" t="b">
        <v>0</v>
      </c>
      <c r="K60" s="69" t="b">
        <v>0</v>
      </c>
      <c r="L60" s="69" t="b">
        <v>0</v>
      </c>
    </row>
    <row r="61" spans="1:12" ht="15">
      <c r="A61" s="69" t="s">
        <v>734</v>
      </c>
      <c r="B61" s="69" t="s">
        <v>731</v>
      </c>
      <c r="C61" s="69">
        <v>4</v>
      </c>
      <c r="D61" s="87">
        <v>0.004185027125263643</v>
      </c>
      <c r="E61" s="87">
        <v>1.916453948549925</v>
      </c>
      <c r="F61" s="69" t="s">
        <v>267</v>
      </c>
      <c r="G61" s="69" t="b">
        <v>0</v>
      </c>
      <c r="H61" s="69" t="b">
        <v>0</v>
      </c>
      <c r="I61" s="69" t="b">
        <v>0</v>
      </c>
      <c r="J61" s="69" t="b">
        <v>0</v>
      </c>
      <c r="K61" s="69" t="b">
        <v>0</v>
      </c>
      <c r="L61" s="69" t="b">
        <v>0</v>
      </c>
    </row>
    <row r="62" spans="1:12" ht="15">
      <c r="A62" s="69" t="s">
        <v>731</v>
      </c>
      <c r="B62" s="69" t="s">
        <v>721</v>
      </c>
      <c r="C62" s="69">
        <v>4</v>
      </c>
      <c r="D62" s="87">
        <v>0.004185027125263643</v>
      </c>
      <c r="E62" s="87">
        <v>1.916453948549925</v>
      </c>
      <c r="F62" s="69" t="s">
        <v>267</v>
      </c>
      <c r="G62" s="69" t="b">
        <v>0</v>
      </c>
      <c r="H62" s="69" t="b">
        <v>0</v>
      </c>
      <c r="I62" s="69" t="b">
        <v>0</v>
      </c>
      <c r="J62" s="69" t="b">
        <v>0</v>
      </c>
      <c r="K62" s="69" t="b">
        <v>0</v>
      </c>
      <c r="L62" s="69" t="b">
        <v>0</v>
      </c>
    </row>
    <row r="63" spans="1:12" ht="15">
      <c r="A63" s="69" t="s">
        <v>721</v>
      </c>
      <c r="B63" s="69" t="s">
        <v>725</v>
      </c>
      <c r="C63" s="69">
        <v>4</v>
      </c>
      <c r="D63" s="87">
        <v>0.004185027125263643</v>
      </c>
      <c r="E63" s="87">
        <v>2.062581984228163</v>
      </c>
      <c r="F63" s="69" t="s">
        <v>267</v>
      </c>
      <c r="G63" s="69" t="b">
        <v>0</v>
      </c>
      <c r="H63" s="69" t="b">
        <v>0</v>
      </c>
      <c r="I63" s="69" t="b">
        <v>0</v>
      </c>
      <c r="J63" s="69" t="b">
        <v>0</v>
      </c>
      <c r="K63" s="69" t="b">
        <v>0</v>
      </c>
      <c r="L63" s="69" t="b">
        <v>0</v>
      </c>
    </row>
    <row r="64" spans="1:12" ht="15">
      <c r="A64" s="69" t="s">
        <v>732</v>
      </c>
      <c r="B64" s="69" t="s">
        <v>1695</v>
      </c>
      <c r="C64" s="69">
        <v>4</v>
      </c>
      <c r="D64" s="87">
        <v>0.004185027125263643</v>
      </c>
      <c r="E64" s="87">
        <v>1.7352230498418328</v>
      </c>
      <c r="F64" s="69" t="s">
        <v>267</v>
      </c>
      <c r="G64" s="69" t="b">
        <v>0</v>
      </c>
      <c r="H64" s="69" t="b">
        <v>0</v>
      </c>
      <c r="I64" s="69" t="b">
        <v>0</v>
      </c>
      <c r="J64" s="69" t="b">
        <v>0</v>
      </c>
      <c r="K64" s="69" t="b">
        <v>0</v>
      </c>
      <c r="L64" s="69" t="b">
        <v>0</v>
      </c>
    </row>
    <row r="65" spans="1:12" ht="15">
      <c r="A65" s="69" t="s">
        <v>1695</v>
      </c>
      <c r="B65" s="69" t="s">
        <v>1720</v>
      </c>
      <c r="C65" s="69">
        <v>4</v>
      </c>
      <c r="D65" s="87">
        <v>0.004185027125263643</v>
      </c>
      <c r="E65" s="87">
        <v>2.3636119798921444</v>
      </c>
      <c r="F65" s="69" t="s">
        <v>267</v>
      </c>
      <c r="G65" s="69" t="b">
        <v>0</v>
      </c>
      <c r="H65" s="69" t="b">
        <v>0</v>
      </c>
      <c r="I65" s="69" t="b">
        <v>0</v>
      </c>
      <c r="J65" s="69" t="b">
        <v>0</v>
      </c>
      <c r="K65" s="69" t="b">
        <v>0</v>
      </c>
      <c r="L65" s="69" t="b">
        <v>0</v>
      </c>
    </row>
    <row r="66" spans="1:12" ht="15">
      <c r="A66" s="69" t="s">
        <v>1720</v>
      </c>
      <c r="B66" s="69" t="s">
        <v>1471</v>
      </c>
      <c r="C66" s="69">
        <v>4</v>
      </c>
      <c r="D66" s="87">
        <v>0.004185027125263643</v>
      </c>
      <c r="E66" s="87">
        <v>1.1540969653495134</v>
      </c>
      <c r="F66" s="69" t="s">
        <v>267</v>
      </c>
      <c r="G66" s="69" t="b">
        <v>0</v>
      </c>
      <c r="H66" s="69" t="b">
        <v>0</v>
      </c>
      <c r="I66" s="69" t="b">
        <v>0</v>
      </c>
      <c r="J66" s="69" t="b">
        <v>0</v>
      </c>
      <c r="K66" s="69" t="b">
        <v>0</v>
      </c>
      <c r="L66" s="69" t="b">
        <v>0</v>
      </c>
    </row>
    <row r="67" spans="1:12" ht="15">
      <c r="A67" s="69" t="s">
        <v>733</v>
      </c>
      <c r="B67" s="69" t="s">
        <v>1723</v>
      </c>
      <c r="C67" s="69">
        <v>4</v>
      </c>
      <c r="D67" s="87">
        <v>0.004185027125263643</v>
      </c>
      <c r="E67" s="87">
        <v>2.3636119798921444</v>
      </c>
      <c r="F67" s="69" t="s">
        <v>267</v>
      </c>
      <c r="G67" s="69" t="b">
        <v>0</v>
      </c>
      <c r="H67" s="69" t="b">
        <v>0</v>
      </c>
      <c r="I67" s="69" t="b">
        <v>0</v>
      </c>
      <c r="J67" s="69" t="b">
        <v>0</v>
      </c>
      <c r="K67" s="69" t="b">
        <v>0</v>
      </c>
      <c r="L67" s="69" t="b">
        <v>0</v>
      </c>
    </row>
    <row r="68" spans="1:12" ht="15">
      <c r="A68" s="69" t="s">
        <v>1486</v>
      </c>
      <c r="B68" s="69" t="s">
        <v>449</v>
      </c>
      <c r="C68" s="69">
        <v>4</v>
      </c>
      <c r="D68" s="87">
        <v>0.004185027125263643</v>
      </c>
      <c r="E68" s="87">
        <v>2.062581984228163</v>
      </c>
      <c r="F68" s="69" t="s">
        <v>267</v>
      </c>
      <c r="G68" s="69" t="b">
        <v>0</v>
      </c>
      <c r="H68" s="69" t="b">
        <v>0</v>
      </c>
      <c r="I68" s="69" t="b">
        <v>0</v>
      </c>
      <c r="J68" s="69" t="b">
        <v>0</v>
      </c>
      <c r="K68" s="69" t="b">
        <v>0</v>
      </c>
      <c r="L68" s="69" t="b">
        <v>0</v>
      </c>
    </row>
    <row r="69" spans="1:12" ht="15">
      <c r="A69" s="69" t="s">
        <v>449</v>
      </c>
      <c r="B69" s="69" t="s">
        <v>728</v>
      </c>
      <c r="C69" s="69">
        <v>4</v>
      </c>
      <c r="D69" s="87">
        <v>0.004185027125263643</v>
      </c>
      <c r="E69" s="87">
        <v>1.832133062849889</v>
      </c>
      <c r="F69" s="69" t="s">
        <v>267</v>
      </c>
      <c r="G69" s="69" t="b">
        <v>0</v>
      </c>
      <c r="H69" s="69" t="b">
        <v>0</v>
      </c>
      <c r="I69" s="69" t="b">
        <v>0</v>
      </c>
      <c r="J69" s="69" t="b">
        <v>0</v>
      </c>
      <c r="K69" s="69" t="b">
        <v>0</v>
      </c>
      <c r="L69" s="69" t="b">
        <v>0</v>
      </c>
    </row>
    <row r="70" spans="1:12" ht="15">
      <c r="A70" s="69" t="s">
        <v>728</v>
      </c>
      <c r="B70" s="69" t="s">
        <v>1471</v>
      </c>
      <c r="C70" s="69">
        <v>4</v>
      </c>
      <c r="D70" s="87">
        <v>0.004185027125263643</v>
      </c>
      <c r="E70" s="87">
        <v>0.552036974021551</v>
      </c>
      <c r="F70" s="69" t="s">
        <v>267</v>
      </c>
      <c r="G70" s="69" t="b">
        <v>0</v>
      </c>
      <c r="H70" s="69" t="b">
        <v>0</v>
      </c>
      <c r="I70" s="69" t="b">
        <v>0</v>
      </c>
      <c r="J70" s="69" t="b">
        <v>0</v>
      </c>
      <c r="K70" s="69" t="b">
        <v>0</v>
      </c>
      <c r="L70" s="69" t="b">
        <v>0</v>
      </c>
    </row>
    <row r="71" spans="1:12" ht="15">
      <c r="A71" s="69" t="s">
        <v>1700</v>
      </c>
      <c r="B71" s="69" t="s">
        <v>1727</v>
      </c>
      <c r="C71" s="69">
        <v>3</v>
      </c>
      <c r="D71" s="87">
        <v>0.003442757537641893</v>
      </c>
      <c r="E71" s="87">
        <v>2.4605219929002007</v>
      </c>
      <c r="F71" s="69" t="s">
        <v>267</v>
      </c>
      <c r="G71" s="69" t="b">
        <v>0</v>
      </c>
      <c r="H71" s="69" t="b">
        <v>0</v>
      </c>
      <c r="I71" s="69" t="b">
        <v>0</v>
      </c>
      <c r="J71" s="69" t="b">
        <v>0</v>
      </c>
      <c r="K71" s="69" t="b">
        <v>0</v>
      </c>
      <c r="L71" s="69" t="b">
        <v>0</v>
      </c>
    </row>
    <row r="72" spans="1:12" ht="15">
      <c r="A72" s="69" t="s">
        <v>1677</v>
      </c>
      <c r="B72" s="69" t="s">
        <v>1482</v>
      </c>
      <c r="C72" s="69">
        <v>3</v>
      </c>
      <c r="D72" s="87">
        <v>0.003871203423422139</v>
      </c>
      <c r="E72" s="87">
        <v>1.5484771632553307</v>
      </c>
      <c r="F72" s="69" t="s">
        <v>267</v>
      </c>
      <c r="G72" s="69" t="b">
        <v>0</v>
      </c>
      <c r="H72" s="69" t="b">
        <v>0</v>
      </c>
      <c r="I72" s="69" t="b">
        <v>0</v>
      </c>
      <c r="J72" s="69" t="b">
        <v>0</v>
      </c>
      <c r="K72" s="69" t="b">
        <v>0</v>
      </c>
      <c r="L72" s="69" t="b">
        <v>0</v>
      </c>
    </row>
    <row r="73" spans="1:12" ht="15">
      <c r="A73" s="69" t="s">
        <v>1491</v>
      </c>
      <c r="B73" s="69" t="s">
        <v>355</v>
      </c>
      <c r="C73" s="69">
        <v>3</v>
      </c>
      <c r="D73" s="87">
        <v>0.003442757537641893</v>
      </c>
      <c r="E73" s="87">
        <v>2.0345532606279195</v>
      </c>
      <c r="F73" s="69" t="s">
        <v>267</v>
      </c>
      <c r="G73" s="69" t="b">
        <v>0</v>
      </c>
      <c r="H73" s="69" t="b">
        <v>0</v>
      </c>
      <c r="I73" s="69" t="b">
        <v>0</v>
      </c>
      <c r="J73" s="69" t="b">
        <v>0</v>
      </c>
      <c r="K73" s="69" t="b">
        <v>0</v>
      </c>
      <c r="L73" s="69" t="b">
        <v>0</v>
      </c>
    </row>
    <row r="74" spans="1:12" ht="15">
      <c r="A74" s="69" t="s">
        <v>355</v>
      </c>
      <c r="B74" s="69" t="s">
        <v>1730</v>
      </c>
      <c r="C74" s="69">
        <v>3</v>
      </c>
      <c r="D74" s="87">
        <v>0.003442757537641893</v>
      </c>
      <c r="E74" s="87">
        <v>2.3636119798921444</v>
      </c>
      <c r="F74" s="69" t="s">
        <v>267</v>
      </c>
      <c r="G74" s="69" t="b">
        <v>0</v>
      </c>
      <c r="H74" s="69" t="b">
        <v>0</v>
      </c>
      <c r="I74" s="69" t="b">
        <v>0</v>
      </c>
      <c r="J74" s="69" t="b">
        <v>0</v>
      </c>
      <c r="K74" s="69" t="b">
        <v>0</v>
      </c>
      <c r="L74" s="69" t="b">
        <v>0</v>
      </c>
    </row>
    <row r="75" spans="1:12" ht="15">
      <c r="A75" s="69" t="s">
        <v>1730</v>
      </c>
      <c r="B75" s="69" t="s">
        <v>1731</v>
      </c>
      <c r="C75" s="69">
        <v>3</v>
      </c>
      <c r="D75" s="87">
        <v>0.003442757537641893</v>
      </c>
      <c r="E75" s="87">
        <v>2.5854607295085006</v>
      </c>
      <c r="F75" s="69" t="s">
        <v>267</v>
      </c>
      <c r="G75" s="69" t="b">
        <v>0</v>
      </c>
      <c r="H75" s="69" t="b">
        <v>0</v>
      </c>
      <c r="I75" s="69" t="b">
        <v>0</v>
      </c>
      <c r="J75" s="69" t="b">
        <v>0</v>
      </c>
      <c r="K75" s="69" t="b">
        <v>0</v>
      </c>
      <c r="L75" s="69" t="b">
        <v>0</v>
      </c>
    </row>
    <row r="76" spans="1:12" ht="15">
      <c r="A76" s="69" t="s">
        <v>1731</v>
      </c>
      <c r="B76" s="69" t="s">
        <v>1732</v>
      </c>
      <c r="C76" s="69">
        <v>3</v>
      </c>
      <c r="D76" s="87">
        <v>0.003442757537641893</v>
      </c>
      <c r="E76" s="87">
        <v>2.5854607295085006</v>
      </c>
      <c r="F76" s="69" t="s">
        <v>267</v>
      </c>
      <c r="G76" s="69" t="b">
        <v>0</v>
      </c>
      <c r="H76" s="69" t="b">
        <v>0</v>
      </c>
      <c r="I76" s="69" t="b">
        <v>0</v>
      </c>
      <c r="J76" s="69" t="b">
        <v>0</v>
      </c>
      <c r="K76" s="69" t="b">
        <v>0</v>
      </c>
      <c r="L76" s="69" t="b">
        <v>0</v>
      </c>
    </row>
    <row r="77" spans="1:12" ht="15">
      <c r="A77" s="69" t="s">
        <v>1732</v>
      </c>
      <c r="B77" s="69" t="s">
        <v>1733</v>
      </c>
      <c r="C77" s="69">
        <v>3</v>
      </c>
      <c r="D77" s="87">
        <v>0.003442757537641893</v>
      </c>
      <c r="E77" s="87">
        <v>2.5854607295085006</v>
      </c>
      <c r="F77" s="69" t="s">
        <v>267</v>
      </c>
      <c r="G77" s="69" t="b">
        <v>0</v>
      </c>
      <c r="H77" s="69" t="b">
        <v>0</v>
      </c>
      <c r="I77" s="69" t="b">
        <v>0</v>
      </c>
      <c r="J77" s="69" t="b">
        <v>0</v>
      </c>
      <c r="K77" s="69" t="b">
        <v>0</v>
      </c>
      <c r="L77" s="69" t="b">
        <v>0</v>
      </c>
    </row>
    <row r="78" spans="1:12" ht="15">
      <c r="A78" s="69" t="s">
        <v>1733</v>
      </c>
      <c r="B78" s="69" t="s">
        <v>1734</v>
      </c>
      <c r="C78" s="69">
        <v>3</v>
      </c>
      <c r="D78" s="87">
        <v>0.003442757537641893</v>
      </c>
      <c r="E78" s="87">
        <v>2.5854607295085006</v>
      </c>
      <c r="F78" s="69" t="s">
        <v>267</v>
      </c>
      <c r="G78" s="69" t="b">
        <v>0</v>
      </c>
      <c r="H78" s="69" t="b">
        <v>0</v>
      </c>
      <c r="I78" s="69" t="b">
        <v>0</v>
      </c>
      <c r="J78" s="69" t="b">
        <v>0</v>
      </c>
      <c r="K78" s="69" t="b">
        <v>0</v>
      </c>
      <c r="L78" s="69" t="b">
        <v>0</v>
      </c>
    </row>
    <row r="79" spans="1:12" ht="15">
      <c r="A79" s="69" t="s">
        <v>1734</v>
      </c>
      <c r="B79" s="69" t="s">
        <v>1482</v>
      </c>
      <c r="C79" s="69">
        <v>3</v>
      </c>
      <c r="D79" s="87">
        <v>0.003442757537641893</v>
      </c>
      <c r="E79" s="87">
        <v>1.916453948549925</v>
      </c>
      <c r="F79" s="69" t="s">
        <v>267</v>
      </c>
      <c r="G79" s="69" t="b">
        <v>0</v>
      </c>
      <c r="H79" s="69" t="b">
        <v>0</v>
      </c>
      <c r="I79" s="69" t="b">
        <v>0</v>
      </c>
      <c r="J79" s="69" t="b">
        <v>0</v>
      </c>
      <c r="K79" s="69" t="b">
        <v>0</v>
      </c>
      <c r="L79" s="69" t="b">
        <v>0</v>
      </c>
    </row>
    <row r="80" spans="1:12" ht="15">
      <c r="A80" s="69" t="s">
        <v>1482</v>
      </c>
      <c r="B80" s="69" t="s">
        <v>1735</v>
      </c>
      <c r="C80" s="69">
        <v>3</v>
      </c>
      <c r="D80" s="87">
        <v>0.003442757537641893</v>
      </c>
      <c r="E80" s="87">
        <v>1.916453948549925</v>
      </c>
      <c r="F80" s="69" t="s">
        <v>267</v>
      </c>
      <c r="G80" s="69" t="b">
        <v>0</v>
      </c>
      <c r="H80" s="69" t="b">
        <v>0</v>
      </c>
      <c r="I80" s="69" t="b">
        <v>0</v>
      </c>
      <c r="J80" s="69" t="b">
        <v>0</v>
      </c>
      <c r="K80" s="69" t="b">
        <v>0</v>
      </c>
      <c r="L80" s="69" t="b">
        <v>0</v>
      </c>
    </row>
    <row r="81" spans="1:12" ht="15">
      <c r="A81" s="69" t="s">
        <v>1735</v>
      </c>
      <c r="B81" s="69" t="s">
        <v>1687</v>
      </c>
      <c r="C81" s="69">
        <v>3</v>
      </c>
      <c r="D81" s="87">
        <v>0.003442757537641893</v>
      </c>
      <c r="E81" s="87">
        <v>2.3636119798921444</v>
      </c>
      <c r="F81" s="69" t="s">
        <v>267</v>
      </c>
      <c r="G81" s="69" t="b">
        <v>0</v>
      </c>
      <c r="H81" s="69" t="b">
        <v>0</v>
      </c>
      <c r="I81" s="69" t="b">
        <v>0</v>
      </c>
      <c r="J81" s="69" t="b">
        <v>0</v>
      </c>
      <c r="K81" s="69" t="b">
        <v>0</v>
      </c>
      <c r="L81" s="69" t="b">
        <v>0</v>
      </c>
    </row>
    <row r="82" spans="1:12" ht="15">
      <c r="A82" s="69" t="s">
        <v>1478</v>
      </c>
      <c r="B82" s="69" t="s">
        <v>352</v>
      </c>
      <c r="C82" s="69">
        <v>3</v>
      </c>
      <c r="D82" s="87">
        <v>0.003442757537641893</v>
      </c>
      <c r="E82" s="87">
        <v>1.8073094791248572</v>
      </c>
      <c r="F82" s="69" t="s">
        <v>267</v>
      </c>
      <c r="G82" s="69" t="b">
        <v>0</v>
      </c>
      <c r="H82" s="69" t="b">
        <v>0</v>
      </c>
      <c r="I82" s="69" t="b">
        <v>0</v>
      </c>
      <c r="J82" s="69" t="b">
        <v>0</v>
      </c>
      <c r="K82" s="69" t="b">
        <v>0</v>
      </c>
      <c r="L82" s="69" t="b">
        <v>0</v>
      </c>
    </row>
    <row r="83" spans="1:12" ht="15">
      <c r="A83" s="69" t="s">
        <v>352</v>
      </c>
      <c r="B83" s="69" t="s">
        <v>1493</v>
      </c>
      <c r="C83" s="69">
        <v>3</v>
      </c>
      <c r="D83" s="87">
        <v>0.003442757537641893</v>
      </c>
      <c r="E83" s="87">
        <v>2.2174839442139063</v>
      </c>
      <c r="F83" s="69" t="s">
        <v>267</v>
      </c>
      <c r="G83" s="69" t="b">
        <v>0</v>
      </c>
      <c r="H83" s="69" t="b">
        <v>0</v>
      </c>
      <c r="I83" s="69" t="b">
        <v>0</v>
      </c>
      <c r="J83" s="69" t="b">
        <v>0</v>
      </c>
      <c r="K83" s="69" t="b">
        <v>0</v>
      </c>
      <c r="L83" s="69" t="b">
        <v>0</v>
      </c>
    </row>
    <row r="84" spans="1:12" ht="15">
      <c r="A84" s="69" t="s">
        <v>1493</v>
      </c>
      <c r="B84" s="69" t="s">
        <v>1736</v>
      </c>
      <c r="C84" s="69">
        <v>3</v>
      </c>
      <c r="D84" s="87">
        <v>0.003442757537641893</v>
      </c>
      <c r="E84" s="87">
        <v>2.2174839442139063</v>
      </c>
      <c r="F84" s="69" t="s">
        <v>267</v>
      </c>
      <c r="G84" s="69" t="b">
        <v>0</v>
      </c>
      <c r="H84" s="69" t="b">
        <v>0</v>
      </c>
      <c r="I84" s="69" t="b">
        <v>0</v>
      </c>
      <c r="J84" s="69" t="b">
        <v>0</v>
      </c>
      <c r="K84" s="69" t="b">
        <v>0</v>
      </c>
      <c r="L84" s="69" t="b">
        <v>0</v>
      </c>
    </row>
    <row r="85" spans="1:12" ht="15">
      <c r="A85" s="69" t="s">
        <v>1736</v>
      </c>
      <c r="B85" s="69" t="s">
        <v>1676</v>
      </c>
      <c r="C85" s="69">
        <v>3</v>
      </c>
      <c r="D85" s="87">
        <v>0.003442757537641893</v>
      </c>
      <c r="E85" s="87">
        <v>2.2174839442139063</v>
      </c>
      <c r="F85" s="69" t="s">
        <v>267</v>
      </c>
      <c r="G85" s="69" t="b">
        <v>0</v>
      </c>
      <c r="H85" s="69" t="b">
        <v>0</v>
      </c>
      <c r="I85" s="69" t="b">
        <v>0</v>
      </c>
      <c r="J85" s="69" t="b">
        <v>0</v>
      </c>
      <c r="K85" s="69" t="b">
        <v>0</v>
      </c>
      <c r="L85" s="69" t="b">
        <v>0</v>
      </c>
    </row>
    <row r="86" spans="1:12" ht="15">
      <c r="A86" s="69" t="s">
        <v>1482</v>
      </c>
      <c r="B86" s="69" t="s">
        <v>1481</v>
      </c>
      <c r="C86" s="69">
        <v>3</v>
      </c>
      <c r="D86" s="87">
        <v>0.003442757537641893</v>
      </c>
      <c r="E86" s="87">
        <v>1.3935752032695876</v>
      </c>
      <c r="F86" s="69" t="s">
        <v>267</v>
      </c>
      <c r="G86" s="69" t="b">
        <v>0</v>
      </c>
      <c r="H86" s="69" t="b">
        <v>0</v>
      </c>
      <c r="I86" s="69" t="b">
        <v>0</v>
      </c>
      <c r="J86" s="69" t="b">
        <v>0</v>
      </c>
      <c r="K86" s="69" t="b">
        <v>0</v>
      </c>
      <c r="L86" s="69" t="b">
        <v>0</v>
      </c>
    </row>
    <row r="87" spans="1:12" ht="15">
      <c r="A87" s="69" t="s">
        <v>1481</v>
      </c>
      <c r="B87" s="69" t="s">
        <v>1737</v>
      </c>
      <c r="C87" s="69">
        <v>3</v>
      </c>
      <c r="D87" s="87">
        <v>0.003442757537641893</v>
      </c>
      <c r="E87" s="87">
        <v>2.062581984228163</v>
      </c>
      <c r="F87" s="69" t="s">
        <v>267</v>
      </c>
      <c r="G87" s="69" t="b">
        <v>0</v>
      </c>
      <c r="H87" s="69" t="b">
        <v>0</v>
      </c>
      <c r="I87" s="69" t="b">
        <v>0</v>
      </c>
      <c r="J87" s="69" t="b">
        <v>0</v>
      </c>
      <c r="K87" s="69" t="b">
        <v>0</v>
      </c>
      <c r="L87" s="69" t="b">
        <v>0</v>
      </c>
    </row>
    <row r="88" spans="1:12" ht="15">
      <c r="A88" s="69" t="s">
        <v>1737</v>
      </c>
      <c r="B88" s="69" t="s">
        <v>1738</v>
      </c>
      <c r="C88" s="69">
        <v>3</v>
      </c>
      <c r="D88" s="87">
        <v>0.003442757537641893</v>
      </c>
      <c r="E88" s="87">
        <v>2.5854607295085006</v>
      </c>
      <c r="F88" s="69" t="s">
        <v>267</v>
      </c>
      <c r="G88" s="69" t="b">
        <v>0</v>
      </c>
      <c r="H88" s="69" t="b">
        <v>0</v>
      </c>
      <c r="I88" s="69" t="b">
        <v>0</v>
      </c>
      <c r="J88" s="69" t="b">
        <v>0</v>
      </c>
      <c r="K88" s="69" t="b">
        <v>0</v>
      </c>
      <c r="L88" s="69" t="b">
        <v>0</v>
      </c>
    </row>
    <row r="89" spans="1:12" ht="15">
      <c r="A89" s="69" t="s">
        <v>1738</v>
      </c>
      <c r="B89" s="69" t="s">
        <v>359</v>
      </c>
      <c r="C89" s="69">
        <v>3</v>
      </c>
      <c r="D89" s="87">
        <v>0.003442757537641893</v>
      </c>
      <c r="E89" s="87">
        <v>2.4605219929002007</v>
      </c>
      <c r="F89" s="69" t="s">
        <v>267</v>
      </c>
      <c r="G89" s="69" t="b">
        <v>0</v>
      </c>
      <c r="H89" s="69" t="b">
        <v>0</v>
      </c>
      <c r="I89" s="69" t="b">
        <v>0</v>
      </c>
      <c r="J89" s="69" t="b">
        <v>0</v>
      </c>
      <c r="K89" s="69" t="b">
        <v>0</v>
      </c>
      <c r="L89" s="69" t="b">
        <v>0</v>
      </c>
    </row>
    <row r="90" spans="1:12" ht="15">
      <c r="A90" s="69" t="s">
        <v>359</v>
      </c>
      <c r="B90" s="69" t="s">
        <v>1471</v>
      </c>
      <c r="C90" s="69">
        <v>3</v>
      </c>
      <c r="D90" s="87">
        <v>0.003442757537641893</v>
      </c>
      <c r="E90" s="87">
        <v>1.0291582287412133</v>
      </c>
      <c r="F90" s="69" t="s">
        <v>267</v>
      </c>
      <c r="G90" s="69" t="b">
        <v>0</v>
      </c>
      <c r="H90" s="69" t="b">
        <v>0</v>
      </c>
      <c r="I90" s="69" t="b">
        <v>0</v>
      </c>
      <c r="J90" s="69" t="b">
        <v>0</v>
      </c>
      <c r="K90" s="69" t="b">
        <v>0</v>
      </c>
      <c r="L90" s="69" t="b">
        <v>0</v>
      </c>
    </row>
    <row r="91" spans="1:12" ht="15">
      <c r="A91" s="69" t="s">
        <v>1677</v>
      </c>
      <c r="B91" s="69" t="s">
        <v>1739</v>
      </c>
      <c r="C91" s="69">
        <v>3</v>
      </c>
      <c r="D91" s="87">
        <v>0.003442757537641893</v>
      </c>
      <c r="E91" s="87">
        <v>2.2174839442139063</v>
      </c>
      <c r="F91" s="69" t="s">
        <v>267</v>
      </c>
      <c r="G91" s="69" t="b">
        <v>0</v>
      </c>
      <c r="H91" s="69" t="b">
        <v>0</v>
      </c>
      <c r="I91" s="69" t="b">
        <v>0</v>
      </c>
      <c r="J91" s="69" t="b">
        <v>0</v>
      </c>
      <c r="K91" s="69" t="b">
        <v>0</v>
      </c>
      <c r="L91" s="69" t="b">
        <v>0</v>
      </c>
    </row>
    <row r="92" spans="1:12" ht="15">
      <c r="A92" s="69" t="s">
        <v>1739</v>
      </c>
      <c r="B92" s="69" t="s">
        <v>1740</v>
      </c>
      <c r="C92" s="69">
        <v>3</v>
      </c>
      <c r="D92" s="87">
        <v>0.003442757537641893</v>
      </c>
      <c r="E92" s="87">
        <v>2.5854607295085006</v>
      </c>
      <c r="F92" s="69" t="s">
        <v>267</v>
      </c>
      <c r="G92" s="69" t="b">
        <v>0</v>
      </c>
      <c r="H92" s="69" t="b">
        <v>0</v>
      </c>
      <c r="I92" s="69" t="b">
        <v>0</v>
      </c>
      <c r="J92" s="69" t="b">
        <v>0</v>
      </c>
      <c r="K92" s="69" t="b">
        <v>0</v>
      </c>
      <c r="L92" s="69" t="b">
        <v>0</v>
      </c>
    </row>
    <row r="93" spans="1:12" ht="15">
      <c r="A93" s="69" t="s">
        <v>1740</v>
      </c>
      <c r="B93" s="69" t="s">
        <v>1714</v>
      </c>
      <c r="C93" s="69">
        <v>3</v>
      </c>
      <c r="D93" s="87">
        <v>0.003442757537641893</v>
      </c>
      <c r="E93" s="87">
        <v>2.4605219929002007</v>
      </c>
      <c r="F93" s="69" t="s">
        <v>267</v>
      </c>
      <c r="G93" s="69" t="b">
        <v>0</v>
      </c>
      <c r="H93" s="69" t="b">
        <v>0</v>
      </c>
      <c r="I93" s="69" t="b">
        <v>0</v>
      </c>
      <c r="J93" s="69" t="b">
        <v>0</v>
      </c>
      <c r="K93" s="69" t="b">
        <v>0</v>
      </c>
      <c r="L93" s="69" t="b">
        <v>0</v>
      </c>
    </row>
    <row r="94" spans="1:12" ht="15">
      <c r="A94" s="69" t="s">
        <v>1714</v>
      </c>
      <c r="B94" s="69" t="s">
        <v>1741</v>
      </c>
      <c r="C94" s="69">
        <v>3</v>
      </c>
      <c r="D94" s="87">
        <v>0.003442757537641893</v>
      </c>
      <c r="E94" s="87">
        <v>2.4605219929002007</v>
      </c>
      <c r="F94" s="69" t="s">
        <v>267</v>
      </c>
      <c r="G94" s="69" t="b">
        <v>0</v>
      </c>
      <c r="H94" s="69" t="b">
        <v>0</v>
      </c>
      <c r="I94" s="69" t="b">
        <v>0</v>
      </c>
      <c r="J94" s="69" t="b">
        <v>0</v>
      </c>
      <c r="K94" s="69" t="b">
        <v>0</v>
      </c>
      <c r="L94" s="69" t="b">
        <v>0</v>
      </c>
    </row>
    <row r="95" spans="1:12" ht="15">
      <c r="A95" s="69" t="s">
        <v>1741</v>
      </c>
      <c r="B95" s="69" t="s">
        <v>1480</v>
      </c>
      <c r="C95" s="69">
        <v>3</v>
      </c>
      <c r="D95" s="87">
        <v>0.003442757537641893</v>
      </c>
      <c r="E95" s="87">
        <v>2.3636119798921444</v>
      </c>
      <c r="F95" s="69" t="s">
        <v>267</v>
      </c>
      <c r="G95" s="69" t="b">
        <v>0</v>
      </c>
      <c r="H95" s="69" t="b">
        <v>0</v>
      </c>
      <c r="I95" s="69" t="b">
        <v>0</v>
      </c>
      <c r="J95" s="69" t="b">
        <v>0</v>
      </c>
      <c r="K95" s="69" t="b">
        <v>0</v>
      </c>
      <c r="L95" s="69" t="b">
        <v>0</v>
      </c>
    </row>
    <row r="96" spans="1:12" ht="15">
      <c r="A96" s="69" t="s">
        <v>1478</v>
      </c>
      <c r="B96" s="69" t="s">
        <v>1742</v>
      </c>
      <c r="C96" s="69">
        <v>3</v>
      </c>
      <c r="D96" s="87">
        <v>0.003442757537641893</v>
      </c>
      <c r="E96" s="87">
        <v>1.8073094791248572</v>
      </c>
      <c r="F96" s="69" t="s">
        <v>267</v>
      </c>
      <c r="G96" s="69" t="b">
        <v>0</v>
      </c>
      <c r="H96" s="69" t="b">
        <v>0</v>
      </c>
      <c r="I96" s="69" t="b">
        <v>0</v>
      </c>
      <c r="J96" s="69" t="b">
        <v>0</v>
      </c>
      <c r="K96" s="69" t="b">
        <v>0</v>
      </c>
      <c r="L96" s="69" t="b">
        <v>0</v>
      </c>
    </row>
    <row r="97" spans="1:12" ht="15">
      <c r="A97" s="69" t="s">
        <v>1742</v>
      </c>
      <c r="B97" s="69" t="s">
        <v>1743</v>
      </c>
      <c r="C97" s="69">
        <v>3</v>
      </c>
      <c r="D97" s="87">
        <v>0.003442757537641893</v>
      </c>
      <c r="E97" s="87">
        <v>2.5854607295085006</v>
      </c>
      <c r="F97" s="69" t="s">
        <v>267</v>
      </c>
      <c r="G97" s="69" t="b">
        <v>0</v>
      </c>
      <c r="H97" s="69" t="b">
        <v>0</v>
      </c>
      <c r="I97" s="69" t="b">
        <v>0</v>
      </c>
      <c r="J97" s="69" t="b">
        <v>0</v>
      </c>
      <c r="K97" s="69" t="b">
        <v>0</v>
      </c>
      <c r="L97" s="69" t="b">
        <v>0</v>
      </c>
    </row>
    <row r="98" spans="1:12" ht="15">
      <c r="A98" s="69" t="s">
        <v>1743</v>
      </c>
      <c r="B98" s="69" t="s">
        <v>1744</v>
      </c>
      <c r="C98" s="69">
        <v>3</v>
      </c>
      <c r="D98" s="87">
        <v>0.003442757537641893</v>
      </c>
      <c r="E98" s="87">
        <v>2.5854607295085006</v>
      </c>
      <c r="F98" s="69" t="s">
        <v>267</v>
      </c>
      <c r="G98" s="69" t="b">
        <v>0</v>
      </c>
      <c r="H98" s="69" t="b">
        <v>0</v>
      </c>
      <c r="I98" s="69" t="b">
        <v>0</v>
      </c>
      <c r="J98" s="69" t="b">
        <v>0</v>
      </c>
      <c r="K98" s="69" t="b">
        <v>0</v>
      </c>
      <c r="L98" s="69" t="b">
        <v>0</v>
      </c>
    </row>
    <row r="99" spans="1:12" ht="15">
      <c r="A99" s="69" t="s">
        <v>1744</v>
      </c>
      <c r="B99" s="69" t="s">
        <v>1686</v>
      </c>
      <c r="C99" s="69">
        <v>3</v>
      </c>
      <c r="D99" s="87">
        <v>0.003442757537641893</v>
      </c>
      <c r="E99" s="87">
        <v>2.4605219929002007</v>
      </c>
      <c r="F99" s="69" t="s">
        <v>267</v>
      </c>
      <c r="G99" s="69" t="b">
        <v>0</v>
      </c>
      <c r="H99" s="69" t="b">
        <v>0</v>
      </c>
      <c r="I99" s="69" t="b">
        <v>0</v>
      </c>
      <c r="J99" s="69" t="b">
        <v>0</v>
      </c>
      <c r="K99" s="69" t="b">
        <v>0</v>
      </c>
      <c r="L99" s="69" t="b">
        <v>0</v>
      </c>
    </row>
    <row r="100" spans="1:12" ht="15">
      <c r="A100" s="69" t="s">
        <v>1686</v>
      </c>
      <c r="B100" s="69" t="s">
        <v>1745</v>
      </c>
      <c r="C100" s="69">
        <v>3</v>
      </c>
      <c r="D100" s="87">
        <v>0.003442757537641893</v>
      </c>
      <c r="E100" s="87">
        <v>2.3636119798921444</v>
      </c>
      <c r="F100" s="69" t="s">
        <v>267</v>
      </c>
      <c r="G100" s="69" t="b">
        <v>0</v>
      </c>
      <c r="H100" s="69" t="b">
        <v>0</v>
      </c>
      <c r="I100" s="69" t="b">
        <v>0</v>
      </c>
      <c r="J100" s="69" t="b">
        <v>0</v>
      </c>
      <c r="K100" s="69" t="b">
        <v>0</v>
      </c>
      <c r="L100" s="69" t="b">
        <v>0</v>
      </c>
    </row>
    <row r="101" spans="1:12" ht="15">
      <c r="A101" s="69" t="s">
        <v>1745</v>
      </c>
      <c r="B101" s="69" t="s">
        <v>1746</v>
      </c>
      <c r="C101" s="69">
        <v>3</v>
      </c>
      <c r="D101" s="87">
        <v>0.003442757537641893</v>
      </c>
      <c r="E101" s="87">
        <v>2.5854607295085006</v>
      </c>
      <c r="F101" s="69" t="s">
        <v>267</v>
      </c>
      <c r="G101" s="69" t="b">
        <v>0</v>
      </c>
      <c r="H101" s="69" t="b">
        <v>0</v>
      </c>
      <c r="I101" s="69" t="b">
        <v>0</v>
      </c>
      <c r="J101" s="69" t="b">
        <v>0</v>
      </c>
      <c r="K101" s="69" t="b">
        <v>0</v>
      </c>
      <c r="L101" s="69" t="b">
        <v>0</v>
      </c>
    </row>
    <row r="102" spans="1:12" ht="15">
      <c r="A102" s="69" t="s">
        <v>1746</v>
      </c>
      <c r="B102" s="69" t="s">
        <v>1471</v>
      </c>
      <c r="C102" s="69">
        <v>3</v>
      </c>
      <c r="D102" s="87">
        <v>0.003442757537641893</v>
      </c>
      <c r="E102" s="87">
        <v>1.1540969653495134</v>
      </c>
      <c r="F102" s="69" t="s">
        <v>267</v>
      </c>
      <c r="G102" s="69" t="b">
        <v>0</v>
      </c>
      <c r="H102" s="69" t="b">
        <v>0</v>
      </c>
      <c r="I102" s="69" t="b">
        <v>0</v>
      </c>
      <c r="J102" s="69" t="b">
        <v>0</v>
      </c>
      <c r="K102" s="69" t="b">
        <v>0</v>
      </c>
      <c r="L102" s="69" t="b">
        <v>0</v>
      </c>
    </row>
    <row r="103" spans="1:12" ht="15">
      <c r="A103" s="69" t="s">
        <v>438</v>
      </c>
      <c r="B103" s="69" t="s">
        <v>693</v>
      </c>
      <c r="C103" s="69">
        <v>3</v>
      </c>
      <c r="D103" s="87">
        <v>0.003442757537641893</v>
      </c>
      <c r="E103" s="87">
        <v>1.7403626894942439</v>
      </c>
      <c r="F103" s="69" t="s">
        <v>267</v>
      </c>
      <c r="G103" s="69" t="b">
        <v>0</v>
      </c>
      <c r="H103" s="69" t="b">
        <v>0</v>
      </c>
      <c r="I103" s="69" t="b">
        <v>0</v>
      </c>
      <c r="J103" s="69" t="b">
        <v>0</v>
      </c>
      <c r="K103" s="69" t="b">
        <v>0</v>
      </c>
      <c r="L103" s="69" t="b">
        <v>0</v>
      </c>
    </row>
    <row r="104" spans="1:12" ht="15">
      <c r="A104" s="69" t="s">
        <v>1471</v>
      </c>
      <c r="B104" s="69" t="s">
        <v>1716</v>
      </c>
      <c r="C104" s="69">
        <v>3</v>
      </c>
      <c r="D104" s="87">
        <v>0.003442757537641893</v>
      </c>
      <c r="E104" s="87">
        <v>1.3248593909001276</v>
      </c>
      <c r="F104" s="69" t="s">
        <v>267</v>
      </c>
      <c r="G104" s="69" t="b">
        <v>0</v>
      </c>
      <c r="H104" s="69" t="b">
        <v>0</v>
      </c>
      <c r="I104" s="69" t="b">
        <v>0</v>
      </c>
      <c r="J104" s="69" t="b">
        <v>0</v>
      </c>
      <c r="K104" s="69" t="b">
        <v>0</v>
      </c>
      <c r="L104" s="69" t="b">
        <v>0</v>
      </c>
    </row>
    <row r="105" spans="1:12" ht="15">
      <c r="A105" s="69" t="s">
        <v>1685</v>
      </c>
      <c r="B105" s="69" t="s">
        <v>1486</v>
      </c>
      <c r="C105" s="69">
        <v>3</v>
      </c>
      <c r="D105" s="87">
        <v>0.003442757537641893</v>
      </c>
      <c r="E105" s="87">
        <v>1.937643247619863</v>
      </c>
      <c r="F105" s="69" t="s">
        <v>267</v>
      </c>
      <c r="G105" s="69" t="b">
        <v>0</v>
      </c>
      <c r="H105" s="69" t="b">
        <v>0</v>
      </c>
      <c r="I105" s="69" t="b">
        <v>0</v>
      </c>
      <c r="J105" s="69" t="b">
        <v>0</v>
      </c>
      <c r="K105" s="69" t="b">
        <v>0</v>
      </c>
      <c r="L105" s="69" t="b">
        <v>0</v>
      </c>
    </row>
    <row r="106" spans="1:12" ht="15">
      <c r="A106" s="69" t="s">
        <v>1472</v>
      </c>
      <c r="B106" s="69" t="s">
        <v>1675</v>
      </c>
      <c r="C106" s="69">
        <v>3</v>
      </c>
      <c r="D106" s="87">
        <v>0.003442757537641893</v>
      </c>
      <c r="E106" s="87">
        <v>1.595220566797657</v>
      </c>
      <c r="F106" s="69" t="s">
        <v>267</v>
      </c>
      <c r="G106" s="69" t="b">
        <v>0</v>
      </c>
      <c r="H106" s="69" t="b">
        <v>0</v>
      </c>
      <c r="I106" s="69" t="b">
        <v>0</v>
      </c>
      <c r="J106" s="69" t="b">
        <v>0</v>
      </c>
      <c r="K106" s="69" t="b">
        <v>0</v>
      </c>
      <c r="L106" s="69" t="b">
        <v>0</v>
      </c>
    </row>
    <row r="107" spans="1:12" ht="15">
      <c r="A107" s="69" t="s">
        <v>1471</v>
      </c>
      <c r="B107" s="69" t="s">
        <v>1476</v>
      </c>
      <c r="C107" s="69">
        <v>3</v>
      </c>
      <c r="D107" s="87">
        <v>0.003442757537641893</v>
      </c>
      <c r="E107" s="87">
        <v>0.780791346549852</v>
      </c>
      <c r="F107" s="69" t="s">
        <v>267</v>
      </c>
      <c r="G107" s="69" t="b">
        <v>0</v>
      </c>
      <c r="H107" s="69" t="b">
        <v>0</v>
      </c>
      <c r="I107" s="69" t="b">
        <v>0</v>
      </c>
      <c r="J107" s="69" t="b">
        <v>0</v>
      </c>
      <c r="K107" s="69" t="b">
        <v>0</v>
      </c>
      <c r="L107" s="69" t="b">
        <v>0</v>
      </c>
    </row>
    <row r="108" spans="1:12" ht="15">
      <c r="A108" s="69" t="s">
        <v>1678</v>
      </c>
      <c r="B108" s="69" t="s">
        <v>1471</v>
      </c>
      <c r="C108" s="69">
        <v>3</v>
      </c>
      <c r="D108" s="87">
        <v>0.003442757537641893</v>
      </c>
      <c r="E108" s="87">
        <v>0.786120180054919</v>
      </c>
      <c r="F108" s="69" t="s">
        <v>267</v>
      </c>
      <c r="G108" s="69" t="b">
        <v>0</v>
      </c>
      <c r="H108" s="69" t="b">
        <v>0</v>
      </c>
      <c r="I108" s="69" t="b">
        <v>0</v>
      </c>
      <c r="J108" s="69" t="b">
        <v>0</v>
      </c>
      <c r="K108" s="69" t="b">
        <v>0</v>
      </c>
      <c r="L108" s="69" t="b">
        <v>0</v>
      </c>
    </row>
    <row r="109" spans="1:12" ht="15">
      <c r="A109" s="69" t="s">
        <v>1471</v>
      </c>
      <c r="B109" s="69" t="s">
        <v>1683</v>
      </c>
      <c r="C109" s="69">
        <v>3</v>
      </c>
      <c r="D109" s="87">
        <v>0.003442757537641893</v>
      </c>
      <c r="E109" s="87">
        <v>1.1487681318444465</v>
      </c>
      <c r="F109" s="69" t="s">
        <v>267</v>
      </c>
      <c r="G109" s="69" t="b">
        <v>0</v>
      </c>
      <c r="H109" s="69" t="b">
        <v>0</v>
      </c>
      <c r="I109" s="69" t="b">
        <v>0</v>
      </c>
      <c r="J109" s="69" t="b">
        <v>0</v>
      </c>
      <c r="K109" s="69" t="b">
        <v>0</v>
      </c>
      <c r="L109" s="69" t="b">
        <v>0</v>
      </c>
    </row>
    <row r="110" spans="1:12" ht="15">
      <c r="A110" s="69" t="s">
        <v>1683</v>
      </c>
      <c r="B110" s="69" t="s">
        <v>1692</v>
      </c>
      <c r="C110" s="69">
        <v>3</v>
      </c>
      <c r="D110" s="87">
        <v>0.003442757537641893</v>
      </c>
      <c r="E110" s="87">
        <v>2.2844307338445193</v>
      </c>
      <c r="F110" s="69" t="s">
        <v>267</v>
      </c>
      <c r="G110" s="69" t="b">
        <v>0</v>
      </c>
      <c r="H110" s="69" t="b">
        <v>0</v>
      </c>
      <c r="I110" s="69" t="b">
        <v>0</v>
      </c>
      <c r="J110" s="69" t="b">
        <v>0</v>
      </c>
      <c r="K110" s="69" t="b">
        <v>0</v>
      </c>
      <c r="L110" s="69" t="b">
        <v>0</v>
      </c>
    </row>
    <row r="111" spans="1:12" ht="15">
      <c r="A111" s="69" t="s">
        <v>1692</v>
      </c>
      <c r="B111" s="69" t="s">
        <v>1747</v>
      </c>
      <c r="C111" s="69">
        <v>3</v>
      </c>
      <c r="D111" s="87">
        <v>0.003442757537641893</v>
      </c>
      <c r="E111" s="87">
        <v>2.3636119798921444</v>
      </c>
      <c r="F111" s="69" t="s">
        <v>267</v>
      </c>
      <c r="G111" s="69" t="b">
        <v>0</v>
      </c>
      <c r="H111" s="69" t="b">
        <v>0</v>
      </c>
      <c r="I111" s="69" t="b">
        <v>0</v>
      </c>
      <c r="J111" s="69" t="b">
        <v>0</v>
      </c>
      <c r="K111" s="69" t="b">
        <v>0</v>
      </c>
      <c r="L111" s="69" t="b">
        <v>0</v>
      </c>
    </row>
    <row r="112" spans="1:12" ht="15">
      <c r="A112" s="69" t="s">
        <v>1747</v>
      </c>
      <c r="B112" s="69" t="s">
        <v>1674</v>
      </c>
      <c r="C112" s="69">
        <v>3</v>
      </c>
      <c r="D112" s="87">
        <v>0.003442757537641893</v>
      </c>
      <c r="E112" s="87">
        <v>2.1594919972362194</v>
      </c>
      <c r="F112" s="69" t="s">
        <v>267</v>
      </c>
      <c r="G112" s="69" t="b">
        <v>0</v>
      </c>
      <c r="H112" s="69" t="b">
        <v>0</v>
      </c>
      <c r="I112" s="69" t="b">
        <v>0</v>
      </c>
      <c r="J112" s="69" t="b">
        <v>0</v>
      </c>
      <c r="K112" s="69" t="b">
        <v>0</v>
      </c>
      <c r="L112" s="69" t="b">
        <v>0</v>
      </c>
    </row>
    <row r="113" spans="1:12" ht="15">
      <c r="A113" s="69" t="s">
        <v>1674</v>
      </c>
      <c r="B113" s="69" t="s">
        <v>1694</v>
      </c>
      <c r="C113" s="69">
        <v>3</v>
      </c>
      <c r="D113" s="87">
        <v>0.003442757537641893</v>
      </c>
      <c r="E113" s="87">
        <v>1.937643247619863</v>
      </c>
      <c r="F113" s="69" t="s">
        <v>267</v>
      </c>
      <c r="G113" s="69" t="b">
        <v>0</v>
      </c>
      <c r="H113" s="69" t="b">
        <v>0</v>
      </c>
      <c r="I113" s="69" t="b">
        <v>0</v>
      </c>
      <c r="J113" s="69" t="b">
        <v>0</v>
      </c>
      <c r="K113" s="69" t="b">
        <v>0</v>
      </c>
      <c r="L113" s="69" t="b">
        <v>0</v>
      </c>
    </row>
    <row r="114" spans="1:12" ht="15">
      <c r="A114" s="69" t="s">
        <v>1694</v>
      </c>
      <c r="B114" s="69" t="s">
        <v>1679</v>
      </c>
      <c r="C114" s="69">
        <v>3</v>
      </c>
      <c r="D114" s="87">
        <v>0.003442757537641893</v>
      </c>
      <c r="E114" s="87">
        <v>2.062581984228163</v>
      </c>
      <c r="F114" s="69" t="s">
        <v>267</v>
      </c>
      <c r="G114" s="69" t="b">
        <v>0</v>
      </c>
      <c r="H114" s="69" t="b">
        <v>0</v>
      </c>
      <c r="I114" s="69" t="b">
        <v>0</v>
      </c>
      <c r="J114" s="69" t="b">
        <v>0</v>
      </c>
      <c r="K114" s="69" t="b">
        <v>0</v>
      </c>
      <c r="L114" s="69" t="b">
        <v>0</v>
      </c>
    </row>
    <row r="115" spans="1:12" ht="15">
      <c r="A115" s="69" t="s">
        <v>1679</v>
      </c>
      <c r="B115" s="69" t="s">
        <v>1721</v>
      </c>
      <c r="C115" s="69">
        <v>3</v>
      </c>
      <c r="D115" s="87">
        <v>0.003442757537641893</v>
      </c>
      <c r="E115" s="87">
        <v>2.1594919972362194</v>
      </c>
      <c r="F115" s="69" t="s">
        <v>267</v>
      </c>
      <c r="G115" s="69" t="b">
        <v>0</v>
      </c>
      <c r="H115" s="69" t="b">
        <v>0</v>
      </c>
      <c r="I115" s="69" t="b">
        <v>0</v>
      </c>
      <c r="J115" s="69" t="b">
        <v>0</v>
      </c>
      <c r="K115" s="69" t="b">
        <v>0</v>
      </c>
      <c r="L115" s="69" t="b">
        <v>0</v>
      </c>
    </row>
    <row r="116" spans="1:12" ht="15">
      <c r="A116" s="69" t="s">
        <v>1721</v>
      </c>
      <c r="B116" s="69" t="s">
        <v>1748</v>
      </c>
      <c r="C116" s="69">
        <v>3</v>
      </c>
      <c r="D116" s="87">
        <v>0.003442757537641893</v>
      </c>
      <c r="E116" s="87">
        <v>2.4605219929002007</v>
      </c>
      <c r="F116" s="69" t="s">
        <v>267</v>
      </c>
      <c r="G116" s="69" t="b">
        <v>0</v>
      </c>
      <c r="H116" s="69" t="b">
        <v>0</v>
      </c>
      <c r="I116" s="69" t="b">
        <v>0</v>
      </c>
      <c r="J116" s="69" t="b">
        <v>0</v>
      </c>
      <c r="K116" s="69" t="b">
        <v>0</v>
      </c>
      <c r="L116" s="69" t="b">
        <v>0</v>
      </c>
    </row>
    <row r="117" spans="1:12" ht="15">
      <c r="A117" s="69" t="s">
        <v>1748</v>
      </c>
      <c r="B117" s="69" t="s">
        <v>1696</v>
      </c>
      <c r="C117" s="69">
        <v>3</v>
      </c>
      <c r="D117" s="87">
        <v>0.003442757537641893</v>
      </c>
      <c r="E117" s="87">
        <v>2.3636119798921444</v>
      </c>
      <c r="F117" s="69" t="s">
        <v>267</v>
      </c>
      <c r="G117" s="69" t="b">
        <v>0</v>
      </c>
      <c r="H117" s="69" t="b">
        <v>0</v>
      </c>
      <c r="I117" s="69" t="b">
        <v>0</v>
      </c>
      <c r="J117" s="69" t="b">
        <v>0</v>
      </c>
      <c r="K117" s="69" t="b">
        <v>0</v>
      </c>
      <c r="L117" s="69" t="b">
        <v>0</v>
      </c>
    </row>
    <row r="118" spans="1:12" ht="15">
      <c r="A118" s="69" t="s">
        <v>1696</v>
      </c>
      <c r="B118" s="69" t="s">
        <v>1722</v>
      </c>
      <c r="C118" s="69">
        <v>3</v>
      </c>
      <c r="D118" s="87">
        <v>0.003442757537641893</v>
      </c>
      <c r="E118" s="87">
        <v>2.2386732432838445</v>
      </c>
      <c r="F118" s="69" t="s">
        <v>267</v>
      </c>
      <c r="G118" s="69" t="b">
        <v>0</v>
      </c>
      <c r="H118" s="69" t="b">
        <v>0</v>
      </c>
      <c r="I118" s="69" t="b">
        <v>0</v>
      </c>
      <c r="J118" s="69" t="b">
        <v>0</v>
      </c>
      <c r="K118" s="69" t="b">
        <v>0</v>
      </c>
      <c r="L118" s="69" t="b">
        <v>0</v>
      </c>
    </row>
    <row r="119" spans="1:12" ht="15">
      <c r="A119" s="69" t="s">
        <v>1722</v>
      </c>
      <c r="B119" s="69" t="s">
        <v>1749</v>
      </c>
      <c r="C119" s="69">
        <v>3</v>
      </c>
      <c r="D119" s="87">
        <v>0.003442757537641893</v>
      </c>
      <c r="E119" s="87">
        <v>2.4605219929002007</v>
      </c>
      <c r="F119" s="69" t="s">
        <v>267</v>
      </c>
      <c r="G119" s="69" t="b">
        <v>0</v>
      </c>
      <c r="H119" s="69" t="b">
        <v>0</v>
      </c>
      <c r="I119" s="69" t="b">
        <v>0</v>
      </c>
      <c r="J119" s="69" t="b">
        <v>0</v>
      </c>
      <c r="K119" s="69" t="b">
        <v>0</v>
      </c>
      <c r="L119" s="69" t="b">
        <v>0</v>
      </c>
    </row>
    <row r="120" spans="1:12" ht="15">
      <c r="A120" s="69" t="s">
        <v>1749</v>
      </c>
      <c r="B120" s="69" t="s">
        <v>1476</v>
      </c>
      <c r="C120" s="69">
        <v>3</v>
      </c>
      <c r="D120" s="87">
        <v>0.003442757537641893</v>
      </c>
      <c r="E120" s="87">
        <v>1.916453948549925</v>
      </c>
      <c r="F120" s="69" t="s">
        <v>267</v>
      </c>
      <c r="G120" s="69" t="b">
        <v>0</v>
      </c>
      <c r="H120" s="69" t="b">
        <v>0</v>
      </c>
      <c r="I120" s="69" t="b">
        <v>0</v>
      </c>
      <c r="J120" s="69" t="b">
        <v>0</v>
      </c>
      <c r="K120" s="69" t="b">
        <v>0</v>
      </c>
      <c r="L120" s="69" t="b">
        <v>0</v>
      </c>
    </row>
    <row r="121" spans="1:12" ht="15">
      <c r="A121" s="69" t="s">
        <v>1476</v>
      </c>
      <c r="B121" s="69" t="s">
        <v>1693</v>
      </c>
      <c r="C121" s="69">
        <v>3</v>
      </c>
      <c r="D121" s="87">
        <v>0.003442757537641893</v>
      </c>
      <c r="E121" s="87">
        <v>1.7267898823049699</v>
      </c>
      <c r="F121" s="69" t="s">
        <v>267</v>
      </c>
      <c r="G121" s="69" t="b">
        <v>0</v>
      </c>
      <c r="H121" s="69" t="b">
        <v>0</v>
      </c>
      <c r="I121" s="69" t="b">
        <v>0</v>
      </c>
      <c r="J121" s="69" t="b">
        <v>0</v>
      </c>
      <c r="K121" s="69" t="b">
        <v>0</v>
      </c>
      <c r="L121" s="69" t="b">
        <v>0</v>
      </c>
    </row>
    <row r="122" spans="1:12" ht="15">
      <c r="A122" s="69" t="s">
        <v>1693</v>
      </c>
      <c r="B122" s="69" t="s">
        <v>1750</v>
      </c>
      <c r="C122" s="69">
        <v>3</v>
      </c>
      <c r="D122" s="87">
        <v>0.003442757537641893</v>
      </c>
      <c r="E122" s="87">
        <v>2.3636119798921444</v>
      </c>
      <c r="F122" s="69" t="s">
        <v>267</v>
      </c>
      <c r="G122" s="69" t="b">
        <v>0</v>
      </c>
      <c r="H122" s="69" t="b">
        <v>0</v>
      </c>
      <c r="I122" s="69" t="b">
        <v>0</v>
      </c>
      <c r="J122" s="69" t="b">
        <v>0</v>
      </c>
      <c r="K122" s="69" t="b">
        <v>0</v>
      </c>
      <c r="L122" s="69" t="b">
        <v>0</v>
      </c>
    </row>
    <row r="123" spans="1:12" ht="15">
      <c r="A123" s="69" t="s">
        <v>1750</v>
      </c>
      <c r="B123" s="69" t="s">
        <v>1681</v>
      </c>
      <c r="C123" s="69">
        <v>3</v>
      </c>
      <c r="D123" s="87">
        <v>0.003442757537641893</v>
      </c>
      <c r="E123" s="87">
        <v>2.2844307338445193</v>
      </c>
      <c r="F123" s="69" t="s">
        <v>267</v>
      </c>
      <c r="G123" s="69" t="b">
        <v>0</v>
      </c>
      <c r="H123" s="69" t="b">
        <v>0</v>
      </c>
      <c r="I123" s="69" t="b">
        <v>0</v>
      </c>
      <c r="J123" s="69" t="b">
        <v>0</v>
      </c>
      <c r="K123" s="69" t="b">
        <v>0</v>
      </c>
      <c r="L123" s="69" t="b">
        <v>0</v>
      </c>
    </row>
    <row r="124" spans="1:12" ht="15">
      <c r="A124" s="69" t="s">
        <v>1681</v>
      </c>
      <c r="B124" s="69" t="s">
        <v>1751</v>
      </c>
      <c r="C124" s="69">
        <v>3</v>
      </c>
      <c r="D124" s="87">
        <v>0.003442757537641893</v>
      </c>
      <c r="E124" s="87">
        <v>2.2844307338445193</v>
      </c>
      <c r="F124" s="69" t="s">
        <v>267</v>
      </c>
      <c r="G124" s="69" t="b">
        <v>0</v>
      </c>
      <c r="H124" s="69" t="b">
        <v>0</v>
      </c>
      <c r="I124" s="69" t="b">
        <v>0</v>
      </c>
      <c r="J124" s="69" t="b">
        <v>0</v>
      </c>
      <c r="K124" s="69" t="b">
        <v>0</v>
      </c>
      <c r="L124" s="69" t="b">
        <v>0</v>
      </c>
    </row>
    <row r="125" spans="1:12" ht="15">
      <c r="A125" s="69" t="s">
        <v>1751</v>
      </c>
      <c r="B125" s="69" t="s">
        <v>733</v>
      </c>
      <c r="C125" s="69">
        <v>3</v>
      </c>
      <c r="D125" s="87">
        <v>0.003442757537641893</v>
      </c>
      <c r="E125" s="87">
        <v>2.3636119798921444</v>
      </c>
      <c r="F125" s="69" t="s">
        <v>267</v>
      </c>
      <c r="G125" s="69" t="b">
        <v>0</v>
      </c>
      <c r="H125" s="69" t="b">
        <v>0</v>
      </c>
      <c r="I125" s="69" t="b">
        <v>0</v>
      </c>
      <c r="J125" s="69" t="b">
        <v>0</v>
      </c>
      <c r="K125" s="69" t="b">
        <v>0</v>
      </c>
      <c r="L125" s="69" t="b">
        <v>0</v>
      </c>
    </row>
    <row r="126" spans="1:12" ht="15">
      <c r="A126" s="69" t="s">
        <v>1723</v>
      </c>
      <c r="B126" s="69" t="s">
        <v>1472</v>
      </c>
      <c r="C126" s="69">
        <v>3</v>
      </c>
      <c r="D126" s="87">
        <v>0.003442757537641893</v>
      </c>
      <c r="E126" s="87">
        <v>1.6588896466670342</v>
      </c>
      <c r="F126" s="69" t="s">
        <v>267</v>
      </c>
      <c r="G126" s="69" t="b">
        <v>0</v>
      </c>
      <c r="H126" s="69" t="b">
        <v>0</v>
      </c>
      <c r="I126" s="69" t="b">
        <v>0</v>
      </c>
      <c r="J126" s="69" t="b">
        <v>0</v>
      </c>
      <c r="K126" s="69" t="b">
        <v>0</v>
      </c>
      <c r="L126" s="69" t="b">
        <v>0</v>
      </c>
    </row>
    <row r="127" spans="1:12" ht="15">
      <c r="A127" s="69" t="s">
        <v>1472</v>
      </c>
      <c r="B127" s="69" t="s">
        <v>693</v>
      </c>
      <c r="C127" s="69">
        <v>3</v>
      </c>
      <c r="D127" s="87">
        <v>0.003442757537641893</v>
      </c>
      <c r="E127" s="87">
        <v>1.1760912590556813</v>
      </c>
      <c r="F127" s="69" t="s">
        <v>267</v>
      </c>
      <c r="G127" s="69" t="b">
        <v>0</v>
      </c>
      <c r="H127" s="69" t="b">
        <v>0</v>
      </c>
      <c r="I127" s="69" t="b">
        <v>0</v>
      </c>
      <c r="J127" s="69" t="b">
        <v>0</v>
      </c>
      <c r="K127" s="69" t="b">
        <v>0</v>
      </c>
      <c r="L127" s="69" t="b">
        <v>0</v>
      </c>
    </row>
    <row r="128" spans="1:12" ht="15">
      <c r="A128" s="69" t="s">
        <v>1504</v>
      </c>
      <c r="B128" s="69" t="s">
        <v>1505</v>
      </c>
      <c r="C128" s="69">
        <v>3</v>
      </c>
      <c r="D128" s="87">
        <v>0.003442757537641893</v>
      </c>
      <c r="E128" s="87">
        <v>2.5854607295085006</v>
      </c>
      <c r="F128" s="69" t="s">
        <v>267</v>
      </c>
      <c r="G128" s="69" t="b">
        <v>0</v>
      </c>
      <c r="H128" s="69" t="b">
        <v>0</v>
      </c>
      <c r="I128" s="69" t="b">
        <v>0</v>
      </c>
      <c r="J128" s="69" t="b">
        <v>0</v>
      </c>
      <c r="K128" s="69" t="b">
        <v>0</v>
      </c>
      <c r="L128" s="69" t="b">
        <v>0</v>
      </c>
    </row>
    <row r="129" spans="1:12" ht="15">
      <c r="A129" s="69" t="s">
        <v>1505</v>
      </c>
      <c r="B129" s="69" t="s">
        <v>1756</v>
      </c>
      <c r="C129" s="69">
        <v>3</v>
      </c>
      <c r="D129" s="87">
        <v>0.003442757537641893</v>
      </c>
      <c r="E129" s="87">
        <v>2.5854607295085006</v>
      </c>
      <c r="F129" s="69" t="s">
        <v>267</v>
      </c>
      <c r="G129" s="69" t="b">
        <v>0</v>
      </c>
      <c r="H129" s="69" t="b">
        <v>0</v>
      </c>
      <c r="I129" s="69" t="b">
        <v>0</v>
      </c>
      <c r="J129" s="69" t="b">
        <v>0</v>
      </c>
      <c r="K129" s="69" t="b">
        <v>0</v>
      </c>
      <c r="L129" s="69" t="b">
        <v>0</v>
      </c>
    </row>
    <row r="130" spans="1:12" ht="15">
      <c r="A130" s="69" t="s">
        <v>1756</v>
      </c>
      <c r="B130" s="69" t="s">
        <v>1497</v>
      </c>
      <c r="C130" s="69">
        <v>3</v>
      </c>
      <c r="D130" s="87">
        <v>0.003442757537641893</v>
      </c>
      <c r="E130" s="87">
        <v>2.1083394747888384</v>
      </c>
      <c r="F130" s="69" t="s">
        <v>267</v>
      </c>
      <c r="G130" s="69" t="b">
        <v>0</v>
      </c>
      <c r="H130" s="69" t="b">
        <v>0</v>
      </c>
      <c r="I130" s="69" t="b">
        <v>0</v>
      </c>
      <c r="J130" s="69" t="b">
        <v>0</v>
      </c>
      <c r="K130" s="69" t="b">
        <v>0</v>
      </c>
      <c r="L130" s="69" t="b">
        <v>0</v>
      </c>
    </row>
    <row r="131" spans="1:12" ht="15">
      <c r="A131" s="69" t="s">
        <v>1497</v>
      </c>
      <c r="B131" s="69" t="s">
        <v>1500</v>
      </c>
      <c r="C131" s="69">
        <v>3</v>
      </c>
      <c r="D131" s="87">
        <v>0.003442757537641893</v>
      </c>
      <c r="E131" s="87">
        <v>1.8073094791248572</v>
      </c>
      <c r="F131" s="69" t="s">
        <v>267</v>
      </c>
      <c r="G131" s="69" t="b">
        <v>0</v>
      </c>
      <c r="H131" s="69" t="b">
        <v>0</v>
      </c>
      <c r="I131" s="69" t="b">
        <v>0</v>
      </c>
      <c r="J131" s="69" t="b">
        <v>0</v>
      </c>
      <c r="K131" s="69" t="b">
        <v>0</v>
      </c>
      <c r="L131" s="69" t="b">
        <v>0</v>
      </c>
    </row>
    <row r="132" spans="1:12" ht="15">
      <c r="A132" s="69" t="s">
        <v>1500</v>
      </c>
      <c r="B132" s="69" t="s">
        <v>1757</v>
      </c>
      <c r="C132" s="69">
        <v>3</v>
      </c>
      <c r="D132" s="87">
        <v>0.003442757537641893</v>
      </c>
      <c r="E132" s="87">
        <v>2.2844307338445193</v>
      </c>
      <c r="F132" s="69" t="s">
        <v>267</v>
      </c>
      <c r="G132" s="69" t="b">
        <v>0</v>
      </c>
      <c r="H132" s="69" t="b">
        <v>0</v>
      </c>
      <c r="I132" s="69" t="b">
        <v>0</v>
      </c>
      <c r="J132" s="69" t="b">
        <v>0</v>
      </c>
      <c r="K132" s="69" t="b">
        <v>0</v>
      </c>
      <c r="L132" s="69" t="b">
        <v>0</v>
      </c>
    </row>
    <row r="133" spans="1:12" ht="15">
      <c r="A133" s="69" t="s">
        <v>1757</v>
      </c>
      <c r="B133" s="69" t="s">
        <v>1501</v>
      </c>
      <c r="C133" s="69">
        <v>3</v>
      </c>
      <c r="D133" s="87">
        <v>0.003442757537641893</v>
      </c>
      <c r="E133" s="87">
        <v>2.2844307338445193</v>
      </c>
      <c r="F133" s="69" t="s">
        <v>267</v>
      </c>
      <c r="G133" s="69" t="b">
        <v>0</v>
      </c>
      <c r="H133" s="69" t="b">
        <v>0</v>
      </c>
      <c r="I133" s="69" t="b">
        <v>0</v>
      </c>
      <c r="J133" s="69" t="b">
        <v>0</v>
      </c>
      <c r="K133" s="69" t="b">
        <v>0</v>
      </c>
      <c r="L133" s="69" t="b">
        <v>0</v>
      </c>
    </row>
    <row r="134" spans="1:12" ht="15">
      <c r="A134" s="69" t="s">
        <v>1501</v>
      </c>
      <c r="B134" s="69" t="s">
        <v>1501</v>
      </c>
      <c r="C134" s="69">
        <v>3</v>
      </c>
      <c r="D134" s="87">
        <v>0.003442757537641893</v>
      </c>
      <c r="E134" s="87">
        <v>1.9834007381805383</v>
      </c>
      <c r="F134" s="69" t="s">
        <v>267</v>
      </c>
      <c r="G134" s="69" t="b">
        <v>0</v>
      </c>
      <c r="H134" s="69" t="b">
        <v>0</v>
      </c>
      <c r="I134" s="69" t="b">
        <v>0</v>
      </c>
      <c r="J134" s="69" t="b">
        <v>0</v>
      </c>
      <c r="K134" s="69" t="b">
        <v>0</v>
      </c>
      <c r="L134" s="69" t="b">
        <v>0</v>
      </c>
    </row>
    <row r="135" spans="1:12" ht="15">
      <c r="A135" s="69" t="s">
        <v>1501</v>
      </c>
      <c r="B135" s="69" t="s">
        <v>1502</v>
      </c>
      <c r="C135" s="69">
        <v>3</v>
      </c>
      <c r="D135" s="87">
        <v>0.003442757537641893</v>
      </c>
      <c r="E135" s="87">
        <v>1.9834007381805383</v>
      </c>
      <c r="F135" s="69" t="s">
        <v>267</v>
      </c>
      <c r="G135" s="69" t="b">
        <v>0</v>
      </c>
      <c r="H135" s="69" t="b">
        <v>0</v>
      </c>
      <c r="I135" s="69" t="b">
        <v>0</v>
      </c>
      <c r="J135" s="69" t="b">
        <v>0</v>
      </c>
      <c r="K135" s="69" t="b">
        <v>0</v>
      </c>
      <c r="L135" s="69" t="b">
        <v>0</v>
      </c>
    </row>
    <row r="136" spans="1:12" ht="15">
      <c r="A136" s="69" t="s">
        <v>1498</v>
      </c>
      <c r="B136" s="69" t="s">
        <v>1499</v>
      </c>
      <c r="C136" s="69">
        <v>3</v>
      </c>
      <c r="D136" s="87">
        <v>0.003442757537641893</v>
      </c>
      <c r="E136" s="87">
        <v>1.6312182200691758</v>
      </c>
      <c r="F136" s="69" t="s">
        <v>267</v>
      </c>
      <c r="G136" s="69" t="b">
        <v>0</v>
      </c>
      <c r="H136" s="69" t="b">
        <v>0</v>
      </c>
      <c r="I136" s="69" t="b">
        <v>0</v>
      </c>
      <c r="J136" s="69" t="b">
        <v>0</v>
      </c>
      <c r="K136" s="69" t="b">
        <v>0</v>
      </c>
      <c r="L136" s="69" t="b">
        <v>0</v>
      </c>
    </row>
    <row r="137" spans="1:12" ht="15">
      <c r="A137" s="69" t="s">
        <v>1499</v>
      </c>
      <c r="B137" s="69" t="s">
        <v>1496</v>
      </c>
      <c r="C137" s="69">
        <v>3</v>
      </c>
      <c r="D137" s="87">
        <v>0.003442757537641893</v>
      </c>
      <c r="E137" s="87">
        <v>1.3301882244051946</v>
      </c>
      <c r="F137" s="69" t="s">
        <v>267</v>
      </c>
      <c r="G137" s="69" t="b">
        <v>0</v>
      </c>
      <c r="H137" s="69" t="b">
        <v>0</v>
      </c>
      <c r="I137" s="69" t="b">
        <v>0</v>
      </c>
      <c r="J137" s="69" t="b">
        <v>0</v>
      </c>
      <c r="K137" s="69" t="b">
        <v>0</v>
      </c>
      <c r="L137" s="69" t="b">
        <v>0</v>
      </c>
    </row>
    <row r="138" spans="1:12" ht="15">
      <c r="A138" s="69" t="s">
        <v>1496</v>
      </c>
      <c r="B138" s="69" t="s">
        <v>1503</v>
      </c>
      <c r="C138" s="69">
        <v>3</v>
      </c>
      <c r="D138" s="87">
        <v>0.003442757537641893</v>
      </c>
      <c r="E138" s="87">
        <v>1.506279483460876</v>
      </c>
      <c r="F138" s="69" t="s">
        <v>267</v>
      </c>
      <c r="G138" s="69" t="b">
        <v>0</v>
      </c>
      <c r="H138" s="69" t="b">
        <v>0</v>
      </c>
      <c r="I138" s="69" t="b">
        <v>0</v>
      </c>
      <c r="J138" s="69" t="b">
        <v>0</v>
      </c>
      <c r="K138" s="69" t="b">
        <v>0</v>
      </c>
      <c r="L138" s="69" t="b">
        <v>0</v>
      </c>
    </row>
    <row r="139" spans="1:12" ht="15">
      <c r="A139" s="69" t="s">
        <v>1503</v>
      </c>
      <c r="B139" s="69" t="s">
        <v>1503</v>
      </c>
      <c r="C139" s="69">
        <v>3</v>
      </c>
      <c r="D139" s="87">
        <v>0.003442757537641893</v>
      </c>
      <c r="E139" s="87">
        <v>1.9834007381805383</v>
      </c>
      <c r="F139" s="69" t="s">
        <v>267</v>
      </c>
      <c r="G139" s="69" t="b">
        <v>0</v>
      </c>
      <c r="H139" s="69" t="b">
        <v>0</v>
      </c>
      <c r="I139" s="69" t="b">
        <v>0</v>
      </c>
      <c r="J139" s="69" t="b">
        <v>0</v>
      </c>
      <c r="K139" s="69" t="b">
        <v>0</v>
      </c>
      <c r="L139" s="69" t="b">
        <v>0</v>
      </c>
    </row>
    <row r="140" spans="1:12" ht="15">
      <c r="A140" s="69" t="s">
        <v>1503</v>
      </c>
      <c r="B140" s="69" t="s">
        <v>1496</v>
      </c>
      <c r="C140" s="69">
        <v>3</v>
      </c>
      <c r="D140" s="87">
        <v>0.003442757537641893</v>
      </c>
      <c r="E140" s="87">
        <v>1.506279483460876</v>
      </c>
      <c r="F140" s="69" t="s">
        <v>267</v>
      </c>
      <c r="G140" s="69" t="b">
        <v>0</v>
      </c>
      <c r="H140" s="69" t="b">
        <v>0</v>
      </c>
      <c r="I140" s="69" t="b">
        <v>0</v>
      </c>
      <c r="J140" s="69" t="b">
        <v>0</v>
      </c>
      <c r="K140" s="69" t="b">
        <v>0</v>
      </c>
      <c r="L140" s="69" t="b">
        <v>0</v>
      </c>
    </row>
    <row r="141" spans="1:12" ht="15">
      <c r="A141" s="69" t="s">
        <v>1498</v>
      </c>
      <c r="B141" s="69" t="s">
        <v>1758</v>
      </c>
      <c r="C141" s="69">
        <v>3</v>
      </c>
      <c r="D141" s="87">
        <v>0.003442757537641893</v>
      </c>
      <c r="E141" s="87">
        <v>2.1083394747888384</v>
      </c>
      <c r="F141" s="69" t="s">
        <v>267</v>
      </c>
      <c r="G141" s="69" t="b">
        <v>0</v>
      </c>
      <c r="H141" s="69" t="b">
        <v>0</v>
      </c>
      <c r="I141" s="69" t="b">
        <v>0</v>
      </c>
      <c r="J141" s="69" t="b">
        <v>0</v>
      </c>
      <c r="K141" s="69" t="b">
        <v>0</v>
      </c>
      <c r="L141" s="69" t="b">
        <v>0</v>
      </c>
    </row>
    <row r="142" spans="1:12" ht="15">
      <c r="A142" s="69" t="s">
        <v>1758</v>
      </c>
      <c r="B142" s="69" t="s">
        <v>1759</v>
      </c>
      <c r="C142" s="69">
        <v>3</v>
      </c>
      <c r="D142" s="87">
        <v>0.003442757537641893</v>
      </c>
      <c r="E142" s="87">
        <v>2.5854607295085006</v>
      </c>
      <c r="F142" s="69" t="s">
        <v>267</v>
      </c>
      <c r="G142" s="69" t="b">
        <v>0</v>
      </c>
      <c r="H142" s="69" t="b">
        <v>0</v>
      </c>
      <c r="I142" s="69" t="b">
        <v>0</v>
      </c>
      <c r="J142" s="69" t="b">
        <v>0</v>
      </c>
      <c r="K142" s="69" t="b">
        <v>0</v>
      </c>
      <c r="L142" s="69" t="b">
        <v>0</v>
      </c>
    </row>
    <row r="143" spans="1:12" ht="15">
      <c r="A143" s="69" t="s">
        <v>1759</v>
      </c>
      <c r="B143" s="69" t="s">
        <v>1760</v>
      </c>
      <c r="C143" s="69">
        <v>3</v>
      </c>
      <c r="D143" s="87">
        <v>0.003442757537641893</v>
      </c>
      <c r="E143" s="87">
        <v>2.5854607295085006</v>
      </c>
      <c r="F143" s="69" t="s">
        <v>267</v>
      </c>
      <c r="G143" s="69" t="b">
        <v>0</v>
      </c>
      <c r="H143" s="69" t="b">
        <v>0</v>
      </c>
      <c r="I143" s="69" t="b">
        <v>0</v>
      </c>
      <c r="J143" s="69" t="b">
        <v>0</v>
      </c>
      <c r="K143" s="69" t="b">
        <v>0</v>
      </c>
      <c r="L143" s="69" t="b">
        <v>0</v>
      </c>
    </row>
    <row r="144" spans="1:12" ht="15">
      <c r="A144" s="69" t="s">
        <v>1760</v>
      </c>
      <c r="B144" s="69" t="s">
        <v>1499</v>
      </c>
      <c r="C144" s="69">
        <v>3</v>
      </c>
      <c r="D144" s="87">
        <v>0.003442757537641893</v>
      </c>
      <c r="E144" s="87">
        <v>2.1083394747888384</v>
      </c>
      <c r="F144" s="69" t="s">
        <v>267</v>
      </c>
      <c r="G144" s="69" t="b">
        <v>0</v>
      </c>
      <c r="H144" s="69" t="b">
        <v>0</v>
      </c>
      <c r="I144" s="69" t="b">
        <v>0</v>
      </c>
      <c r="J144" s="69" t="b">
        <v>0</v>
      </c>
      <c r="K144" s="69" t="b">
        <v>0</v>
      </c>
      <c r="L144" s="69" t="b">
        <v>0</v>
      </c>
    </row>
    <row r="145" spans="1:12" ht="15">
      <c r="A145" s="69" t="s">
        <v>1499</v>
      </c>
      <c r="B145" s="69" t="s">
        <v>1761</v>
      </c>
      <c r="C145" s="69">
        <v>3</v>
      </c>
      <c r="D145" s="87">
        <v>0.003442757537641893</v>
      </c>
      <c r="E145" s="87">
        <v>2.1083394747888384</v>
      </c>
      <c r="F145" s="69" t="s">
        <v>267</v>
      </c>
      <c r="G145" s="69" t="b">
        <v>0</v>
      </c>
      <c r="H145" s="69" t="b">
        <v>0</v>
      </c>
      <c r="I145" s="69" t="b">
        <v>0</v>
      </c>
      <c r="J145" s="69" t="b">
        <v>0</v>
      </c>
      <c r="K145" s="69" t="b">
        <v>0</v>
      </c>
      <c r="L145" s="69" t="b">
        <v>0</v>
      </c>
    </row>
    <row r="146" spans="1:12" ht="15">
      <c r="A146" s="69" t="s">
        <v>1761</v>
      </c>
      <c r="B146" s="69" t="s">
        <v>1499</v>
      </c>
      <c r="C146" s="69">
        <v>3</v>
      </c>
      <c r="D146" s="87">
        <v>0.003442757537641893</v>
      </c>
      <c r="E146" s="87">
        <v>2.1083394747888384</v>
      </c>
      <c r="F146" s="69" t="s">
        <v>267</v>
      </c>
      <c r="G146" s="69" t="b">
        <v>0</v>
      </c>
      <c r="H146" s="69" t="b">
        <v>0</v>
      </c>
      <c r="I146" s="69" t="b">
        <v>0</v>
      </c>
      <c r="J146" s="69" t="b">
        <v>0</v>
      </c>
      <c r="K146" s="69" t="b">
        <v>0</v>
      </c>
      <c r="L146" s="69" t="b">
        <v>0</v>
      </c>
    </row>
    <row r="147" spans="1:12" ht="15">
      <c r="A147" s="69" t="s">
        <v>1499</v>
      </c>
      <c r="B147" s="69" t="s">
        <v>1497</v>
      </c>
      <c r="C147" s="69">
        <v>3</v>
      </c>
      <c r="D147" s="87">
        <v>0.003442757537641893</v>
      </c>
      <c r="E147" s="87">
        <v>1.6312182200691758</v>
      </c>
      <c r="F147" s="69" t="s">
        <v>267</v>
      </c>
      <c r="G147" s="69" t="b">
        <v>0</v>
      </c>
      <c r="H147" s="69" t="b">
        <v>0</v>
      </c>
      <c r="I147" s="69" t="b">
        <v>0</v>
      </c>
      <c r="J147" s="69" t="b">
        <v>0</v>
      </c>
      <c r="K147" s="69" t="b">
        <v>0</v>
      </c>
      <c r="L147" s="69" t="b">
        <v>0</v>
      </c>
    </row>
    <row r="148" spans="1:12" ht="15">
      <c r="A148" s="69" t="s">
        <v>1497</v>
      </c>
      <c r="B148" s="69" t="s">
        <v>1497</v>
      </c>
      <c r="C148" s="69">
        <v>3</v>
      </c>
      <c r="D148" s="87">
        <v>0.003442757537641893</v>
      </c>
      <c r="E148" s="87">
        <v>1.6312182200691758</v>
      </c>
      <c r="F148" s="69" t="s">
        <v>267</v>
      </c>
      <c r="G148" s="69" t="b">
        <v>0</v>
      </c>
      <c r="H148" s="69" t="b">
        <v>0</v>
      </c>
      <c r="I148" s="69" t="b">
        <v>0</v>
      </c>
      <c r="J148" s="69" t="b">
        <v>0</v>
      </c>
      <c r="K148" s="69" t="b">
        <v>0</v>
      </c>
      <c r="L148" s="69" t="b">
        <v>0</v>
      </c>
    </row>
    <row r="149" spans="1:12" ht="15">
      <c r="A149" s="69" t="s">
        <v>1497</v>
      </c>
      <c r="B149" s="69" t="s">
        <v>1496</v>
      </c>
      <c r="C149" s="69">
        <v>3</v>
      </c>
      <c r="D149" s="87">
        <v>0.003442757537641893</v>
      </c>
      <c r="E149" s="87">
        <v>1.3301882244051946</v>
      </c>
      <c r="F149" s="69" t="s">
        <v>267</v>
      </c>
      <c r="G149" s="69" t="b">
        <v>0</v>
      </c>
      <c r="H149" s="69" t="b">
        <v>0</v>
      </c>
      <c r="I149" s="69" t="b">
        <v>0</v>
      </c>
      <c r="J149" s="69" t="b">
        <v>0</v>
      </c>
      <c r="K149" s="69" t="b">
        <v>0</v>
      </c>
      <c r="L149" s="69" t="b">
        <v>0</v>
      </c>
    </row>
    <row r="150" spans="1:12" ht="15">
      <c r="A150" s="69" t="s">
        <v>1496</v>
      </c>
      <c r="B150" s="69" t="s">
        <v>1496</v>
      </c>
      <c r="C150" s="69">
        <v>3</v>
      </c>
      <c r="D150" s="87">
        <v>0.003442757537641893</v>
      </c>
      <c r="E150" s="87">
        <v>1.0291582287412133</v>
      </c>
      <c r="F150" s="69" t="s">
        <v>267</v>
      </c>
      <c r="G150" s="69" t="b">
        <v>0</v>
      </c>
      <c r="H150" s="69" t="b">
        <v>0</v>
      </c>
      <c r="I150" s="69" t="b">
        <v>0</v>
      </c>
      <c r="J150" s="69" t="b">
        <v>0</v>
      </c>
      <c r="K150" s="69" t="b">
        <v>0</v>
      </c>
      <c r="L150" s="69" t="b">
        <v>0</v>
      </c>
    </row>
    <row r="151" spans="1:12" ht="15">
      <c r="A151" s="69" t="s">
        <v>1496</v>
      </c>
      <c r="B151" s="69" t="s">
        <v>1762</v>
      </c>
      <c r="C151" s="69">
        <v>3</v>
      </c>
      <c r="D151" s="87">
        <v>0.003442757537641893</v>
      </c>
      <c r="E151" s="87">
        <v>1.8073094791248572</v>
      </c>
      <c r="F151" s="69" t="s">
        <v>267</v>
      </c>
      <c r="G151" s="69" t="b">
        <v>0</v>
      </c>
      <c r="H151" s="69" t="b">
        <v>0</v>
      </c>
      <c r="I151" s="69" t="b">
        <v>0</v>
      </c>
      <c r="J151" s="69" t="b">
        <v>0</v>
      </c>
      <c r="K151" s="69" t="b">
        <v>0</v>
      </c>
      <c r="L151" s="69" t="b">
        <v>0</v>
      </c>
    </row>
    <row r="152" spans="1:12" ht="15">
      <c r="A152" s="69" t="s">
        <v>1762</v>
      </c>
      <c r="B152" s="69" t="s">
        <v>1502</v>
      </c>
      <c r="C152" s="69">
        <v>3</v>
      </c>
      <c r="D152" s="87">
        <v>0.003442757537641893</v>
      </c>
      <c r="E152" s="87">
        <v>2.2844307338445193</v>
      </c>
      <c r="F152" s="69" t="s">
        <v>267</v>
      </c>
      <c r="G152" s="69" t="b">
        <v>0</v>
      </c>
      <c r="H152" s="69" t="b">
        <v>0</v>
      </c>
      <c r="I152" s="69" t="b">
        <v>0</v>
      </c>
      <c r="J152" s="69" t="b">
        <v>0</v>
      </c>
      <c r="K152" s="69" t="b">
        <v>0</v>
      </c>
      <c r="L152" s="69" t="b">
        <v>0</v>
      </c>
    </row>
    <row r="153" spans="1:12" ht="15">
      <c r="A153" s="69" t="s">
        <v>1498</v>
      </c>
      <c r="B153" s="69" t="s">
        <v>1500</v>
      </c>
      <c r="C153" s="69">
        <v>3</v>
      </c>
      <c r="D153" s="87">
        <v>0.003442757537641893</v>
      </c>
      <c r="E153" s="87">
        <v>1.8073094791248572</v>
      </c>
      <c r="F153" s="69" t="s">
        <v>267</v>
      </c>
      <c r="G153" s="69" t="b">
        <v>0</v>
      </c>
      <c r="H153" s="69" t="b">
        <v>0</v>
      </c>
      <c r="I153" s="69" t="b">
        <v>0</v>
      </c>
      <c r="J153" s="69" t="b">
        <v>0</v>
      </c>
      <c r="K153" s="69" t="b">
        <v>0</v>
      </c>
      <c r="L153" s="69" t="b">
        <v>0</v>
      </c>
    </row>
    <row r="154" spans="1:12" ht="15">
      <c r="A154" s="69" t="s">
        <v>1500</v>
      </c>
      <c r="B154" s="69" t="s">
        <v>1471</v>
      </c>
      <c r="C154" s="69">
        <v>3</v>
      </c>
      <c r="D154" s="87">
        <v>0.003442757537641893</v>
      </c>
      <c r="E154" s="87">
        <v>0.8530669696855322</v>
      </c>
      <c r="F154" s="69" t="s">
        <v>267</v>
      </c>
      <c r="G154" s="69" t="b">
        <v>0</v>
      </c>
      <c r="H154" s="69" t="b">
        <v>0</v>
      </c>
      <c r="I154" s="69" t="b">
        <v>0</v>
      </c>
      <c r="J154" s="69" t="b">
        <v>0</v>
      </c>
      <c r="K154" s="69" t="b">
        <v>0</v>
      </c>
      <c r="L154" s="69" t="b">
        <v>0</v>
      </c>
    </row>
    <row r="155" spans="1:12" ht="15">
      <c r="A155" s="69" t="s">
        <v>1471</v>
      </c>
      <c r="B155" s="69" t="s">
        <v>1763</v>
      </c>
      <c r="C155" s="69">
        <v>3</v>
      </c>
      <c r="D155" s="87">
        <v>0.003442757537641893</v>
      </c>
      <c r="E155" s="87">
        <v>1.4497981275084275</v>
      </c>
      <c r="F155" s="69" t="s">
        <v>267</v>
      </c>
      <c r="G155" s="69" t="b">
        <v>0</v>
      </c>
      <c r="H155" s="69" t="b">
        <v>0</v>
      </c>
      <c r="I155" s="69" t="b">
        <v>0</v>
      </c>
      <c r="J155" s="69" t="b">
        <v>0</v>
      </c>
      <c r="K155" s="69" t="b">
        <v>0</v>
      </c>
      <c r="L155" s="69" t="b">
        <v>0</v>
      </c>
    </row>
    <row r="156" spans="1:12" ht="15">
      <c r="A156" s="69" t="s">
        <v>1763</v>
      </c>
      <c r="B156" s="69" t="s">
        <v>1764</v>
      </c>
      <c r="C156" s="69">
        <v>3</v>
      </c>
      <c r="D156" s="87">
        <v>0.003442757537641893</v>
      </c>
      <c r="E156" s="87">
        <v>2.5854607295085006</v>
      </c>
      <c r="F156" s="69" t="s">
        <v>267</v>
      </c>
      <c r="G156" s="69" t="b">
        <v>0</v>
      </c>
      <c r="H156" s="69" t="b">
        <v>0</v>
      </c>
      <c r="I156" s="69" t="b">
        <v>0</v>
      </c>
      <c r="J156" s="69" t="b">
        <v>0</v>
      </c>
      <c r="K156" s="69" t="b">
        <v>0</v>
      </c>
      <c r="L156" s="69" t="b">
        <v>0</v>
      </c>
    </row>
    <row r="157" spans="1:12" ht="15">
      <c r="A157" s="69" t="s">
        <v>1764</v>
      </c>
      <c r="B157" s="69" t="s">
        <v>1765</v>
      </c>
      <c r="C157" s="69">
        <v>3</v>
      </c>
      <c r="D157" s="87">
        <v>0.003442757537641893</v>
      </c>
      <c r="E157" s="87">
        <v>2.5854607295085006</v>
      </c>
      <c r="F157" s="69" t="s">
        <v>267</v>
      </c>
      <c r="G157" s="69" t="b">
        <v>0</v>
      </c>
      <c r="H157" s="69" t="b">
        <v>0</v>
      </c>
      <c r="I157" s="69" t="b">
        <v>0</v>
      </c>
      <c r="J157" s="69" t="b">
        <v>0</v>
      </c>
      <c r="K157" s="69" t="b">
        <v>0</v>
      </c>
      <c r="L157" s="69" t="b">
        <v>0</v>
      </c>
    </row>
    <row r="158" spans="1:12" ht="15">
      <c r="A158" s="69" t="s">
        <v>1685</v>
      </c>
      <c r="B158" s="69" t="s">
        <v>1768</v>
      </c>
      <c r="C158" s="69">
        <v>2</v>
      </c>
      <c r="D158" s="87">
        <v>0.002580802282281426</v>
      </c>
      <c r="E158" s="87">
        <v>2.3636119798921444</v>
      </c>
      <c r="F158" s="69" t="s">
        <v>267</v>
      </c>
      <c r="G158" s="69" t="b">
        <v>0</v>
      </c>
      <c r="H158" s="69" t="b">
        <v>0</v>
      </c>
      <c r="I158" s="69" t="b">
        <v>0</v>
      </c>
      <c r="J158" s="69" t="b">
        <v>0</v>
      </c>
      <c r="K158" s="69" t="b">
        <v>0</v>
      </c>
      <c r="L158" s="69" t="b">
        <v>0</v>
      </c>
    </row>
    <row r="159" spans="1:12" ht="15">
      <c r="A159" s="69" t="s">
        <v>1485</v>
      </c>
      <c r="B159" s="69" t="s">
        <v>1487</v>
      </c>
      <c r="C159" s="69">
        <v>2</v>
      </c>
      <c r="D159" s="87">
        <v>0.002580802282281426</v>
      </c>
      <c r="E159" s="87">
        <v>1.3550118081302267</v>
      </c>
      <c r="F159" s="69" t="s">
        <v>267</v>
      </c>
      <c r="G159" s="69" t="b">
        <v>0</v>
      </c>
      <c r="H159" s="69" t="b">
        <v>0</v>
      </c>
      <c r="I159" s="69" t="b">
        <v>0</v>
      </c>
      <c r="J159" s="69" t="b">
        <v>0</v>
      </c>
      <c r="K159" s="69" t="b">
        <v>0</v>
      </c>
      <c r="L159" s="69" t="b">
        <v>0</v>
      </c>
    </row>
    <row r="160" spans="1:12" ht="15">
      <c r="A160" s="69" t="s">
        <v>1487</v>
      </c>
      <c r="B160" s="69" t="s">
        <v>1471</v>
      </c>
      <c r="C160" s="69">
        <v>2</v>
      </c>
      <c r="D160" s="87">
        <v>0.002580802282281426</v>
      </c>
      <c r="E160" s="87">
        <v>0.676975710629851</v>
      </c>
      <c r="F160" s="69" t="s">
        <v>267</v>
      </c>
      <c r="G160" s="69" t="b">
        <v>0</v>
      </c>
      <c r="H160" s="69" t="b">
        <v>0</v>
      </c>
      <c r="I160" s="69" t="b">
        <v>0</v>
      </c>
      <c r="J160" s="69" t="b">
        <v>0</v>
      </c>
      <c r="K160" s="69" t="b">
        <v>0</v>
      </c>
      <c r="L160" s="69" t="b">
        <v>0</v>
      </c>
    </row>
    <row r="161" spans="1:12" ht="15">
      <c r="A161" s="69" t="s">
        <v>358</v>
      </c>
      <c r="B161" s="69" t="s">
        <v>1701</v>
      </c>
      <c r="C161" s="69">
        <v>2</v>
      </c>
      <c r="D161" s="87">
        <v>0.002580802282281426</v>
      </c>
      <c r="E161" s="87">
        <v>2.2844307338445193</v>
      </c>
      <c r="F161" s="69" t="s">
        <v>267</v>
      </c>
      <c r="G161" s="69" t="b">
        <v>0</v>
      </c>
      <c r="H161" s="69" t="b">
        <v>0</v>
      </c>
      <c r="I161" s="69" t="b">
        <v>0</v>
      </c>
      <c r="J161" s="69" t="b">
        <v>0</v>
      </c>
      <c r="K161" s="69" t="b">
        <v>0</v>
      </c>
      <c r="L161" s="69" t="b">
        <v>0</v>
      </c>
    </row>
    <row r="162" spans="1:12" ht="15">
      <c r="A162" s="69" t="s">
        <v>369</v>
      </c>
      <c r="B162" s="69" t="s">
        <v>693</v>
      </c>
      <c r="C162" s="69">
        <v>2</v>
      </c>
      <c r="D162" s="87">
        <v>0.002580802282281426</v>
      </c>
      <c r="E162" s="87">
        <v>1.1383026981662814</v>
      </c>
      <c r="F162" s="69" t="s">
        <v>267</v>
      </c>
      <c r="G162" s="69" t="b">
        <v>0</v>
      </c>
      <c r="H162" s="69" t="b">
        <v>0</v>
      </c>
      <c r="I162" s="69" t="b">
        <v>0</v>
      </c>
      <c r="J162" s="69" t="b">
        <v>0</v>
      </c>
      <c r="K162" s="69" t="b">
        <v>0</v>
      </c>
      <c r="L162" s="69" t="b">
        <v>0</v>
      </c>
    </row>
    <row r="163" spans="1:12" ht="15">
      <c r="A163" s="69" t="s">
        <v>1770</v>
      </c>
      <c r="B163" s="69" t="s">
        <v>1771</v>
      </c>
      <c r="C163" s="69">
        <v>2</v>
      </c>
      <c r="D163" s="87">
        <v>0.002580802282281426</v>
      </c>
      <c r="E163" s="87">
        <v>2.761551988564182</v>
      </c>
      <c r="F163" s="69" t="s">
        <v>267</v>
      </c>
      <c r="G163" s="69" t="b">
        <v>0</v>
      </c>
      <c r="H163" s="69" t="b">
        <v>0</v>
      </c>
      <c r="I163" s="69" t="b">
        <v>0</v>
      </c>
      <c r="J163" s="69" t="b">
        <v>0</v>
      </c>
      <c r="K163" s="69" t="b">
        <v>0</v>
      </c>
      <c r="L163" s="69" t="b">
        <v>0</v>
      </c>
    </row>
    <row r="164" spans="1:12" ht="15">
      <c r="A164" s="69" t="s">
        <v>1771</v>
      </c>
      <c r="B164" s="69" t="s">
        <v>1772</v>
      </c>
      <c r="C164" s="69">
        <v>2</v>
      </c>
      <c r="D164" s="87">
        <v>0.002580802282281426</v>
      </c>
      <c r="E164" s="87">
        <v>2.761551988564182</v>
      </c>
      <c r="F164" s="69" t="s">
        <v>267</v>
      </c>
      <c r="G164" s="69" t="b">
        <v>0</v>
      </c>
      <c r="H164" s="69" t="b">
        <v>0</v>
      </c>
      <c r="I164" s="69" t="b">
        <v>0</v>
      </c>
      <c r="J164" s="69" t="b">
        <v>0</v>
      </c>
      <c r="K164" s="69" t="b">
        <v>0</v>
      </c>
      <c r="L164" s="69" t="b">
        <v>0</v>
      </c>
    </row>
    <row r="165" spans="1:12" ht="15">
      <c r="A165" s="69" t="s">
        <v>1772</v>
      </c>
      <c r="B165" s="69" t="s">
        <v>1702</v>
      </c>
      <c r="C165" s="69">
        <v>2</v>
      </c>
      <c r="D165" s="87">
        <v>0.002580802282281426</v>
      </c>
      <c r="E165" s="87">
        <v>2.4605219929002007</v>
      </c>
      <c r="F165" s="69" t="s">
        <v>267</v>
      </c>
      <c r="G165" s="69" t="b">
        <v>0</v>
      </c>
      <c r="H165" s="69" t="b">
        <v>0</v>
      </c>
      <c r="I165" s="69" t="b">
        <v>0</v>
      </c>
      <c r="J165" s="69" t="b">
        <v>0</v>
      </c>
      <c r="K165" s="69" t="b">
        <v>0</v>
      </c>
      <c r="L165" s="69" t="b">
        <v>0</v>
      </c>
    </row>
    <row r="166" spans="1:12" ht="15">
      <c r="A166" s="69" t="s">
        <v>1702</v>
      </c>
      <c r="B166" s="69" t="s">
        <v>1687</v>
      </c>
      <c r="C166" s="69">
        <v>2</v>
      </c>
      <c r="D166" s="87">
        <v>0.002580802282281426</v>
      </c>
      <c r="E166" s="87">
        <v>2.062581984228163</v>
      </c>
      <c r="F166" s="69" t="s">
        <v>267</v>
      </c>
      <c r="G166" s="69" t="b">
        <v>0</v>
      </c>
      <c r="H166" s="69" t="b">
        <v>0</v>
      </c>
      <c r="I166" s="69" t="b">
        <v>0</v>
      </c>
      <c r="J166" s="69" t="b">
        <v>0</v>
      </c>
      <c r="K166" s="69" t="b">
        <v>0</v>
      </c>
      <c r="L166" s="69" t="b">
        <v>0</v>
      </c>
    </row>
    <row r="167" spans="1:12" ht="15">
      <c r="A167" s="69" t="s">
        <v>1478</v>
      </c>
      <c r="B167" s="69" t="s">
        <v>1773</v>
      </c>
      <c r="C167" s="69">
        <v>2</v>
      </c>
      <c r="D167" s="87">
        <v>0.002580802282281426</v>
      </c>
      <c r="E167" s="87">
        <v>1.8073094791248572</v>
      </c>
      <c r="F167" s="69" t="s">
        <v>267</v>
      </c>
      <c r="G167" s="69" t="b">
        <v>0</v>
      </c>
      <c r="H167" s="69" t="b">
        <v>0</v>
      </c>
      <c r="I167" s="69" t="b">
        <v>0</v>
      </c>
      <c r="J167" s="69" t="b">
        <v>0</v>
      </c>
      <c r="K167" s="69" t="b">
        <v>0</v>
      </c>
      <c r="L167" s="69" t="b">
        <v>0</v>
      </c>
    </row>
    <row r="168" spans="1:12" ht="15">
      <c r="A168" s="69" t="s">
        <v>1773</v>
      </c>
      <c r="B168" s="69" t="s">
        <v>436</v>
      </c>
      <c r="C168" s="69">
        <v>2</v>
      </c>
      <c r="D168" s="87">
        <v>0.002580802282281426</v>
      </c>
      <c r="E168" s="87">
        <v>2.761551988564182</v>
      </c>
      <c r="F168" s="69" t="s">
        <v>267</v>
      </c>
      <c r="G168" s="69" t="b">
        <v>0</v>
      </c>
      <c r="H168" s="69" t="b">
        <v>0</v>
      </c>
      <c r="I168" s="69" t="b">
        <v>0</v>
      </c>
      <c r="J168" s="69" t="b">
        <v>0</v>
      </c>
      <c r="K168" s="69" t="b">
        <v>0</v>
      </c>
      <c r="L168" s="69" t="b">
        <v>0</v>
      </c>
    </row>
    <row r="169" spans="1:12" ht="15">
      <c r="A169" s="69" t="s">
        <v>436</v>
      </c>
      <c r="B169" s="69" t="s">
        <v>1774</v>
      </c>
      <c r="C169" s="69">
        <v>2</v>
      </c>
      <c r="D169" s="87">
        <v>0.002580802282281426</v>
      </c>
      <c r="E169" s="87">
        <v>2.761551988564182</v>
      </c>
      <c r="F169" s="69" t="s">
        <v>267</v>
      </c>
      <c r="G169" s="69" t="b">
        <v>0</v>
      </c>
      <c r="H169" s="69" t="b">
        <v>0</v>
      </c>
      <c r="I169" s="69" t="b">
        <v>0</v>
      </c>
      <c r="J169" s="69" t="b">
        <v>0</v>
      </c>
      <c r="K169" s="69" t="b">
        <v>0</v>
      </c>
      <c r="L169" s="69" t="b">
        <v>0</v>
      </c>
    </row>
    <row r="170" spans="1:12" ht="15">
      <c r="A170" s="69" t="s">
        <v>1774</v>
      </c>
      <c r="B170" s="69" t="s">
        <v>1729</v>
      </c>
      <c r="C170" s="69">
        <v>2</v>
      </c>
      <c r="D170" s="87">
        <v>0.002580802282281426</v>
      </c>
      <c r="E170" s="87">
        <v>2.5854607295085006</v>
      </c>
      <c r="F170" s="69" t="s">
        <v>267</v>
      </c>
      <c r="G170" s="69" t="b">
        <v>0</v>
      </c>
      <c r="H170" s="69" t="b">
        <v>0</v>
      </c>
      <c r="I170" s="69" t="b">
        <v>0</v>
      </c>
      <c r="J170" s="69" t="b">
        <v>0</v>
      </c>
      <c r="K170" s="69" t="b">
        <v>0</v>
      </c>
      <c r="L170" s="69" t="b">
        <v>0</v>
      </c>
    </row>
    <row r="171" spans="1:12" ht="15">
      <c r="A171" s="69" t="s">
        <v>1729</v>
      </c>
      <c r="B171" s="69" t="s">
        <v>1471</v>
      </c>
      <c r="C171" s="69">
        <v>2</v>
      </c>
      <c r="D171" s="87">
        <v>0.002580802282281426</v>
      </c>
      <c r="E171" s="87">
        <v>0.9780057062938322</v>
      </c>
      <c r="F171" s="69" t="s">
        <v>267</v>
      </c>
      <c r="G171" s="69" t="b">
        <v>0</v>
      </c>
      <c r="H171" s="69" t="b">
        <v>0</v>
      </c>
      <c r="I171" s="69" t="b">
        <v>0</v>
      </c>
      <c r="J171" s="69" t="b">
        <v>0</v>
      </c>
      <c r="K171" s="69" t="b">
        <v>0</v>
      </c>
      <c r="L171" s="69" t="b">
        <v>0</v>
      </c>
    </row>
    <row r="172" spans="1:12" ht="15">
      <c r="A172" s="69" t="s">
        <v>1491</v>
      </c>
      <c r="B172" s="69" t="s">
        <v>747</v>
      </c>
      <c r="C172" s="69">
        <v>2</v>
      </c>
      <c r="D172" s="87">
        <v>0.002580802282281426</v>
      </c>
      <c r="E172" s="87">
        <v>2.1594919972362194</v>
      </c>
      <c r="F172" s="69" t="s">
        <v>267</v>
      </c>
      <c r="G172" s="69" t="b">
        <v>0</v>
      </c>
      <c r="H172" s="69" t="b">
        <v>0</v>
      </c>
      <c r="I172" s="69" t="b">
        <v>0</v>
      </c>
      <c r="J172" s="69" t="b">
        <v>0</v>
      </c>
      <c r="K172" s="69" t="b">
        <v>0</v>
      </c>
      <c r="L172" s="69" t="b">
        <v>0</v>
      </c>
    </row>
    <row r="173" spans="1:12" ht="15">
      <c r="A173" s="69" t="s">
        <v>747</v>
      </c>
      <c r="B173" s="69" t="s">
        <v>1775</v>
      </c>
      <c r="C173" s="69">
        <v>2</v>
      </c>
      <c r="D173" s="87">
        <v>0.002580802282281426</v>
      </c>
      <c r="E173" s="87">
        <v>2.761551988564182</v>
      </c>
      <c r="F173" s="69" t="s">
        <v>267</v>
      </c>
      <c r="G173" s="69" t="b">
        <v>0</v>
      </c>
      <c r="H173" s="69" t="b">
        <v>0</v>
      </c>
      <c r="I173" s="69" t="b">
        <v>0</v>
      </c>
      <c r="J173" s="69" t="b">
        <v>0</v>
      </c>
      <c r="K173" s="69" t="b">
        <v>0</v>
      </c>
      <c r="L173" s="69" t="b">
        <v>0</v>
      </c>
    </row>
    <row r="174" spans="1:12" ht="15">
      <c r="A174" s="69" t="s">
        <v>1775</v>
      </c>
      <c r="B174" s="69" t="s">
        <v>1776</v>
      </c>
      <c r="C174" s="69">
        <v>2</v>
      </c>
      <c r="D174" s="87">
        <v>0.002580802282281426</v>
      </c>
      <c r="E174" s="87">
        <v>2.761551988564182</v>
      </c>
      <c r="F174" s="69" t="s">
        <v>267</v>
      </c>
      <c r="G174" s="69" t="b">
        <v>0</v>
      </c>
      <c r="H174" s="69" t="b">
        <v>0</v>
      </c>
      <c r="I174" s="69" t="b">
        <v>0</v>
      </c>
      <c r="J174" s="69" t="b">
        <v>0</v>
      </c>
      <c r="K174" s="69" t="b">
        <v>0</v>
      </c>
      <c r="L174" s="69" t="b">
        <v>0</v>
      </c>
    </row>
    <row r="175" spans="1:12" ht="15">
      <c r="A175" s="69" t="s">
        <v>1776</v>
      </c>
      <c r="B175" s="69" t="s">
        <v>1494</v>
      </c>
      <c r="C175" s="69">
        <v>2</v>
      </c>
      <c r="D175" s="87">
        <v>0.002580802282281426</v>
      </c>
      <c r="E175" s="87">
        <v>2.2844307338445193</v>
      </c>
      <c r="F175" s="69" t="s">
        <v>267</v>
      </c>
      <c r="G175" s="69" t="b">
        <v>0</v>
      </c>
      <c r="H175" s="69" t="b">
        <v>0</v>
      </c>
      <c r="I175" s="69" t="b">
        <v>0</v>
      </c>
      <c r="J175" s="69" t="b">
        <v>0</v>
      </c>
      <c r="K175" s="69" t="b">
        <v>0</v>
      </c>
      <c r="L175" s="69" t="b">
        <v>0</v>
      </c>
    </row>
    <row r="176" spans="1:12" ht="15">
      <c r="A176" s="69" t="s">
        <v>1680</v>
      </c>
      <c r="B176" s="69" t="s">
        <v>1777</v>
      </c>
      <c r="C176" s="69">
        <v>2</v>
      </c>
      <c r="D176" s="87">
        <v>0.002580802282281426</v>
      </c>
      <c r="E176" s="87">
        <v>2.2844307338445193</v>
      </c>
      <c r="F176" s="69" t="s">
        <v>267</v>
      </c>
      <c r="G176" s="69" t="b">
        <v>0</v>
      </c>
      <c r="H176" s="69" t="b">
        <v>0</v>
      </c>
      <c r="I176" s="69" t="b">
        <v>0</v>
      </c>
      <c r="J176" s="69" t="b">
        <v>0</v>
      </c>
      <c r="K176" s="69" t="b">
        <v>0</v>
      </c>
      <c r="L176" s="69" t="b">
        <v>0</v>
      </c>
    </row>
    <row r="177" spans="1:12" ht="15">
      <c r="A177" s="69" t="s">
        <v>1777</v>
      </c>
      <c r="B177" s="69" t="s">
        <v>349</v>
      </c>
      <c r="C177" s="69">
        <v>2</v>
      </c>
      <c r="D177" s="87">
        <v>0.002580802282281426</v>
      </c>
      <c r="E177" s="87">
        <v>1.9486386319213262</v>
      </c>
      <c r="F177" s="69" t="s">
        <v>267</v>
      </c>
      <c r="G177" s="69" t="b">
        <v>0</v>
      </c>
      <c r="H177" s="69" t="b">
        <v>0</v>
      </c>
      <c r="I177" s="69" t="b">
        <v>0</v>
      </c>
      <c r="J177" s="69" t="b">
        <v>0</v>
      </c>
      <c r="K177" s="69" t="b">
        <v>0</v>
      </c>
      <c r="L177" s="69" t="b">
        <v>0</v>
      </c>
    </row>
    <row r="178" spans="1:12" ht="15">
      <c r="A178" s="69" t="s">
        <v>1478</v>
      </c>
      <c r="B178" s="69" t="s">
        <v>1481</v>
      </c>
      <c r="C178" s="69">
        <v>2</v>
      </c>
      <c r="D178" s="87">
        <v>0.002580802282281426</v>
      </c>
      <c r="E178" s="87">
        <v>1.1083394747888382</v>
      </c>
      <c r="F178" s="69" t="s">
        <v>267</v>
      </c>
      <c r="G178" s="69" t="b">
        <v>0</v>
      </c>
      <c r="H178" s="69" t="b">
        <v>0</v>
      </c>
      <c r="I178" s="69" t="b">
        <v>0</v>
      </c>
      <c r="J178" s="69" t="b">
        <v>0</v>
      </c>
      <c r="K178" s="69" t="b">
        <v>0</v>
      </c>
      <c r="L178" s="69" t="b">
        <v>0</v>
      </c>
    </row>
    <row r="179" spans="1:12" ht="15">
      <c r="A179" s="69" t="s">
        <v>1481</v>
      </c>
      <c r="B179" s="69" t="s">
        <v>1471</v>
      </c>
      <c r="C179" s="69">
        <v>2</v>
      </c>
      <c r="D179" s="87">
        <v>0.002580802282281426</v>
      </c>
      <c r="E179" s="87">
        <v>0.4551269610134946</v>
      </c>
      <c r="F179" s="69" t="s">
        <v>267</v>
      </c>
      <c r="G179" s="69" t="b">
        <v>0</v>
      </c>
      <c r="H179" s="69" t="b">
        <v>0</v>
      </c>
      <c r="I179" s="69" t="b">
        <v>0</v>
      </c>
      <c r="J179" s="69" t="b">
        <v>0</v>
      </c>
      <c r="K179" s="69" t="b">
        <v>0</v>
      </c>
      <c r="L179" s="69" t="b">
        <v>0</v>
      </c>
    </row>
    <row r="180" spans="1:12" ht="15">
      <c r="A180" s="69" t="s">
        <v>343</v>
      </c>
      <c r="B180" s="69" t="s">
        <v>732</v>
      </c>
      <c r="C180" s="69">
        <v>2</v>
      </c>
      <c r="D180" s="87">
        <v>0.002580802282281426</v>
      </c>
      <c r="E180" s="87">
        <v>1.761551988564182</v>
      </c>
      <c r="F180" s="69" t="s">
        <v>267</v>
      </c>
      <c r="G180" s="69" t="b">
        <v>0</v>
      </c>
      <c r="H180" s="69" t="b">
        <v>0</v>
      </c>
      <c r="I180" s="69" t="b">
        <v>0</v>
      </c>
      <c r="J180" s="69" t="b">
        <v>0</v>
      </c>
      <c r="K180" s="69" t="b">
        <v>0</v>
      </c>
      <c r="L180" s="69" t="b">
        <v>0</v>
      </c>
    </row>
    <row r="181" spans="1:12" ht="15">
      <c r="A181" s="69" t="s">
        <v>732</v>
      </c>
      <c r="B181" s="69" t="s">
        <v>438</v>
      </c>
      <c r="C181" s="69">
        <v>2</v>
      </c>
      <c r="D181" s="87">
        <v>0.002580802282281426</v>
      </c>
      <c r="E181" s="87">
        <v>1.656041803794208</v>
      </c>
      <c r="F181" s="69" t="s">
        <v>267</v>
      </c>
      <c r="G181" s="69" t="b">
        <v>0</v>
      </c>
      <c r="H181" s="69" t="b">
        <v>0</v>
      </c>
      <c r="I181" s="69" t="b">
        <v>0</v>
      </c>
      <c r="J181" s="69" t="b">
        <v>0</v>
      </c>
      <c r="K181" s="69" t="b">
        <v>0</v>
      </c>
      <c r="L181" s="69" t="b">
        <v>0</v>
      </c>
    </row>
    <row r="182" spans="1:12" ht="15">
      <c r="A182" s="69" t="s">
        <v>693</v>
      </c>
      <c r="B182" s="69" t="s">
        <v>746</v>
      </c>
      <c r="C182" s="69">
        <v>2</v>
      </c>
      <c r="D182" s="87">
        <v>0.002580802282281426</v>
      </c>
      <c r="E182" s="87">
        <v>1.7403626894942439</v>
      </c>
      <c r="F182" s="69" t="s">
        <v>267</v>
      </c>
      <c r="G182" s="69" t="b">
        <v>0</v>
      </c>
      <c r="H182" s="69" t="b">
        <v>0</v>
      </c>
      <c r="I182" s="69" t="b">
        <v>0</v>
      </c>
      <c r="J182" s="69" t="b">
        <v>0</v>
      </c>
      <c r="K182" s="69" t="b">
        <v>0</v>
      </c>
      <c r="L182" s="69" t="b">
        <v>0</v>
      </c>
    </row>
    <row r="183" spans="1:12" ht="15">
      <c r="A183" s="69" t="s">
        <v>746</v>
      </c>
      <c r="B183" s="69" t="s">
        <v>745</v>
      </c>
      <c r="C183" s="69">
        <v>2</v>
      </c>
      <c r="D183" s="87">
        <v>0.002580802282281426</v>
      </c>
      <c r="E183" s="87">
        <v>2.761551988564182</v>
      </c>
      <c r="F183" s="69" t="s">
        <v>267</v>
      </c>
      <c r="G183" s="69" t="b">
        <v>0</v>
      </c>
      <c r="H183" s="69" t="b">
        <v>0</v>
      </c>
      <c r="I183" s="69" t="b">
        <v>0</v>
      </c>
      <c r="J183" s="69" t="b">
        <v>0</v>
      </c>
      <c r="K183" s="69" t="b">
        <v>0</v>
      </c>
      <c r="L183" s="69" t="b">
        <v>0</v>
      </c>
    </row>
    <row r="184" spans="1:12" ht="15">
      <c r="A184" s="69" t="s">
        <v>745</v>
      </c>
      <c r="B184" s="69" t="s">
        <v>744</v>
      </c>
      <c r="C184" s="69">
        <v>2</v>
      </c>
      <c r="D184" s="87">
        <v>0.002580802282281426</v>
      </c>
      <c r="E184" s="87">
        <v>2.761551988564182</v>
      </c>
      <c r="F184" s="69" t="s">
        <v>267</v>
      </c>
      <c r="G184" s="69" t="b">
        <v>0</v>
      </c>
      <c r="H184" s="69" t="b">
        <v>0</v>
      </c>
      <c r="I184" s="69" t="b">
        <v>0</v>
      </c>
      <c r="J184" s="69" t="b">
        <v>0</v>
      </c>
      <c r="K184" s="69" t="b">
        <v>0</v>
      </c>
      <c r="L184" s="69" t="b">
        <v>0</v>
      </c>
    </row>
    <row r="185" spans="1:12" ht="15">
      <c r="A185" s="69" t="s">
        <v>744</v>
      </c>
      <c r="B185" s="69" t="s">
        <v>743</v>
      </c>
      <c r="C185" s="69">
        <v>2</v>
      </c>
      <c r="D185" s="87">
        <v>0.002580802282281426</v>
      </c>
      <c r="E185" s="87">
        <v>2.761551988564182</v>
      </c>
      <c r="F185" s="69" t="s">
        <v>267</v>
      </c>
      <c r="G185" s="69" t="b">
        <v>0</v>
      </c>
      <c r="H185" s="69" t="b">
        <v>0</v>
      </c>
      <c r="I185" s="69" t="b">
        <v>0</v>
      </c>
      <c r="J185" s="69" t="b">
        <v>0</v>
      </c>
      <c r="K185" s="69" t="b">
        <v>0</v>
      </c>
      <c r="L185" s="69" t="b">
        <v>0</v>
      </c>
    </row>
    <row r="186" spans="1:12" ht="15">
      <c r="A186" s="69" t="s">
        <v>743</v>
      </c>
      <c r="B186" s="69" t="s">
        <v>742</v>
      </c>
      <c r="C186" s="69">
        <v>2</v>
      </c>
      <c r="D186" s="87">
        <v>0.002580802282281426</v>
      </c>
      <c r="E186" s="87">
        <v>2.761551988564182</v>
      </c>
      <c r="F186" s="69" t="s">
        <v>267</v>
      </c>
      <c r="G186" s="69" t="b">
        <v>0</v>
      </c>
      <c r="H186" s="69" t="b">
        <v>0</v>
      </c>
      <c r="I186" s="69" t="b">
        <v>0</v>
      </c>
      <c r="J186" s="69" t="b">
        <v>0</v>
      </c>
      <c r="K186" s="69" t="b">
        <v>0</v>
      </c>
      <c r="L186" s="69" t="b">
        <v>0</v>
      </c>
    </row>
    <row r="187" spans="1:12" ht="15">
      <c r="A187" s="69" t="s">
        <v>742</v>
      </c>
      <c r="B187" s="69" t="s">
        <v>741</v>
      </c>
      <c r="C187" s="69">
        <v>2</v>
      </c>
      <c r="D187" s="87">
        <v>0.002580802282281426</v>
      </c>
      <c r="E187" s="87">
        <v>2.761551988564182</v>
      </c>
      <c r="F187" s="69" t="s">
        <v>267</v>
      </c>
      <c r="G187" s="69" t="b">
        <v>0</v>
      </c>
      <c r="H187" s="69" t="b">
        <v>0</v>
      </c>
      <c r="I187" s="69" t="b">
        <v>0</v>
      </c>
      <c r="J187" s="69" t="b">
        <v>0</v>
      </c>
      <c r="K187" s="69" t="b">
        <v>0</v>
      </c>
      <c r="L187" s="69" t="b">
        <v>0</v>
      </c>
    </row>
    <row r="188" spans="1:12" ht="15">
      <c r="A188" s="69" t="s">
        <v>741</v>
      </c>
      <c r="B188" s="69" t="s">
        <v>720</v>
      </c>
      <c r="C188" s="69">
        <v>2</v>
      </c>
      <c r="D188" s="87">
        <v>0.002580802282281426</v>
      </c>
      <c r="E188" s="87">
        <v>2.2844307338445193</v>
      </c>
      <c r="F188" s="69" t="s">
        <v>267</v>
      </c>
      <c r="G188" s="69" t="b">
        <v>0</v>
      </c>
      <c r="H188" s="69" t="b">
        <v>0</v>
      </c>
      <c r="I188" s="69" t="b">
        <v>0</v>
      </c>
      <c r="J188" s="69" t="b">
        <v>0</v>
      </c>
      <c r="K188" s="69" t="b">
        <v>0</v>
      </c>
      <c r="L188" s="69" t="b">
        <v>0</v>
      </c>
    </row>
    <row r="189" spans="1:12" ht="15">
      <c r="A189" s="69" t="s">
        <v>720</v>
      </c>
      <c r="B189" s="69" t="s">
        <v>740</v>
      </c>
      <c r="C189" s="69">
        <v>2</v>
      </c>
      <c r="D189" s="87">
        <v>0.002580802282281426</v>
      </c>
      <c r="E189" s="87">
        <v>2.2844307338445193</v>
      </c>
      <c r="F189" s="69" t="s">
        <v>267</v>
      </c>
      <c r="G189" s="69" t="b">
        <v>0</v>
      </c>
      <c r="H189" s="69" t="b">
        <v>0</v>
      </c>
      <c r="I189" s="69" t="b">
        <v>0</v>
      </c>
      <c r="J189" s="69" t="b">
        <v>0</v>
      </c>
      <c r="K189" s="69" t="b">
        <v>0</v>
      </c>
      <c r="L189" s="69" t="b">
        <v>0</v>
      </c>
    </row>
    <row r="190" spans="1:12" ht="15">
      <c r="A190" s="69" t="s">
        <v>740</v>
      </c>
      <c r="B190" s="69" t="s">
        <v>731</v>
      </c>
      <c r="C190" s="69">
        <v>2</v>
      </c>
      <c r="D190" s="87">
        <v>0.002580802282281426</v>
      </c>
      <c r="E190" s="87">
        <v>1.916453948549925</v>
      </c>
      <c r="F190" s="69" t="s">
        <v>267</v>
      </c>
      <c r="G190" s="69" t="b">
        <v>0</v>
      </c>
      <c r="H190" s="69" t="b">
        <v>0</v>
      </c>
      <c r="I190" s="69" t="b">
        <v>0</v>
      </c>
      <c r="J190" s="69" t="b">
        <v>0</v>
      </c>
      <c r="K190" s="69" t="b">
        <v>0</v>
      </c>
      <c r="L190" s="69" t="b">
        <v>0</v>
      </c>
    </row>
    <row r="191" spans="1:12" ht="15">
      <c r="A191" s="69" t="s">
        <v>731</v>
      </c>
      <c r="B191" s="69" t="s">
        <v>1474</v>
      </c>
      <c r="C191" s="69">
        <v>2</v>
      </c>
      <c r="D191" s="87">
        <v>0.002580802282281426</v>
      </c>
      <c r="E191" s="87">
        <v>1.2632414347745813</v>
      </c>
      <c r="F191" s="69" t="s">
        <v>267</v>
      </c>
      <c r="G191" s="69" t="b">
        <v>0</v>
      </c>
      <c r="H191" s="69" t="b">
        <v>0</v>
      </c>
      <c r="I191" s="69" t="b">
        <v>0</v>
      </c>
      <c r="J191" s="69" t="b">
        <v>0</v>
      </c>
      <c r="K191" s="69" t="b">
        <v>0</v>
      </c>
      <c r="L191" s="69" t="b">
        <v>0</v>
      </c>
    </row>
    <row r="192" spans="1:12" ht="15">
      <c r="A192" s="69" t="s">
        <v>1471</v>
      </c>
      <c r="B192" s="69" t="s">
        <v>1778</v>
      </c>
      <c r="C192" s="69">
        <v>2</v>
      </c>
      <c r="D192" s="87">
        <v>0.002580802282281426</v>
      </c>
      <c r="E192" s="87">
        <v>1.4497981275084277</v>
      </c>
      <c r="F192" s="69" t="s">
        <v>267</v>
      </c>
      <c r="G192" s="69" t="b">
        <v>0</v>
      </c>
      <c r="H192" s="69" t="b">
        <v>0</v>
      </c>
      <c r="I192" s="69" t="b">
        <v>0</v>
      </c>
      <c r="J192" s="69" t="b">
        <v>0</v>
      </c>
      <c r="K192" s="69" t="b">
        <v>0</v>
      </c>
      <c r="L192" s="69" t="b">
        <v>0</v>
      </c>
    </row>
    <row r="193" spans="1:12" ht="15">
      <c r="A193" s="69" t="s">
        <v>1778</v>
      </c>
      <c r="B193" s="69" t="s">
        <v>1673</v>
      </c>
      <c r="C193" s="69">
        <v>2</v>
      </c>
      <c r="D193" s="87">
        <v>0.002580802282281426</v>
      </c>
      <c r="E193" s="87">
        <v>2.1594919972362194</v>
      </c>
      <c r="F193" s="69" t="s">
        <v>267</v>
      </c>
      <c r="G193" s="69" t="b">
        <v>0</v>
      </c>
      <c r="H193" s="69" t="b">
        <v>0</v>
      </c>
      <c r="I193" s="69" t="b">
        <v>0</v>
      </c>
      <c r="J193" s="69" t="b">
        <v>0</v>
      </c>
      <c r="K193" s="69" t="b">
        <v>0</v>
      </c>
      <c r="L193" s="69" t="b">
        <v>0</v>
      </c>
    </row>
    <row r="194" spans="1:12" ht="15">
      <c r="A194" s="69" t="s">
        <v>1673</v>
      </c>
      <c r="B194" s="69" t="s">
        <v>1779</v>
      </c>
      <c r="C194" s="69">
        <v>2</v>
      </c>
      <c r="D194" s="87">
        <v>0.002580802282281426</v>
      </c>
      <c r="E194" s="87">
        <v>2.4605219929002007</v>
      </c>
      <c r="F194" s="69" t="s">
        <v>267</v>
      </c>
      <c r="G194" s="69" t="b">
        <v>0</v>
      </c>
      <c r="H194" s="69" t="b">
        <v>0</v>
      </c>
      <c r="I194" s="69" t="b">
        <v>0</v>
      </c>
      <c r="J194" s="69" t="b">
        <v>0</v>
      </c>
      <c r="K194" s="69" t="b">
        <v>0</v>
      </c>
      <c r="L194" s="69" t="b">
        <v>0</v>
      </c>
    </row>
    <row r="195" spans="1:12" ht="15">
      <c r="A195" s="69" t="s">
        <v>1779</v>
      </c>
      <c r="B195" s="69" t="s">
        <v>1780</v>
      </c>
      <c r="C195" s="69">
        <v>2</v>
      </c>
      <c r="D195" s="87">
        <v>0.002580802282281426</v>
      </c>
      <c r="E195" s="87">
        <v>2.761551988564182</v>
      </c>
      <c r="F195" s="69" t="s">
        <v>267</v>
      </c>
      <c r="G195" s="69" t="b">
        <v>0</v>
      </c>
      <c r="H195" s="69" t="b">
        <v>0</v>
      </c>
      <c r="I195" s="69" t="b">
        <v>0</v>
      </c>
      <c r="J195" s="69" t="b">
        <v>0</v>
      </c>
      <c r="K195" s="69" t="b">
        <v>0</v>
      </c>
      <c r="L195" s="69" t="b">
        <v>0</v>
      </c>
    </row>
    <row r="196" spans="1:12" ht="15">
      <c r="A196" s="69" t="s">
        <v>1780</v>
      </c>
      <c r="B196" s="69" t="s">
        <v>1781</v>
      </c>
      <c r="C196" s="69">
        <v>2</v>
      </c>
      <c r="D196" s="87">
        <v>0.002580802282281426</v>
      </c>
      <c r="E196" s="87">
        <v>2.761551988564182</v>
      </c>
      <c r="F196" s="69" t="s">
        <v>267</v>
      </c>
      <c r="G196" s="69" t="b">
        <v>0</v>
      </c>
      <c r="H196" s="69" t="b">
        <v>0</v>
      </c>
      <c r="I196" s="69" t="b">
        <v>0</v>
      </c>
      <c r="J196" s="69" t="b">
        <v>0</v>
      </c>
      <c r="K196" s="69" t="b">
        <v>0</v>
      </c>
      <c r="L196" s="69" t="b">
        <v>0</v>
      </c>
    </row>
    <row r="197" spans="1:12" ht="15">
      <c r="A197" s="69" t="s">
        <v>1781</v>
      </c>
      <c r="B197" s="69" t="s">
        <v>1782</v>
      </c>
      <c r="C197" s="69">
        <v>2</v>
      </c>
      <c r="D197" s="87">
        <v>0.002580802282281426</v>
      </c>
      <c r="E197" s="87">
        <v>2.761551988564182</v>
      </c>
      <c r="F197" s="69" t="s">
        <v>267</v>
      </c>
      <c r="G197" s="69" t="b">
        <v>0</v>
      </c>
      <c r="H197" s="69" t="b">
        <v>0</v>
      </c>
      <c r="I197" s="69" t="b">
        <v>0</v>
      </c>
      <c r="J197" s="69" t="b">
        <v>0</v>
      </c>
      <c r="K197" s="69" t="b">
        <v>0</v>
      </c>
      <c r="L197" s="69" t="b">
        <v>0</v>
      </c>
    </row>
    <row r="198" spans="1:12" ht="15">
      <c r="A198" s="69" t="s">
        <v>1692</v>
      </c>
      <c r="B198" s="69" t="s">
        <v>1471</v>
      </c>
      <c r="C198" s="69">
        <v>2</v>
      </c>
      <c r="D198" s="87">
        <v>0.002580802282281426</v>
      </c>
      <c r="E198" s="87">
        <v>0.7561569566774758</v>
      </c>
      <c r="F198" s="69" t="s">
        <v>267</v>
      </c>
      <c r="G198" s="69" t="b">
        <v>0</v>
      </c>
      <c r="H198" s="69" t="b">
        <v>0</v>
      </c>
      <c r="I198" s="69" t="b">
        <v>0</v>
      </c>
      <c r="J198" s="69" t="b">
        <v>0</v>
      </c>
      <c r="K198" s="69" t="b">
        <v>0</v>
      </c>
      <c r="L198" s="69" t="b">
        <v>0</v>
      </c>
    </row>
    <row r="199" spans="1:12" ht="15">
      <c r="A199" s="69" t="s">
        <v>1716</v>
      </c>
      <c r="B199" s="69" t="s">
        <v>732</v>
      </c>
      <c r="C199" s="69">
        <v>2</v>
      </c>
      <c r="D199" s="87">
        <v>0.002580802282281426</v>
      </c>
      <c r="E199" s="87">
        <v>1.4605219929002007</v>
      </c>
      <c r="F199" s="69" t="s">
        <v>267</v>
      </c>
      <c r="G199" s="69" t="b">
        <v>0</v>
      </c>
      <c r="H199" s="69" t="b">
        <v>0</v>
      </c>
      <c r="I199" s="69" t="b">
        <v>0</v>
      </c>
      <c r="J199" s="69" t="b">
        <v>0</v>
      </c>
      <c r="K199" s="69" t="b">
        <v>0</v>
      </c>
      <c r="L199" s="69" t="b">
        <v>0</v>
      </c>
    </row>
    <row r="200" spans="1:12" ht="15">
      <c r="A200" s="69" t="s">
        <v>732</v>
      </c>
      <c r="B200" s="69" t="s">
        <v>693</v>
      </c>
      <c r="C200" s="69">
        <v>2</v>
      </c>
      <c r="D200" s="87">
        <v>0.002580802282281426</v>
      </c>
      <c r="E200" s="87">
        <v>0.810943763779951</v>
      </c>
      <c r="F200" s="69" t="s">
        <v>267</v>
      </c>
      <c r="G200" s="69" t="b">
        <v>0</v>
      </c>
      <c r="H200" s="69" t="b">
        <v>0</v>
      </c>
      <c r="I200" s="69" t="b">
        <v>0</v>
      </c>
      <c r="J200" s="69" t="b">
        <v>0</v>
      </c>
      <c r="K200" s="69" t="b">
        <v>0</v>
      </c>
      <c r="L200" s="69" t="b">
        <v>0</v>
      </c>
    </row>
    <row r="201" spans="1:12" ht="15">
      <c r="A201" s="69" t="s">
        <v>693</v>
      </c>
      <c r="B201" s="69" t="s">
        <v>1783</v>
      </c>
      <c r="C201" s="69">
        <v>2</v>
      </c>
      <c r="D201" s="87">
        <v>0.002580802282281426</v>
      </c>
      <c r="E201" s="87">
        <v>1.7403626894942439</v>
      </c>
      <c r="F201" s="69" t="s">
        <v>267</v>
      </c>
      <c r="G201" s="69" t="b">
        <v>0</v>
      </c>
      <c r="H201" s="69" t="b">
        <v>0</v>
      </c>
      <c r="I201" s="69" t="b">
        <v>0</v>
      </c>
      <c r="J201" s="69" t="b">
        <v>0</v>
      </c>
      <c r="K201" s="69" t="b">
        <v>0</v>
      </c>
      <c r="L201" s="69" t="b">
        <v>0</v>
      </c>
    </row>
    <row r="202" spans="1:12" ht="15">
      <c r="A202" s="69" t="s">
        <v>1783</v>
      </c>
      <c r="B202" s="69" t="s">
        <v>1473</v>
      </c>
      <c r="C202" s="69">
        <v>2</v>
      </c>
      <c r="D202" s="87">
        <v>0.002580802282281426</v>
      </c>
      <c r="E202" s="87">
        <v>1.8073094791248572</v>
      </c>
      <c r="F202" s="69" t="s">
        <v>267</v>
      </c>
      <c r="G202" s="69" t="b">
        <v>0</v>
      </c>
      <c r="H202" s="69" t="b">
        <v>0</v>
      </c>
      <c r="I202" s="69" t="b">
        <v>0</v>
      </c>
      <c r="J202" s="69" t="b">
        <v>0</v>
      </c>
      <c r="K202" s="69" t="b">
        <v>0</v>
      </c>
      <c r="L202" s="69" t="b">
        <v>0</v>
      </c>
    </row>
    <row r="203" spans="1:12" ht="15">
      <c r="A203" s="69" t="s">
        <v>1485</v>
      </c>
      <c r="B203" s="69" t="s">
        <v>1693</v>
      </c>
      <c r="C203" s="69">
        <v>2</v>
      </c>
      <c r="D203" s="87">
        <v>0.002580802282281426</v>
      </c>
      <c r="E203" s="87">
        <v>1.4341930541778516</v>
      </c>
      <c r="F203" s="69" t="s">
        <v>267</v>
      </c>
      <c r="G203" s="69" t="b">
        <v>0</v>
      </c>
      <c r="H203" s="69" t="b">
        <v>0</v>
      </c>
      <c r="I203" s="69" t="b">
        <v>0</v>
      </c>
      <c r="J203" s="69" t="b">
        <v>0</v>
      </c>
      <c r="K203" s="69" t="b">
        <v>0</v>
      </c>
      <c r="L203" s="69" t="b">
        <v>0</v>
      </c>
    </row>
    <row r="204" spans="1:12" ht="15">
      <c r="A204" s="69" t="s">
        <v>1693</v>
      </c>
      <c r="B204" s="69" t="s">
        <v>1679</v>
      </c>
      <c r="C204" s="69">
        <v>2</v>
      </c>
      <c r="D204" s="87">
        <v>0.002580802282281426</v>
      </c>
      <c r="E204" s="87">
        <v>1.8864907251724818</v>
      </c>
      <c r="F204" s="69" t="s">
        <v>267</v>
      </c>
      <c r="G204" s="69" t="b">
        <v>0</v>
      </c>
      <c r="H204" s="69" t="b">
        <v>0</v>
      </c>
      <c r="I204" s="69" t="b">
        <v>0</v>
      </c>
      <c r="J204" s="69" t="b">
        <v>0</v>
      </c>
      <c r="K204" s="69" t="b">
        <v>0</v>
      </c>
      <c r="L204" s="69" t="b">
        <v>0</v>
      </c>
    </row>
    <row r="205" spans="1:12" ht="15">
      <c r="A205" s="69" t="s">
        <v>1679</v>
      </c>
      <c r="B205" s="69" t="s">
        <v>1494</v>
      </c>
      <c r="C205" s="69">
        <v>2</v>
      </c>
      <c r="D205" s="87">
        <v>0.002580802282281426</v>
      </c>
      <c r="E205" s="87">
        <v>1.8073094791248572</v>
      </c>
      <c r="F205" s="69" t="s">
        <v>267</v>
      </c>
      <c r="G205" s="69" t="b">
        <v>0</v>
      </c>
      <c r="H205" s="69" t="b">
        <v>0</v>
      </c>
      <c r="I205" s="69" t="b">
        <v>0</v>
      </c>
      <c r="J205" s="69" t="b">
        <v>0</v>
      </c>
      <c r="K205" s="69" t="b">
        <v>0</v>
      </c>
      <c r="L205" s="69" t="b">
        <v>0</v>
      </c>
    </row>
    <row r="206" spans="1:12" ht="15">
      <c r="A206" s="69" t="s">
        <v>1680</v>
      </c>
      <c r="B206" s="69" t="s">
        <v>1784</v>
      </c>
      <c r="C206" s="69">
        <v>2</v>
      </c>
      <c r="D206" s="87">
        <v>0.002580802282281426</v>
      </c>
      <c r="E206" s="87">
        <v>2.2844307338445193</v>
      </c>
      <c r="F206" s="69" t="s">
        <v>267</v>
      </c>
      <c r="G206" s="69" t="b">
        <v>0</v>
      </c>
      <c r="H206" s="69" t="b">
        <v>0</v>
      </c>
      <c r="I206" s="69" t="b">
        <v>0</v>
      </c>
      <c r="J206" s="69" t="b">
        <v>0</v>
      </c>
      <c r="K206" s="69" t="b">
        <v>0</v>
      </c>
      <c r="L206" s="69" t="b">
        <v>0</v>
      </c>
    </row>
    <row r="207" spans="1:12" ht="15">
      <c r="A207" s="69" t="s">
        <v>1784</v>
      </c>
      <c r="B207" s="69" t="s">
        <v>739</v>
      </c>
      <c r="C207" s="69">
        <v>2</v>
      </c>
      <c r="D207" s="87">
        <v>0.002580802282281426</v>
      </c>
      <c r="E207" s="87">
        <v>2.761551988564182</v>
      </c>
      <c r="F207" s="69" t="s">
        <v>267</v>
      </c>
      <c r="G207" s="69" t="b">
        <v>0</v>
      </c>
      <c r="H207" s="69" t="b">
        <v>0</v>
      </c>
      <c r="I207" s="69" t="b">
        <v>0</v>
      </c>
      <c r="J207" s="69" t="b">
        <v>0</v>
      </c>
      <c r="K207" s="69" t="b">
        <v>0</v>
      </c>
      <c r="L207" s="69" t="b">
        <v>0</v>
      </c>
    </row>
    <row r="208" spans="1:12" ht="15">
      <c r="A208" s="69" t="s">
        <v>739</v>
      </c>
      <c r="B208" s="69" t="s">
        <v>1694</v>
      </c>
      <c r="C208" s="69">
        <v>2</v>
      </c>
      <c r="D208" s="87">
        <v>0.002580802282281426</v>
      </c>
      <c r="E208" s="87">
        <v>2.3636119798921444</v>
      </c>
      <c r="F208" s="69" t="s">
        <v>267</v>
      </c>
      <c r="G208" s="69" t="b">
        <v>0</v>
      </c>
      <c r="H208" s="69" t="b">
        <v>0</v>
      </c>
      <c r="I208" s="69" t="b">
        <v>0</v>
      </c>
      <c r="J208" s="69" t="b">
        <v>0</v>
      </c>
      <c r="K208" s="69" t="b">
        <v>0</v>
      </c>
      <c r="L208" s="69" t="b">
        <v>0</v>
      </c>
    </row>
    <row r="209" spans="1:12" ht="15">
      <c r="A209" s="69" t="s">
        <v>1694</v>
      </c>
      <c r="B209" s="69" t="s">
        <v>1472</v>
      </c>
      <c r="C209" s="69">
        <v>2</v>
      </c>
      <c r="D209" s="87">
        <v>0.002580802282281426</v>
      </c>
      <c r="E209" s="87">
        <v>1.3858883746032966</v>
      </c>
      <c r="F209" s="69" t="s">
        <v>267</v>
      </c>
      <c r="G209" s="69" t="b">
        <v>0</v>
      </c>
      <c r="H209" s="69" t="b">
        <v>0</v>
      </c>
      <c r="I209" s="69" t="b">
        <v>0</v>
      </c>
      <c r="J209" s="69" t="b">
        <v>0</v>
      </c>
      <c r="K209" s="69" t="b">
        <v>0</v>
      </c>
      <c r="L209" s="69" t="b">
        <v>0</v>
      </c>
    </row>
    <row r="210" spans="1:12" ht="15">
      <c r="A210" s="69" t="s">
        <v>693</v>
      </c>
      <c r="B210" s="69" t="s">
        <v>732</v>
      </c>
      <c r="C210" s="69">
        <v>2</v>
      </c>
      <c r="D210" s="87">
        <v>0.002580802282281426</v>
      </c>
      <c r="E210" s="87">
        <v>0.7403626894942439</v>
      </c>
      <c r="F210" s="69" t="s">
        <v>267</v>
      </c>
      <c r="G210" s="69" t="b">
        <v>0</v>
      </c>
      <c r="H210" s="69" t="b">
        <v>0</v>
      </c>
      <c r="I210" s="69" t="b">
        <v>0</v>
      </c>
      <c r="J210" s="69" t="b">
        <v>0</v>
      </c>
      <c r="K210" s="69" t="b">
        <v>0</v>
      </c>
      <c r="L210" s="69" t="b">
        <v>0</v>
      </c>
    </row>
    <row r="211" spans="1:12" ht="15">
      <c r="A211" s="69" t="s">
        <v>1785</v>
      </c>
      <c r="B211" s="69" t="s">
        <v>1471</v>
      </c>
      <c r="C211" s="69">
        <v>2</v>
      </c>
      <c r="D211" s="87">
        <v>0.002580802282281426</v>
      </c>
      <c r="E211" s="87">
        <v>1.1540969653495134</v>
      </c>
      <c r="F211" s="69" t="s">
        <v>267</v>
      </c>
      <c r="G211" s="69" t="b">
        <v>0</v>
      </c>
      <c r="H211" s="69" t="b">
        <v>0</v>
      </c>
      <c r="I211" s="69" t="b">
        <v>0</v>
      </c>
      <c r="J211" s="69" t="b">
        <v>0</v>
      </c>
      <c r="K211" s="69" t="b">
        <v>0</v>
      </c>
      <c r="L211" s="69" t="b">
        <v>0</v>
      </c>
    </row>
    <row r="212" spans="1:12" ht="15">
      <c r="A212" s="69" t="s">
        <v>1471</v>
      </c>
      <c r="B212" s="69" t="s">
        <v>1474</v>
      </c>
      <c r="C212" s="69">
        <v>2</v>
      </c>
      <c r="D212" s="87">
        <v>0.002580802282281426</v>
      </c>
      <c r="E212" s="87">
        <v>0.7965856137330839</v>
      </c>
      <c r="F212" s="69" t="s">
        <v>267</v>
      </c>
      <c r="G212" s="69" t="b">
        <v>0</v>
      </c>
      <c r="H212" s="69" t="b">
        <v>0</v>
      </c>
      <c r="I212" s="69" t="b">
        <v>0</v>
      </c>
      <c r="J212" s="69" t="b">
        <v>0</v>
      </c>
      <c r="K212" s="69" t="b">
        <v>0</v>
      </c>
      <c r="L212" s="69" t="b">
        <v>0</v>
      </c>
    </row>
    <row r="213" spans="1:12" ht="15">
      <c r="A213" s="69" t="s">
        <v>1474</v>
      </c>
      <c r="B213" s="69" t="s">
        <v>732</v>
      </c>
      <c r="C213" s="69">
        <v>2</v>
      </c>
      <c r="D213" s="87">
        <v>0.002580802282281426</v>
      </c>
      <c r="E213" s="87">
        <v>1.1083394747888382</v>
      </c>
      <c r="F213" s="69" t="s">
        <v>267</v>
      </c>
      <c r="G213" s="69" t="b">
        <v>0</v>
      </c>
      <c r="H213" s="69" t="b">
        <v>0</v>
      </c>
      <c r="I213" s="69" t="b">
        <v>0</v>
      </c>
      <c r="J213" s="69" t="b">
        <v>0</v>
      </c>
      <c r="K213" s="69" t="b">
        <v>0</v>
      </c>
      <c r="L213" s="69" t="b">
        <v>0</v>
      </c>
    </row>
    <row r="214" spans="1:12" ht="15">
      <c r="A214" s="69" t="s">
        <v>732</v>
      </c>
      <c r="B214" s="69" t="s">
        <v>1681</v>
      </c>
      <c r="C214" s="69">
        <v>2</v>
      </c>
      <c r="D214" s="87">
        <v>0.002580802282281426</v>
      </c>
      <c r="E214" s="87">
        <v>1.3550118081302267</v>
      </c>
      <c r="F214" s="69" t="s">
        <v>267</v>
      </c>
      <c r="G214" s="69" t="b">
        <v>0</v>
      </c>
      <c r="H214" s="69" t="b">
        <v>0</v>
      </c>
      <c r="I214" s="69" t="b">
        <v>0</v>
      </c>
      <c r="J214" s="69" t="b">
        <v>0</v>
      </c>
      <c r="K214" s="69" t="b">
        <v>0</v>
      </c>
      <c r="L214" s="69" t="b">
        <v>0</v>
      </c>
    </row>
    <row r="215" spans="1:12" ht="15">
      <c r="A215" s="69" t="s">
        <v>1681</v>
      </c>
      <c r="B215" s="69" t="s">
        <v>1685</v>
      </c>
      <c r="C215" s="69">
        <v>2</v>
      </c>
      <c r="D215" s="87">
        <v>0.002580802282281426</v>
      </c>
      <c r="E215" s="87">
        <v>1.8864907251724818</v>
      </c>
      <c r="F215" s="69" t="s">
        <v>267</v>
      </c>
      <c r="G215" s="69" t="b">
        <v>0</v>
      </c>
      <c r="H215" s="69" t="b">
        <v>0</v>
      </c>
      <c r="I215" s="69" t="b">
        <v>0</v>
      </c>
      <c r="J215" s="69" t="b">
        <v>0</v>
      </c>
      <c r="K215" s="69" t="b">
        <v>0</v>
      </c>
      <c r="L215" s="69" t="b">
        <v>0</v>
      </c>
    </row>
    <row r="216" spans="1:12" ht="15">
      <c r="A216" s="69" t="s">
        <v>1486</v>
      </c>
      <c r="B216" s="69" t="s">
        <v>693</v>
      </c>
      <c r="C216" s="69">
        <v>2</v>
      </c>
      <c r="D216" s="87">
        <v>0.002580802282281426</v>
      </c>
      <c r="E216" s="87">
        <v>1.0413926851582251</v>
      </c>
      <c r="F216" s="69" t="s">
        <v>267</v>
      </c>
      <c r="G216" s="69" t="b">
        <v>0</v>
      </c>
      <c r="H216" s="69" t="b">
        <v>0</v>
      </c>
      <c r="I216" s="69" t="b">
        <v>0</v>
      </c>
      <c r="J216" s="69" t="b">
        <v>0</v>
      </c>
      <c r="K216" s="69" t="b">
        <v>0</v>
      </c>
      <c r="L216" s="69" t="b">
        <v>0</v>
      </c>
    </row>
    <row r="217" spans="1:12" ht="15">
      <c r="A217" s="69" t="s">
        <v>693</v>
      </c>
      <c r="B217" s="69" t="s">
        <v>736</v>
      </c>
      <c r="C217" s="69">
        <v>2</v>
      </c>
      <c r="D217" s="87">
        <v>0.002580802282281426</v>
      </c>
      <c r="E217" s="87">
        <v>1.2632414347745813</v>
      </c>
      <c r="F217" s="69" t="s">
        <v>267</v>
      </c>
      <c r="G217" s="69" t="b">
        <v>0</v>
      </c>
      <c r="H217" s="69" t="b">
        <v>0</v>
      </c>
      <c r="I217" s="69" t="b">
        <v>0</v>
      </c>
      <c r="J217" s="69" t="b">
        <v>0</v>
      </c>
      <c r="K217" s="69" t="b">
        <v>0</v>
      </c>
      <c r="L217" s="69" t="b">
        <v>0</v>
      </c>
    </row>
    <row r="218" spans="1:12" ht="15">
      <c r="A218" s="69" t="s">
        <v>736</v>
      </c>
      <c r="B218" s="69" t="s">
        <v>1472</v>
      </c>
      <c r="C218" s="69">
        <v>2</v>
      </c>
      <c r="D218" s="87">
        <v>0.002580802282281426</v>
      </c>
      <c r="E218" s="87">
        <v>1.3067071285556717</v>
      </c>
      <c r="F218" s="69" t="s">
        <v>267</v>
      </c>
      <c r="G218" s="69" t="b">
        <v>0</v>
      </c>
      <c r="H218" s="69" t="b">
        <v>0</v>
      </c>
      <c r="I218" s="69" t="b">
        <v>0</v>
      </c>
      <c r="J218" s="69" t="b">
        <v>0</v>
      </c>
      <c r="K218" s="69" t="b">
        <v>0</v>
      </c>
      <c r="L218" s="69" t="b">
        <v>0</v>
      </c>
    </row>
    <row r="219" spans="1:12" ht="15">
      <c r="A219" s="69" t="s">
        <v>1675</v>
      </c>
      <c r="B219" s="69" t="s">
        <v>728</v>
      </c>
      <c r="C219" s="69">
        <v>2</v>
      </c>
      <c r="D219" s="87">
        <v>0.002580802282281426</v>
      </c>
      <c r="E219" s="87">
        <v>1.2880650184996134</v>
      </c>
      <c r="F219" s="69" t="s">
        <v>267</v>
      </c>
      <c r="G219" s="69" t="b">
        <v>0</v>
      </c>
      <c r="H219" s="69" t="b">
        <v>0</v>
      </c>
      <c r="I219" s="69" t="b">
        <v>0</v>
      </c>
      <c r="J219" s="69" t="b">
        <v>0</v>
      </c>
      <c r="K219" s="69" t="b">
        <v>0</v>
      </c>
      <c r="L219" s="69" t="b">
        <v>0</v>
      </c>
    </row>
    <row r="220" spans="1:12" ht="15">
      <c r="A220" s="69" t="s">
        <v>1786</v>
      </c>
      <c r="B220" s="69" t="s">
        <v>724</v>
      </c>
      <c r="C220" s="69">
        <v>2</v>
      </c>
      <c r="D220" s="87">
        <v>0.002580802282281426</v>
      </c>
      <c r="E220" s="87">
        <v>2.2174839442139063</v>
      </c>
      <c r="F220" s="69" t="s">
        <v>267</v>
      </c>
      <c r="G220" s="69" t="b">
        <v>0</v>
      </c>
      <c r="H220" s="69" t="b">
        <v>0</v>
      </c>
      <c r="I220" s="69" t="b">
        <v>0</v>
      </c>
      <c r="J220" s="69" t="b">
        <v>0</v>
      </c>
      <c r="K220" s="69" t="b">
        <v>0</v>
      </c>
      <c r="L220" s="69" t="b">
        <v>0</v>
      </c>
    </row>
    <row r="221" spans="1:12" ht="15">
      <c r="A221" s="69" t="s">
        <v>724</v>
      </c>
      <c r="B221" s="69" t="s">
        <v>728</v>
      </c>
      <c r="C221" s="69">
        <v>2</v>
      </c>
      <c r="D221" s="87">
        <v>0.002580802282281426</v>
      </c>
      <c r="E221" s="87">
        <v>1.2880650184996134</v>
      </c>
      <c r="F221" s="69" t="s">
        <v>267</v>
      </c>
      <c r="G221" s="69" t="b">
        <v>0</v>
      </c>
      <c r="H221" s="69" t="b">
        <v>0</v>
      </c>
      <c r="I221" s="69" t="b">
        <v>0</v>
      </c>
      <c r="J221" s="69" t="b">
        <v>0</v>
      </c>
      <c r="K221" s="69" t="b">
        <v>0</v>
      </c>
      <c r="L221" s="69" t="b">
        <v>0</v>
      </c>
    </row>
    <row r="222" spans="1:12" ht="15">
      <c r="A222" s="69" t="s">
        <v>728</v>
      </c>
      <c r="B222" s="69" t="s">
        <v>725</v>
      </c>
      <c r="C222" s="69">
        <v>2</v>
      </c>
      <c r="D222" s="87">
        <v>0.002580802282281426</v>
      </c>
      <c r="E222" s="87">
        <v>1.1594919972362194</v>
      </c>
      <c r="F222" s="69" t="s">
        <v>267</v>
      </c>
      <c r="G222" s="69" t="b">
        <v>0</v>
      </c>
      <c r="H222" s="69" t="b">
        <v>0</v>
      </c>
      <c r="I222" s="69" t="b">
        <v>0</v>
      </c>
      <c r="J222" s="69" t="b">
        <v>0</v>
      </c>
      <c r="K222" s="69" t="b">
        <v>0</v>
      </c>
      <c r="L222" s="69" t="b">
        <v>0</v>
      </c>
    </row>
    <row r="223" spans="1:12" ht="15">
      <c r="A223" s="69" t="s">
        <v>732</v>
      </c>
      <c r="B223" s="69" t="s">
        <v>1787</v>
      </c>
      <c r="C223" s="69">
        <v>2</v>
      </c>
      <c r="D223" s="87">
        <v>0.002580802282281426</v>
      </c>
      <c r="E223" s="87">
        <v>1.832133062849889</v>
      </c>
      <c r="F223" s="69" t="s">
        <v>267</v>
      </c>
      <c r="G223" s="69" t="b">
        <v>0</v>
      </c>
      <c r="H223" s="69" t="b">
        <v>0</v>
      </c>
      <c r="I223" s="69" t="b">
        <v>0</v>
      </c>
      <c r="J223" s="69" t="b">
        <v>0</v>
      </c>
      <c r="K223" s="69" t="b">
        <v>0</v>
      </c>
      <c r="L223" s="69" t="b">
        <v>0</v>
      </c>
    </row>
    <row r="224" spans="1:12" ht="15">
      <c r="A224" s="69" t="s">
        <v>1787</v>
      </c>
      <c r="B224" s="69" t="s">
        <v>1471</v>
      </c>
      <c r="C224" s="69">
        <v>2</v>
      </c>
      <c r="D224" s="87">
        <v>0.002580802282281426</v>
      </c>
      <c r="E224" s="87">
        <v>1.1540969653495134</v>
      </c>
      <c r="F224" s="69" t="s">
        <v>267</v>
      </c>
      <c r="G224" s="69" t="b">
        <v>0</v>
      </c>
      <c r="H224" s="69" t="b">
        <v>0</v>
      </c>
      <c r="I224" s="69" t="b">
        <v>0</v>
      </c>
      <c r="J224" s="69" t="b">
        <v>0</v>
      </c>
      <c r="K224" s="69" t="b">
        <v>0</v>
      </c>
      <c r="L224" s="69" t="b">
        <v>0</v>
      </c>
    </row>
    <row r="225" spans="1:12" ht="15">
      <c r="A225" s="69" t="s">
        <v>1476</v>
      </c>
      <c r="B225" s="69" t="s">
        <v>693</v>
      </c>
      <c r="C225" s="69">
        <v>2</v>
      </c>
      <c r="D225" s="87">
        <v>0.002580802282281426</v>
      </c>
      <c r="E225" s="87">
        <v>0.9274493328513883</v>
      </c>
      <c r="F225" s="69" t="s">
        <v>267</v>
      </c>
      <c r="G225" s="69" t="b">
        <v>0</v>
      </c>
      <c r="H225" s="69" t="b">
        <v>0</v>
      </c>
      <c r="I225" s="69" t="b">
        <v>0</v>
      </c>
      <c r="J225" s="69" t="b">
        <v>0</v>
      </c>
      <c r="K225" s="69" t="b">
        <v>0</v>
      </c>
      <c r="L225" s="69" t="b">
        <v>0</v>
      </c>
    </row>
    <row r="226" spans="1:12" ht="15">
      <c r="A226" s="69" t="s">
        <v>693</v>
      </c>
      <c r="B226" s="69" t="s">
        <v>1683</v>
      </c>
      <c r="C226" s="69">
        <v>2</v>
      </c>
      <c r="D226" s="87">
        <v>0.002580802282281426</v>
      </c>
      <c r="E226" s="87">
        <v>1.2632414347745813</v>
      </c>
      <c r="F226" s="69" t="s">
        <v>267</v>
      </c>
      <c r="G226" s="69" t="b">
        <v>0</v>
      </c>
      <c r="H226" s="69" t="b">
        <v>0</v>
      </c>
      <c r="I226" s="69" t="b">
        <v>0</v>
      </c>
      <c r="J226" s="69" t="b">
        <v>0</v>
      </c>
      <c r="K226" s="69" t="b">
        <v>0</v>
      </c>
      <c r="L226" s="69" t="b">
        <v>0</v>
      </c>
    </row>
    <row r="227" spans="1:12" ht="15">
      <c r="A227" s="69" t="s">
        <v>1683</v>
      </c>
      <c r="B227" s="69" t="s">
        <v>1788</v>
      </c>
      <c r="C227" s="69">
        <v>2</v>
      </c>
      <c r="D227" s="87">
        <v>0.002580802282281426</v>
      </c>
      <c r="E227" s="87">
        <v>2.2844307338445193</v>
      </c>
      <c r="F227" s="69" t="s">
        <v>267</v>
      </c>
      <c r="G227" s="69" t="b">
        <v>0</v>
      </c>
      <c r="H227" s="69" t="b">
        <v>0</v>
      </c>
      <c r="I227" s="69" t="b">
        <v>0</v>
      </c>
      <c r="J227" s="69" t="b">
        <v>0</v>
      </c>
      <c r="K227" s="69" t="b">
        <v>0</v>
      </c>
      <c r="L227" s="69" t="b">
        <v>0</v>
      </c>
    </row>
    <row r="228" spans="1:12" ht="15">
      <c r="A228" s="69" t="s">
        <v>1486</v>
      </c>
      <c r="B228" s="69" t="s">
        <v>1789</v>
      </c>
      <c r="C228" s="69">
        <v>2</v>
      </c>
      <c r="D228" s="87">
        <v>0.002580802282281426</v>
      </c>
      <c r="E228" s="87">
        <v>2.062581984228163</v>
      </c>
      <c r="F228" s="69" t="s">
        <v>267</v>
      </c>
      <c r="G228" s="69" t="b">
        <v>0</v>
      </c>
      <c r="H228" s="69" t="b">
        <v>0</v>
      </c>
      <c r="I228" s="69" t="b">
        <v>0</v>
      </c>
      <c r="J228" s="69" t="b">
        <v>0</v>
      </c>
      <c r="K228" s="69" t="b">
        <v>0</v>
      </c>
      <c r="L228" s="69" t="b">
        <v>0</v>
      </c>
    </row>
    <row r="229" spans="1:12" ht="15">
      <c r="A229" s="69" t="s">
        <v>1789</v>
      </c>
      <c r="B229" s="69" t="s">
        <v>1471</v>
      </c>
      <c r="C229" s="69">
        <v>2</v>
      </c>
      <c r="D229" s="87">
        <v>0.002580802282281426</v>
      </c>
      <c r="E229" s="87">
        <v>1.1540969653495134</v>
      </c>
      <c r="F229" s="69" t="s">
        <v>267</v>
      </c>
      <c r="G229" s="69" t="b">
        <v>0</v>
      </c>
      <c r="H229" s="69" t="b">
        <v>0</v>
      </c>
      <c r="I229" s="69" t="b">
        <v>0</v>
      </c>
      <c r="J229" s="69" t="b">
        <v>0</v>
      </c>
      <c r="K229" s="69" t="b">
        <v>0</v>
      </c>
      <c r="L229" s="69" t="b">
        <v>0</v>
      </c>
    </row>
    <row r="230" spans="1:12" ht="15">
      <c r="A230" s="69" t="s">
        <v>1471</v>
      </c>
      <c r="B230" s="69" t="s">
        <v>693</v>
      </c>
      <c r="C230" s="69">
        <v>2</v>
      </c>
      <c r="D230" s="87">
        <v>0.002580802282281426</v>
      </c>
      <c r="E230" s="87">
        <v>0.4286088284384895</v>
      </c>
      <c r="F230" s="69" t="s">
        <v>267</v>
      </c>
      <c r="G230" s="69" t="b">
        <v>0</v>
      </c>
      <c r="H230" s="69" t="b">
        <v>0</v>
      </c>
      <c r="I230" s="69" t="b">
        <v>0</v>
      </c>
      <c r="J230" s="69" t="b">
        <v>0</v>
      </c>
      <c r="K230" s="69" t="b">
        <v>0</v>
      </c>
      <c r="L230" s="69" t="b">
        <v>0</v>
      </c>
    </row>
    <row r="231" spans="1:12" ht="15">
      <c r="A231" s="69" t="s">
        <v>693</v>
      </c>
      <c r="B231" s="69" t="s">
        <v>1472</v>
      </c>
      <c r="C231" s="69">
        <v>2</v>
      </c>
      <c r="D231" s="87">
        <v>0.002580802282281426</v>
      </c>
      <c r="E231" s="87">
        <v>0.7626390842053961</v>
      </c>
      <c r="F231" s="69" t="s">
        <v>267</v>
      </c>
      <c r="G231" s="69" t="b">
        <v>0</v>
      </c>
      <c r="H231" s="69" t="b">
        <v>0</v>
      </c>
      <c r="I231" s="69" t="b">
        <v>0</v>
      </c>
      <c r="J231" s="69" t="b">
        <v>0</v>
      </c>
      <c r="K231" s="69" t="b">
        <v>0</v>
      </c>
      <c r="L231" s="69" t="b">
        <v>0</v>
      </c>
    </row>
    <row r="232" spans="1:12" ht="15">
      <c r="A232" s="69" t="s">
        <v>1480</v>
      </c>
      <c r="B232" s="69" t="s">
        <v>1753</v>
      </c>
      <c r="C232" s="69">
        <v>2</v>
      </c>
      <c r="D232" s="87">
        <v>0.002580802282281426</v>
      </c>
      <c r="E232" s="87">
        <v>2.041392685158225</v>
      </c>
      <c r="F232" s="69" t="s">
        <v>267</v>
      </c>
      <c r="G232" s="69" t="b">
        <v>0</v>
      </c>
      <c r="H232" s="69" t="b">
        <v>0</v>
      </c>
      <c r="I232" s="69" t="b">
        <v>0</v>
      </c>
      <c r="J232" s="69" t="b">
        <v>0</v>
      </c>
      <c r="K232" s="69" t="b">
        <v>0</v>
      </c>
      <c r="L232" s="69" t="b">
        <v>0</v>
      </c>
    </row>
    <row r="233" spans="1:12" ht="15">
      <c r="A233" s="69" t="s">
        <v>1753</v>
      </c>
      <c r="B233" s="69" t="s">
        <v>349</v>
      </c>
      <c r="C233" s="69">
        <v>2</v>
      </c>
      <c r="D233" s="87">
        <v>0.002580802282281426</v>
      </c>
      <c r="E233" s="87">
        <v>1.7725473728656451</v>
      </c>
      <c r="F233" s="69" t="s">
        <v>267</v>
      </c>
      <c r="G233" s="69" t="b">
        <v>0</v>
      </c>
      <c r="H233" s="69" t="b">
        <v>0</v>
      </c>
      <c r="I233" s="69" t="b">
        <v>0</v>
      </c>
      <c r="J233" s="69" t="b">
        <v>0</v>
      </c>
      <c r="K233" s="69" t="b">
        <v>0</v>
      </c>
      <c r="L233" s="69" t="b">
        <v>0</v>
      </c>
    </row>
    <row r="234" spans="1:12" ht="15">
      <c r="A234" s="69" t="s">
        <v>1478</v>
      </c>
      <c r="B234" s="69" t="s">
        <v>1724</v>
      </c>
      <c r="C234" s="69">
        <v>2</v>
      </c>
      <c r="D234" s="87">
        <v>0.002580802282281426</v>
      </c>
      <c r="E234" s="87">
        <v>1.506279483460876</v>
      </c>
      <c r="F234" s="69" t="s">
        <v>267</v>
      </c>
      <c r="G234" s="69" t="b">
        <v>0</v>
      </c>
      <c r="H234" s="69" t="b">
        <v>0</v>
      </c>
      <c r="I234" s="69" t="b">
        <v>0</v>
      </c>
      <c r="J234" s="69" t="b">
        <v>0</v>
      </c>
      <c r="K234" s="69" t="b">
        <v>0</v>
      </c>
      <c r="L234" s="69" t="b">
        <v>0</v>
      </c>
    </row>
    <row r="235" spans="1:12" ht="15">
      <c r="A235" s="69" t="s">
        <v>1724</v>
      </c>
      <c r="B235" s="69" t="s">
        <v>732</v>
      </c>
      <c r="C235" s="69">
        <v>2</v>
      </c>
      <c r="D235" s="87">
        <v>0.002580802282281426</v>
      </c>
      <c r="E235" s="87">
        <v>1.4605219929002007</v>
      </c>
      <c r="F235" s="69" t="s">
        <v>267</v>
      </c>
      <c r="G235" s="69" t="b">
        <v>0</v>
      </c>
      <c r="H235" s="69" t="b">
        <v>0</v>
      </c>
      <c r="I235" s="69" t="b">
        <v>0</v>
      </c>
      <c r="J235" s="69" t="b">
        <v>0</v>
      </c>
      <c r="K235" s="69" t="b">
        <v>0</v>
      </c>
      <c r="L235" s="69" t="b">
        <v>0</v>
      </c>
    </row>
    <row r="236" spans="1:12" ht="15">
      <c r="A236" s="69" t="s">
        <v>732</v>
      </c>
      <c r="B236" s="69" t="s">
        <v>1471</v>
      </c>
      <c r="C236" s="69">
        <v>2</v>
      </c>
      <c r="D236" s="87">
        <v>0.002580802282281426</v>
      </c>
      <c r="E236" s="87">
        <v>0.2246780396352206</v>
      </c>
      <c r="F236" s="69" t="s">
        <v>267</v>
      </c>
      <c r="G236" s="69" t="b">
        <v>0</v>
      </c>
      <c r="H236" s="69" t="b">
        <v>0</v>
      </c>
      <c r="I236" s="69" t="b">
        <v>0</v>
      </c>
      <c r="J236" s="69" t="b">
        <v>0</v>
      </c>
      <c r="K236" s="69" t="b">
        <v>0</v>
      </c>
      <c r="L236" s="69" t="b">
        <v>0</v>
      </c>
    </row>
    <row r="237" spans="1:12" ht="15">
      <c r="A237" s="69" t="s">
        <v>1471</v>
      </c>
      <c r="B237" s="69" t="s">
        <v>1673</v>
      </c>
      <c r="C237" s="69">
        <v>2</v>
      </c>
      <c r="D237" s="87">
        <v>0.002580802282281426</v>
      </c>
      <c r="E237" s="87">
        <v>0.8477381361804652</v>
      </c>
      <c r="F237" s="69" t="s">
        <v>267</v>
      </c>
      <c r="G237" s="69" t="b">
        <v>0</v>
      </c>
      <c r="H237" s="69" t="b">
        <v>0</v>
      </c>
      <c r="I237" s="69" t="b">
        <v>0</v>
      </c>
      <c r="J237" s="69" t="b">
        <v>0</v>
      </c>
      <c r="K237" s="69" t="b">
        <v>0</v>
      </c>
      <c r="L237" s="69" t="b">
        <v>0</v>
      </c>
    </row>
    <row r="238" spans="1:12" ht="15">
      <c r="A238" s="69" t="s">
        <v>1673</v>
      </c>
      <c r="B238" s="69" t="s">
        <v>1682</v>
      </c>
      <c r="C238" s="69">
        <v>2</v>
      </c>
      <c r="D238" s="87">
        <v>0.002580802282281426</v>
      </c>
      <c r="E238" s="87">
        <v>2.4605219929002007</v>
      </c>
      <c r="F238" s="69" t="s">
        <v>267</v>
      </c>
      <c r="G238" s="69" t="b">
        <v>0</v>
      </c>
      <c r="H238" s="69" t="b">
        <v>0</v>
      </c>
      <c r="I238" s="69" t="b">
        <v>0</v>
      </c>
      <c r="J238" s="69" t="b">
        <v>0</v>
      </c>
      <c r="K238" s="69" t="b">
        <v>0</v>
      </c>
      <c r="L238" s="69" t="b">
        <v>0</v>
      </c>
    </row>
    <row r="239" spans="1:12" ht="15">
      <c r="A239" s="69" t="s">
        <v>1682</v>
      </c>
      <c r="B239" s="69" t="s">
        <v>1754</v>
      </c>
      <c r="C239" s="69">
        <v>2</v>
      </c>
      <c r="D239" s="87">
        <v>0.002580802282281426</v>
      </c>
      <c r="E239" s="87">
        <v>2.1083394747888384</v>
      </c>
      <c r="F239" s="69" t="s">
        <v>267</v>
      </c>
      <c r="G239" s="69" t="b">
        <v>0</v>
      </c>
      <c r="H239" s="69" t="b">
        <v>0</v>
      </c>
      <c r="I239" s="69" t="b">
        <v>0</v>
      </c>
      <c r="J239" s="69" t="b">
        <v>0</v>
      </c>
      <c r="K239" s="69" t="b">
        <v>0</v>
      </c>
      <c r="L239" s="69" t="b">
        <v>0</v>
      </c>
    </row>
    <row r="240" spans="1:12" ht="15">
      <c r="A240" s="69" t="s">
        <v>1754</v>
      </c>
      <c r="B240" s="69" t="s">
        <v>1476</v>
      </c>
      <c r="C240" s="69">
        <v>2</v>
      </c>
      <c r="D240" s="87">
        <v>0.002580802282281426</v>
      </c>
      <c r="E240" s="87">
        <v>1.7403626894942439</v>
      </c>
      <c r="F240" s="69" t="s">
        <v>267</v>
      </c>
      <c r="G240" s="69" t="b">
        <v>0</v>
      </c>
      <c r="H240" s="69" t="b">
        <v>0</v>
      </c>
      <c r="I240" s="69" t="b">
        <v>0</v>
      </c>
      <c r="J240" s="69" t="b">
        <v>0</v>
      </c>
      <c r="K240" s="69" t="b">
        <v>0</v>
      </c>
      <c r="L240" s="69" t="b">
        <v>0</v>
      </c>
    </row>
    <row r="241" spans="1:12" ht="15">
      <c r="A241" s="69" t="s">
        <v>1476</v>
      </c>
      <c r="B241" s="69" t="s">
        <v>1696</v>
      </c>
      <c r="C241" s="69">
        <v>2</v>
      </c>
      <c r="D241" s="87">
        <v>0.002580802282281426</v>
      </c>
      <c r="E241" s="87">
        <v>1.5506986232492888</v>
      </c>
      <c r="F241" s="69" t="s">
        <v>267</v>
      </c>
      <c r="G241" s="69" t="b">
        <v>0</v>
      </c>
      <c r="H241" s="69" t="b">
        <v>0</v>
      </c>
      <c r="I241" s="69" t="b">
        <v>0</v>
      </c>
      <c r="J241" s="69" t="b">
        <v>0</v>
      </c>
      <c r="K241" s="69" t="b">
        <v>0</v>
      </c>
      <c r="L241" s="69" t="b">
        <v>0</v>
      </c>
    </row>
    <row r="242" spans="1:12" ht="15">
      <c r="A242" s="69" t="s">
        <v>1696</v>
      </c>
      <c r="B242" s="69" t="s">
        <v>1790</v>
      </c>
      <c r="C242" s="69">
        <v>2</v>
      </c>
      <c r="D242" s="87">
        <v>0.002580802282281426</v>
      </c>
      <c r="E242" s="87">
        <v>2.3636119798921444</v>
      </c>
      <c r="F242" s="69" t="s">
        <v>267</v>
      </c>
      <c r="G242" s="69" t="b">
        <v>0</v>
      </c>
      <c r="H242" s="69" t="b">
        <v>0</v>
      </c>
      <c r="I242" s="69" t="b">
        <v>0</v>
      </c>
      <c r="J242" s="69" t="b">
        <v>0</v>
      </c>
      <c r="K242" s="69" t="b">
        <v>0</v>
      </c>
      <c r="L242" s="69" t="b">
        <v>0</v>
      </c>
    </row>
    <row r="243" spans="1:12" ht="15">
      <c r="A243" s="69" t="s">
        <v>1790</v>
      </c>
      <c r="B243" s="69" t="s">
        <v>728</v>
      </c>
      <c r="C243" s="69">
        <v>2</v>
      </c>
      <c r="D243" s="87">
        <v>0.002580802282281426</v>
      </c>
      <c r="E243" s="87">
        <v>1.832133062849889</v>
      </c>
      <c r="F243" s="69" t="s">
        <v>267</v>
      </c>
      <c r="G243" s="69" t="b">
        <v>0</v>
      </c>
      <c r="H243" s="69" t="b">
        <v>0</v>
      </c>
      <c r="I243" s="69" t="b">
        <v>0</v>
      </c>
      <c r="J243" s="69" t="b">
        <v>0</v>
      </c>
      <c r="K243" s="69" t="b">
        <v>0</v>
      </c>
      <c r="L243" s="69" t="b">
        <v>0</v>
      </c>
    </row>
    <row r="244" spans="1:12" ht="15">
      <c r="A244" s="69" t="s">
        <v>728</v>
      </c>
      <c r="B244" s="69" t="s">
        <v>1755</v>
      </c>
      <c r="C244" s="69">
        <v>2</v>
      </c>
      <c r="D244" s="87">
        <v>0.002580802282281426</v>
      </c>
      <c r="E244" s="87">
        <v>1.682370742516557</v>
      </c>
      <c r="F244" s="69" t="s">
        <v>267</v>
      </c>
      <c r="G244" s="69" t="b">
        <v>0</v>
      </c>
      <c r="H244" s="69" t="b">
        <v>0</v>
      </c>
      <c r="I244" s="69" t="b">
        <v>0</v>
      </c>
      <c r="J244" s="69" t="b">
        <v>0</v>
      </c>
      <c r="K244" s="69" t="b">
        <v>0</v>
      </c>
      <c r="L244" s="69" t="b">
        <v>0</v>
      </c>
    </row>
    <row r="245" spans="1:12" ht="15">
      <c r="A245" s="69" t="s">
        <v>1793</v>
      </c>
      <c r="B245" s="69" t="s">
        <v>1471</v>
      </c>
      <c r="C245" s="69">
        <v>2</v>
      </c>
      <c r="D245" s="87">
        <v>0.002580802282281426</v>
      </c>
      <c r="E245" s="87">
        <v>1.1540969653495134</v>
      </c>
      <c r="F245" s="69" t="s">
        <v>267</v>
      </c>
      <c r="G245" s="69" t="b">
        <v>0</v>
      </c>
      <c r="H245" s="69" t="b">
        <v>0</v>
      </c>
      <c r="I245" s="69" t="b">
        <v>0</v>
      </c>
      <c r="J245" s="69" t="b">
        <v>0</v>
      </c>
      <c r="K245" s="69" t="b">
        <v>0</v>
      </c>
      <c r="L245" s="69" t="b">
        <v>0</v>
      </c>
    </row>
    <row r="246" spans="1:12" ht="15">
      <c r="A246" s="69" t="s">
        <v>1483</v>
      </c>
      <c r="B246" s="69" t="s">
        <v>1684</v>
      </c>
      <c r="C246" s="69">
        <v>2</v>
      </c>
      <c r="D246" s="87">
        <v>0.002580802282281426</v>
      </c>
      <c r="E246" s="87">
        <v>1.8073094791248572</v>
      </c>
      <c r="F246" s="69" t="s">
        <v>267</v>
      </c>
      <c r="G246" s="69" t="b">
        <v>0</v>
      </c>
      <c r="H246" s="69" t="b">
        <v>0</v>
      </c>
      <c r="I246" s="69" t="b">
        <v>0</v>
      </c>
      <c r="J246" s="69" t="b">
        <v>0</v>
      </c>
      <c r="K246" s="69" t="b">
        <v>0</v>
      </c>
      <c r="L246" s="69" t="b">
        <v>0</v>
      </c>
    </row>
    <row r="247" spans="1:12" ht="15">
      <c r="A247" s="69" t="s">
        <v>1684</v>
      </c>
      <c r="B247" s="69" t="s">
        <v>1794</v>
      </c>
      <c r="C247" s="69">
        <v>2</v>
      </c>
      <c r="D247" s="87">
        <v>0.002580802282281426</v>
      </c>
      <c r="E247" s="87">
        <v>2.2844307338445193</v>
      </c>
      <c r="F247" s="69" t="s">
        <v>267</v>
      </c>
      <c r="G247" s="69" t="b">
        <v>0</v>
      </c>
      <c r="H247" s="69" t="b">
        <v>0</v>
      </c>
      <c r="I247" s="69" t="b">
        <v>0</v>
      </c>
      <c r="J247" s="69" t="b">
        <v>0</v>
      </c>
      <c r="K247" s="69" t="b">
        <v>0</v>
      </c>
      <c r="L247" s="69" t="b">
        <v>0</v>
      </c>
    </row>
    <row r="248" spans="1:12" ht="15">
      <c r="A248" s="69" t="s">
        <v>1794</v>
      </c>
      <c r="B248" s="69" t="s">
        <v>1473</v>
      </c>
      <c r="C248" s="69">
        <v>2</v>
      </c>
      <c r="D248" s="87">
        <v>0.002580802282281426</v>
      </c>
      <c r="E248" s="87">
        <v>1.8073094791248572</v>
      </c>
      <c r="F248" s="69" t="s">
        <v>267</v>
      </c>
      <c r="G248" s="69" t="b">
        <v>0</v>
      </c>
      <c r="H248" s="69" t="b">
        <v>0</v>
      </c>
      <c r="I248" s="69" t="b">
        <v>0</v>
      </c>
      <c r="J248" s="69" t="b">
        <v>0</v>
      </c>
      <c r="K248" s="69" t="b">
        <v>0</v>
      </c>
      <c r="L248" s="69" t="b">
        <v>0</v>
      </c>
    </row>
    <row r="249" spans="1:12" ht="15">
      <c r="A249" s="69" t="s">
        <v>1485</v>
      </c>
      <c r="B249" s="69" t="s">
        <v>1483</v>
      </c>
      <c r="C249" s="69">
        <v>2</v>
      </c>
      <c r="D249" s="87">
        <v>0.002580802282281426</v>
      </c>
      <c r="E249" s="87">
        <v>1.531103067185908</v>
      </c>
      <c r="F249" s="69" t="s">
        <v>267</v>
      </c>
      <c r="G249" s="69" t="b">
        <v>0</v>
      </c>
      <c r="H249" s="69" t="b">
        <v>0</v>
      </c>
      <c r="I249" s="69" t="b">
        <v>0</v>
      </c>
      <c r="J249" s="69" t="b">
        <v>0</v>
      </c>
      <c r="K249" s="69" t="b">
        <v>0</v>
      </c>
      <c r="L249" s="69" t="b">
        <v>0</v>
      </c>
    </row>
    <row r="250" spans="1:12" ht="15">
      <c r="A250" s="69" t="s">
        <v>1483</v>
      </c>
      <c r="B250" s="69" t="s">
        <v>1795</v>
      </c>
      <c r="C250" s="69">
        <v>2</v>
      </c>
      <c r="D250" s="87">
        <v>0.002580802282281426</v>
      </c>
      <c r="E250" s="87">
        <v>2.2844307338445193</v>
      </c>
      <c r="F250" s="69" t="s">
        <v>267</v>
      </c>
      <c r="G250" s="69" t="b">
        <v>0</v>
      </c>
      <c r="H250" s="69" t="b">
        <v>0</v>
      </c>
      <c r="I250" s="69" t="b">
        <v>0</v>
      </c>
      <c r="J250" s="69" t="b">
        <v>0</v>
      </c>
      <c r="K250" s="69" t="b">
        <v>0</v>
      </c>
      <c r="L250" s="69" t="b">
        <v>0</v>
      </c>
    </row>
    <row r="251" spans="1:12" ht="15">
      <c r="A251" s="69" t="s">
        <v>1795</v>
      </c>
      <c r="B251" s="69" t="s">
        <v>1702</v>
      </c>
      <c r="C251" s="69">
        <v>2</v>
      </c>
      <c r="D251" s="87">
        <v>0.002580802282281426</v>
      </c>
      <c r="E251" s="87">
        <v>2.4605219929002007</v>
      </c>
      <c r="F251" s="69" t="s">
        <v>267</v>
      </c>
      <c r="G251" s="69" t="b">
        <v>0</v>
      </c>
      <c r="H251" s="69" t="b">
        <v>0</v>
      </c>
      <c r="I251" s="69" t="b">
        <v>0</v>
      </c>
      <c r="J251" s="69" t="b">
        <v>0</v>
      </c>
      <c r="K251" s="69" t="b">
        <v>0</v>
      </c>
      <c r="L251" s="69" t="b">
        <v>0</v>
      </c>
    </row>
    <row r="252" spans="1:12" ht="15">
      <c r="A252" s="69" t="s">
        <v>1702</v>
      </c>
      <c r="B252" s="69" t="s">
        <v>1483</v>
      </c>
      <c r="C252" s="69">
        <v>2</v>
      </c>
      <c r="D252" s="87">
        <v>0.002580802282281426</v>
      </c>
      <c r="E252" s="87">
        <v>2.1594919972362194</v>
      </c>
      <c r="F252" s="69" t="s">
        <v>267</v>
      </c>
      <c r="G252" s="69" t="b">
        <v>0</v>
      </c>
      <c r="H252" s="69" t="b">
        <v>0</v>
      </c>
      <c r="I252" s="69" t="b">
        <v>0</v>
      </c>
      <c r="J252" s="69" t="b">
        <v>0</v>
      </c>
      <c r="K252" s="69" t="b">
        <v>0</v>
      </c>
      <c r="L252" s="69" t="b">
        <v>0</v>
      </c>
    </row>
    <row r="253" spans="1:12" ht="15">
      <c r="A253" s="69" t="s">
        <v>1483</v>
      </c>
      <c r="B253" s="69" t="s">
        <v>1796</v>
      </c>
      <c r="C253" s="69">
        <v>2</v>
      </c>
      <c r="D253" s="87">
        <v>0.002580802282281426</v>
      </c>
      <c r="E253" s="87">
        <v>2.2844307338445193</v>
      </c>
      <c r="F253" s="69" t="s">
        <v>267</v>
      </c>
      <c r="G253" s="69" t="b">
        <v>0</v>
      </c>
      <c r="H253" s="69" t="b">
        <v>0</v>
      </c>
      <c r="I253" s="69" t="b">
        <v>0</v>
      </c>
      <c r="J253" s="69" t="b">
        <v>0</v>
      </c>
      <c r="K253" s="69" t="b">
        <v>0</v>
      </c>
      <c r="L253" s="69" t="b">
        <v>0</v>
      </c>
    </row>
    <row r="254" spans="1:12" ht="15">
      <c r="A254" s="69" t="s">
        <v>1796</v>
      </c>
      <c r="B254" s="69" t="s">
        <v>1797</v>
      </c>
      <c r="C254" s="69">
        <v>2</v>
      </c>
      <c r="D254" s="87">
        <v>0.002580802282281426</v>
      </c>
      <c r="E254" s="87">
        <v>2.761551988564182</v>
      </c>
      <c r="F254" s="69" t="s">
        <v>267</v>
      </c>
      <c r="G254" s="69" t="b">
        <v>0</v>
      </c>
      <c r="H254" s="69" t="b">
        <v>0</v>
      </c>
      <c r="I254" s="69" t="b">
        <v>0</v>
      </c>
      <c r="J254" s="69" t="b">
        <v>0</v>
      </c>
      <c r="K254" s="69" t="b">
        <v>0</v>
      </c>
      <c r="L254" s="69" t="b">
        <v>0</v>
      </c>
    </row>
    <row r="255" spans="1:12" ht="15">
      <c r="A255" s="69" t="s">
        <v>1797</v>
      </c>
      <c r="B255" s="69" t="s">
        <v>1726</v>
      </c>
      <c r="C255" s="69">
        <v>2</v>
      </c>
      <c r="D255" s="87">
        <v>0.002580802282281426</v>
      </c>
      <c r="E255" s="87">
        <v>2.5854607295085006</v>
      </c>
      <c r="F255" s="69" t="s">
        <v>267</v>
      </c>
      <c r="G255" s="69" t="b">
        <v>0</v>
      </c>
      <c r="H255" s="69" t="b">
        <v>0</v>
      </c>
      <c r="I255" s="69" t="b">
        <v>0</v>
      </c>
      <c r="J255" s="69" t="b">
        <v>0</v>
      </c>
      <c r="K255" s="69" t="b">
        <v>0</v>
      </c>
      <c r="L255" s="69" t="b">
        <v>0</v>
      </c>
    </row>
    <row r="256" spans="1:12" ht="15">
      <c r="A256" s="69" t="s">
        <v>1726</v>
      </c>
      <c r="B256" s="69" t="s">
        <v>1798</v>
      </c>
      <c r="C256" s="69">
        <v>2</v>
      </c>
      <c r="D256" s="87">
        <v>0.002580802282281426</v>
      </c>
      <c r="E256" s="87">
        <v>2.5854607295085006</v>
      </c>
      <c r="F256" s="69" t="s">
        <v>267</v>
      </c>
      <c r="G256" s="69" t="b">
        <v>0</v>
      </c>
      <c r="H256" s="69" t="b">
        <v>0</v>
      </c>
      <c r="I256" s="69" t="b">
        <v>0</v>
      </c>
      <c r="J256" s="69" t="b">
        <v>0</v>
      </c>
      <c r="K256" s="69" t="b">
        <v>0</v>
      </c>
      <c r="L256" s="69" t="b">
        <v>0</v>
      </c>
    </row>
    <row r="257" spans="1:12" ht="15">
      <c r="A257" s="69" t="s">
        <v>1798</v>
      </c>
      <c r="B257" s="69" t="s">
        <v>1799</v>
      </c>
      <c r="C257" s="69">
        <v>2</v>
      </c>
      <c r="D257" s="87">
        <v>0.002580802282281426</v>
      </c>
      <c r="E257" s="87">
        <v>2.761551988564182</v>
      </c>
      <c r="F257" s="69" t="s">
        <v>267</v>
      </c>
      <c r="G257" s="69" t="b">
        <v>0</v>
      </c>
      <c r="H257" s="69" t="b">
        <v>0</v>
      </c>
      <c r="I257" s="69" t="b">
        <v>0</v>
      </c>
      <c r="J257" s="69" t="b">
        <v>0</v>
      </c>
      <c r="K257" s="69" t="b">
        <v>0</v>
      </c>
      <c r="L257" s="69" t="b">
        <v>0</v>
      </c>
    </row>
    <row r="258" spans="1:12" ht="15">
      <c r="A258" s="69" t="s">
        <v>1799</v>
      </c>
      <c r="B258" s="69" t="s">
        <v>1800</v>
      </c>
      <c r="C258" s="69">
        <v>2</v>
      </c>
      <c r="D258" s="87">
        <v>0.002580802282281426</v>
      </c>
      <c r="E258" s="87">
        <v>2.761551988564182</v>
      </c>
      <c r="F258" s="69" t="s">
        <v>267</v>
      </c>
      <c r="G258" s="69" t="b">
        <v>0</v>
      </c>
      <c r="H258" s="69" t="b">
        <v>0</v>
      </c>
      <c r="I258" s="69" t="b">
        <v>0</v>
      </c>
      <c r="J258" s="69" t="b">
        <v>0</v>
      </c>
      <c r="K258" s="69" t="b">
        <v>0</v>
      </c>
      <c r="L258" s="69" t="b">
        <v>0</v>
      </c>
    </row>
    <row r="259" spans="1:12" ht="15">
      <c r="A259" s="69" t="s">
        <v>1800</v>
      </c>
      <c r="B259" s="69" t="s">
        <v>1684</v>
      </c>
      <c r="C259" s="69">
        <v>2</v>
      </c>
      <c r="D259" s="87">
        <v>0.002580802282281426</v>
      </c>
      <c r="E259" s="87">
        <v>2.2844307338445193</v>
      </c>
      <c r="F259" s="69" t="s">
        <v>267</v>
      </c>
      <c r="G259" s="69" t="b">
        <v>0</v>
      </c>
      <c r="H259" s="69" t="b">
        <v>0</v>
      </c>
      <c r="I259" s="69" t="b">
        <v>0</v>
      </c>
      <c r="J259" s="69" t="b">
        <v>0</v>
      </c>
      <c r="K259" s="69" t="b">
        <v>0</v>
      </c>
      <c r="L259" s="69" t="b">
        <v>0</v>
      </c>
    </row>
    <row r="260" spans="1:12" ht="15">
      <c r="A260" s="69" t="s">
        <v>1684</v>
      </c>
      <c r="B260" s="69" t="s">
        <v>1801</v>
      </c>
      <c r="C260" s="69">
        <v>2</v>
      </c>
      <c r="D260" s="87">
        <v>0.002580802282281426</v>
      </c>
      <c r="E260" s="87">
        <v>2.2844307338445193</v>
      </c>
      <c r="F260" s="69" t="s">
        <v>267</v>
      </c>
      <c r="G260" s="69" t="b">
        <v>0</v>
      </c>
      <c r="H260" s="69" t="b">
        <v>0</v>
      </c>
      <c r="I260" s="69" t="b">
        <v>0</v>
      </c>
      <c r="J260" s="69" t="b">
        <v>0</v>
      </c>
      <c r="K260" s="69" t="b">
        <v>0</v>
      </c>
      <c r="L260" s="69" t="b">
        <v>0</v>
      </c>
    </row>
    <row r="261" spans="1:12" ht="15">
      <c r="A261" s="69" t="s">
        <v>1801</v>
      </c>
      <c r="B261" s="69" t="s">
        <v>1471</v>
      </c>
      <c r="C261" s="69">
        <v>2</v>
      </c>
      <c r="D261" s="87">
        <v>0.002580802282281426</v>
      </c>
      <c r="E261" s="87">
        <v>1.1540969653495134</v>
      </c>
      <c r="F261" s="69" t="s">
        <v>267</v>
      </c>
      <c r="G261" s="69" t="b">
        <v>0</v>
      </c>
      <c r="H261" s="69" t="b">
        <v>0</v>
      </c>
      <c r="I261" s="69" t="b">
        <v>0</v>
      </c>
      <c r="J261" s="69" t="b">
        <v>0</v>
      </c>
      <c r="K261" s="69" t="b">
        <v>0</v>
      </c>
      <c r="L261" s="69" t="b">
        <v>0</v>
      </c>
    </row>
    <row r="262" spans="1:12" ht="15">
      <c r="A262" s="69" t="s">
        <v>1727</v>
      </c>
      <c r="B262" s="69" t="s">
        <v>1473</v>
      </c>
      <c r="C262" s="69">
        <v>2</v>
      </c>
      <c r="D262" s="87">
        <v>0.002580802282281426</v>
      </c>
      <c r="E262" s="87">
        <v>1.6312182200691758</v>
      </c>
      <c r="F262" s="69" t="s">
        <v>267</v>
      </c>
      <c r="G262" s="69" t="b">
        <v>0</v>
      </c>
      <c r="H262" s="69" t="b">
        <v>0</v>
      </c>
      <c r="I262" s="69" t="b">
        <v>0</v>
      </c>
      <c r="J262" s="69" t="b">
        <v>0</v>
      </c>
      <c r="K262" s="69" t="b">
        <v>0</v>
      </c>
      <c r="L262" s="69" t="b">
        <v>0</v>
      </c>
    </row>
    <row r="263" spans="1:12" ht="15">
      <c r="A263" s="69" t="s">
        <v>1485</v>
      </c>
      <c r="B263" s="69" t="s">
        <v>1802</v>
      </c>
      <c r="C263" s="69">
        <v>2</v>
      </c>
      <c r="D263" s="87">
        <v>0.002580802282281426</v>
      </c>
      <c r="E263" s="87">
        <v>1.832133062849889</v>
      </c>
      <c r="F263" s="69" t="s">
        <v>267</v>
      </c>
      <c r="G263" s="69" t="b">
        <v>0</v>
      </c>
      <c r="H263" s="69" t="b">
        <v>0</v>
      </c>
      <c r="I263" s="69" t="b">
        <v>0</v>
      </c>
      <c r="J263" s="69" t="b">
        <v>0</v>
      </c>
      <c r="K263" s="69" t="b">
        <v>0</v>
      </c>
      <c r="L263" s="69" t="b">
        <v>0</v>
      </c>
    </row>
    <row r="264" spans="1:12" ht="15">
      <c r="A264" s="69" t="s">
        <v>1802</v>
      </c>
      <c r="B264" s="69" t="s">
        <v>1492</v>
      </c>
      <c r="C264" s="69">
        <v>2</v>
      </c>
      <c r="D264" s="87">
        <v>0.002580802282281426</v>
      </c>
      <c r="E264" s="87">
        <v>2.4605219929002007</v>
      </c>
      <c r="F264" s="69" t="s">
        <v>267</v>
      </c>
      <c r="G264" s="69" t="b">
        <v>0</v>
      </c>
      <c r="H264" s="69" t="b">
        <v>0</v>
      </c>
      <c r="I264" s="69" t="b">
        <v>0</v>
      </c>
      <c r="J264" s="69" t="b">
        <v>0</v>
      </c>
      <c r="K264" s="69" t="b">
        <v>0</v>
      </c>
      <c r="L264" s="69" t="b">
        <v>0</v>
      </c>
    </row>
    <row r="265" spans="1:12" ht="15">
      <c r="A265" s="69" t="s">
        <v>1492</v>
      </c>
      <c r="B265" s="69" t="s">
        <v>1493</v>
      </c>
      <c r="C265" s="69">
        <v>2</v>
      </c>
      <c r="D265" s="87">
        <v>0.002580802282281426</v>
      </c>
      <c r="E265" s="87">
        <v>1.916453948549925</v>
      </c>
      <c r="F265" s="69" t="s">
        <v>267</v>
      </c>
      <c r="G265" s="69" t="b">
        <v>0</v>
      </c>
      <c r="H265" s="69" t="b">
        <v>0</v>
      </c>
      <c r="I265" s="69" t="b">
        <v>0</v>
      </c>
      <c r="J265" s="69" t="b">
        <v>0</v>
      </c>
      <c r="K265" s="69" t="b">
        <v>0</v>
      </c>
      <c r="L265" s="69" t="b">
        <v>0</v>
      </c>
    </row>
    <row r="266" spans="1:12" ht="15">
      <c r="A266" s="69" t="s">
        <v>1493</v>
      </c>
      <c r="B266" s="69" t="s">
        <v>1803</v>
      </c>
      <c r="C266" s="69">
        <v>2</v>
      </c>
      <c r="D266" s="87">
        <v>0.002580802282281426</v>
      </c>
      <c r="E266" s="87">
        <v>2.2174839442139063</v>
      </c>
      <c r="F266" s="69" t="s">
        <v>267</v>
      </c>
      <c r="G266" s="69" t="b">
        <v>0</v>
      </c>
      <c r="H266" s="69" t="b">
        <v>0</v>
      </c>
      <c r="I266" s="69" t="b">
        <v>0</v>
      </c>
      <c r="J266" s="69" t="b">
        <v>0</v>
      </c>
      <c r="K266" s="69" t="b">
        <v>0</v>
      </c>
      <c r="L266" s="69" t="b">
        <v>0</v>
      </c>
    </row>
    <row r="267" spans="1:12" ht="15">
      <c r="A267" s="69" t="s">
        <v>1803</v>
      </c>
      <c r="B267" s="69" t="s">
        <v>1752</v>
      </c>
      <c r="C267" s="69">
        <v>2</v>
      </c>
      <c r="D267" s="87">
        <v>0.002580802282281426</v>
      </c>
      <c r="E267" s="87">
        <v>2.5854607295085006</v>
      </c>
      <c r="F267" s="69" t="s">
        <v>267</v>
      </c>
      <c r="G267" s="69" t="b">
        <v>0</v>
      </c>
      <c r="H267" s="69" t="b">
        <v>0</v>
      </c>
      <c r="I267" s="69" t="b">
        <v>0</v>
      </c>
      <c r="J267" s="69" t="b">
        <v>0</v>
      </c>
      <c r="K267" s="69" t="b">
        <v>0</v>
      </c>
      <c r="L267" s="69" t="b">
        <v>0</v>
      </c>
    </row>
    <row r="268" spans="1:12" ht="15">
      <c r="A268" s="69" t="s">
        <v>1752</v>
      </c>
      <c r="B268" s="69" t="s">
        <v>1804</v>
      </c>
      <c r="C268" s="69">
        <v>2</v>
      </c>
      <c r="D268" s="87">
        <v>0.002580802282281426</v>
      </c>
      <c r="E268" s="87">
        <v>2.5854607295085006</v>
      </c>
      <c r="F268" s="69" t="s">
        <v>267</v>
      </c>
      <c r="G268" s="69" t="b">
        <v>0</v>
      </c>
      <c r="H268" s="69" t="b">
        <v>0</v>
      </c>
      <c r="I268" s="69" t="b">
        <v>0</v>
      </c>
      <c r="J268" s="69" t="b">
        <v>0</v>
      </c>
      <c r="K268" s="69" t="b">
        <v>0</v>
      </c>
      <c r="L268" s="69" t="b">
        <v>0</v>
      </c>
    </row>
    <row r="269" spans="1:12" ht="15">
      <c r="A269" s="69" t="s">
        <v>1804</v>
      </c>
      <c r="B269" s="69" t="s">
        <v>1493</v>
      </c>
      <c r="C269" s="69">
        <v>2</v>
      </c>
      <c r="D269" s="87">
        <v>0.002580802282281426</v>
      </c>
      <c r="E269" s="87">
        <v>2.2174839442139063</v>
      </c>
      <c r="F269" s="69" t="s">
        <v>267</v>
      </c>
      <c r="G269" s="69" t="b">
        <v>0</v>
      </c>
      <c r="H269" s="69" t="b">
        <v>0</v>
      </c>
      <c r="I269" s="69" t="b">
        <v>0</v>
      </c>
      <c r="J269" s="69" t="b">
        <v>0</v>
      </c>
      <c r="K269" s="69" t="b">
        <v>0</v>
      </c>
      <c r="L269" s="69" t="b">
        <v>0</v>
      </c>
    </row>
    <row r="270" spans="1:12" ht="15">
      <c r="A270" s="69" t="s">
        <v>1493</v>
      </c>
      <c r="B270" s="69" t="s">
        <v>1471</v>
      </c>
      <c r="C270" s="69">
        <v>2</v>
      </c>
      <c r="D270" s="87">
        <v>0.002580802282281426</v>
      </c>
      <c r="E270" s="87">
        <v>0.6100289209992378</v>
      </c>
      <c r="F270" s="69" t="s">
        <v>267</v>
      </c>
      <c r="G270" s="69" t="b">
        <v>0</v>
      </c>
      <c r="H270" s="69" t="b">
        <v>0</v>
      </c>
      <c r="I270" s="69" t="b">
        <v>0</v>
      </c>
      <c r="J270" s="69" t="b">
        <v>0</v>
      </c>
      <c r="K270" s="69" t="b">
        <v>0</v>
      </c>
      <c r="L270" s="69" t="b">
        <v>0</v>
      </c>
    </row>
    <row r="271" spans="1:12" ht="15">
      <c r="A271" s="69" t="s">
        <v>1490</v>
      </c>
      <c r="B271" s="69" t="s">
        <v>1805</v>
      </c>
      <c r="C271" s="69">
        <v>2</v>
      </c>
      <c r="D271" s="87">
        <v>0.002580802282281426</v>
      </c>
      <c r="E271" s="87">
        <v>2.2174839442139063</v>
      </c>
      <c r="F271" s="69" t="s">
        <v>267</v>
      </c>
      <c r="G271" s="69" t="b">
        <v>0</v>
      </c>
      <c r="H271" s="69" t="b">
        <v>0</v>
      </c>
      <c r="I271" s="69" t="b">
        <v>0</v>
      </c>
      <c r="J271" s="69" t="b">
        <v>0</v>
      </c>
      <c r="K271" s="69" t="b">
        <v>0</v>
      </c>
      <c r="L271" s="69" t="b">
        <v>0</v>
      </c>
    </row>
    <row r="272" spans="1:12" ht="15">
      <c r="A272" s="69" t="s">
        <v>1491</v>
      </c>
      <c r="B272" s="69" t="s">
        <v>1806</v>
      </c>
      <c r="C272" s="69">
        <v>2</v>
      </c>
      <c r="D272" s="87">
        <v>0.002580802282281426</v>
      </c>
      <c r="E272" s="87">
        <v>2.1594919972362194</v>
      </c>
      <c r="F272" s="69" t="s">
        <v>267</v>
      </c>
      <c r="G272" s="69" t="b">
        <v>0</v>
      </c>
      <c r="H272" s="69" t="b">
        <v>0</v>
      </c>
      <c r="I272" s="69" t="b">
        <v>0</v>
      </c>
      <c r="J272" s="69" t="b">
        <v>0</v>
      </c>
      <c r="K272" s="69" t="b">
        <v>0</v>
      </c>
      <c r="L272" s="69" t="b">
        <v>0</v>
      </c>
    </row>
    <row r="273" spans="1:12" ht="15">
      <c r="A273" s="69" t="s">
        <v>1806</v>
      </c>
      <c r="B273" s="69" t="s">
        <v>1482</v>
      </c>
      <c r="C273" s="69">
        <v>2</v>
      </c>
      <c r="D273" s="87">
        <v>0.002580802282281426</v>
      </c>
      <c r="E273" s="87">
        <v>1.916453948549925</v>
      </c>
      <c r="F273" s="69" t="s">
        <v>267</v>
      </c>
      <c r="G273" s="69" t="b">
        <v>0</v>
      </c>
      <c r="H273" s="69" t="b">
        <v>0</v>
      </c>
      <c r="I273" s="69" t="b">
        <v>0</v>
      </c>
      <c r="J273" s="69" t="b">
        <v>0</v>
      </c>
      <c r="K273" s="69" t="b">
        <v>0</v>
      </c>
      <c r="L273" s="69" t="b">
        <v>0</v>
      </c>
    </row>
    <row r="274" spans="1:12" ht="15">
      <c r="A274" s="69" t="s">
        <v>1482</v>
      </c>
      <c r="B274" s="69" t="s">
        <v>1807</v>
      </c>
      <c r="C274" s="69">
        <v>2</v>
      </c>
      <c r="D274" s="87">
        <v>0.002580802282281426</v>
      </c>
      <c r="E274" s="87">
        <v>1.916453948549925</v>
      </c>
      <c r="F274" s="69" t="s">
        <v>267</v>
      </c>
      <c r="G274" s="69" t="b">
        <v>0</v>
      </c>
      <c r="H274" s="69" t="b">
        <v>0</v>
      </c>
      <c r="I274" s="69" t="b">
        <v>0</v>
      </c>
      <c r="J274" s="69" t="b">
        <v>0</v>
      </c>
      <c r="K274" s="69" t="b">
        <v>0</v>
      </c>
      <c r="L274" s="69" t="b">
        <v>0</v>
      </c>
    </row>
    <row r="275" spans="1:12" ht="15">
      <c r="A275" s="69" t="s">
        <v>1807</v>
      </c>
      <c r="B275" s="69" t="s">
        <v>1808</v>
      </c>
      <c r="C275" s="69">
        <v>2</v>
      </c>
      <c r="D275" s="87">
        <v>0.002580802282281426</v>
      </c>
      <c r="E275" s="87">
        <v>2.761551988564182</v>
      </c>
      <c r="F275" s="69" t="s">
        <v>267</v>
      </c>
      <c r="G275" s="69" t="b">
        <v>0</v>
      </c>
      <c r="H275" s="69" t="b">
        <v>0</v>
      </c>
      <c r="I275" s="69" t="b">
        <v>0</v>
      </c>
      <c r="J275" s="69" t="b">
        <v>0</v>
      </c>
      <c r="K275" s="69" t="b">
        <v>0</v>
      </c>
      <c r="L275" s="69" t="b">
        <v>0</v>
      </c>
    </row>
    <row r="276" spans="1:12" ht="15">
      <c r="A276" s="69" t="s">
        <v>1808</v>
      </c>
      <c r="B276" s="69" t="s">
        <v>1809</v>
      </c>
      <c r="C276" s="69">
        <v>2</v>
      </c>
      <c r="D276" s="87">
        <v>0.002580802282281426</v>
      </c>
      <c r="E276" s="87">
        <v>2.761551988564182</v>
      </c>
      <c r="F276" s="69" t="s">
        <v>267</v>
      </c>
      <c r="G276" s="69" t="b">
        <v>0</v>
      </c>
      <c r="H276" s="69" t="b">
        <v>0</v>
      </c>
      <c r="I276" s="69" t="b">
        <v>0</v>
      </c>
      <c r="J276" s="69" t="b">
        <v>0</v>
      </c>
      <c r="K276" s="69" t="b">
        <v>0</v>
      </c>
      <c r="L276" s="69" t="b">
        <v>0</v>
      </c>
    </row>
    <row r="277" spans="1:12" ht="15">
      <c r="A277" s="69" t="s">
        <v>1809</v>
      </c>
      <c r="B277" s="69" t="s">
        <v>1810</v>
      </c>
      <c r="C277" s="69">
        <v>2</v>
      </c>
      <c r="D277" s="87">
        <v>0.002580802282281426</v>
      </c>
      <c r="E277" s="87">
        <v>2.761551988564182</v>
      </c>
      <c r="F277" s="69" t="s">
        <v>267</v>
      </c>
      <c r="G277" s="69" t="b">
        <v>0</v>
      </c>
      <c r="H277" s="69" t="b">
        <v>0</v>
      </c>
      <c r="I277" s="69" t="b">
        <v>0</v>
      </c>
      <c r="J277" s="69" t="b">
        <v>0</v>
      </c>
      <c r="K277" s="69" t="b">
        <v>0</v>
      </c>
      <c r="L277" s="69" t="b">
        <v>0</v>
      </c>
    </row>
    <row r="278" spans="1:12" ht="15">
      <c r="A278" s="69" t="s">
        <v>1810</v>
      </c>
      <c r="B278" s="69" t="s">
        <v>1489</v>
      </c>
      <c r="C278" s="69">
        <v>2</v>
      </c>
      <c r="D278" s="87">
        <v>0.002580802282281426</v>
      </c>
      <c r="E278" s="87">
        <v>2.2174839442139063</v>
      </c>
      <c r="F278" s="69" t="s">
        <v>267</v>
      </c>
      <c r="G278" s="69" t="b">
        <v>0</v>
      </c>
      <c r="H278" s="69" t="b">
        <v>0</v>
      </c>
      <c r="I278" s="69" t="b">
        <v>0</v>
      </c>
      <c r="J278" s="69" t="b">
        <v>0</v>
      </c>
      <c r="K278" s="69" t="b">
        <v>0</v>
      </c>
      <c r="L278" s="69" t="b">
        <v>0</v>
      </c>
    </row>
    <row r="279" spans="1:12" ht="15">
      <c r="A279" s="69" t="s">
        <v>1490</v>
      </c>
      <c r="B279" s="69" t="s">
        <v>1489</v>
      </c>
      <c r="C279" s="69">
        <v>2</v>
      </c>
      <c r="D279" s="87">
        <v>0.002580802282281426</v>
      </c>
      <c r="E279" s="87">
        <v>1.6734158998636306</v>
      </c>
      <c r="F279" s="69" t="s">
        <v>267</v>
      </c>
      <c r="G279" s="69" t="b">
        <v>0</v>
      </c>
      <c r="H279" s="69" t="b">
        <v>0</v>
      </c>
      <c r="I279" s="69" t="b">
        <v>0</v>
      </c>
      <c r="J279" s="69" t="b">
        <v>0</v>
      </c>
      <c r="K279" s="69" t="b">
        <v>0</v>
      </c>
      <c r="L279" s="69" t="b">
        <v>0</v>
      </c>
    </row>
    <row r="280" spans="1:12" ht="15">
      <c r="A280" s="69" t="s">
        <v>1490</v>
      </c>
      <c r="B280" s="69" t="s">
        <v>1811</v>
      </c>
      <c r="C280" s="69">
        <v>2</v>
      </c>
      <c r="D280" s="87">
        <v>0.002580802282281426</v>
      </c>
      <c r="E280" s="87">
        <v>2.2174839442139063</v>
      </c>
      <c r="F280" s="69" t="s">
        <v>267</v>
      </c>
      <c r="G280" s="69" t="b">
        <v>0</v>
      </c>
      <c r="H280" s="69" t="b">
        <v>0</v>
      </c>
      <c r="I280" s="69" t="b">
        <v>0</v>
      </c>
      <c r="J280" s="69" t="b">
        <v>0</v>
      </c>
      <c r="K280" s="69" t="b">
        <v>0</v>
      </c>
      <c r="L280" s="69" t="b">
        <v>0</v>
      </c>
    </row>
    <row r="281" spans="1:12" ht="15">
      <c r="A281" s="69" t="s">
        <v>1811</v>
      </c>
      <c r="B281" s="69" t="s">
        <v>1812</v>
      </c>
      <c r="C281" s="69">
        <v>2</v>
      </c>
      <c r="D281" s="87">
        <v>0.002580802282281426</v>
      </c>
      <c r="E281" s="87">
        <v>2.761551988564182</v>
      </c>
      <c r="F281" s="69" t="s">
        <v>267</v>
      </c>
      <c r="G281" s="69" t="b">
        <v>0</v>
      </c>
      <c r="H281" s="69" t="b">
        <v>0</v>
      </c>
      <c r="I281" s="69" t="b">
        <v>0</v>
      </c>
      <c r="J281" s="69" t="b">
        <v>0</v>
      </c>
      <c r="K281" s="69" t="b">
        <v>0</v>
      </c>
      <c r="L281" s="69" t="b">
        <v>0</v>
      </c>
    </row>
    <row r="282" spans="1:12" ht="15">
      <c r="A282" s="69" t="s">
        <v>1812</v>
      </c>
      <c r="B282" s="69" t="s">
        <v>1813</v>
      </c>
      <c r="C282" s="69">
        <v>2</v>
      </c>
      <c r="D282" s="87">
        <v>0.002580802282281426</v>
      </c>
      <c r="E282" s="87">
        <v>2.761551988564182</v>
      </c>
      <c r="F282" s="69" t="s">
        <v>267</v>
      </c>
      <c r="G282" s="69" t="b">
        <v>0</v>
      </c>
      <c r="H282" s="69" t="b">
        <v>0</v>
      </c>
      <c r="I282" s="69" t="b">
        <v>0</v>
      </c>
      <c r="J282" s="69" t="b">
        <v>0</v>
      </c>
      <c r="K282" s="69" t="b">
        <v>0</v>
      </c>
      <c r="L282" s="69" t="b">
        <v>0</v>
      </c>
    </row>
    <row r="283" spans="1:12" ht="15">
      <c r="A283" s="69" t="s">
        <v>1813</v>
      </c>
      <c r="B283" s="69" t="s">
        <v>1814</v>
      </c>
      <c r="C283" s="69">
        <v>2</v>
      </c>
      <c r="D283" s="87">
        <v>0.002580802282281426</v>
      </c>
      <c r="E283" s="87">
        <v>2.761551988564182</v>
      </c>
      <c r="F283" s="69" t="s">
        <v>267</v>
      </c>
      <c r="G283" s="69" t="b">
        <v>0</v>
      </c>
      <c r="H283" s="69" t="b">
        <v>0</v>
      </c>
      <c r="I283" s="69" t="b">
        <v>0</v>
      </c>
      <c r="J283" s="69" t="b">
        <v>0</v>
      </c>
      <c r="K283" s="69" t="b">
        <v>0</v>
      </c>
      <c r="L283" s="69" t="b">
        <v>0</v>
      </c>
    </row>
    <row r="284" spans="1:12" ht="15">
      <c r="A284" s="69" t="s">
        <v>1814</v>
      </c>
      <c r="B284" s="69" t="s">
        <v>1815</v>
      </c>
      <c r="C284" s="69">
        <v>2</v>
      </c>
      <c r="D284" s="87">
        <v>0.002580802282281426</v>
      </c>
      <c r="E284" s="87">
        <v>2.761551988564182</v>
      </c>
      <c r="F284" s="69" t="s">
        <v>267</v>
      </c>
      <c r="G284" s="69" t="b">
        <v>0</v>
      </c>
      <c r="H284" s="69" t="b">
        <v>0</v>
      </c>
      <c r="I284" s="69" t="b">
        <v>0</v>
      </c>
      <c r="J284" s="69" t="b">
        <v>0</v>
      </c>
      <c r="K284" s="69" t="b">
        <v>0</v>
      </c>
      <c r="L284" s="69" t="b">
        <v>0</v>
      </c>
    </row>
    <row r="285" spans="1:12" ht="15">
      <c r="A285" s="69" t="s">
        <v>1815</v>
      </c>
      <c r="B285" s="69" t="s">
        <v>1728</v>
      </c>
      <c r="C285" s="69">
        <v>2</v>
      </c>
      <c r="D285" s="87">
        <v>0.002580802282281426</v>
      </c>
      <c r="E285" s="87">
        <v>2.5854607295085006</v>
      </c>
      <c r="F285" s="69" t="s">
        <v>267</v>
      </c>
      <c r="G285" s="69" t="b">
        <v>0</v>
      </c>
      <c r="H285" s="69" t="b">
        <v>0</v>
      </c>
      <c r="I285" s="69" t="b">
        <v>0</v>
      </c>
      <c r="J285" s="69" t="b">
        <v>0</v>
      </c>
      <c r="K285" s="69" t="b">
        <v>0</v>
      </c>
      <c r="L285" s="69" t="b">
        <v>0</v>
      </c>
    </row>
    <row r="286" spans="1:12" ht="15">
      <c r="A286" s="69" t="s">
        <v>1728</v>
      </c>
      <c r="B286" s="69" t="s">
        <v>1492</v>
      </c>
      <c r="C286" s="69">
        <v>2</v>
      </c>
      <c r="D286" s="87">
        <v>0.002580802282281426</v>
      </c>
      <c r="E286" s="87">
        <v>2.2844307338445193</v>
      </c>
      <c r="F286" s="69" t="s">
        <v>267</v>
      </c>
      <c r="G286" s="69" t="b">
        <v>0</v>
      </c>
      <c r="H286" s="69" t="b">
        <v>0</v>
      </c>
      <c r="I286" s="69" t="b">
        <v>0</v>
      </c>
      <c r="J286" s="69" t="b">
        <v>0</v>
      </c>
      <c r="K286" s="69" t="b">
        <v>0</v>
      </c>
      <c r="L286" s="69" t="b">
        <v>0</v>
      </c>
    </row>
    <row r="287" spans="1:12" ht="15">
      <c r="A287" s="69" t="s">
        <v>1492</v>
      </c>
      <c r="B287" s="69" t="s">
        <v>1471</v>
      </c>
      <c r="C287" s="69">
        <v>2</v>
      </c>
      <c r="D287" s="87">
        <v>0.002580802282281426</v>
      </c>
      <c r="E287" s="87">
        <v>0.8530669696855322</v>
      </c>
      <c r="F287" s="69" t="s">
        <v>267</v>
      </c>
      <c r="G287" s="69" t="b">
        <v>0</v>
      </c>
      <c r="H287" s="69" t="b">
        <v>0</v>
      </c>
      <c r="I287" s="69" t="b">
        <v>0</v>
      </c>
      <c r="J287" s="69" t="b">
        <v>0</v>
      </c>
      <c r="K287" s="69" t="b">
        <v>0</v>
      </c>
      <c r="L287" s="69" t="b">
        <v>0</v>
      </c>
    </row>
    <row r="288" spans="1:12" ht="15">
      <c r="A288" s="69" t="s">
        <v>1678</v>
      </c>
      <c r="B288" s="69" t="s">
        <v>1816</v>
      </c>
      <c r="C288" s="69">
        <v>2</v>
      </c>
      <c r="D288" s="87">
        <v>0.002580802282281426</v>
      </c>
      <c r="E288" s="87">
        <v>2.2174839442139063</v>
      </c>
      <c r="F288" s="69" t="s">
        <v>267</v>
      </c>
      <c r="G288" s="69" t="b">
        <v>0</v>
      </c>
      <c r="H288" s="69" t="b">
        <v>0</v>
      </c>
      <c r="I288" s="69" t="b">
        <v>0</v>
      </c>
      <c r="J288" s="69" t="b">
        <v>0</v>
      </c>
      <c r="K288" s="69" t="b">
        <v>0</v>
      </c>
      <c r="L288" s="69" t="b">
        <v>0</v>
      </c>
    </row>
    <row r="289" spans="1:12" ht="15">
      <c r="A289" s="69" t="s">
        <v>1816</v>
      </c>
      <c r="B289" s="69" t="s">
        <v>1678</v>
      </c>
      <c r="C289" s="69">
        <v>2</v>
      </c>
      <c r="D289" s="87">
        <v>0.002580802282281426</v>
      </c>
      <c r="E289" s="87">
        <v>2.761551988564182</v>
      </c>
      <c r="F289" s="69" t="s">
        <v>267</v>
      </c>
      <c r="G289" s="69" t="b">
        <v>0</v>
      </c>
      <c r="H289" s="69" t="b">
        <v>0</v>
      </c>
      <c r="I289" s="69" t="b">
        <v>0</v>
      </c>
      <c r="J289" s="69" t="b">
        <v>0</v>
      </c>
      <c r="K289" s="69" t="b">
        <v>0</v>
      </c>
      <c r="L289" s="69" t="b">
        <v>0</v>
      </c>
    </row>
    <row r="290" spans="1:12" ht="15">
      <c r="A290" s="69" t="s">
        <v>1678</v>
      </c>
      <c r="B290" s="69" t="s">
        <v>728</v>
      </c>
      <c r="C290" s="69">
        <v>2</v>
      </c>
      <c r="D290" s="87">
        <v>0.002580802282281426</v>
      </c>
      <c r="E290" s="87">
        <v>1.2880650184996134</v>
      </c>
      <c r="F290" s="69" t="s">
        <v>267</v>
      </c>
      <c r="G290" s="69" t="b">
        <v>0</v>
      </c>
      <c r="H290" s="69" t="b">
        <v>0</v>
      </c>
      <c r="I290" s="69" t="b">
        <v>0</v>
      </c>
      <c r="J290" s="69" t="b">
        <v>0</v>
      </c>
      <c r="K290" s="69" t="b">
        <v>0</v>
      </c>
      <c r="L290" s="69" t="b">
        <v>0</v>
      </c>
    </row>
    <row r="291" spans="1:12" ht="15">
      <c r="A291" s="69" t="s">
        <v>728</v>
      </c>
      <c r="B291" s="69" t="s">
        <v>1817</v>
      </c>
      <c r="C291" s="69">
        <v>2</v>
      </c>
      <c r="D291" s="87">
        <v>0.002580802282281426</v>
      </c>
      <c r="E291" s="87">
        <v>1.8584620015722384</v>
      </c>
      <c r="F291" s="69" t="s">
        <v>267</v>
      </c>
      <c r="G291" s="69" t="b">
        <v>0</v>
      </c>
      <c r="H291" s="69" t="b">
        <v>0</v>
      </c>
      <c r="I291" s="69" t="b">
        <v>0</v>
      </c>
      <c r="J291" s="69" t="b">
        <v>0</v>
      </c>
      <c r="K291" s="69" t="b">
        <v>0</v>
      </c>
      <c r="L291" s="69" t="b">
        <v>0</v>
      </c>
    </row>
    <row r="292" spans="1:12" ht="15">
      <c r="A292" s="69" t="s">
        <v>1817</v>
      </c>
      <c r="B292" s="69" t="s">
        <v>1818</v>
      </c>
      <c r="C292" s="69">
        <v>2</v>
      </c>
      <c r="D292" s="87">
        <v>0.002580802282281426</v>
      </c>
      <c r="E292" s="87">
        <v>2.761551988564182</v>
      </c>
      <c r="F292" s="69" t="s">
        <v>267</v>
      </c>
      <c r="G292" s="69" t="b">
        <v>0</v>
      </c>
      <c r="H292" s="69" t="b">
        <v>0</v>
      </c>
      <c r="I292" s="69" t="b">
        <v>0</v>
      </c>
      <c r="J292" s="69" t="b">
        <v>0</v>
      </c>
      <c r="K292" s="69" t="b">
        <v>0</v>
      </c>
      <c r="L292" s="69" t="b">
        <v>0</v>
      </c>
    </row>
    <row r="293" spans="1:12" ht="15">
      <c r="A293" s="69" t="s">
        <v>1818</v>
      </c>
      <c r="B293" s="69" t="s">
        <v>1819</v>
      </c>
      <c r="C293" s="69">
        <v>2</v>
      </c>
      <c r="D293" s="87">
        <v>0.002580802282281426</v>
      </c>
      <c r="E293" s="87">
        <v>2.761551988564182</v>
      </c>
      <c r="F293" s="69" t="s">
        <v>267</v>
      </c>
      <c r="G293" s="69" t="b">
        <v>0</v>
      </c>
      <c r="H293" s="69" t="b">
        <v>0</v>
      </c>
      <c r="I293" s="69" t="b">
        <v>0</v>
      </c>
      <c r="J293" s="69" t="b">
        <v>0</v>
      </c>
      <c r="K293" s="69" t="b">
        <v>0</v>
      </c>
      <c r="L293" s="69" t="b">
        <v>0</v>
      </c>
    </row>
    <row r="294" spans="1:12" ht="15">
      <c r="A294" s="69" t="s">
        <v>1819</v>
      </c>
      <c r="B294" s="69" t="s">
        <v>1820</v>
      </c>
      <c r="C294" s="69">
        <v>2</v>
      </c>
      <c r="D294" s="87">
        <v>0.002580802282281426</v>
      </c>
      <c r="E294" s="87">
        <v>2.761551988564182</v>
      </c>
      <c r="F294" s="69" t="s">
        <v>267</v>
      </c>
      <c r="G294" s="69" t="b">
        <v>0</v>
      </c>
      <c r="H294" s="69" t="b">
        <v>0</v>
      </c>
      <c r="I294" s="69" t="b">
        <v>0</v>
      </c>
      <c r="J294" s="69" t="b">
        <v>0</v>
      </c>
      <c r="K294" s="69" t="b">
        <v>0</v>
      </c>
      <c r="L294" s="69" t="b">
        <v>0</v>
      </c>
    </row>
    <row r="295" spans="1:12" ht="15">
      <c r="A295" s="69" t="s">
        <v>1820</v>
      </c>
      <c r="B295" s="69" t="s">
        <v>1821</v>
      </c>
      <c r="C295" s="69">
        <v>2</v>
      </c>
      <c r="D295" s="87">
        <v>0.002580802282281426</v>
      </c>
      <c r="E295" s="87">
        <v>2.761551988564182</v>
      </c>
      <c r="F295" s="69" t="s">
        <v>267</v>
      </c>
      <c r="G295" s="69" t="b">
        <v>0</v>
      </c>
      <c r="H295" s="69" t="b">
        <v>0</v>
      </c>
      <c r="I295" s="69" t="b">
        <v>0</v>
      </c>
      <c r="J295" s="69" t="b">
        <v>0</v>
      </c>
      <c r="K295" s="69" t="b">
        <v>0</v>
      </c>
      <c r="L295" s="69" t="b">
        <v>0</v>
      </c>
    </row>
    <row r="296" spans="1:12" ht="15">
      <c r="A296" s="69" t="s">
        <v>1821</v>
      </c>
      <c r="B296" s="69" t="s">
        <v>1440</v>
      </c>
      <c r="C296" s="69">
        <v>2</v>
      </c>
      <c r="D296" s="87">
        <v>0.002580802282281426</v>
      </c>
      <c r="E296" s="87">
        <v>2.761551988564182</v>
      </c>
      <c r="F296" s="69" t="s">
        <v>267</v>
      </c>
      <c r="G296" s="69" t="b">
        <v>0</v>
      </c>
      <c r="H296" s="69" t="b">
        <v>0</v>
      </c>
      <c r="I296" s="69" t="b">
        <v>0</v>
      </c>
      <c r="J296" s="69" t="b">
        <v>0</v>
      </c>
      <c r="K296" s="69" t="b">
        <v>0</v>
      </c>
      <c r="L296" s="69" t="b">
        <v>0</v>
      </c>
    </row>
    <row r="297" spans="1:12" ht="15">
      <c r="A297" s="69" t="s">
        <v>1440</v>
      </c>
      <c r="B297" s="69" t="s">
        <v>1822</v>
      </c>
      <c r="C297" s="69">
        <v>2</v>
      </c>
      <c r="D297" s="87">
        <v>0.002580802282281426</v>
      </c>
      <c r="E297" s="87">
        <v>2.761551988564182</v>
      </c>
      <c r="F297" s="69" t="s">
        <v>267</v>
      </c>
      <c r="G297" s="69" t="b">
        <v>0</v>
      </c>
      <c r="H297" s="69" t="b">
        <v>0</v>
      </c>
      <c r="I297" s="69" t="b">
        <v>0</v>
      </c>
      <c r="J297" s="69" t="b">
        <v>0</v>
      </c>
      <c r="K297" s="69" t="b">
        <v>0</v>
      </c>
      <c r="L297" s="69" t="b">
        <v>0</v>
      </c>
    </row>
    <row r="298" spans="1:12" ht="15">
      <c r="A298" s="69" t="s">
        <v>1822</v>
      </c>
      <c r="B298" s="69" t="s">
        <v>1823</v>
      </c>
      <c r="C298" s="69">
        <v>2</v>
      </c>
      <c r="D298" s="87">
        <v>0.002580802282281426</v>
      </c>
      <c r="E298" s="87">
        <v>2.761551988564182</v>
      </c>
      <c r="F298" s="69" t="s">
        <v>267</v>
      </c>
      <c r="G298" s="69" t="b">
        <v>0</v>
      </c>
      <c r="H298" s="69" t="b">
        <v>0</v>
      </c>
      <c r="I298" s="69" t="b">
        <v>0</v>
      </c>
      <c r="J298" s="69" t="b">
        <v>0</v>
      </c>
      <c r="K298" s="69" t="b">
        <v>0</v>
      </c>
      <c r="L298" s="69" t="b">
        <v>0</v>
      </c>
    </row>
    <row r="299" spans="1:12" ht="15">
      <c r="A299" s="69" t="s">
        <v>1823</v>
      </c>
      <c r="B299" s="69" t="s">
        <v>1471</v>
      </c>
      <c r="C299" s="69">
        <v>2</v>
      </c>
      <c r="D299" s="87">
        <v>0.002580802282281426</v>
      </c>
      <c r="E299" s="87">
        <v>1.1540969653495134</v>
      </c>
      <c r="F299" s="69" t="s">
        <v>267</v>
      </c>
      <c r="G299" s="69" t="b">
        <v>0</v>
      </c>
      <c r="H299" s="69" t="b">
        <v>0</v>
      </c>
      <c r="I299" s="69" t="b">
        <v>0</v>
      </c>
      <c r="J299" s="69" t="b">
        <v>0</v>
      </c>
      <c r="K299" s="69" t="b">
        <v>0</v>
      </c>
      <c r="L299" s="69" t="b">
        <v>0</v>
      </c>
    </row>
    <row r="300" spans="1:12" ht="15">
      <c r="A300" s="69" t="s">
        <v>1474</v>
      </c>
      <c r="B300" s="69" t="s">
        <v>1475</v>
      </c>
      <c r="C300" s="69">
        <v>5</v>
      </c>
      <c r="D300" s="87">
        <v>0.009011123179531743</v>
      </c>
      <c r="E300" s="87">
        <v>1.5538830266438743</v>
      </c>
      <c r="F300" s="69" t="s">
        <v>220</v>
      </c>
      <c r="G300" s="69" t="b">
        <v>0</v>
      </c>
      <c r="H300" s="69" t="b">
        <v>0</v>
      </c>
      <c r="I300" s="69" t="b">
        <v>0</v>
      </c>
      <c r="J300" s="69" t="b">
        <v>0</v>
      </c>
      <c r="K300" s="69" t="b">
        <v>0</v>
      </c>
      <c r="L300" s="69" t="b">
        <v>0</v>
      </c>
    </row>
    <row r="301" spans="1:12" ht="15">
      <c r="A301" s="69" t="s">
        <v>1475</v>
      </c>
      <c r="B301" s="69" t="s">
        <v>1471</v>
      </c>
      <c r="C301" s="69">
        <v>5</v>
      </c>
      <c r="D301" s="87">
        <v>0.009011123179531743</v>
      </c>
      <c r="E301" s="87">
        <v>1.1389096786730564</v>
      </c>
      <c r="F301" s="69" t="s">
        <v>220</v>
      </c>
      <c r="G301" s="69" t="b">
        <v>0</v>
      </c>
      <c r="H301" s="69" t="b">
        <v>0</v>
      </c>
      <c r="I301" s="69" t="b">
        <v>0</v>
      </c>
      <c r="J301" s="69" t="b">
        <v>0</v>
      </c>
      <c r="K301" s="69" t="b">
        <v>0</v>
      </c>
      <c r="L301" s="69" t="b">
        <v>0</v>
      </c>
    </row>
    <row r="302" spans="1:12" ht="15">
      <c r="A302" s="69" t="s">
        <v>438</v>
      </c>
      <c r="B302" s="69" t="s">
        <v>693</v>
      </c>
      <c r="C302" s="69">
        <v>3</v>
      </c>
      <c r="D302" s="87">
        <v>0.008909548901661514</v>
      </c>
      <c r="E302" s="87">
        <v>1.2986105215405683</v>
      </c>
      <c r="F302" s="69" t="s">
        <v>220</v>
      </c>
      <c r="G302" s="69" t="b">
        <v>0</v>
      </c>
      <c r="H302" s="69" t="b">
        <v>0</v>
      </c>
      <c r="I302" s="69" t="b">
        <v>0</v>
      </c>
      <c r="J302" s="69" t="b">
        <v>0</v>
      </c>
      <c r="K302" s="69" t="b">
        <v>0</v>
      </c>
      <c r="L302" s="69" t="b">
        <v>0</v>
      </c>
    </row>
    <row r="303" spans="1:12" ht="15">
      <c r="A303" s="69" t="s">
        <v>1471</v>
      </c>
      <c r="B303" s="69" t="s">
        <v>1472</v>
      </c>
      <c r="C303" s="69">
        <v>3</v>
      </c>
      <c r="D303" s="87">
        <v>0.008909548901661514</v>
      </c>
      <c r="E303" s="87">
        <v>0.8726417892682872</v>
      </c>
      <c r="F303" s="69" t="s">
        <v>220</v>
      </c>
      <c r="G303" s="69" t="b">
        <v>0</v>
      </c>
      <c r="H303" s="69" t="b">
        <v>0</v>
      </c>
      <c r="I303" s="69" t="b">
        <v>0</v>
      </c>
      <c r="J303" s="69" t="b">
        <v>0</v>
      </c>
      <c r="K303" s="69" t="b">
        <v>0</v>
      </c>
      <c r="L303" s="69" t="b">
        <v>0</v>
      </c>
    </row>
    <row r="304" spans="1:12" ht="15">
      <c r="A304" s="69" t="s">
        <v>725</v>
      </c>
      <c r="B304" s="69" t="s">
        <v>732</v>
      </c>
      <c r="C304" s="69">
        <v>3</v>
      </c>
      <c r="D304" s="87">
        <v>0.008909548901661514</v>
      </c>
      <c r="E304" s="87">
        <v>1.4077549909656364</v>
      </c>
      <c r="F304" s="69" t="s">
        <v>220</v>
      </c>
      <c r="G304" s="69" t="b">
        <v>0</v>
      </c>
      <c r="H304" s="69" t="b">
        <v>0</v>
      </c>
      <c r="I304" s="69" t="b">
        <v>0</v>
      </c>
      <c r="J304" s="69" t="b">
        <v>0</v>
      </c>
      <c r="K304" s="69" t="b">
        <v>0</v>
      </c>
      <c r="L304" s="69" t="b">
        <v>0</v>
      </c>
    </row>
    <row r="305" spans="1:12" ht="15">
      <c r="A305" s="69" t="s">
        <v>730</v>
      </c>
      <c r="B305" s="69" t="s">
        <v>1474</v>
      </c>
      <c r="C305" s="69">
        <v>3</v>
      </c>
      <c r="D305" s="87">
        <v>0.008909548901661514</v>
      </c>
      <c r="E305" s="87">
        <v>1.5538830266438743</v>
      </c>
      <c r="F305" s="69" t="s">
        <v>220</v>
      </c>
      <c r="G305" s="69" t="b">
        <v>0</v>
      </c>
      <c r="H305" s="69" t="b">
        <v>0</v>
      </c>
      <c r="I305" s="69" t="b">
        <v>0</v>
      </c>
      <c r="J305" s="69" t="b">
        <v>0</v>
      </c>
      <c r="K305" s="69" t="b">
        <v>0</v>
      </c>
      <c r="L305" s="69" t="b">
        <v>0</v>
      </c>
    </row>
    <row r="306" spans="1:12" ht="15">
      <c r="A306" s="69" t="s">
        <v>343</v>
      </c>
      <c r="B306" s="69" t="s">
        <v>732</v>
      </c>
      <c r="C306" s="69">
        <v>2</v>
      </c>
      <c r="D306" s="87">
        <v>0.0077932914683604615</v>
      </c>
      <c r="E306" s="87">
        <v>1.4077549909656364</v>
      </c>
      <c r="F306" s="69" t="s">
        <v>220</v>
      </c>
      <c r="G306" s="69" t="b">
        <v>0</v>
      </c>
      <c r="H306" s="69" t="b">
        <v>0</v>
      </c>
      <c r="I306" s="69" t="b">
        <v>0</v>
      </c>
      <c r="J306" s="69" t="b">
        <v>0</v>
      </c>
      <c r="K306" s="69" t="b">
        <v>0</v>
      </c>
      <c r="L306" s="69" t="b">
        <v>0</v>
      </c>
    </row>
    <row r="307" spans="1:12" ht="15">
      <c r="A307" s="69" t="s">
        <v>732</v>
      </c>
      <c r="B307" s="69" t="s">
        <v>438</v>
      </c>
      <c r="C307" s="69">
        <v>2</v>
      </c>
      <c r="D307" s="87">
        <v>0.0077932914683604615</v>
      </c>
      <c r="E307" s="87">
        <v>1.2986105215405683</v>
      </c>
      <c r="F307" s="69" t="s">
        <v>220</v>
      </c>
      <c r="G307" s="69" t="b">
        <v>0</v>
      </c>
      <c r="H307" s="69" t="b">
        <v>0</v>
      </c>
      <c r="I307" s="69" t="b">
        <v>0</v>
      </c>
      <c r="J307" s="69" t="b">
        <v>0</v>
      </c>
      <c r="K307" s="69" t="b">
        <v>0</v>
      </c>
      <c r="L307" s="69" t="b">
        <v>0</v>
      </c>
    </row>
    <row r="308" spans="1:12" ht="15">
      <c r="A308" s="69" t="s">
        <v>693</v>
      </c>
      <c r="B308" s="69" t="s">
        <v>746</v>
      </c>
      <c r="C308" s="69">
        <v>2</v>
      </c>
      <c r="D308" s="87">
        <v>0.0077932914683604615</v>
      </c>
      <c r="E308" s="87">
        <v>1.2986105215405683</v>
      </c>
      <c r="F308" s="69" t="s">
        <v>220</v>
      </c>
      <c r="G308" s="69" t="b">
        <v>0</v>
      </c>
      <c r="H308" s="69" t="b">
        <v>0</v>
      </c>
      <c r="I308" s="69" t="b">
        <v>0</v>
      </c>
      <c r="J308" s="69" t="b">
        <v>0</v>
      </c>
      <c r="K308" s="69" t="b">
        <v>0</v>
      </c>
      <c r="L308" s="69" t="b">
        <v>0</v>
      </c>
    </row>
    <row r="309" spans="1:12" ht="15">
      <c r="A309" s="69" t="s">
        <v>746</v>
      </c>
      <c r="B309" s="69" t="s">
        <v>745</v>
      </c>
      <c r="C309" s="69">
        <v>2</v>
      </c>
      <c r="D309" s="87">
        <v>0.0077932914683604615</v>
      </c>
      <c r="E309" s="87">
        <v>1.951823035315912</v>
      </c>
      <c r="F309" s="69" t="s">
        <v>220</v>
      </c>
      <c r="G309" s="69" t="b">
        <v>0</v>
      </c>
      <c r="H309" s="69" t="b">
        <v>0</v>
      </c>
      <c r="I309" s="69" t="b">
        <v>0</v>
      </c>
      <c r="J309" s="69" t="b">
        <v>0</v>
      </c>
      <c r="K309" s="69" t="b">
        <v>0</v>
      </c>
      <c r="L309" s="69" t="b">
        <v>0</v>
      </c>
    </row>
    <row r="310" spans="1:12" ht="15">
      <c r="A310" s="69" t="s">
        <v>745</v>
      </c>
      <c r="B310" s="69" t="s">
        <v>744</v>
      </c>
      <c r="C310" s="69">
        <v>2</v>
      </c>
      <c r="D310" s="87">
        <v>0.0077932914683604615</v>
      </c>
      <c r="E310" s="87">
        <v>1.951823035315912</v>
      </c>
      <c r="F310" s="69" t="s">
        <v>220</v>
      </c>
      <c r="G310" s="69" t="b">
        <v>0</v>
      </c>
      <c r="H310" s="69" t="b">
        <v>0</v>
      </c>
      <c r="I310" s="69" t="b">
        <v>0</v>
      </c>
      <c r="J310" s="69" t="b">
        <v>0</v>
      </c>
      <c r="K310" s="69" t="b">
        <v>0</v>
      </c>
      <c r="L310" s="69" t="b">
        <v>0</v>
      </c>
    </row>
    <row r="311" spans="1:12" ht="15">
      <c r="A311" s="69" t="s">
        <v>744</v>
      </c>
      <c r="B311" s="69" t="s">
        <v>743</v>
      </c>
      <c r="C311" s="69">
        <v>2</v>
      </c>
      <c r="D311" s="87">
        <v>0.0077932914683604615</v>
      </c>
      <c r="E311" s="87">
        <v>1.951823035315912</v>
      </c>
      <c r="F311" s="69" t="s">
        <v>220</v>
      </c>
      <c r="G311" s="69" t="b">
        <v>0</v>
      </c>
      <c r="H311" s="69" t="b">
        <v>0</v>
      </c>
      <c r="I311" s="69" t="b">
        <v>0</v>
      </c>
      <c r="J311" s="69" t="b">
        <v>0</v>
      </c>
      <c r="K311" s="69" t="b">
        <v>0</v>
      </c>
      <c r="L311" s="69" t="b">
        <v>0</v>
      </c>
    </row>
    <row r="312" spans="1:12" ht="15">
      <c r="A312" s="69" t="s">
        <v>743</v>
      </c>
      <c r="B312" s="69" t="s">
        <v>742</v>
      </c>
      <c r="C312" s="69">
        <v>2</v>
      </c>
      <c r="D312" s="87">
        <v>0.0077932914683604615</v>
      </c>
      <c r="E312" s="87">
        <v>1.951823035315912</v>
      </c>
      <c r="F312" s="69" t="s">
        <v>220</v>
      </c>
      <c r="G312" s="69" t="b">
        <v>0</v>
      </c>
      <c r="H312" s="69" t="b">
        <v>0</v>
      </c>
      <c r="I312" s="69" t="b">
        <v>0</v>
      </c>
      <c r="J312" s="69" t="b">
        <v>0</v>
      </c>
      <c r="K312" s="69" t="b">
        <v>0</v>
      </c>
      <c r="L312" s="69" t="b">
        <v>0</v>
      </c>
    </row>
    <row r="313" spans="1:12" ht="15">
      <c r="A313" s="69" t="s">
        <v>742</v>
      </c>
      <c r="B313" s="69" t="s">
        <v>741</v>
      </c>
      <c r="C313" s="69">
        <v>2</v>
      </c>
      <c r="D313" s="87">
        <v>0.0077932914683604615</v>
      </c>
      <c r="E313" s="87">
        <v>1.951823035315912</v>
      </c>
      <c r="F313" s="69" t="s">
        <v>220</v>
      </c>
      <c r="G313" s="69" t="b">
        <v>0</v>
      </c>
      <c r="H313" s="69" t="b">
        <v>0</v>
      </c>
      <c r="I313" s="69" t="b">
        <v>0</v>
      </c>
      <c r="J313" s="69" t="b">
        <v>0</v>
      </c>
      <c r="K313" s="69" t="b">
        <v>0</v>
      </c>
      <c r="L313" s="69" t="b">
        <v>0</v>
      </c>
    </row>
    <row r="314" spans="1:12" ht="15">
      <c r="A314" s="69" t="s">
        <v>741</v>
      </c>
      <c r="B314" s="69" t="s">
        <v>720</v>
      </c>
      <c r="C314" s="69">
        <v>2</v>
      </c>
      <c r="D314" s="87">
        <v>0.0077932914683604615</v>
      </c>
      <c r="E314" s="87">
        <v>1.6507930396519308</v>
      </c>
      <c r="F314" s="69" t="s">
        <v>220</v>
      </c>
      <c r="G314" s="69" t="b">
        <v>0</v>
      </c>
      <c r="H314" s="69" t="b">
        <v>0</v>
      </c>
      <c r="I314" s="69" t="b">
        <v>0</v>
      </c>
      <c r="J314" s="69" t="b">
        <v>0</v>
      </c>
      <c r="K314" s="69" t="b">
        <v>0</v>
      </c>
      <c r="L314" s="69" t="b">
        <v>0</v>
      </c>
    </row>
    <row r="315" spans="1:12" ht="15">
      <c r="A315" s="69" t="s">
        <v>720</v>
      </c>
      <c r="B315" s="69" t="s">
        <v>740</v>
      </c>
      <c r="C315" s="69">
        <v>2</v>
      </c>
      <c r="D315" s="87">
        <v>0.0077932914683604615</v>
      </c>
      <c r="E315" s="87">
        <v>1.6507930396519308</v>
      </c>
      <c r="F315" s="69" t="s">
        <v>220</v>
      </c>
      <c r="G315" s="69" t="b">
        <v>0</v>
      </c>
      <c r="H315" s="69" t="b">
        <v>0</v>
      </c>
      <c r="I315" s="69" t="b">
        <v>0</v>
      </c>
      <c r="J315" s="69" t="b">
        <v>0</v>
      </c>
      <c r="K315" s="69" t="b">
        <v>0</v>
      </c>
      <c r="L315" s="69" t="b">
        <v>0</v>
      </c>
    </row>
    <row r="316" spans="1:12" ht="15">
      <c r="A316" s="69" t="s">
        <v>740</v>
      </c>
      <c r="B316" s="69" t="s">
        <v>731</v>
      </c>
      <c r="C316" s="69">
        <v>2</v>
      </c>
      <c r="D316" s="87">
        <v>0.0077932914683604615</v>
      </c>
      <c r="E316" s="87">
        <v>1.5538830266438743</v>
      </c>
      <c r="F316" s="69" t="s">
        <v>220</v>
      </c>
      <c r="G316" s="69" t="b">
        <v>0</v>
      </c>
      <c r="H316" s="69" t="b">
        <v>0</v>
      </c>
      <c r="I316" s="69" t="b">
        <v>0</v>
      </c>
      <c r="J316" s="69" t="b">
        <v>0</v>
      </c>
      <c r="K316" s="69" t="b">
        <v>0</v>
      </c>
      <c r="L316" s="69" t="b">
        <v>0</v>
      </c>
    </row>
    <row r="317" spans="1:12" ht="15">
      <c r="A317" s="69" t="s">
        <v>731</v>
      </c>
      <c r="B317" s="69" t="s">
        <v>1474</v>
      </c>
      <c r="C317" s="69">
        <v>2</v>
      </c>
      <c r="D317" s="87">
        <v>0.0077932914683604615</v>
      </c>
      <c r="E317" s="87">
        <v>1.1559430179718369</v>
      </c>
      <c r="F317" s="69" t="s">
        <v>220</v>
      </c>
      <c r="G317" s="69" t="b">
        <v>0</v>
      </c>
      <c r="H317" s="69" t="b">
        <v>0</v>
      </c>
      <c r="I317" s="69" t="b">
        <v>0</v>
      </c>
      <c r="J317" s="69" t="b">
        <v>0</v>
      </c>
      <c r="K317" s="69" t="b">
        <v>0</v>
      </c>
      <c r="L317" s="69" t="b">
        <v>0</v>
      </c>
    </row>
    <row r="318" spans="1:12" ht="15">
      <c r="A318" s="69" t="s">
        <v>1471</v>
      </c>
      <c r="B318" s="69" t="s">
        <v>1778</v>
      </c>
      <c r="C318" s="69">
        <v>2</v>
      </c>
      <c r="D318" s="87">
        <v>0.0077932914683604615</v>
      </c>
      <c r="E318" s="87">
        <v>1.1736717849322684</v>
      </c>
      <c r="F318" s="69" t="s">
        <v>220</v>
      </c>
      <c r="G318" s="69" t="b">
        <v>0</v>
      </c>
      <c r="H318" s="69" t="b">
        <v>0</v>
      </c>
      <c r="I318" s="69" t="b">
        <v>0</v>
      </c>
      <c r="J318" s="69" t="b">
        <v>0</v>
      </c>
      <c r="K318" s="69" t="b">
        <v>0</v>
      </c>
      <c r="L318" s="69" t="b">
        <v>0</v>
      </c>
    </row>
    <row r="319" spans="1:12" ht="15">
      <c r="A319" s="69" t="s">
        <v>1778</v>
      </c>
      <c r="B319" s="69" t="s">
        <v>1673</v>
      </c>
      <c r="C319" s="69">
        <v>2</v>
      </c>
      <c r="D319" s="87">
        <v>0.0077932914683604615</v>
      </c>
      <c r="E319" s="87">
        <v>1.6507930396519308</v>
      </c>
      <c r="F319" s="69" t="s">
        <v>220</v>
      </c>
      <c r="G319" s="69" t="b">
        <v>0</v>
      </c>
      <c r="H319" s="69" t="b">
        <v>0</v>
      </c>
      <c r="I319" s="69" t="b">
        <v>0</v>
      </c>
      <c r="J319" s="69" t="b">
        <v>0</v>
      </c>
      <c r="K319" s="69" t="b">
        <v>0</v>
      </c>
      <c r="L319" s="69" t="b">
        <v>0</v>
      </c>
    </row>
    <row r="320" spans="1:12" ht="15">
      <c r="A320" s="69" t="s">
        <v>1673</v>
      </c>
      <c r="B320" s="69" t="s">
        <v>1779</v>
      </c>
      <c r="C320" s="69">
        <v>2</v>
      </c>
      <c r="D320" s="87">
        <v>0.0077932914683604615</v>
      </c>
      <c r="E320" s="87">
        <v>1.951823035315912</v>
      </c>
      <c r="F320" s="69" t="s">
        <v>220</v>
      </c>
      <c r="G320" s="69" t="b">
        <v>0</v>
      </c>
      <c r="H320" s="69" t="b">
        <v>0</v>
      </c>
      <c r="I320" s="69" t="b">
        <v>0</v>
      </c>
      <c r="J320" s="69" t="b">
        <v>0</v>
      </c>
      <c r="K320" s="69" t="b">
        <v>0</v>
      </c>
      <c r="L320" s="69" t="b">
        <v>0</v>
      </c>
    </row>
    <row r="321" spans="1:12" ht="15">
      <c r="A321" s="69" t="s">
        <v>1779</v>
      </c>
      <c r="B321" s="69" t="s">
        <v>1780</v>
      </c>
      <c r="C321" s="69">
        <v>2</v>
      </c>
      <c r="D321" s="87">
        <v>0.0077932914683604615</v>
      </c>
      <c r="E321" s="87">
        <v>1.951823035315912</v>
      </c>
      <c r="F321" s="69" t="s">
        <v>220</v>
      </c>
      <c r="G321" s="69" t="b">
        <v>0</v>
      </c>
      <c r="H321" s="69" t="b">
        <v>0</v>
      </c>
      <c r="I321" s="69" t="b">
        <v>0</v>
      </c>
      <c r="J321" s="69" t="b">
        <v>0</v>
      </c>
      <c r="K321" s="69" t="b">
        <v>0</v>
      </c>
      <c r="L321" s="69" t="b">
        <v>0</v>
      </c>
    </row>
    <row r="322" spans="1:12" ht="15">
      <c r="A322" s="69" t="s">
        <v>1780</v>
      </c>
      <c r="B322" s="69" t="s">
        <v>1781</v>
      </c>
      <c r="C322" s="69">
        <v>2</v>
      </c>
      <c r="D322" s="87">
        <v>0.0077932914683604615</v>
      </c>
      <c r="E322" s="87">
        <v>1.951823035315912</v>
      </c>
      <c r="F322" s="69" t="s">
        <v>220</v>
      </c>
      <c r="G322" s="69" t="b">
        <v>0</v>
      </c>
      <c r="H322" s="69" t="b">
        <v>0</v>
      </c>
      <c r="I322" s="69" t="b">
        <v>0</v>
      </c>
      <c r="J322" s="69" t="b">
        <v>0</v>
      </c>
      <c r="K322" s="69" t="b">
        <v>0</v>
      </c>
      <c r="L322" s="69" t="b">
        <v>0</v>
      </c>
    </row>
    <row r="323" spans="1:12" ht="15">
      <c r="A323" s="69" t="s">
        <v>1781</v>
      </c>
      <c r="B323" s="69" t="s">
        <v>1782</v>
      </c>
      <c r="C323" s="69">
        <v>2</v>
      </c>
      <c r="D323" s="87">
        <v>0.0077932914683604615</v>
      </c>
      <c r="E323" s="87">
        <v>1.951823035315912</v>
      </c>
      <c r="F323" s="69" t="s">
        <v>220</v>
      </c>
      <c r="G323" s="69" t="b">
        <v>0</v>
      </c>
      <c r="H323" s="69" t="b">
        <v>0</v>
      </c>
      <c r="I323" s="69" t="b">
        <v>0</v>
      </c>
      <c r="J323" s="69" t="b">
        <v>0</v>
      </c>
      <c r="K323" s="69" t="b">
        <v>0</v>
      </c>
      <c r="L323" s="69" t="b">
        <v>0</v>
      </c>
    </row>
    <row r="324" spans="1:12" ht="15">
      <c r="A324" s="69" t="s">
        <v>1690</v>
      </c>
      <c r="B324" s="69" t="s">
        <v>1471</v>
      </c>
      <c r="C324" s="69">
        <v>2</v>
      </c>
      <c r="D324" s="87">
        <v>0.0077932914683604615</v>
      </c>
      <c r="E324" s="87">
        <v>1.1389096786730564</v>
      </c>
      <c r="F324" s="69" t="s">
        <v>220</v>
      </c>
      <c r="G324" s="69" t="b">
        <v>0</v>
      </c>
      <c r="H324" s="69" t="b">
        <v>0</v>
      </c>
      <c r="I324" s="69" t="b">
        <v>0</v>
      </c>
      <c r="J324" s="69" t="b">
        <v>0</v>
      </c>
      <c r="K324" s="69" t="b">
        <v>0</v>
      </c>
      <c r="L324" s="69" t="b">
        <v>0</v>
      </c>
    </row>
    <row r="325" spans="1:12" ht="15">
      <c r="A325" s="69" t="s">
        <v>1471</v>
      </c>
      <c r="B325" s="69" t="s">
        <v>1691</v>
      </c>
      <c r="C325" s="69">
        <v>2</v>
      </c>
      <c r="D325" s="87">
        <v>0.0077932914683604615</v>
      </c>
      <c r="E325" s="87">
        <v>1.1736717849322684</v>
      </c>
      <c r="F325" s="69" t="s">
        <v>220</v>
      </c>
      <c r="G325" s="69" t="b">
        <v>0</v>
      </c>
      <c r="H325" s="69" t="b">
        <v>0</v>
      </c>
      <c r="I325" s="69" t="b">
        <v>0</v>
      </c>
      <c r="J325" s="69" t="b">
        <v>0</v>
      </c>
      <c r="K325" s="69" t="b">
        <v>0</v>
      </c>
      <c r="L325" s="69" t="b">
        <v>0</v>
      </c>
    </row>
    <row r="326" spans="1:12" ht="15">
      <c r="A326" s="69" t="s">
        <v>1691</v>
      </c>
      <c r="B326" s="69" t="s">
        <v>1715</v>
      </c>
      <c r="C326" s="69">
        <v>2</v>
      </c>
      <c r="D326" s="87">
        <v>0.0077932914683604615</v>
      </c>
      <c r="E326" s="87">
        <v>1.951823035315912</v>
      </c>
      <c r="F326" s="69" t="s">
        <v>220</v>
      </c>
      <c r="G326" s="69" t="b">
        <v>0</v>
      </c>
      <c r="H326" s="69" t="b">
        <v>0</v>
      </c>
      <c r="I326" s="69" t="b">
        <v>0</v>
      </c>
      <c r="J326" s="69" t="b">
        <v>0</v>
      </c>
      <c r="K326" s="69" t="b">
        <v>0</v>
      </c>
      <c r="L326" s="69" t="b">
        <v>0</v>
      </c>
    </row>
    <row r="327" spans="1:12" ht="15">
      <c r="A327" s="69" t="s">
        <v>1715</v>
      </c>
      <c r="B327" s="69" t="s">
        <v>736</v>
      </c>
      <c r="C327" s="69">
        <v>2</v>
      </c>
      <c r="D327" s="87">
        <v>0.0077932914683604615</v>
      </c>
      <c r="E327" s="87">
        <v>1.951823035315912</v>
      </c>
      <c r="F327" s="69" t="s">
        <v>220</v>
      </c>
      <c r="G327" s="69" t="b">
        <v>0</v>
      </c>
      <c r="H327" s="69" t="b">
        <v>0</v>
      </c>
      <c r="I327" s="69" t="b">
        <v>0</v>
      </c>
      <c r="J327" s="69" t="b">
        <v>0</v>
      </c>
      <c r="K327" s="69" t="b">
        <v>0</v>
      </c>
      <c r="L327" s="69" t="b">
        <v>0</v>
      </c>
    </row>
    <row r="328" spans="1:12" ht="15">
      <c r="A328" s="69" t="s">
        <v>736</v>
      </c>
      <c r="B328" s="69" t="s">
        <v>693</v>
      </c>
      <c r="C328" s="69">
        <v>2</v>
      </c>
      <c r="D328" s="87">
        <v>0.0077932914683604615</v>
      </c>
      <c r="E328" s="87">
        <v>1.2986105215405683</v>
      </c>
      <c r="F328" s="69" t="s">
        <v>220</v>
      </c>
      <c r="G328" s="69" t="b">
        <v>0</v>
      </c>
      <c r="H328" s="69" t="b">
        <v>0</v>
      </c>
      <c r="I328" s="69" t="b">
        <v>0</v>
      </c>
      <c r="J328" s="69" t="b">
        <v>0</v>
      </c>
      <c r="K328" s="69" t="b">
        <v>0</v>
      </c>
      <c r="L328" s="69" t="b">
        <v>0</v>
      </c>
    </row>
    <row r="329" spans="1:12" ht="15">
      <c r="A329" s="69" t="s">
        <v>693</v>
      </c>
      <c r="B329" s="69" t="s">
        <v>728</v>
      </c>
      <c r="C329" s="69">
        <v>2</v>
      </c>
      <c r="D329" s="87">
        <v>0.0077932914683604615</v>
      </c>
      <c r="E329" s="87">
        <v>0.9006705128685307</v>
      </c>
      <c r="F329" s="69" t="s">
        <v>220</v>
      </c>
      <c r="G329" s="69" t="b">
        <v>0</v>
      </c>
      <c r="H329" s="69" t="b">
        <v>0</v>
      </c>
      <c r="I329" s="69" t="b">
        <v>0</v>
      </c>
      <c r="J329" s="69" t="b">
        <v>0</v>
      </c>
      <c r="K329" s="69" t="b">
        <v>0</v>
      </c>
      <c r="L329" s="69" t="b">
        <v>0</v>
      </c>
    </row>
    <row r="330" spans="1:12" ht="15">
      <c r="A330" s="69" t="s">
        <v>728</v>
      </c>
      <c r="B330" s="69" t="s">
        <v>369</v>
      </c>
      <c r="C330" s="69">
        <v>2</v>
      </c>
      <c r="D330" s="87">
        <v>0.0077932914683604615</v>
      </c>
      <c r="E330" s="87">
        <v>1.3777917675881932</v>
      </c>
      <c r="F330" s="69" t="s">
        <v>220</v>
      </c>
      <c r="G330" s="69" t="b">
        <v>0</v>
      </c>
      <c r="H330" s="69" t="b">
        <v>0</v>
      </c>
      <c r="I330" s="69" t="b">
        <v>0</v>
      </c>
      <c r="J330" s="69" t="b">
        <v>0</v>
      </c>
      <c r="K330" s="69" t="b">
        <v>0</v>
      </c>
      <c r="L330" s="69" t="b">
        <v>0</v>
      </c>
    </row>
    <row r="331" spans="1:12" ht="15">
      <c r="A331" s="69" t="s">
        <v>369</v>
      </c>
      <c r="B331" s="69" t="s">
        <v>731</v>
      </c>
      <c r="C331" s="69">
        <v>2</v>
      </c>
      <c r="D331" s="87">
        <v>0.0077932914683604615</v>
      </c>
      <c r="E331" s="87">
        <v>1.2528530309798933</v>
      </c>
      <c r="F331" s="69" t="s">
        <v>220</v>
      </c>
      <c r="G331" s="69" t="b">
        <v>0</v>
      </c>
      <c r="H331" s="69" t="b">
        <v>0</v>
      </c>
      <c r="I331" s="69" t="b">
        <v>0</v>
      </c>
      <c r="J331" s="69" t="b">
        <v>0</v>
      </c>
      <c r="K331" s="69" t="b">
        <v>0</v>
      </c>
      <c r="L331" s="69" t="b">
        <v>0</v>
      </c>
    </row>
    <row r="332" spans="1:12" ht="15">
      <c r="A332" s="69" t="s">
        <v>731</v>
      </c>
      <c r="B332" s="69" t="s">
        <v>724</v>
      </c>
      <c r="C332" s="69">
        <v>2</v>
      </c>
      <c r="D332" s="87">
        <v>0.0077932914683604615</v>
      </c>
      <c r="E332" s="87">
        <v>1.3777917675881932</v>
      </c>
      <c r="F332" s="69" t="s">
        <v>220</v>
      </c>
      <c r="G332" s="69" t="b">
        <v>0</v>
      </c>
      <c r="H332" s="69" t="b">
        <v>0</v>
      </c>
      <c r="I332" s="69" t="b">
        <v>0</v>
      </c>
      <c r="J332" s="69" t="b">
        <v>0</v>
      </c>
      <c r="K332" s="69" t="b">
        <v>0</v>
      </c>
      <c r="L332" s="69" t="b">
        <v>0</v>
      </c>
    </row>
    <row r="333" spans="1:12" ht="15">
      <c r="A333" s="69" t="s">
        <v>724</v>
      </c>
      <c r="B333" s="69" t="s">
        <v>713</v>
      </c>
      <c r="C333" s="69">
        <v>2</v>
      </c>
      <c r="D333" s="87">
        <v>0.0077932914683604615</v>
      </c>
      <c r="E333" s="87">
        <v>1.7757317762602307</v>
      </c>
      <c r="F333" s="69" t="s">
        <v>220</v>
      </c>
      <c r="G333" s="69" t="b">
        <v>0</v>
      </c>
      <c r="H333" s="69" t="b">
        <v>0</v>
      </c>
      <c r="I333" s="69" t="b">
        <v>0</v>
      </c>
      <c r="J333" s="69" t="b">
        <v>0</v>
      </c>
      <c r="K333" s="69" t="b">
        <v>0</v>
      </c>
      <c r="L333" s="69" t="b">
        <v>0</v>
      </c>
    </row>
    <row r="334" spans="1:12" ht="15">
      <c r="A334" s="69" t="s">
        <v>713</v>
      </c>
      <c r="B334" s="69" t="s">
        <v>720</v>
      </c>
      <c r="C334" s="69">
        <v>2</v>
      </c>
      <c r="D334" s="87">
        <v>0.0077932914683604615</v>
      </c>
      <c r="E334" s="87">
        <v>1.6507930396519308</v>
      </c>
      <c r="F334" s="69" t="s">
        <v>220</v>
      </c>
      <c r="G334" s="69" t="b">
        <v>0</v>
      </c>
      <c r="H334" s="69" t="b">
        <v>0</v>
      </c>
      <c r="I334" s="69" t="b">
        <v>0</v>
      </c>
      <c r="J334" s="69" t="b">
        <v>0</v>
      </c>
      <c r="K334" s="69" t="b">
        <v>0</v>
      </c>
      <c r="L334" s="69" t="b">
        <v>0</v>
      </c>
    </row>
    <row r="335" spans="1:12" ht="15">
      <c r="A335" s="69" t="s">
        <v>720</v>
      </c>
      <c r="B335" s="69" t="s">
        <v>723</v>
      </c>
      <c r="C335" s="69">
        <v>2</v>
      </c>
      <c r="D335" s="87">
        <v>0.0077932914683604615</v>
      </c>
      <c r="E335" s="87">
        <v>1.4747017805962497</v>
      </c>
      <c r="F335" s="69" t="s">
        <v>220</v>
      </c>
      <c r="G335" s="69" t="b">
        <v>0</v>
      </c>
      <c r="H335" s="69" t="b">
        <v>0</v>
      </c>
      <c r="I335" s="69" t="b">
        <v>0</v>
      </c>
      <c r="J335" s="69" t="b">
        <v>0</v>
      </c>
      <c r="K335" s="69" t="b">
        <v>0</v>
      </c>
      <c r="L335" s="69" t="b">
        <v>0</v>
      </c>
    </row>
    <row r="336" spans="1:12" ht="15">
      <c r="A336" s="69" t="s">
        <v>723</v>
      </c>
      <c r="B336" s="69" t="s">
        <v>730</v>
      </c>
      <c r="C336" s="69">
        <v>2</v>
      </c>
      <c r="D336" s="87">
        <v>0.0077932914683604615</v>
      </c>
      <c r="E336" s="87">
        <v>1.5996405172045496</v>
      </c>
      <c r="F336" s="69" t="s">
        <v>220</v>
      </c>
      <c r="G336" s="69" t="b">
        <v>0</v>
      </c>
      <c r="H336" s="69" t="b">
        <v>0</v>
      </c>
      <c r="I336" s="69" t="b">
        <v>0</v>
      </c>
      <c r="J336" s="69" t="b">
        <v>0</v>
      </c>
      <c r="K336" s="69" t="b">
        <v>0</v>
      </c>
      <c r="L336" s="69" t="b">
        <v>0</v>
      </c>
    </row>
    <row r="337" spans="1:12" ht="15">
      <c r="A337" s="69" t="s">
        <v>1472</v>
      </c>
      <c r="B337" s="69" t="s">
        <v>1476</v>
      </c>
      <c r="C337" s="69">
        <v>2</v>
      </c>
      <c r="D337" s="87">
        <v>0.0077932914683604615</v>
      </c>
      <c r="E337" s="87">
        <v>1.2528530309798933</v>
      </c>
      <c r="F337" s="69" t="s">
        <v>220</v>
      </c>
      <c r="G337" s="69" t="b">
        <v>0</v>
      </c>
      <c r="H337" s="69" t="b">
        <v>0</v>
      </c>
      <c r="I337" s="69" t="b">
        <v>0</v>
      </c>
      <c r="J337" s="69" t="b">
        <v>0</v>
      </c>
      <c r="K337" s="69" t="b">
        <v>0</v>
      </c>
      <c r="L337" s="69" t="b">
        <v>0</v>
      </c>
    </row>
    <row r="338" spans="1:12" ht="15">
      <c r="A338" s="69" t="s">
        <v>1476</v>
      </c>
      <c r="B338" s="69" t="s">
        <v>1674</v>
      </c>
      <c r="C338" s="69">
        <v>2</v>
      </c>
      <c r="D338" s="87">
        <v>0.0077932914683604615</v>
      </c>
      <c r="E338" s="87">
        <v>1.2528530309798933</v>
      </c>
      <c r="F338" s="69" t="s">
        <v>220</v>
      </c>
      <c r="G338" s="69" t="b">
        <v>0</v>
      </c>
      <c r="H338" s="69" t="b">
        <v>0</v>
      </c>
      <c r="I338" s="69" t="b">
        <v>0</v>
      </c>
      <c r="J338" s="69" t="b">
        <v>0</v>
      </c>
      <c r="K338" s="69" t="b">
        <v>0</v>
      </c>
      <c r="L338" s="69" t="b">
        <v>0</v>
      </c>
    </row>
    <row r="339" spans="1:12" ht="15">
      <c r="A339" s="69" t="s">
        <v>1674</v>
      </c>
      <c r="B339" s="69" t="s">
        <v>1675</v>
      </c>
      <c r="C339" s="69">
        <v>2</v>
      </c>
      <c r="D339" s="87">
        <v>0.0077932914683604615</v>
      </c>
      <c r="E339" s="87">
        <v>1.4747017805962497</v>
      </c>
      <c r="F339" s="69" t="s">
        <v>220</v>
      </c>
      <c r="G339" s="69" t="b">
        <v>0</v>
      </c>
      <c r="H339" s="69" t="b">
        <v>0</v>
      </c>
      <c r="I339" s="69" t="b">
        <v>0</v>
      </c>
      <c r="J339" s="69" t="b">
        <v>0</v>
      </c>
      <c r="K339" s="69" t="b">
        <v>0</v>
      </c>
      <c r="L339" s="69" t="b">
        <v>0</v>
      </c>
    </row>
    <row r="340" spans="1:12" ht="15">
      <c r="A340" s="69" t="s">
        <v>1675</v>
      </c>
      <c r="B340" s="69" t="s">
        <v>1673</v>
      </c>
      <c r="C340" s="69">
        <v>2</v>
      </c>
      <c r="D340" s="87">
        <v>0.0077932914683604615</v>
      </c>
      <c r="E340" s="87">
        <v>1.4747017805962497</v>
      </c>
      <c r="F340" s="69" t="s">
        <v>220</v>
      </c>
      <c r="G340" s="69" t="b">
        <v>0</v>
      </c>
      <c r="H340" s="69" t="b">
        <v>0</v>
      </c>
      <c r="I340" s="69" t="b">
        <v>0</v>
      </c>
      <c r="J340" s="69" t="b">
        <v>0</v>
      </c>
      <c r="K340" s="69" t="b">
        <v>0</v>
      </c>
      <c r="L340" s="69" t="b">
        <v>0</v>
      </c>
    </row>
    <row r="341" spans="1:12" ht="15">
      <c r="A341" s="69" t="s">
        <v>349</v>
      </c>
      <c r="B341" s="69" t="s">
        <v>1478</v>
      </c>
      <c r="C341" s="69">
        <v>11</v>
      </c>
      <c r="D341" s="87">
        <v>0.010284375133695706</v>
      </c>
      <c r="E341" s="87">
        <v>1.432434774521513</v>
      </c>
      <c r="F341" s="69" t="s">
        <v>1404</v>
      </c>
      <c r="G341" s="69" t="b">
        <v>0</v>
      </c>
      <c r="H341" s="69" t="b">
        <v>0</v>
      </c>
      <c r="I341" s="69" t="b">
        <v>0</v>
      </c>
      <c r="J341" s="69" t="b">
        <v>0</v>
      </c>
      <c r="K341" s="69" t="b">
        <v>0</v>
      </c>
      <c r="L341" s="69" t="b">
        <v>0</v>
      </c>
    </row>
    <row r="342" spans="1:12" ht="15">
      <c r="A342" s="69" t="s">
        <v>1687</v>
      </c>
      <c r="B342" s="69" t="s">
        <v>349</v>
      </c>
      <c r="C342" s="69">
        <v>5</v>
      </c>
      <c r="D342" s="87">
        <v>0.00861967773048618</v>
      </c>
      <c r="E342" s="87">
        <v>1.5671333484189691</v>
      </c>
      <c r="F342" s="69" t="s">
        <v>1404</v>
      </c>
      <c r="G342" s="69" t="b">
        <v>0</v>
      </c>
      <c r="H342" s="69" t="b">
        <v>0</v>
      </c>
      <c r="I342" s="69" t="b">
        <v>0</v>
      </c>
      <c r="J342" s="69" t="b">
        <v>0</v>
      </c>
      <c r="K342" s="69" t="b">
        <v>0</v>
      </c>
      <c r="L342" s="69" t="b">
        <v>0</v>
      </c>
    </row>
    <row r="343" spans="1:12" ht="15">
      <c r="A343" s="69" t="s">
        <v>1473</v>
      </c>
      <c r="B343" s="69" t="s">
        <v>1485</v>
      </c>
      <c r="C343" s="69">
        <v>5</v>
      </c>
      <c r="D343" s="87">
        <v>0.00861967773048618</v>
      </c>
      <c r="E343" s="87">
        <v>1.9095560292411753</v>
      </c>
      <c r="F343" s="69" t="s">
        <v>1404</v>
      </c>
      <c r="G343" s="69" t="b">
        <v>0</v>
      </c>
      <c r="H343" s="69" t="b">
        <v>0</v>
      </c>
      <c r="I343" s="69" t="b">
        <v>0</v>
      </c>
      <c r="J343" s="69" t="b">
        <v>0</v>
      </c>
      <c r="K343" s="69" t="b">
        <v>0</v>
      </c>
      <c r="L343" s="69" t="b">
        <v>0</v>
      </c>
    </row>
    <row r="344" spans="1:12" ht="15">
      <c r="A344" s="69" t="s">
        <v>1480</v>
      </c>
      <c r="B344" s="69" t="s">
        <v>1478</v>
      </c>
      <c r="C344" s="69">
        <v>4</v>
      </c>
      <c r="D344" s="87">
        <v>0.007788922027781169</v>
      </c>
      <c r="E344" s="87">
        <v>1.1893967258352185</v>
      </c>
      <c r="F344" s="69" t="s">
        <v>1404</v>
      </c>
      <c r="G344" s="69" t="b">
        <v>0</v>
      </c>
      <c r="H344" s="69" t="b">
        <v>0</v>
      </c>
      <c r="I344" s="69" t="b">
        <v>0</v>
      </c>
      <c r="J344" s="69" t="b">
        <v>0</v>
      </c>
      <c r="K344" s="69" t="b">
        <v>0</v>
      </c>
      <c r="L344" s="69" t="b">
        <v>0</v>
      </c>
    </row>
    <row r="345" spans="1:12" ht="15">
      <c r="A345" s="69" t="s">
        <v>1479</v>
      </c>
      <c r="B345" s="69" t="s">
        <v>1703</v>
      </c>
      <c r="C345" s="69">
        <v>4</v>
      </c>
      <c r="D345" s="87">
        <v>0.007788922027781169</v>
      </c>
      <c r="E345" s="87">
        <v>1.6542835241378693</v>
      </c>
      <c r="F345" s="69" t="s">
        <v>1404</v>
      </c>
      <c r="G345" s="69" t="b">
        <v>0</v>
      </c>
      <c r="H345" s="69" t="b">
        <v>0</v>
      </c>
      <c r="I345" s="69" t="b">
        <v>0</v>
      </c>
      <c r="J345" s="69" t="b">
        <v>0</v>
      </c>
      <c r="K345" s="69" t="b">
        <v>0</v>
      </c>
      <c r="L345" s="69" t="b">
        <v>0</v>
      </c>
    </row>
    <row r="346" spans="1:12" ht="15">
      <c r="A346" s="69" t="s">
        <v>1703</v>
      </c>
      <c r="B346" s="69" t="s">
        <v>1704</v>
      </c>
      <c r="C346" s="69">
        <v>4</v>
      </c>
      <c r="D346" s="87">
        <v>0.007788922027781169</v>
      </c>
      <c r="E346" s="87">
        <v>2.0064660422492318</v>
      </c>
      <c r="F346" s="69" t="s">
        <v>1404</v>
      </c>
      <c r="G346" s="69" t="b">
        <v>0</v>
      </c>
      <c r="H346" s="69" t="b">
        <v>0</v>
      </c>
      <c r="I346" s="69" t="b">
        <v>0</v>
      </c>
      <c r="J346" s="69" t="b">
        <v>0</v>
      </c>
      <c r="K346" s="69" t="b">
        <v>0</v>
      </c>
      <c r="L346" s="69" t="b">
        <v>0</v>
      </c>
    </row>
    <row r="347" spans="1:12" ht="15">
      <c r="A347" s="69" t="s">
        <v>1704</v>
      </c>
      <c r="B347" s="69" t="s">
        <v>1705</v>
      </c>
      <c r="C347" s="69">
        <v>4</v>
      </c>
      <c r="D347" s="87">
        <v>0.007788922027781169</v>
      </c>
      <c r="E347" s="87">
        <v>2.0064660422492318</v>
      </c>
      <c r="F347" s="69" t="s">
        <v>1404</v>
      </c>
      <c r="G347" s="69" t="b">
        <v>0</v>
      </c>
      <c r="H347" s="69" t="b">
        <v>0</v>
      </c>
      <c r="I347" s="69" t="b">
        <v>0</v>
      </c>
      <c r="J347" s="69" t="b">
        <v>0</v>
      </c>
      <c r="K347" s="69" t="b">
        <v>0</v>
      </c>
      <c r="L347" s="69" t="b">
        <v>0</v>
      </c>
    </row>
    <row r="348" spans="1:12" ht="15">
      <c r="A348" s="69" t="s">
        <v>1705</v>
      </c>
      <c r="B348" s="69" t="s">
        <v>731</v>
      </c>
      <c r="C348" s="69">
        <v>4</v>
      </c>
      <c r="D348" s="87">
        <v>0.007788922027781169</v>
      </c>
      <c r="E348" s="87">
        <v>1.9095560292411753</v>
      </c>
      <c r="F348" s="69" t="s">
        <v>1404</v>
      </c>
      <c r="G348" s="69" t="b">
        <v>0</v>
      </c>
      <c r="H348" s="69" t="b">
        <v>0</v>
      </c>
      <c r="I348" s="69" t="b">
        <v>0</v>
      </c>
      <c r="J348" s="69" t="b">
        <v>0</v>
      </c>
      <c r="K348" s="69" t="b">
        <v>0</v>
      </c>
      <c r="L348" s="69" t="b">
        <v>0</v>
      </c>
    </row>
    <row r="349" spans="1:12" ht="15">
      <c r="A349" s="69" t="s">
        <v>731</v>
      </c>
      <c r="B349" s="69" t="s">
        <v>730</v>
      </c>
      <c r="C349" s="69">
        <v>4</v>
      </c>
      <c r="D349" s="87">
        <v>0.007788922027781169</v>
      </c>
      <c r="E349" s="87">
        <v>1.8126460162331188</v>
      </c>
      <c r="F349" s="69" t="s">
        <v>1404</v>
      </c>
      <c r="G349" s="69" t="b">
        <v>0</v>
      </c>
      <c r="H349" s="69" t="b">
        <v>0</v>
      </c>
      <c r="I349" s="69" t="b">
        <v>0</v>
      </c>
      <c r="J349" s="69" t="b">
        <v>0</v>
      </c>
      <c r="K349" s="69" t="b">
        <v>0</v>
      </c>
      <c r="L349" s="69" t="b">
        <v>0</v>
      </c>
    </row>
    <row r="350" spans="1:12" ht="15">
      <c r="A350" s="69" t="s">
        <v>730</v>
      </c>
      <c r="B350" s="69" t="s">
        <v>1706</v>
      </c>
      <c r="C350" s="69">
        <v>4</v>
      </c>
      <c r="D350" s="87">
        <v>0.007788922027781169</v>
      </c>
      <c r="E350" s="87">
        <v>1.8303747831935504</v>
      </c>
      <c r="F350" s="69" t="s">
        <v>1404</v>
      </c>
      <c r="G350" s="69" t="b">
        <v>0</v>
      </c>
      <c r="H350" s="69" t="b">
        <v>0</v>
      </c>
      <c r="I350" s="69" t="b">
        <v>0</v>
      </c>
      <c r="J350" s="69" t="b">
        <v>0</v>
      </c>
      <c r="K350" s="69" t="b">
        <v>0</v>
      </c>
      <c r="L350" s="69" t="b">
        <v>0</v>
      </c>
    </row>
    <row r="351" spans="1:12" ht="15">
      <c r="A351" s="69" t="s">
        <v>1706</v>
      </c>
      <c r="B351" s="69" t="s">
        <v>1707</v>
      </c>
      <c r="C351" s="69">
        <v>4</v>
      </c>
      <c r="D351" s="87">
        <v>0.007788922027781169</v>
      </c>
      <c r="E351" s="87">
        <v>2.0064660422492318</v>
      </c>
      <c r="F351" s="69" t="s">
        <v>1404</v>
      </c>
      <c r="G351" s="69" t="b">
        <v>0</v>
      </c>
      <c r="H351" s="69" t="b">
        <v>0</v>
      </c>
      <c r="I351" s="69" t="b">
        <v>0</v>
      </c>
      <c r="J351" s="69" t="b">
        <v>0</v>
      </c>
      <c r="K351" s="69" t="b">
        <v>0</v>
      </c>
      <c r="L351" s="69" t="b">
        <v>0</v>
      </c>
    </row>
    <row r="352" spans="1:12" ht="15">
      <c r="A352" s="69" t="s">
        <v>1707</v>
      </c>
      <c r="B352" s="69" t="s">
        <v>1708</v>
      </c>
      <c r="C352" s="69">
        <v>4</v>
      </c>
      <c r="D352" s="87">
        <v>0.007788922027781169</v>
      </c>
      <c r="E352" s="87">
        <v>2.0064660422492318</v>
      </c>
      <c r="F352" s="69" t="s">
        <v>1404</v>
      </c>
      <c r="G352" s="69" t="b">
        <v>0</v>
      </c>
      <c r="H352" s="69" t="b">
        <v>0</v>
      </c>
      <c r="I352" s="69" t="b">
        <v>0</v>
      </c>
      <c r="J352" s="69" t="b">
        <v>0</v>
      </c>
      <c r="K352" s="69" t="b">
        <v>0</v>
      </c>
      <c r="L352" s="69" t="b">
        <v>0</v>
      </c>
    </row>
    <row r="353" spans="1:12" ht="15">
      <c r="A353" s="69" t="s">
        <v>1708</v>
      </c>
      <c r="B353" s="69" t="s">
        <v>1688</v>
      </c>
      <c r="C353" s="69">
        <v>4</v>
      </c>
      <c r="D353" s="87">
        <v>0.007788922027781169</v>
      </c>
      <c r="E353" s="87">
        <v>2.0064660422492318</v>
      </c>
      <c r="F353" s="69" t="s">
        <v>1404</v>
      </c>
      <c r="G353" s="69" t="b">
        <v>0</v>
      </c>
      <c r="H353" s="69" t="b">
        <v>0</v>
      </c>
      <c r="I353" s="69" t="b">
        <v>0</v>
      </c>
      <c r="J353" s="69" t="b">
        <v>0</v>
      </c>
      <c r="K353" s="69" t="b">
        <v>0</v>
      </c>
      <c r="L353" s="69" t="b">
        <v>0</v>
      </c>
    </row>
    <row r="354" spans="1:12" ht="15">
      <c r="A354" s="69" t="s">
        <v>1688</v>
      </c>
      <c r="B354" s="69" t="s">
        <v>1709</v>
      </c>
      <c r="C354" s="69">
        <v>4</v>
      </c>
      <c r="D354" s="87">
        <v>0.007788922027781169</v>
      </c>
      <c r="E354" s="87">
        <v>2.0064660422492318</v>
      </c>
      <c r="F354" s="69" t="s">
        <v>1404</v>
      </c>
      <c r="G354" s="69" t="b">
        <v>0</v>
      </c>
      <c r="H354" s="69" t="b">
        <v>0</v>
      </c>
      <c r="I354" s="69" t="b">
        <v>0</v>
      </c>
      <c r="J354" s="69" t="b">
        <v>0</v>
      </c>
      <c r="K354" s="69" t="b">
        <v>0</v>
      </c>
      <c r="L354" s="69" t="b">
        <v>0</v>
      </c>
    </row>
    <row r="355" spans="1:12" ht="15">
      <c r="A355" s="69" t="s">
        <v>1709</v>
      </c>
      <c r="B355" s="69" t="s">
        <v>1710</v>
      </c>
      <c r="C355" s="69">
        <v>4</v>
      </c>
      <c r="D355" s="87">
        <v>0.007788922027781169</v>
      </c>
      <c r="E355" s="87">
        <v>2.0064660422492318</v>
      </c>
      <c r="F355" s="69" t="s">
        <v>1404</v>
      </c>
      <c r="G355" s="69" t="b">
        <v>0</v>
      </c>
      <c r="H355" s="69" t="b">
        <v>0</v>
      </c>
      <c r="I355" s="69" t="b">
        <v>0</v>
      </c>
      <c r="J355" s="69" t="b">
        <v>0</v>
      </c>
      <c r="K355" s="69" t="b">
        <v>0</v>
      </c>
      <c r="L355" s="69" t="b">
        <v>0</v>
      </c>
    </row>
    <row r="356" spans="1:12" ht="15">
      <c r="A356" s="69" t="s">
        <v>1710</v>
      </c>
      <c r="B356" s="69" t="s">
        <v>1481</v>
      </c>
      <c r="C356" s="69">
        <v>4</v>
      </c>
      <c r="D356" s="87">
        <v>0.007788922027781169</v>
      </c>
      <c r="E356" s="87">
        <v>1.7634279935629373</v>
      </c>
      <c r="F356" s="69" t="s">
        <v>1404</v>
      </c>
      <c r="G356" s="69" t="b">
        <v>0</v>
      </c>
      <c r="H356" s="69" t="b">
        <v>0</v>
      </c>
      <c r="I356" s="69" t="b">
        <v>0</v>
      </c>
      <c r="J356" s="69" t="b">
        <v>0</v>
      </c>
      <c r="K356" s="69" t="b">
        <v>0</v>
      </c>
      <c r="L356" s="69" t="b">
        <v>0</v>
      </c>
    </row>
    <row r="357" spans="1:12" ht="15">
      <c r="A357" s="69" t="s">
        <v>1481</v>
      </c>
      <c r="B357" s="69" t="s">
        <v>349</v>
      </c>
      <c r="C357" s="69">
        <v>4</v>
      </c>
      <c r="D357" s="87">
        <v>0.007788922027781169</v>
      </c>
      <c r="E357" s="87">
        <v>1.3240952997326747</v>
      </c>
      <c r="F357" s="69" t="s">
        <v>1404</v>
      </c>
      <c r="G357" s="69" t="b">
        <v>0</v>
      </c>
      <c r="H357" s="69" t="b">
        <v>0</v>
      </c>
      <c r="I357" s="69" t="b">
        <v>0</v>
      </c>
      <c r="J357" s="69" t="b">
        <v>0</v>
      </c>
      <c r="K357" s="69" t="b">
        <v>0</v>
      </c>
      <c r="L357" s="69" t="b">
        <v>0</v>
      </c>
    </row>
    <row r="358" spans="1:12" ht="15">
      <c r="A358" s="69" t="s">
        <v>1478</v>
      </c>
      <c r="B358" s="69" t="s">
        <v>1689</v>
      </c>
      <c r="C358" s="69">
        <v>4</v>
      </c>
      <c r="D358" s="87">
        <v>0.007788922027781169</v>
      </c>
      <c r="E358" s="87">
        <v>1.432434774521513</v>
      </c>
      <c r="F358" s="69" t="s">
        <v>1404</v>
      </c>
      <c r="G358" s="69" t="b">
        <v>0</v>
      </c>
      <c r="H358" s="69" t="b">
        <v>0</v>
      </c>
      <c r="I358" s="69" t="b">
        <v>0</v>
      </c>
      <c r="J358" s="69" t="b">
        <v>0</v>
      </c>
      <c r="K358" s="69" t="b">
        <v>0</v>
      </c>
      <c r="L358" s="69" t="b">
        <v>0</v>
      </c>
    </row>
    <row r="359" spans="1:12" ht="15">
      <c r="A359" s="69" t="s">
        <v>1689</v>
      </c>
      <c r="B359" s="69" t="s">
        <v>1711</v>
      </c>
      <c r="C359" s="69">
        <v>4</v>
      </c>
      <c r="D359" s="87">
        <v>0.007788922027781169</v>
      </c>
      <c r="E359" s="87">
        <v>1.9095560292411753</v>
      </c>
      <c r="F359" s="69" t="s">
        <v>1404</v>
      </c>
      <c r="G359" s="69" t="b">
        <v>0</v>
      </c>
      <c r="H359" s="69" t="b">
        <v>0</v>
      </c>
      <c r="I359" s="69" t="b">
        <v>0</v>
      </c>
      <c r="J359" s="69" t="b">
        <v>0</v>
      </c>
      <c r="K359" s="69" t="b">
        <v>0</v>
      </c>
      <c r="L359" s="69" t="b">
        <v>0</v>
      </c>
    </row>
    <row r="360" spans="1:12" ht="15">
      <c r="A360" s="69" t="s">
        <v>1711</v>
      </c>
      <c r="B360" s="69" t="s">
        <v>1712</v>
      </c>
      <c r="C360" s="69">
        <v>4</v>
      </c>
      <c r="D360" s="87">
        <v>0.007788922027781169</v>
      </c>
      <c r="E360" s="87">
        <v>2.0064660422492318</v>
      </c>
      <c r="F360" s="69" t="s">
        <v>1404</v>
      </c>
      <c r="G360" s="69" t="b">
        <v>0</v>
      </c>
      <c r="H360" s="69" t="b">
        <v>0</v>
      </c>
      <c r="I360" s="69" t="b">
        <v>0</v>
      </c>
      <c r="J360" s="69" t="b">
        <v>0</v>
      </c>
      <c r="K360" s="69" t="b">
        <v>0</v>
      </c>
      <c r="L360" s="69" t="b">
        <v>0</v>
      </c>
    </row>
    <row r="361" spans="1:12" ht="15">
      <c r="A361" s="69" t="s">
        <v>1712</v>
      </c>
      <c r="B361" s="69" t="s">
        <v>1479</v>
      </c>
      <c r="C361" s="69">
        <v>4</v>
      </c>
      <c r="D361" s="87">
        <v>0.007788922027781169</v>
      </c>
      <c r="E361" s="87">
        <v>1.9095560292411753</v>
      </c>
      <c r="F361" s="69" t="s">
        <v>1404</v>
      </c>
      <c r="G361" s="69" t="b">
        <v>0</v>
      </c>
      <c r="H361" s="69" t="b">
        <v>0</v>
      </c>
      <c r="I361" s="69" t="b">
        <v>0</v>
      </c>
      <c r="J361" s="69" t="b">
        <v>0</v>
      </c>
      <c r="K361" s="69" t="b">
        <v>0</v>
      </c>
      <c r="L361" s="69" t="b">
        <v>0</v>
      </c>
    </row>
    <row r="362" spans="1:12" ht="15">
      <c r="A362" s="69" t="s">
        <v>1479</v>
      </c>
      <c r="B362" s="69" t="s">
        <v>1713</v>
      </c>
      <c r="C362" s="69">
        <v>4</v>
      </c>
      <c r="D362" s="87">
        <v>0.007788922027781169</v>
      </c>
      <c r="E362" s="87">
        <v>1.6542835241378693</v>
      </c>
      <c r="F362" s="69" t="s">
        <v>1404</v>
      </c>
      <c r="G362" s="69" t="b">
        <v>0</v>
      </c>
      <c r="H362" s="69" t="b">
        <v>0</v>
      </c>
      <c r="I362" s="69" t="b">
        <v>0</v>
      </c>
      <c r="J362" s="69" t="b">
        <v>0</v>
      </c>
      <c r="K362" s="69" t="b">
        <v>0</v>
      </c>
      <c r="L362" s="69" t="b">
        <v>0</v>
      </c>
    </row>
    <row r="363" spans="1:12" ht="15">
      <c r="A363" s="69" t="s">
        <v>1713</v>
      </c>
      <c r="B363" s="69" t="s">
        <v>1471</v>
      </c>
      <c r="C363" s="69">
        <v>4</v>
      </c>
      <c r="D363" s="87">
        <v>0.007788922027781169</v>
      </c>
      <c r="E363" s="87">
        <v>1.146128035678238</v>
      </c>
      <c r="F363" s="69" t="s">
        <v>1404</v>
      </c>
      <c r="G363" s="69" t="b">
        <v>0</v>
      </c>
      <c r="H363" s="69" t="b">
        <v>0</v>
      </c>
      <c r="I363" s="69" t="b">
        <v>0</v>
      </c>
      <c r="J363" s="69" t="b">
        <v>0</v>
      </c>
      <c r="K363" s="69" t="b">
        <v>0</v>
      </c>
      <c r="L363" s="69" t="b">
        <v>0</v>
      </c>
    </row>
    <row r="364" spans="1:12" ht="15">
      <c r="A364" s="69" t="s">
        <v>1677</v>
      </c>
      <c r="B364" s="69" t="s">
        <v>1739</v>
      </c>
      <c r="C364" s="69">
        <v>3</v>
      </c>
      <c r="D364" s="87">
        <v>0.0067053233407089186</v>
      </c>
      <c r="E364" s="87">
        <v>2.1314047788575317</v>
      </c>
      <c r="F364" s="69" t="s">
        <v>1404</v>
      </c>
      <c r="G364" s="69" t="b">
        <v>0</v>
      </c>
      <c r="H364" s="69" t="b">
        <v>0</v>
      </c>
      <c r="I364" s="69" t="b">
        <v>0</v>
      </c>
      <c r="J364" s="69" t="b">
        <v>0</v>
      </c>
      <c r="K364" s="69" t="b">
        <v>0</v>
      </c>
      <c r="L364" s="69" t="b">
        <v>0</v>
      </c>
    </row>
    <row r="365" spans="1:12" ht="15">
      <c r="A365" s="69" t="s">
        <v>1739</v>
      </c>
      <c r="B365" s="69" t="s">
        <v>1740</v>
      </c>
      <c r="C365" s="69">
        <v>3</v>
      </c>
      <c r="D365" s="87">
        <v>0.0067053233407089186</v>
      </c>
      <c r="E365" s="87">
        <v>2.1314047788575317</v>
      </c>
      <c r="F365" s="69" t="s">
        <v>1404</v>
      </c>
      <c r="G365" s="69" t="b">
        <v>0</v>
      </c>
      <c r="H365" s="69" t="b">
        <v>0</v>
      </c>
      <c r="I365" s="69" t="b">
        <v>0</v>
      </c>
      <c r="J365" s="69" t="b">
        <v>0</v>
      </c>
      <c r="K365" s="69" t="b">
        <v>0</v>
      </c>
      <c r="L365" s="69" t="b">
        <v>0</v>
      </c>
    </row>
    <row r="366" spans="1:12" ht="15">
      <c r="A366" s="69" t="s">
        <v>1740</v>
      </c>
      <c r="B366" s="69" t="s">
        <v>1714</v>
      </c>
      <c r="C366" s="69">
        <v>3</v>
      </c>
      <c r="D366" s="87">
        <v>0.0067053233407089186</v>
      </c>
      <c r="E366" s="87">
        <v>2.1314047788575317</v>
      </c>
      <c r="F366" s="69" t="s">
        <v>1404</v>
      </c>
      <c r="G366" s="69" t="b">
        <v>0</v>
      </c>
      <c r="H366" s="69" t="b">
        <v>0</v>
      </c>
      <c r="I366" s="69" t="b">
        <v>0</v>
      </c>
      <c r="J366" s="69" t="b">
        <v>0</v>
      </c>
      <c r="K366" s="69" t="b">
        <v>0</v>
      </c>
      <c r="L366" s="69" t="b">
        <v>0</v>
      </c>
    </row>
    <row r="367" spans="1:12" ht="15">
      <c r="A367" s="69" t="s">
        <v>1714</v>
      </c>
      <c r="B367" s="69" t="s">
        <v>1741</v>
      </c>
      <c r="C367" s="69">
        <v>3</v>
      </c>
      <c r="D367" s="87">
        <v>0.0067053233407089186</v>
      </c>
      <c r="E367" s="87">
        <v>2.1314047788575317</v>
      </c>
      <c r="F367" s="69" t="s">
        <v>1404</v>
      </c>
      <c r="G367" s="69" t="b">
        <v>0</v>
      </c>
      <c r="H367" s="69" t="b">
        <v>0</v>
      </c>
      <c r="I367" s="69" t="b">
        <v>0</v>
      </c>
      <c r="J367" s="69" t="b">
        <v>0</v>
      </c>
      <c r="K367" s="69" t="b">
        <v>0</v>
      </c>
      <c r="L367" s="69" t="b">
        <v>0</v>
      </c>
    </row>
    <row r="368" spans="1:12" ht="15">
      <c r="A368" s="69" t="s">
        <v>1741</v>
      </c>
      <c r="B368" s="69" t="s">
        <v>1480</v>
      </c>
      <c r="C368" s="69">
        <v>3</v>
      </c>
      <c r="D368" s="87">
        <v>0.0067053233407089186</v>
      </c>
      <c r="E368" s="87">
        <v>1.9095560292411753</v>
      </c>
      <c r="F368" s="69" t="s">
        <v>1404</v>
      </c>
      <c r="G368" s="69" t="b">
        <v>0</v>
      </c>
      <c r="H368" s="69" t="b">
        <v>0</v>
      </c>
      <c r="I368" s="69" t="b">
        <v>0</v>
      </c>
      <c r="J368" s="69" t="b">
        <v>0</v>
      </c>
      <c r="K368" s="69" t="b">
        <v>0</v>
      </c>
      <c r="L368" s="69" t="b">
        <v>0</v>
      </c>
    </row>
    <row r="369" spans="1:12" ht="15">
      <c r="A369" s="69" t="s">
        <v>1478</v>
      </c>
      <c r="B369" s="69" t="s">
        <v>1742</v>
      </c>
      <c r="C369" s="69">
        <v>3</v>
      </c>
      <c r="D369" s="87">
        <v>0.0067053233407089186</v>
      </c>
      <c r="E369" s="87">
        <v>1.432434774521513</v>
      </c>
      <c r="F369" s="69" t="s">
        <v>1404</v>
      </c>
      <c r="G369" s="69" t="b">
        <v>0</v>
      </c>
      <c r="H369" s="69" t="b">
        <v>0</v>
      </c>
      <c r="I369" s="69" t="b">
        <v>0</v>
      </c>
      <c r="J369" s="69" t="b">
        <v>0</v>
      </c>
      <c r="K369" s="69" t="b">
        <v>0</v>
      </c>
      <c r="L369" s="69" t="b">
        <v>0</v>
      </c>
    </row>
    <row r="370" spans="1:12" ht="15">
      <c r="A370" s="69" t="s">
        <v>1742</v>
      </c>
      <c r="B370" s="69" t="s">
        <v>1743</v>
      </c>
      <c r="C370" s="69">
        <v>3</v>
      </c>
      <c r="D370" s="87">
        <v>0.0067053233407089186</v>
      </c>
      <c r="E370" s="87">
        <v>2.1314047788575317</v>
      </c>
      <c r="F370" s="69" t="s">
        <v>1404</v>
      </c>
      <c r="G370" s="69" t="b">
        <v>0</v>
      </c>
      <c r="H370" s="69" t="b">
        <v>0</v>
      </c>
      <c r="I370" s="69" t="b">
        <v>0</v>
      </c>
      <c r="J370" s="69" t="b">
        <v>0</v>
      </c>
      <c r="K370" s="69" t="b">
        <v>0</v>
      </c>
      <c r="L370" s="69" t="b">
        <v>0</v>
      </c>
    </row>
    <row r="371" spans="1:12" ht="15">
      <c r="A371" s="69" t="s">
        <v>1743</v>
      </c>
      <c r="B371" s="69" t="s">
        <v>1744</v>
      </c>
      <c r="C371" s="69">
        <v>3</v>
      </c>
      <c r="D371" s="87">
        <v>0.0067053233407089186</v>
      </c>
      <c r="E371" s="87">
        <v>2.1314047788575317</v>
      </c>
      <c r="F371" s="69" t="s">
        <v>1404</v>
      </c>
      <c r="G371" s="69" t="b">
        <v>0</v>
      </c>
      <c r="H371" s="69" t="b">
        <v>0</v>
      </c>
      <c r="I371" s="69" t="b">
        <v>0</v>
      </c>
      <c r="J371" s="69" t="b">
        <v>0</v>
      </c>
      <c r="K371" s="69" t="b">
        <v>0</v>
      </c>
      <c r="L371" s="69" t="b">
        <v>0</v>
      </c>
    </row>
    <row r="372" spans="1:12" ht="15">
      <c r="A372" s="69" t="s">
        <v>1744</v>
      </c>
      <c r="B372" s="69" t="s">
        <v>1686</v>
      </c>
      <c r="C372" s="69">
        <v>3</v>
      </c>
      <c r="D372" s="87">
        <v>0.0067053233407089186</v>
      </c>
      <c r="E372" s="87">
        <v>2.1314047788575317</v>
      </c>
      <c r="F372" s="69" t="s">
        <v>1404</v>
      </c>
      <c r="G372" s="69" t="b">
        <v>0</v>
      </c>
      <c r="H372" s="69" t="b">
        <v>0</v>
      </c>
      <c r="I372" s="69" t="b">
        <v>0</v>
      </c>
      <c r="J372" s="69" t="b">
        <v>0</v>
      </c>
      <c r="K372" s="69" t="b">
        <v>0</v>
      </c>
      <c r="L372" s="69" t="b">
        <v>0</v>
      </c>
    </row>
    <row r="373" spans="1:12" ht="15">
      <c r="A373" s="69" t="s">
        <v>1686</v>
      </c>
      <c r="B373" s="69" t="s">
        <v>1745</v>
      </c>
      <c r="C373" s="69">
        <v>3</v>
      </c>
      <c r="D373" s="87">
        <v>0.0067053233407089186</v>
      </c>
      <c r="E373" s="87">
        <v>2.1314047788575317</v>
      </c>
      <c r="F373" s="69" t="s">
        <v>1404</v>
      </c>
      <c r="G373" s="69" t="b">
        <v>0</v>
      </c>
      <c r="H373" s="69" t="b">
        <v>0</v>
      </c>
      <c r="I373" s="69" t="b">
        <v>0</v>
      </c>
      <c r="J373" s="69" t="b">
        <v>0</v>
      </c>
      <c r="K373" s="69" t="b">
        <v>0</v>
      </c>
      <c r="L373" s="69" t="b">
        <v>0</v>
      </c>
    </row>
    <row r="374" spans="1:12" ht="15">
      <c r="A374" s="69" t="s">
        <v>1745</v>
      </c>
      <c r="B374" s="69" t="s">
        <v>1746</v>
      </c>
      <c r="C374" s="69">
        <v>3</v>
      </c>
      <c r="D374" s="87">
        <v>0.0067053233407089186</v>
      </c>
      <c r="E374" s="87">
        <v>2.1314047788575317</v>
      </c>
      <c r="F374" s="69" t="s">
        <v>1404</v>
      </c>
      <c r="G374" s="69" t="b">
        <v>0</v>
      </c>
      <c r="H374" s="69" t="b">
        <v>0</v>
      </c>
      <c r="I374" s="69" t="b">
        <v>0</v>
      </c>
      <c r="J374" s="69" t="b">
        <v>0</v>
      </c>
      <c r="K374" s="69" t="b">
        <v>0</v>
      </c>
      <c r="L374" s="69" t="b">
        <v>0</v>
      </c>
    </row>
    <row r="375" spans="1:12" ht="15">
      <c r="A375" s="69" t="s">
        <v>1746</v>
      </c>
      <c r="B375" s="69" t="s">
        <v>1471</v>
      </c>
      <c r="C375" s="69">
        <v>3</v>
      </c>
      <c r="D375" s="87">
        <v>0.0067053233407089186</v>
      </c>
      <c r="E375" s="87">
        <v>1.1461280356782382</v>
      </c>
      <c r="F375" s="69" t="s">
        <v>1404</v>
      </c>
      <c r="G375" s="69" t="b">
        <v>0</v>
      </c>
      <c r="H375" s="69" t="b">
        <v>0</v>
      </c>
      <c r="I375" s="69" t="b">
        <v>0</v>
      </c>
      <c r="J375" s="69" t="b">
        <v>0</v>
      </c>
      <c r="K375" s="69" t="b">
        <v>0</v>
      </c>
      <c r="L375" s="69" t="b">
        <v>0</v>
      </c>
    </row>
    <row r="376" spans="1:12" ht="15">
      <c r="A376" s="69" t="s">
        <v>1491</v>
      </c>
      <c r="B376" s="69" t="s">
        <v>355</v>
      </c>
      <c r="C376" s="69">
        <v>3</v>
      </c>
      <c r="D376" s="87">
        <v>0.0067053233407089186</v>
      </c>
      <c r="E376" s="87">
        <v>2.0064660422492318</v>
      </c>
      <c r="F376" s="69" t="s">
        <v>1404</v>
      </c>
      <c r="G376" s="69" t="b">
        <v>0</v>
      </c>
      <c r="H376" s="69" t="b">
        <v>0</v>
      </c>
      <c r="I376" s="69" t="b">
        <v>0</v>
      </c>
      <c r="J376" s="69" t="b">
        <v>0</v>
      </c>
      <c r="K376" s="69" t="b">
        <v>0</v>
      </c>
      <c r="L376" s="69" t="b">
        <v>0</v>
      </c>
    </row>
    <row r="377" spans="1:12" ht="15">
      <c r="A377" s="69" t="s">
        <v>355</v>
      </c>
      <c r="B377" s="69" t="s">
        <v>1730</v>
      </c>
      <c r="C377" s="69">
        <v>3</v>
      </c>
      <c r="D377" s="87">
        <v>0.0067053233407089186</v>
      </c>
      <c r="E377" s="87">
        <v>1.9095560292411753</v>
      </c>
      <c r="F377" s="69" t="s">
        <v>1404</v>
      </c>
      <c r="G377" s="69" t="b">
        <v>0</v>
      </c>
      <c r="H377" s="69" t="b">
        <v>0</v>
      </c>
      <c r="I377" s="69" t="b">
        <v>0</v>
      </c>
      <c r="J377" s="69" t="b">
        <v>0</v>
      </c>
      <c r="K377" s="69" t="b">
        <v>0</v>
      </c>
      <c r="L377" s="69" t="b">
        <v>0</v>
      </c>
    </row>
    <row r="378" spans="1:12" ht="15">
      <c r="A378" s="69" t="s">
        <v>1730</v>
      </c>
      <c r="B378" s="69" t="s">
        <v>1731</v>
      </c>
      <c r="C378" s="69">
        <v>3</v>
      </c>
      <c r="D378" s="87">
        <v>0.0067053233407089186</v>
      </c>
      <c r="E378" s="87">
        <v>2.1314047788575317</v>
      </c>
      <c r="F378" s="69" t="s">
        <v>1404</v>
      </c>
      <c r="G378" s="69" t="b">
        <v>0</v>
      </c>
      <c r="H378" s="69" t="b">
        <v>0</v>
      </c>
      <c r="I378" s="69" t="b">
        <v>0</v>
      </c>
      <c r="J378" s="69" t="b">
        <v>0</v>
      </c>
      <c r="K378" s="69" t="b">
        <v>0</v>
      </c>
      <c r="L378" s="69" t="b">
        <v>0</v>
      </c>
    </row>
    <row r="379" spans="1:12" ht="15">
      <c r="A379" s="69" t="s">
        <v>1731</v>
      </c>
      <c r="B379" s="69" t="s">
        <v>1732</v>
      </c>
      <c r="C379" s="69">
        <v>3</v>
      </c>
      <c r="D379" s="87">
        <v>0.0067053233407089186</v>
      </c>
      <c r="E379" s="87">
        <v>2.1314047788575317</v>
      </c>
      <c r="F379" s="69" t="s">
        <v>1404</v>
      </c>
      <c r="G379" s="69" t="b">
        <v>0</v>
      </c>
      <c r="H379" s="69" t="b">
        <v>0</v>
      </c>
      <c r="I379" s="69" t="b">
        <v>0</v>
      </c>
      <c r="J379" s="69" t="b">
        <v>0</v>
      </c>
      <c r="K379" s="69" t="b">
        <v>0</v>
      </c>
      <c r="L379" s="69" t="b">
        <v>0</v>
      </c>
    </row>
    <row r="380" spans="1:12" ht="15">
      <c r="A380" s="69" t="s">
        <v>1732</v>
      </c>
      <c r="B380" s="69" t="s">
        <v>1733</v>
      </c>
      <c r="C380" s="69">
        <v>3</v>
      </c>
      <c r="D380" s="87">
        <v>0.0067053233407089186</v>
      </c>
      <c r="E380" s="87">
        <v>2.1314047788575317</v>
      </c>
      <c r="F380" s="69" t="s">
        <v>1404</v>
      </c>
      <c r="G380" s="69" t="b">
        <v>0</v>
      </c>
      <c r="H380" s="69" t="b">
        <v>0</v>
      </c>
      <c r="I380" s="69" t="b">
        <v>0</v>
      </c>
      <c r="J380" s="69" t="b">
        <v>0</v>
      </c>
      <c r="K380" s="69" t="b">
        <v>0</v>
      </c>
      <c r="L380" s="69" t="b">
        <v>0</v>
      </c>
    </row>
    <row r="381" spans="1:12" ht="15">
      <c r="A381" s="69" t="s">
        <v>1733</v>
      </c>
      <c r="B381" s="69" t="s">
        <v>1734</v>
      </c>
      <c r="C381" s="69">
        <v>3</v>
      </c>
      <c r="D381" s="87">
        <v>0.0067053233407089186</v>
      </c>
      <c r="E381" s="87">
        <v>2.1314047788575317</v>
      </c>
      <c r="F381" s="69" t="s">
        <v>1404</v>
      </c>
      <c r="G381" s="69" t="b">
        <v>0</v>
      </c>
      <c r="H381" s="69" t="b">
        <v>0</v>
      </c>
      <c r="I381" s="69" t="b">
        <v>0</v>
      </c>
      <c r="J381" s="69" t="b">
        <v>0</v>
      </c>
      <c r="K381" s="69" t="b">
        <v>0</v>
      </c>
      <c r="L381" s="69" t="b">
        <v>0</v>
      </c>
    </row>
    <row r="382" spans="1:12" ht="15">
      <c r="A382" s="69" t="s">
        <v>1734</v>
      </c>
      <c r="B382" s="69" t="s">
        <v>1482</v>
      </c>
      <c r="C382" s="69">
        <v>3</v>
      </c>
      <c r="D382" s="87">
        <v>0.0067053233407089186</v>
      </c>
      <c r="E382" s="87">
        <v>1.8303747831935504</v>
      </c>
      <c r="F382" s="69" t="s">
        <v>1404</v>
      </c>
      <c r="G382" s="69" t="b">
        <v>0</v>
      </c>
      <c r="H382" s="69" t="b">
        <v>0</v>
      </c>
      <c r="I382" s="69" t="b">
        <v>0</v>
      </c>
      <c r="J382" s="69" t="b">
        <v>0</v>
      </c>
      <c r="K382" s="69" t="b">
        <v>0</v>
      </c>
      <c r="L382" s="69" t="b">
        <v>0</v>
      </c>
    </row>
    <row r="383" spans="1:12" ht="15">
      <c r="A383" s="69" t="s">
        <v>1482</v>
      </c>
      <c r="B383" s="69" t="s">
        <v>1735</v>
      </c>
      <c r="C383" s="69">
        <v>3</v>
      </c>
      <c r="D383" s="87">
        <v>0.0067053233407089186</v>
      </c>
      <c r="E383" s="87">
        <v>1.8303747831935504</v>
      </c>
      <c r="F383" s="69" t="s">
        <v>1404</v>
      </c>
      <c r="G383" s="69" t="b">
        <v>0</v>
      </c>
      <c r="H383" s="69" t="b">
        <v>0</v>
      </c>
      <c r="I383" s="69" t="b">
        <v>0</v>
      </c>
      <c r="J383" s="69" t="b">
        <v>0</v>
      </c>
      <c r="K383" s="69" t="b">
        <v>0</v>
      </c>
      <c r="L383" s="69" t="b">
        <v>0</v>
      </c>
    </row>
    <row r="384" spans="1:12" ht="15">
      <c r="A384" s="69" t="s">
        <v>1735</v>
      </c>
      <c r="B384" s="69" t="s">
        <v>1687</v>
      </c>
      <c r="C384" s="69">
        <v>3</v>
      </c>
      <c r="D384" s="87">
        <v>0.0067053233407089186</v>
      </c>
      <c r="E384" s="87">
        <v>1.9095560292411753</v>
      </c>
      <c r="F384" s="69" t="s">
        <v>1404</v>
      </c>
      <c r="G384" s="69" t="b">
        <v>0</v>
      </c>
      <c r="H384" s="69" t="b">
        <v>0</v>
      </c>
      <c r="I384" s="69" t="b">
        <v>0</v>
      </c>
      <c r="J384" s="69" t="b">
        <v>0</v>
      </c>
      <c r="K384" s="69" t="b">
        <v>0</v>
      </c>
      <c r="L384" s="69" t="b">
        <v>0</v>
      </c>
    </row>
    <row r="385" spans="1:12" ht="15">
      <c r="A385" s="69" t="s">
        <v>1478</v>
      </c>
      <c r="B385" s="69" t="s">
        <v>352</v>
      </c>
      <c r="C385" s="69">
        <v>3</v>
      </c>
      <c r="D385" s="87">
        <v>0.0067053233407089186</v>
      </c>
      <c r="E385" s="87">
        <v>1.432434774521513</v>
      </c>
      <c r="F385" s="69" t="s">
        <v>1404</v>
      </c>
      <c r="G385" s="69" t="b">
        <v>0</v>
      </c>
      <c r="H385" s="69" t="b">
        <v>0</v>
      </c>
      <c r="I385" s="69" t="b">
        <v>0</v>
      </c>
      <c r="J385" s="69" t="b">
        <v>0</v>
      </c>
      <c r="K385" s="69" t="b">
        <v>0</v>
      </c>
      <c r="L385" s="69" t="b">
        <v>0</v>
      </c>
    </row>
    <row r="386" spans="1:12" ht="15">
      <c r="A386" s="69" t="s">
        <v>352</v>
      </c>
      <c r="B386" s="69" t="s">
        <v>1493</v>
      </c>
      <c r="C386" s="69">
        <v>3</v>
      </c>
      <c r="D386" s="87">
        <v>0.0067053233407089186</v>
      </c>
      <c r="E386" s="87">
        <v>2.1314047788575317</v>
      </c>
      <c r="F386" s="69" t="s">
        <v>1404</v>
      </c>
      <c r="G386" s="69" t="b">
        <v>0</v>
      </c>
      <c r="H386" s="69" t="b">
        <v>0</v>
      </c>
      <c r="I386" s="69" t="b">
        <v>0</v>
      </c>
      <c r="J386" s="69" t="b">
        <v>0</v>
      </c>
      <c r="K386" s="69" t="b">
        <v>0</v>
      </c>
      <c r="L386" s="69" t="b">
        <v>0</v>
      </c>
    </row>
    <row r="387" spans="1:12" ht="15">
      <c r="A387" s="69" t="s">
        <v>1493</v>
      </c>
      <c r="B387" s="69" t="s">
        <v>1736</v>
      </c>
      <c r="C387" s="69">
        <v>3</v>
      </c>
      <c r="D387" s="87">
        <v>0.0067053233407089186</v>
      </c>
      <c r="E387" s="87">
        <v>2.1314047788575317</v>
      </c>
      <c r="F387" s="69" t="s">
        <v>1404</v>
      </c>
      <c r="G387" s="69" t="b">
        <v>0</v>
      </c>
      <c r="H387" s="69" t="b">
        <v>0</v>
      </c>
      <c r="I387" s="69" t="b">
        <v>0</v>
      </c>
      <c r="J387" s="69" t="b">
        <v>0</v>
      </c>
      <c r="K387" s="69" t="b">
        <v>0</v>
      </c>
      <c r="L387" s="69" t="b">
        <v>0</v>
      </c>
    </row>
    <row r="388" spans="1:12" ht="15">
      <c r="A388" s="69" t="s">
        <v>1736</v>
      </c>
      <c r="B388" s="69" t="s">
        <v>1676</v>
      </c>
      <c r="C388" s="69">
        <v>3</v>
      </c>
      <c r="D388" s="87">
        <v>0.0067053233407089186</v>
      </c>
      <c r="E388" s="87">
        <v>2.0064660422492318</v>
      </c>
      <c r="F388" s="69" t="s">
        <v>1404</v>
      </c>
      <c r="G388" s="69" t="b">
        <v>0</v>
      </c>
      <c r="H388" s="69" t="b">
        <v>0</v>
      </c>
      <c r="I388" s="69" t="b">
        <v>0</v>
      </c>
      <c r="J388" s="69" t="b">
        <v>0</v>
      </c>
      <c r="K388" s="69" t="b">
        <v>0</v>
      </c>
      <c r="L388" s="69" t="b">
        <v>0</v>
      </c>
    </row>
    <row r="389" spans="1:12" ht="15">
      <c r="A389" s="69" t="s">
        <v>1676</v>
      </c>
      <c r="B389" s="69" t="s">
        <v>1482</v>
      </c>
      <c r="C389" s="69">
        <v>3</v>
      </c>
      <c r="D389" s="87">
        <v>0.0067053233407089186</v>
      </c>
      <c r="E389" s="87">
        <v>1.7054360465852505</v>
      </c>
      <c r="F389" s="69" t="s">
        <v>1404</v>
      </c>
      <c r="G389" s="69" t="b">
        <v>0</v>
      </c>
      <c r="H389" s="69" t="b">
        <v>0</v>
      </c>
      <c r="I389" s="69" t="b">
        <v>0</v>
      </c>
      <c r="J389" s="69" t="b">
        <v>0</v>
      </c>
      <c r="K389" s="69" t="b">
        <v>0</v>
      </c>
      <c r="L389" s="69" t="b">
        <v>0</v>
      </c>
    </row>
    <row r="390" spans="1:12" ht="15">
      <c r="A390" s="69" t="s">
        <v>1482</v>
      </c>
      <c r="B390" s="69" t="s">
        <v>1481</v>
      </c>
      <c r="C390" s="69">
        <v>3</v>
      </c>
      <c r="D390" s="87">
        <v>0.0067053233407089186</v>
      </c>
      <c r="E390" s="87">
        <v>1.462397997898956</v>
      </c>
      <c r="F390" s="69" t="s">
        <v>1404</v>
      </c>
      <c r="G390" s="69" t="b">
        <v>0</v>
      </c>
      <c r="H390" s="69" t="b">
        <v>0</v>
      </c>
      <c r="I390" s="69" t="b">
        <v>0</v>
      </c>
      <c r="J390" s="69" t="b">
        <v>0</v>
      </c>
      <c r="K390" s="69" t="b">
        <v>0</v>
      </c>
      <c r="L390" s="69" t="b">
        <v>0</v>
      </c>
    </row>
    <row r="391" spans="1:12" ht="15">
      <c r="A391" s="69" t="s">
        <v>1481</v>
      </c>
      <c r="B391" s="69" t="s">
        <v>1737</v>
      </c>
      <c r="C391" s="69">
        <v>3</v>
      </c>
      <c r="D391" s="87">
        <v>0.0067053233407089186</v>
      </c>
      <c r="E391" s="87">
        <v>1.7634279935629373</v>
      </c>
      <c r="F391" s="69" t="s">
        <v>1404</v>
      </c>
      <c r="G391" s="69" t="b">
        <v>0</v>
      </c>
      <c r="H391" s="69" t="b">
        <v>0</v>
      </c>
      <c r="I391" s="69" t="b">
        <v>0</v>
      </c>
      <c r="J391" s="69" t="b">
        <v>0</v>
      </c>
      <c r="K391" s="69" t="b">
        <v>0</v>
      </c>
      <c r="L391" s="69" t="b">
        <v>0</v>
      </c>
    </row>
    <row r="392" spans="1:12" ht="15">
      <c r="A392" s="69" t="s">
        <v>1737</v>
      </c>
      <c r="B392" s="69" t="s">
        <v>1738</v>
      </c>
      <c r="C392" s="69">
        <v>3</v>
      </c>
      <c r="D392" s="87">
        <v>0.0067053233407089186</v>
      </c>
      <c r="E392" s="87">
        <v>2.1314047788575317</v>
      </c>
      <c r="F392" s="69" t="s">
        <v>1404</v>
      </c>
      <c r="G392" s="69" t="b">
        <v>0</v>
      </c>
      <c r="H392" s="69" t="b">
        <v>0</v>
      </c>
      <c r="I392" s="69" t="b">
        <v>0</v>
      </c>
      <c r="J392" s="69" t="b">
        <v>0</v>
      </c>
      <c r="K392" s="69" t="b">
        <v>0</v>
      </c>
      <c r="L392" s="69" t="b">
        <v>0</v>
      </c>
    </row>
    <row r="393" spans="1:12" ht="15">
      <c r="A393" s="69" t="s">
        <v>1738</v>
      </c>
      <c r="B393" s="69" t="s">
        <v>359</v>
      </c>
      <c r="C393" s="69">
        <v>3</v>
      </c>
      <c r="D393" s="87">
        <v>0.0067053233407089186</v>
      </c>
      <c r="E393" s="87">
        <v>2.0064660422492318</v>
      </c>
      <c r="F393" s="69" t="s">
        <v>1404</v>
      </c>
      <c r="G393" s="69" t="b">
        <v>0</v>
      </c>
      <c r="H393" s="69" t="b">
        <v>0</v>
      </c>
      <c r="I393" s="69" t="b">
        <v>0</v>
      </c>
      <c r="J393" s="69" t="b">
        <v>0</v>
      </c>
      <c r="K393" s="69" t="b">
        <v>0</v>
      </c>
      <c r="L393" s="69" t="b">
        <v>0</v>
      </c>
    </row>
    <row r="394" spans="1:12" ht="15">
      <c r="A394" s="69" t="s">
        <v>359</v>
      </c>
      <c r="B394" s="69" t="s">
        <v>1471</v>
      </c>
      <c r="C394" s="69">
        <v>3</v>
      </c>
      <c r="D394" s="87">
        <v>0.0067053233407089186</v>
      </c>
      <c r="E394" s="87">
        <v>1.021189299069938</v>
      </c>
      <c r="F394" s="69" t="s">
        <v>1404</v>
      </c>
      <c r="G394" s="69" t="b">
        <v>0</v>
      </c>
      <c r="H394" s="69" t="b">
        <v>0</v>
      </c>
      <c r="I394" s="69" t="b">
        <v>0</v>
      </c>
      <c r="J394" s="69" t="b">
        <v>0</v>
      </c>
      <c r="K394" s="69" t="b">
        <v>0</v>
      </c>
      <c r="L394" s="69" t="b">
        <v>0</v>
      </c>
    </row>
    <row r="395" spans="1:12" ht="15">
      <c r="A395" s="69" t="s">
        <v>1770</v>
      </c>
      <c r="B395" s="69" t="s">
        <v>1771</v>
      </c>
      <c r="C395" s="69">
        <v>2</v>
      </c>
      <c r="D395" s="87">
        <v>0.005281696016950405</v>
      </c>
      <c r="E395" s="87">
        <v>2.307496037913213</v>
      </c>
      <c r="F395" s="69" t="s">
        <v>1404</v>
      </c>
      <c r="G395" s="69" t="b">
        <v>0</v>
      </c>
      <c r="H395" s="69" t="b">
        <v>0</v>
      </c>
      <c r="I395" s="69" t="b">
        <v>0</v>
      </c>
      <c r="J395" s="69" t="b">
        <v>0</v>
      </c>
      <c r="K395" s="69" t="b">
        <v>0</v>
      </c>
      <c r="L395" s="69" t="b">
        <v>0</v>
      </c>
    </row>
    <row r="396" spans="1:12" ht="15">
      <c r="A396" s="69" t="s">
        <v>1771</v>
      </c>
      <c r="B396" s="69" t="s">
        <v>1772</v>
      </c>
      <c r="C396" s="69">
        <v>2</v>
      </c>
      <c r="D396" s="87">
        <v>0.005281696016950405</v>
      </c>
      <c r="E396" s="87">
        <v>2.307496037913213</v>
      </c>
      <c r="F396" s="69" t="s">
        <v>1404</v>
      </c>
      <c r="G396" s="69" t="b">
        <v>0</v>
      </c>
      <c r="H396" s="69" t="b">
        <v>0</v>
      </c>
      <c r="I396" s="69" t="b">
        <v>0</v>
      </c>
      <c r="J396" s="69" t="b">
        <v>0</v>
      </c>
      <c r="K396" s="69" t="b">
        <v>0</v>
      </c>
      <c r="L396" s="69" t="b">
        <v>0</v>
      </c>
    </row>
    <row r="397" spans="1:12" ht="15">
      <c r="A397" s="69" t="s">
        <v>1772</v>
      </c>
      <c r="B397" s="69" t="s">
        <v>1702</v>
      </c>
      <c r="C397" s="69">
        <v>2</v>
      </c>
      <c r="D397" s="87">
        <v>0.005281696016950405</v>
      </c>
      <c r="E397" s="87">
        <v>2.0064660422492318</v>
      </c>
      <c r="F397" s="69" t="s">
        <v>1404</v>
      </c>
      <c r="G397" s="69" t="b">
        <v>0</v>
      </c>
      <c r="H397" s="69" t="b">
        <v>0</v>
      </c>
      <c r="I397" s="69" t="b">
        <v>0</v>
      </c>
      <c r="J397" s="69" t="b">
        <v>0</v>
      </c>
      <c r="K397" s="69" t="b">
        <v>0</v>
      </c>
      <c r="L397" s="69" t="b">
        <v>0</v>
      </c>
    </row>
    <row r="398" spans="1:12" ht="15">
      <c r="A398" s="69" t="s">
        <v>1702</v>
      </c>
      <c r="B398" s="69" t="s">
        <v>1687</v>
      </c>
      <c r="C398" s="69">
        <v>2</v>
      </c>
      <c r="D398" s="87">
        <v>0.005281696016950405</v>
      </c>
      <c r="E398" s="87">
        <v>1.608526033577194</v>
      </c>
      <c r="F398" s="69" t="s">
        <v>1404</v>
      </c>
      <c r="G398" s="69" t="b">
        <v>0</v>
      </c>
      <c r="H398" s="69" t="b">
        <v>0</v>
      </c>
      <c r="I398" s="69" t="b">
        <v>0</v>
      </c>
      <c r="J398" s="69" t="b">
        <v>0</v>
      </c>
      <c r="K398" s="69" t="b">
        <v>0</v>
      </c>
      <c r="L398" s="69" t="b">
        <v>0</v>
      </c>
    </row>
    <row r="399" spans="1:12" ht="15">
      <c r="A399" s="69" t="s">
        <v>1478</v>
      </c>
      <c r="B399" s="69" t="s">
        <v>1773</v>
      </c>
      <c r="C399" s="69">
        <v>2</v>
      </c>
      <c r="D399" s="87">
        <v>0.005281696016950405</v>
      </c>
      <c r="E399" s="87">
        <v>1.432434774521513</v>
      </c>
      <c r="F399" s="69" t="s">
        <v>1404</v>
      </c>
      <c r="G399" s="69" t="b">
        <v>0</v>
      </c>
      <c r="H399" s="69" t="b">
        <v>0</v>
      </c>
      <c r="I399" s="69" t="b">
        <v>0</v>
      </c>
      <c r="J399" s="69" t="b">
        <v>0</v>
      </c>
      <c r="K399" s="69" t="b">
        <v>0</v>
      </c>
      <c r="L399" s="69" t="b">
        <v>0</v>
      </c>
    </row>
    <row r="400" spans="1:12" ht="15">
      <c r="A400" s="69" t="s">
        <v>1773</v>
      </c>
      <c r="B400" s="69" t="s">
        <v>436</v>
      </c>
      <c r="C400" s="69">
        <v>2</v>
      </c>
      <c r="D400" s="87">
        <v>0.005281696016950405</v>
      </c>
      <c r="E400" s="87">
        <v>2.307496037913213</v>
      </c>
      <c r="F400" s="69" t="s">
        <v>1404</v>
      </c>
      <c r="G400" s="69" t="b">
        <v>0</v>
      </c>
      <c r="H400" s="69" t="b">
        <v>0</v>
      </c>
      <c r="I400" s="69" t="b">
        <v>0</v>
      </c>
      <c r="J400" s="69" t="b">
        <v>0</v>
      </c>
      <c r="K400" s="69" t="b">
        <v>0</v>
      </c>
      <c r="L400" s="69" t="b">
        <v>0</v>
      </c>
    </row>
    <row r="401" spans="1:12" ht="15">
      <c r="A401" s="69" t="s">
        <v>436</v>
      </c>
      <c r="B401" s="69" t="s">
        <v>1774</v>
      </c>
      <c r="C401" s="69">
        <v>2</v>
      </c>
      <c r="D401" s="87">
        <v>0.005281696016950405</v>
      </c>
      <c r="E401" s="87">
        <v>2.307496037913213</v>
      </c>
      <c r="F401" s="69" t="s">
        <v>1404</v>
      </c>
      <c r="G401" s="69" t="b">
        <v>0</v>
      </c>
      <c r="H401" s="69" t="b">
        <v>0</v>
      </c>
      <c r="I401" s="69" t="b">
        <v>0</v>
      </c>
      <c r="J401" s="69" t="b">
        <v>0</v>
      </c>
      <c r="K401" s="69" t="b">
        <v>0</v>
      </c>
      <c r="L401" s="69" t="b">
        <v>0</v>
      </c>
    </row>
    <row r="402" spans="1:12" ht="15">
      <c r="A402" s="69" t="s">
        <v>1774</v>
      </c>
      <c r="B402" s="69" t="s">
        <v>1729</v>
      </c>
      <c r="C402" s="69">
        <v>2</v>
      </c>
      <c r="D402" s="87">
        <v>0.005281696016950405</v>
      </c>
      <c r="E402" s="87">
        <v>2.307496037913213</v>
      </c>
      <c r="F402" s="69" t="s">
        <v>1404</v>
      </c>
      <c r="G402" s="69" t="b">
        <v>0</v>
      </c>
      <c r="H402" s="69" t="b">
        <v>0</v>
      </c>
      <c r="I402" s="69" t="b">
        <v>0</v>
      </c>
      <c r="J402" s="69" t="b">
        <v>0</v>
      </c>
      <c r="K402" s="69" t="b">
        <v>0</v>
      </c>
      <c r="L402" s="69" t="b">
        <v>0</v>
      </c>
    </row>
    <row r="403" spans="1:12" ht="15">
      <c r="A403" s="69" t="s">
        <v>1729</v>
      </c>
      <c r="B403" s="69" t="s">
        <v>1471</v>
      </c>
      <c r="C403" s="69">
        <v>2</v>
      </c>
      <c r="D403" s="87">
        <v>0.005281696016950405</v>
      </c>
      <c r="E403" s="87">
        <v>1.146128035678238</v>
      </c>
      <c r="F403" s="69" t="s">
        <v>1404</v>
      </c>
      <c r="G403" s="69" t="b">
        <v>0</v>
      </c>
      <c r="H403" s="69" t="b">
        <v>0</v>
      </c>
      <c r="I403" s="69" t="b">
        <v>0</v>
      </c>
      <c r="J403" s="69" t="b">
        <v>0</v>
      </c>
      <c r="K403" s="69" t="b">
        <v>0</v>
      </c>
      <c r="L403" s="69" t="b">
        <v>0</v>
      </c>
    </row>
    <row r="404" spans="1:12" ht="15">
      <c r="A404" s="69" t="s">
        <v>1483</v>
      </c>
      <c r="B404" s="69" t="s">
        <v>1684</v>
      </c>
      <c r="C404" s="69">
        <v>2</v>
      </c>
      <c r="D404" s="87">
        <v>0.005281696016950405</v>
      </c>
      <c r="E404" s="87">
        <v>1.432434774521513</v>
      </c>
      <c r="F404" s="69" t="s">
        <v>1404</v>
      </c>
      <c r="G404" s="69" t="b">
        <v>0</v>
      </c>
      <c r="H404" s="69" t="b">
        <v>0</v>
      </c>
      <c r="I404" s="69" t="b">
        <v>0</v>
      </c>
      <c r="J404" s="69" t="b">
        <v>0</v>
      </c>
      <c r="K404" s="69" t="b">
        <v>0</v>
      </c>
      <c r="L404" s="69" t="b">
        <v>0</v>
      </c>
    </row>
    <row r="405" spans="1:12" ht="15">
      <c r="A405" s="69" t="s">
        <v>1684</v>
      </c>
      <c r="B405" s="69" t="s">
        <v>1794</v>
      </c>
      <c r="C405" s="69">
        <v>2</v>
      </c>
      <c r="D405" s="87">
        <v>0.005281696016950405</v>
      </c>
      <c r="E405" s="87">
        <v>1.9095560292411753</v>
      </c>
      <c r="F405" s="69" t="s">
        <v>1404</v>
      </c>
      <c r="G405" s="69" t="b">
        <v>0</v>
      </c>
      <c r="H405" s="69" t="b">
        <v>0</v>
      </c>
      <c r="I405" s="69" t="b">
        <v>0</v>
      </c>
      <c r="J405" s="69" t="b">
        <v>0</v>
      </c>
      <c r="K405" s="69" t="b">
        <v>0</v>
      </c>
      <c r="L405" s="69" t="b">
        <v>0</v>
      </c>
    </row>
    <row r="406" spans="1:12" ht="15">
      <c r="A406" s="69" t="s">
        <v>1794</v>
      </c>
      <c r="B406" s="69" t="s">
        <v>1473</v>
      </c>
      <c r="C406" s="69">
        <v>2</v>
      </c>
      <c r="D406" s="87">
        <v>0.005281696016950405</v>
      </c>
      <c r="E406" s="87">
        <v>1.9095560292411753</v>
      </c>
      <c r="F406" s="69" t="s">
        <v>1404</v>
      </c>
      <c r="G406" s="69" t="b">
        <v>0</v>
      </c>
      <c r="H406" s="69" t="b">
        <v>0</v>
      </c>
      <c r="I406" s="69" t="b">
        <v>0</v>
      </c>
      <c r="J406" s="69" t="b">
        <v>0</v>
      </c>
      <c r="K406" s="69" t="b">
        <v>0</v>
      </c>
      <c r="L406" s="69" t="b">
        <v>0</v>
      </c>
    </row>
    <row r="407" spans="1:12" ht="15">
      <c r="A407" s="69" t="s">
        <v>1485</v>
      </c>
      <c r="B407" s="69" t="s">
        <v>1483</v>
      </c>
      <c r="C407" s="69">
        <v>2</v>
      </c>
      <c r="D407" s="87">
        <v>0.005281696016950405</v>
      </c>
      <c r="E407" s="87">
        <v>1.608526033577194</v>
      </c>
      <c r="F407" s="69" t="s">
        <v>1404</v>
      </c>
      <c r="G407" s="69" t="b">
        <v>0</v>
      </c>
      <c r="H407" s="69" t="b">
        <v>0</v>
      </c>
      <c r="I407" s="69" t="b">
        <v>0</v>
      </c>
      <c r="J407" s="69" t="b">
        <v>0</v>
      </c>
      <c r="K407" s="69" t="b">
        <v>0</v>
      </c>
      <c r="L407" s="69" t="b">
        <v>0</v>
      </c>
    </row>
    <row r="408" spans="1:12" ht="15">
      <c r="A408" s="69" t="s">
        <v>1483</v>
      </c>
      <c r="B408" s="69" t="s">
        <v>1795</v>
      </c>
      <c r="C408" s="69">
        <v>2</v>
      </c>
      <c r="D408" s="87">
        <v>0.005281696016950405</v>
      </c>
      <c r="E408" s="87">
        <v>1.8303747831935504</v>
      </c>
      <c r="F408" s="69" t="s">
        <v>1404</v>
      </c>
      <c r="G408" s="69" t="b">
        <v>0</v>
      </c>
      <c r="H408" s="69" t="b">
        <v>0</v>
      </c>
      <c r="I408" s="69" t="b">
        <v>0</v>
      </c>
      <c r="J408" s="69" t="b">
        <v>0</v>
      </c>
      <c r="K408" s="69" t="b">
        <v>0</v>
      </c>
      <c r="L408" s="69" t="b">
        <v>0</v>
      </c>
    </row>
    <row r="409" spans="1:12" ht="15">
      <c r="A409" s="69" t="s">
        <v>1795</v>
      </c>
      <c r="B409" s="69" t="s">
        <v>1702</v>
      </c>
      <c r="C409" s="69">
        <v>2</v>
      </c>
      <c r="D409" s="87">
        <v>0.005281696016950405</v>
      </c>
      <c r="E409" s="87">
        <v>2.0064660422492318</v>
      </c>
      <c r="F409" s="69" t="s">
        <v>1404</v>
      </c>
      <c r="G409" s="69" t="b">
        <v>0</v>
      </c>
      <c r="H409" s="69" t="b">
        <v>0</v>
      </c>
      <c r="I409" s="69" t="b">
        <v>0</v>
      </c>
      <c r="J409" s="69" t="b">
        <v>0</v>
      </c>
      <c r="K409" s="69" t="b">
        <v>0</v>
      </c>
      <c r="L409" s="69" t="b">
        <v>0</v>
      </c>
    </row>
    <row r="410" spans="1:12" ht="15">
      <c r="A410" s="69" t="s">
        <v>1702</v>
      </c>
      <c r="B410" s="69" t="s">
        <v>1483</v>
      </c>
      <c r="C410" s="69">
        <v>2</v>
      </c>
      <c r="D410" s="87">
        <v>0.005281696016950405</v>
      </c>
      <c r="E410" s="87">
        <v>1.7054360465852505</v>
      </c>
      <c r="F410" s="69" t="s">
        <v>1404</v>
      </c>
      <c r="G410" s="69" t="b">
        <v>0</v>
      </c>
      <c r="H410" s="69" t="b">
        <v>0</v>
      </c>
      <c r="I410" s="69" t="b">
        <v>0</v>
      </c>
      <c r="J410" s="69" t="b">
        <v>0</v>
      </c>
      <c r="K410" s="69" t="b">
        <v>0</v>
      </c>
      <c r="L410" s="69" t="b">
        <v>0</v>
      </c>
    </row>
    <row r="411" spans="1:12" ht="15">
      <c r="A411" s="69" t="s">
        <v>1483</v>
      </c>
      <c r="B411" s="69" t="s">
        <v>1796</v>
      </c>
      <c r="C411" s="69">
        <v>2</v>
      </c>
      <c r="D411" s="87">
        <v>0.005281696016950405</v>
      </c>
      <c r="E411" s="87">
        <v>1.8303747831935504</v>
      </c>
      <c r="F411" s="69" t="s">
        <v>1404</v>
      </c>
      <c r="G411" s="69" t="b">
        <v>0</v>
      </c>
      <c r="H411" s="69" t="b">
        <v>0</v>
      </c>
      <c r="I411" s="69" t="b">
        <v>0</v>
      </c>
      <c r="J411" s="69" t="b">
        <v>0</v>
      </c>
      <c r="K411" s="69" t="b">
        <v>0</v>
      </c>
      <c r="L411" s="69" t="b">
        <v>0</v>
      </c>
    </row>
    <row r="412" spans="1:12" ht="15">
      <c r="A412" s="69" t="s">
        <v>1796</v>
      </c>
      <c r="B412" s="69" t="s">
        <v>1797</v>
      </c>
      <c r="C412" s="69">
        <v>2</v>
      </c>
      <c r="D412" s="87">
        <v>0.005281696016950405</v>
      </c>
      <c r="E412" s="87">
        <v>2.307496037913213</v>
      </c>
      <c r="F412" s="69" t="s">
        <v>1404</v>
      </c>
      <c r="G412" s="69" t="b">
        <v>0</v>
      </c>
      <c r="H412" s="69" t="b">
        <v>0</v>
      </c>
      <c r="I412" s="69" t="b">
        <v>0</v>
      </c>
      <c r="J412" s="69" t="b">
        <v>0</v>
      </c>
      <c r="K412" s="69" t="b">
        <v>0</v>
      </c>
      <c r="L412" s="69" t="b">
        <v>0</v>
      </c>
    </row>
    <row r="413" spans="1:12" ht="15">
      <c r="A413" s="69" t="s">
        <v>1797</v>
      </c>
      <c r="B413" s="69" t="s">
        <v>1726</v>
      </c>
      <c r="C413" s="69">
        <v>2</v>
      </c>
      <c r="D413" s="87">
        <v>0.005281696016950405</v>
      </c>
      <c r="E413" s="87">
        <v>2.307496037913213</v>
      </c>
      <c r="F413" s="69" t="s">
        <v>1404</v>
      </c>
      <c r="G413" s="69" t="b">
        <v>0</v>
      </c>
      <c r="H413" s="69" t="b">
        <v>0</v>
      </c>
      <c r="I413" s="69" t="b">
        <v>0</v>
      </c>
      <c r="J413" s="69" t="b">
        <v>0</v>
      </c>
      <c r="K413" s="69" t="b">
        <v>0</v>
      </c>
      <c r="L413" s="69" t="b">
        <v>0</v>
      </c>
    </row>
    <row r="414" spans="1:12" ht="15">
      <c r="A414" s="69" t="s">
        <v>1726</v>
      </c>
      <c r="B414" s="69" t="s">
        <v>1798</v>
      </c>
      <c r="C414" s="69">
        <v>2</v>
      </c>
      <c r="D414" s="87">
        <v>0.005281696016950405</v>
      </c>
      <c r="E414" s="87">
        <v>2.307496037913213</v>
      </c>
      <c r="F414" s="69" t="s">
        <v>1404</v>
      </c>
      <c r="G414" s="69" t="b">
        <v>0</v>
      </c>
      <c r="H414" s="69" t="b">
        <v>0</v>
      </c>
      <c r="I414" s="69" t="b">
        <v>0</v>
      </c>
      <c r="J414" s="69" t="b">
        <v>0</v>
      </c>
      <c r="K414" s="69" t="b">
        <v>0</v>
      </c>
      <c r="L414" s="69" t="b">
        <v>0</v>
      </c>
    </row>
    <row r="415" spans="1:12" ht="15">
      <c r="A415" s="69" t="s">
        <v>1798</v>
      </c>
      <c r="B415" s="69" t="s">
        <v>1799</v>
      </c>
      <c r="C415" s="69">
        <v>2</v>
      </c>
      <c r="D415" s="87">
        <v>0.005281696016950405</v>
      </c>
      <c r="E415" s="87">
        <v>2.307496037913213</v>
      </c>
      <c r="F415" s="69" t="s">
        <v>1404</v>
      </c>
      <c r="G415" s="69" t="b">
        <v>0</v>
      </c>
      <c r="H415" s="69" t="b">
        <v>0</v>
      </c>
      <c r="I415" s="69" t="b">
        <v>0</v>
      </c>
      <c r="J415" s="69" t="b">
        <v>0</v>
      </c>
      <c r="K415" s="69" t="b">
        <v>0</v>
      </c>
      <c r="L415" s="69" t="b">
        <v>0</v>
      </c>
    </row>
    <row r="416" spans="1:12" ht="15">
      <c r="A416" s="69" t="s">
        <v>1799</v>
      </c>
      <c r="B416" s="69" t="s">
        <v>1800</v>
      </c>
      <c r="C416" s="69">
        <v>2</v>
      </c>
      <c r="D416" s="87">
        <v>0.005281696016950405</v>
      </c>
      <c r="E416" s="87">
        <v>2.307496037913213</v>
      </c>
      <c r="F416" s="69" t="s">
        <v>1404</v>
      </c>
      <c r="G416" s="69" t="b">
        <v>0</v>
      </c>
      <c r="H416" s="69" t="b">
        <v>0</v>
      </c>
      <c r="I416" s="69" t="b">
        <v>0</v>
      </c>
      <c r="J416" s="69" t="b">
        <v>0</v>
      </c>
      <c r="K416" s="69" t="b">
        <v>0</v>
      </c>
      <c r="L416" s="69" t="b">
        <v>0</v>
      </c>
    </row>
    <row r="417" spans="1:12" ht="15">
      <c r="A417" s="69" t="s">
        <v>1800</v>
      </c>
      <c r="B417" s="69" t="s">
        <v>1684</v>
      </c>
      <c r="C417" s="69">
        <v>2</v>
      </c>
      <c r="D417" s="87">
        <v>0.005281696016950405</v>
      </c>
      <c r="E417" s="87">
        <v>1.9095560292411753</v>
      </c>
      <c r="F417" s="69" t="s">
        <v>1404</v>
      </c>
      <c r="G417" s="69" t="b">
        <v>0</v>
      </c>
      <c r="H417" s="69" t="b">
        <v>0</v>
      </c>
      <c r="I417" s="69" t="b">
        <v>0</v>
      </c>
      <c r="J417" s="69" t="b">
        <v>0</v>
      </c>
      <c r="K417" s="69" t="b">
        <v>0</v>
      </c>
      <c r="L417" s="69" t="b">
        <v>0</v>
      </c>
    </row>
    <row r="418" spans="1:12" ht="15">
      <c r="A418" s="69" t="s">
        <v>1684</v>
      </c>
      <c r="B418" s="69" t="s">
        <v>1801</v>
      </c>
      <c r="C418" s="69">
        <v>2</v>
      </c>
      <c r="D418" s="87">
        <v>0.005281696016950405</v>
      </c>
      <c r="E418" s="87">
        <v>1.9095560292411753</v>
      </c>
      <c r="F418" s="69" t="s">
        <v>1404</v>
      </c>
      <c r="G418" s="69" t="b">
        <v>0</v>
      </c>
      <c r="H418" s="69" t="b">
        <v>0</v>
      </c>
      <c r="I418" s="69" t="b">
        <v>0</v>
      </c>
      <c r="J418" s="69" t="b">
        <v>0</v>
      </c>
      <c r="K418" s="69" t="b">
        <v>0</v>
      </c>
      <c r="L418" s="69" t="b">
        <v>0</v>
      </c>
    </row>
    <row r="419" spans="1:12" ht="15">
      <c r="A419" s="69" t="s">
        <v>1801</v>
      </c>
      <c r="B419" s="69" t="s">
        <v>1471</v>
      </c>
      <c r="C419" s="69">
        <v>2</v>
      </c>
      <c r="D419" s="87">
        <v>0.005281696016950405</v>
      </c>
      <c r="E419" s="87">
        <v>1.146128035678238</v>
      </c>
      <c r="F419" s="69" t="s">
        <v>1404</v>
      </c>
      <c r="G419" s="69" t="b">
        <v>0</v>
      </c>
      <c r="H419" s="69" t="b">
        <v>0</v>
      </c>
      <c r="I419" s="69" t="b">
        <v>0</v>
      </c>
      <c r="J419" s="69" t="b">
        <v>0</v>
      </c>
      <c r="K419" s="69" t="b">
        <v>0</v>
      </c>
      <c r="L419" s="69" t="b">
        <v>0</v>
      </c>
    </row>
    <row r="420" spans="1:12" ht="15">
      <c r="A420" s="69" t="s">
        <v>1480</v>
      </c>
      <c r="B420" s="69" t="s">
        <v>1753</v>
      </c>
      <c r="C420" s="69">
        <v>2</v>
      </c>
      <c r="D420" s="87">
        <v>0.005281696016950405</v>
      </c>
      <c r="E420" s="87">
        <v>1.587336734507256</v>
      </c>
      <c r="F420" s="69" t="s">
        <v>1404</v>
      </c>
      <c r="G420" s="69" t="b">
        <v>0</v>
      </c>
      <c r="H420" s="69" t="b">
        <v>0</v>
      </c>
      <c r="I420" s="69" t="b">
        <v>0</v>
      </c>
      <c r="J420" s="69" t="b">
        <v>0</v>
      </c>
      <c r="K420" s="69" t="b">
        <v>0</v>
      </c>
      <c r="L420" s="69" t="b">
        <v>0</v>
      </c>
    </row>
    <row r="421" spans="1:12" ht="15">
      <c r="A421" s="69" t="s">
        <v>1753</v>
      </c>
      <c r="B421" s="69" t="s">
        <v>349</v>
      </c>
      <c r="C421" s="69">
        <v>2</v>
      </c>
      <c r="D421" s="87">
        <v>0.005281696016950405</v>
      </c>
      <c r="E421" s="87">
        <v>1.3910420893632878</v>
      </c>
      <c r="F421" s="69" t="s">
        <v>1404</v>
      </c>
      <c r="G421" s="69" t="b">
        <v>0</v>
      </c>
      <c r="H421" s="69" t="b">
        <v>0</v>
      </c>
      <c r="I421" s="69" t="b">
        <v>0</v>
      </c>
      <c r="J421" s="69" t="b">
        <v>0</v>
      </c>
      <c r="K421" s="69" t="b">
        <v>0</v>
      </c>
      <c r="L421" s="69" t="b">
        <v>0</v>
      </c>
    </row>
    <row r="422" spans="1:12" ht="15">
      <c r="A422" s="69" t="s">
        <v>1478</v>
      </c>
      <c r="B422" s="69" t="s">
        <v>1724</v>
      </c>
      <c r="C422" s="69">
        <v>2</v>
      </c>
      <c r="D422" s="87">
        <v>0.005281696016950405</v>
      </c>
      <c r="E422" s="87">
        <v>1.2563435154658316</v>
      </c>
      <c r="F422" s="69" t="s">
        <v>1404</v>
      </c>
      <c r="G422" s="69" t="b">
        <v>0</v>
      </c>
      <c r="H422" s="69" t="b">
        <v>0</v>
      </c>
      <c r="I422" s="69" t="b">
        <v>0</v>
      </c>
      <c r="J422" s="69" t="b">
        <v>0</v>
      </c>
      <c r="K422" s="69" t="b">
        <v>0</v>
      </c>
      <c r="L422" s="69" t="b">
        <v>0</v>
      </c>
    </row>
    <row r="423" spans="1:12" ht="15">
      <c r="A423" s="69" t="s">
        <v>1724</v>
      </c>
      <c r="B423" s="69" t="s">
        <v>732</v>
      </c>
      <c r="C423" s="69">
        <v>2</v>
      </c>
      <c r="D423" s="87">
        <v>0.005281696016950405</v>
      </c>
      <c r="E423" s="87">
        <v>2.1314047788575317</v>
      </c>
      <c r="F423" s="69" t="s">
        <v>1404</v>
      </c>
      <c r="G423" s="69" t="b">
        <v>0</v>
      </c>
      <c r="H423" s="69" t="b">
        <v>0</v>
      </c>
      <c r="I423" s="69" t="b">
        <v>0</v>
      </c>
      <c r="J423" s="69" t="b">
        <v>0</v>
      </c>
      <c r="K423" s="69" t="b">
        <v>0</v>
      </c>
      <c r="L423" s="69" t="b">
        <v>0</v>
      </c>
    </row>
    <row r="424" spans="1:12" ht="15">
      <c r="A424" s="69" t="s">
        <v>732</v>
      </c>
      <c r="B424" s="69" t="s">
        <v>1471</v>
      </c>
      <c r="C424" s="69">
        <v>2</v>
      </c>
      <c r="D424" s="87">
        <v>0.005281696016950405</v>
      </c>
      <c r="E424" s="87">
        <v>1.146128035678238</v>
      </c>
      <c r="F424" s="69" t="s">
        <v>1404</v>
      </c>
      <c r="G424" s="69" t="b">
        <v>0</v>
      </c>
      <c r="H424" s="69" t="b">
        <v>0</v>
      </c>
      <c r="I424" s="69" t="b">
        <v>0</v>
      </c>
      <c r="J424" s="69" t="b">
        <v>0</v>
      </c>
      <c r="K424" s="69" t="b">
        <v>0</v>
      </c>
      <c r="L424" s="69" t="b">
        <v>0</v>
      </c>
    </row>
    <row r="425" spans="1:12" ht="15">
      <c r="A425" s="69" t="s">
        <v>1471</v>
      </c>
      <c r="B425" s="69" t="s">
        <v>1673</v>
      </c>
      <c r="C425" s="69">
        <v>2</v>
      </c>
      <c r="D425" s="87">
        <v>0.005281696016950405</v>
      </c>
      <c r="E425" s="87">
        <v>1.6542835241378693</v>
      </c>
      <c r="F425" s="69" t="s">
        <v>1404</v>
      </c>
      <c r="G425" s="69" t="b">
        <v>0</v>
      </c>
      <c r="H425" s="69" t="b">
        <v>0</v>
      </c>
      <c r="I425" s="69" t="b">
        <v>0</v>
      </c>
      <c r="J425" s="69" t="b">
        <v>0</v>
      </c>
      <c r="K425" s="69" t="b">
        <v>0</v>
      </c>
      <c r="L425" s="69" t="b">
        <v>0</v>
      </c>
    </row>
    <row r="426" spans="1:12" ht="15">
      <c r="A426" s="69" t="s">
        <v>1673</v>
      </c>
      <c r="B426" s="69" t="s">
        <v>1682</v>
      </c>
      <c r="C426" s="69">
        <v>2</v>
      </c>
      <c r="D426" s="87">
        <v>0.005281696016950405</v>
      </c>
      <c r="E426" s="87">
        <v>2.307496037913213</v>
      </c>
      <c r="F426" s="69" t="s">
        <v>1404</v>
      </c>
      <c r="G426" s="69" t="b">
        <v>0</v>
      </c>
      <c r="H426" s="69" t="b">
        <v>0</v>
      </c>
      <c r="I426" s="69" t="b">
        <v>0</v>
      </c>
      <c r="J426" s="69" t="b">
        <v>0</v>
      </c>
      <c r="K426" s="69" t="b">
        <v>0</v>
      </c>
      <c r="L426" s="69" t="b">
        <v>0</v>
      </c>
    </row>
    <row r="427" spans="1:12" ht="15">
      <c r="A427" s="69" t="s">
        <v>1682</v>
      </c>
      <c r="B427" s="69" t="s">
        <v>1754</v>
      </c>
      <c r="C427" s="69">
        <v>2</v>
      </c>
      <c r="D427" s="87">
        <v>0.005281696016950405</v>
      </c>
      <c r="E427" s="87">
        <v>2.1314047788575317</v>
      </c>
      <c r="F427" s="69" t="s">
        <v>1404</v>
      </c>
      <c r="G427" s="69" t="b">
        <v>0</v>
      </c>
      <c r="H427" s="69" t="b">
        <v>0</v>
      </c>
      <c r="I427" s="69" t="b">
        <v>0</v>
      </c>
      <c r="J427" s="69" t="b">
        <v>0</v>
      </c>
      <c r="K427" s="69" t="b">
        <v>0</v>
      </c>
      <c r="L427" s="69" t="b">
        <v>0</v>
      </c>
    </row>
    <row r="428" spans="1:12" ht="15">
      <c r="A428" s="69" t="s">
        <v>1754</v>
      </c>
      <c r="B428" s="69" t="s">
        <v>1476</v>
      </c>
      <c r="C428" s="69">
        <v>2</v>
      </c>
      <c r="D428" s="87">
        <v>0.005281696016950405</v>
      </c>
      <c r="E428" s="87">
        <v>1.7334647701854942</v>
      </c>
      <c r="F428" s="69" t="s">
        <v>1404</v>
      </c>
      <c r="G428" s="69" t="b">
        <v>0</v>
      </c>
      <c r="H428" s="69" t="b">
        <v>0</v>
      </c>
      <c r="I428" s="69" t="b">
        <v>0</v>
      </c>
      <c r="J428" s="69" t="b">
        <v>0</v>
      </c>
      <c r="K428" s="69" t="b">
        <v>0</v>
      </c>
      <c r="L428" s="69" t="b">
        <v>0</v>
      </c>
    </row>
    <row r="429" spans="1:12" ht="15">
      <c r="A429" s="69" t="s">
        <v>1476</v>
      </c>
      <c r="B429" s="69" t="s">
        <v>1696</v>
      </c>
      <c r="C429" s="69">
        <v>2</v>
      </c>
      <c r="D429" s="87">
        <v>0.005281696016950405</v>
      </c>
      <c r="E429" s="87">
        <v>2.0064660422492318</v>
      </c>
      <c r="F429" s="69" t="s">
        <v>1404</v>
      </c>
      <c r="G429" s="69" t="b">
        <v>0</v>
      </c>
      <c r="H429" s="69" t="b">
        <v>0</v>
      </c>
      <c r="I429" s="69" t="b">
        <v>0</v>
      </c>
      <c r="J429" s="69" t="b">
        <v>0</v>
      </c>
      <c r="K429" s="69" t="b">
        <v>0</v>
      </c>
      <c r="L429" s="69" t="b">
        <v>0</v>
      </c>
    </row>
    <row r="430" spans="1:12" ht="15">
      <c r="A430" s="69" t="s">
        <v>1696</v>
      </c>
      <c r="B430" s="69" t="s">
        <v>1790</v>
      </c>
      <c r="C430" s="69">
        <v>2</v>
      </c>
      <c r="D430" s="87">
        <v>0.005281696016950405</v>
      </c>
      <c r="E430" s="87">
        <v>2.307496037913213</v>
      </c>
      <c r="F430" s="69" t="s">
        <v>1404</v>
      </c>
      <c r="G430" s="69" t="b">
        <v>0</v>
      </c>
      <c r="H430" s="69" t="b">
        <v>0</v>
      </c>
      <c r="I430" s="69" t="b">
        <v>0</v>
      </c>
      <c r="J430" s="69" t="b">
        <v>0</v>
      </c>
      <c r="K430" s="69" t="b">
        <v>0</v>
      </c>
      <c r="L430" s="69" t="b">
        <v>0</v>
      </c>
    </row>
    <row r="431" spans="1:12" ht="15">
      <c r="A431" s="69" t="s">
        <v>1790</v>
      </c>
      <c r="B431" s="69" t="s">
        <v>728</v>
      </c>
      <c r="C431" s="69">
        <v>2</v>
      </c>
      <c r="D431" s="87">
        <v>0.005281696016950405</v>
      </c>
      <c r="E431" s="87">
        <v>1.9095560292411753</v>
      </c>
      <c r="F431" s="69" t="s">
        <v>1404</v>
      </c>
      <c r="G431" s="69" t="b">
        <v>0</v>
      </c>
      <c r="H431" s="69" t="b">
        <v>0</v>
      </c>
      <c r="I431" s="69" t="b">
        <v>0</v>
      </c>
      <c r="J431" s="69" t="b">
        <v>0</v>
      </c>
      <c r="K431" s="69" t="b">
        <v>0</v>
      </c>
      <c r="L431" s="69" t="b">
        <v>0</v>
      </c>
    </row>
    <row r="432" spans="1:12" ht="15">
      <c r="A432" s="69" t="s">
        <v>728</v>
      </c>
      <c r="B432" s="69" t="s">
        <v>1755</v>
      </c>
      <c r="C432" s="69">
        <v>2</v>
      </c>
      <c r="D432" s="87">
        <v>0.005281696016950405</v>
      </c>
      <c r="E432" s="87">
        <v>1.6542835241378693</v>
      </c>
      <c r="F432" s="69" t="s">
        <v>1404</v>
      </c>
      <c r="G432" s="69" t="b">
        <v>0</v>
      </c>
      <c r="H432" s="69" t="b">
        <v>0</v>
      </c>
      <c r="I432" s="69" t="b">
        <v>0</v>
      </c>
      <c r="J432" s="69" t="b">
        <v>0</v>
      </c>
      <c r="K432" s="69" t="b">
        <v>0</v>
      </c>
      <c r="L432" s="69" t="b">
        <v>0</v>
      </c>
    </row>
    <row r="433" spans="1:12" ht="15">
      <c r="A433" s="69" t="s">
        <v>1678</v>
      </c>
      <c r="B433" s="69" t="s">
        <v>1816</v>
      </c>
      <c r="C433" s="69">
        <v>2</v>
      </c>
      <c r="D433" s="87">
        <v>0.005281696016950405</v>
      </c>
      <c r="E433" s="87">
        <v>2.0064660422492318</v>
      </c>
      <c r="F433" s="69" t="s">
        <v>1404</v>
      </c>
      <c r="G433" s="69" t="b">
        <v>0</v>
      </c>
      <c r="H433" s="69" t="b">
        <v>0</v>
      </c>
      <c r="I433" s="69" t="b">
        <v>0</v>
      </c>
      <c r="J433" s="69" t="b">
        <v>0</v>
      </c>
      <c r="K433" s="69" t="b">
        <v>0</v>
      </c>
      <c r="L433" s="69" t="b">
        <v>0</v>
      </c>
    </row>
    <row r="434" spans="1:12" ht="15">
      <c r="A434" s="69" t="s">
        <v>1816</v>
      </c>
      <c r="B434" s="69" t="s">
        <v>1678</v>
      </c>
      <c r="C434" s="69">
        <v>2</v>
      </c>
      <c r="D434" s="87">
        <v>0.005281696016950405</v>
      </c>
      <c r="E434" s="87">
        <v>2.307496037913213</v>
      </c>
      <c r="F434" s="69" t="s">
        <v>1404</v>
      </c>
      <c r="G434" s="69" t="b">
        <v>0</v>
      </c>
      <c r="H434" s="69" t="b">
        <v>0</v>
      </c>
      <c r="I434" s="69" t="b">
        <v>0</v>
      </c>
      <c r="J434" s="69" t="b">
        <v>0</v>
      </c>
      <c r="K434" s="69" t="b">
        <v>0</v>
      </c>
      <c r="L434" s="69" t="b">
        <v>0</v>
      </c>
    </row>
    <row r="435" spans="1:12" ht="15">
      <c r="A435" s="69" t="s">
        <v>1678</v>
      </c>
      <c r="B435" s="69" t="s">
        <v>728</v>
      </c>
      <c r="C435" s="69">
        <v>2</v>
      </c>
      <c r="D435" s="87">
        <v>0.005281696016950405</v>
      </c>
      <c r="E435" s="87">
        <v>1.608526033577194</v>
      </c>
      <c r="F435" s="69" t="s">
        <v>1404</v>
      </c>
      <c r="G435" s="69" t="b">
        <v>0</v>
      </c>
      <c r="H435" s="69" t="b">
        <v>0</v>
      </c>
      <c r="I435" s="69" t="b">
        <v>0</v>
      </c>
      <c r="J435" s="69" t="b">
        <v>0</v>
      </c>
      <c r="K435" s="69" t="b">
        <v>0</v>
      </c>
      <c r="L435" s="69" t="b">
        <v>0</v>
      </c>
    </row>
    <row r="436" spans="1:12" ht="15">
      <c r="A436" s="69" t="s">
        <v>728</v>
      </c>
      <c r="B436" s="69" t="s">
        <v>1817</v>
      </c>
      <c r="C436" s="69">
        <v>2</v>
      </c>
      <c r="D436" s="87">
        <v>0.005281696016950405</v>
      </c>
      <c r="E436" s="87">
        <v>1.8303747831935504</v>
      </c>
      <c r="F436" s="69" t="s">
        <v>1404</v>
      </c>
      <c r="G436" s="69" t="b">
        <v>0</v>
      </c>
      <c r="H436" s="69" t="b">
        <v>0</v>
      </c>
      <c r="I436" s="69" t="b">
        <v>0</v>
      </c>
      <c r="J436" s="69" t="b">
        <v>0</v>
      </c>
      <c r="K436" s="69" t="b">
        <v>0</v>
      </c>
      <c r="L436" s="69" t="b">
        <v>0</v>
      </c>
    </row>
    <row r="437" spans="1:12" ht="15">
      <c r="A437" s="69" t="s">
        <v>1817</v>
      </c>
      <c r="B437" s="69" t="s">
        <v>1818</v>
      </c>
      <c r="C437" s="69">
        <v>2</v>
      </c>
      <c r="D437" s="87">
        <v>0.005281696016950405</v>
      </c>
      <c r="E437" s="87">
        <v>2.307496037913213</v>
      </c>
      <c r="F437" s="69" t="s">
        <v>1404</v>
      </c>
      <c r="G437" s="69" t="b">
        <v>0</v>
      </c>
      <c r="H437" s="69" t="b">
        <v>0</v>
      </c>
      <c r="I437" s="69" t="b">
        <v>0</v>
      </c>
      <c r="J437" s="69" t="b">
        <v>0</v>
      </c>
      <c r="K437" s="69" t="b">
        <v>0</v>
      </c>
      <c r="L437" s="69" t="b">
        <v>0</v>
      </c>
    </row>
    <row r="438" spans="1:12" ht="15">
      <c r="A438" s="69" t="s">
        <v>1818</v>
      </c>
      <c r="B438" s="69" t="s">
        <v>1819</v>
      </c>
      <c r="C438" s="69">
        <v>2</v>
      </c>
      <c r="D438" s="87">
        <v>0.005281696016950405</v>
      </c>
      <c r="E438" s="87">
        <v>2.307496037913213</v>
      </c>
      <c r="F438" s="69" t="s">
        <v>1404</v>
      </c>
      <c r="G438" s="69" t="b">
        <v>0</v>
      </c>
      <c r="H438" s="69" t="b">
        <v>0</v>
      </c>
      <c r="I438" s="69" t="b">
        <v>0</v>
      </c>
      <c r="J438" s="69" t="b">
        <v>0</v>
      </c>
      <c r="K438" s="69" t="b">
        <v>0</v>
      </c>
      <c r="L438" s="69" t="b">
        <v>0</v>
      </c>
    </row>
    <row r="439" spans="1:12" ht="15">
      <c r="A439" s="69" t="s">
        <v>1819</v>
      </c>
      <c r="B439" s="69" t="s">
        <v>1820</v>
      </c>
      <c r="C439" s="69">
        <v>2</v>
      </c>
      <c r="D439" s="87">
        <v>0.005281696016950405</v>
      </c>
      <c r="E439" s="87">
        <v>2.307496037913213</v>
      </c>
      <c r="F439" s="69" t="s">
        <v>1404</v>
      </c>
      <c r="G439" s="69" t="b">
        <v>0</v>
      </c>
      <c r="H439" s="69" t="b">
        <v>0</v>
      </c>
      <c r="I439" s="69" t="b">
        <v>0</v>
      </c>
      <c r="J439" s="69" t="b">
        <v>0</v>
      </c>
      <c r="K439" s="69" t="b">
        <v>0</v>
      </c>
      <c r="L439" s="69" t="b">
        <v>0</v>
      </c>
    </row>
    <row r="440" spans="1:12" ht="15">
      <c r="A440" s="69" t="s">
        <v>1820</v>
      </c>
      <c r="B440" s="69" t="s">
        <v>1821</v>
      </c>
      <c r="C440" s="69">
        <v>2</v>
      </c>
      <c r="D440" s="87">
        <v>0.005281696016950405</v>
      </c>
      <c r="E440" s="87">
        <v>2.307496037913213</v>
      </c>
      <c r="F440" s="69" t="s">
        <v>1404</v>
      </c>
      <c r="G440" s="69" t="b">
        <v>0</v>
      </c>
      <c r="H440" s="69" t="b">
        <v>0</v>
      </c>
      <c r="I440" s="69" t="b">
        <v>0</v>
      </c>
      <c r="J440" s="69" t="b">
        <v>0</v>
      </c>
      <c r="K440" s="69" t="b">
        <v>0</v>
      </c>
      <c r="L440" s="69" t="b">
        <v>0</v>
      </c>
    </row>
    <row r="441" spans="1:12" ht="15">
      <c r="A441" s="69" t="s">
        <v>1821</v>
      </c>
      <c r="B441" s="69" t="s">
        <v>1440</v>
      </c>
      <c r="C441" s="69">
        <v>2</v>
      </c>
      <c r="D441" s="87">
        <v>0.005281696016950405</v>
      </c>
      <c r="E441" s="87">
        <v>2.307496037913213</v>
      </c>
      <c r="F441" s="69" t="s">
        <v>1404</v>
      </c>
      <c r="G441" s="69" t="b">
        <v>0</v>
      </c>
      <c r="H441" s="69" t="b">
        <v>0</v>
      </c>
      <c r="I441" s="69" t="b">
        <v>0</v>
      </c>
      <c r="J441" s="69" t="b">
        <v>0</v>
      </c>
      <c r="K441" s="69" t="b">
        <v>0</v>
      </c>
      <c r="L441" s="69" t="b">
        <v>0</v>
      </c>
    </row>
    <row r="442" spans="1:12" ht="15">
      <c r="A442" s="69" t="s">
        <v>1440</v>
      </c>
      <c r="B442" s="69" t="s">
        <v>1822</v>
      </c>
      <c r="C442" s="69">
        <v>2</v>
      </c>
      <c r="D442" s="87">
        <v>0.005281696016950405</v>
      </c>
      <c r="E442" s="87">
        <v>2.307496037913213</v>
      </c>
      <c r="F442" s="69" t="s">
        <v>1404</v>
      </c>
      <c r="G442" s="69" t="b">
        <v>0</v>
      </c>
      <c r="H442" s="69" t="b">
        <v>0</v>
      </c>
      <c r="I442" s="69" t="b">
        <v>0</v>
      </c>
      <c r="J442" s="69" t="b">
        <v>0</v>
      </c>
      <c r="K442" s="69" t="b">
        <v>0</v>
      </c>
      <c r="L442" s="69" t="b">
        <v>0</v>
      </c>
    </row>
    <row r="443" spans="1:12" ht="15">
      <c r="A443" s="69" t="s">
        <v>1822</v>
      </c>
      <c r="B443" s="69" t="s">
        <v>1823</v>
      </c>
      <c r="C443" s="69">
        <v>2</v>
      </c>
      <c r="D443" s="87">
        <v>0.005281696016950405</v>
      </c>
      <c r="E443" s="87">
        <v>2.307496037913213</v>
      </c>
      <c r="F443" s="69" t="s">
        <v>1404</v>
      </c>
      <c r="G443" s="69" t="b">
        <v>0</v>
      </c>
      <c r="H443" s="69" t="b">
        <v>0</v>
      </c>
      <c r="I443" s="69" t="b">
        <v>0</v>
      </c>
      <c r="J443" s="69" t="b">
        <v>0</v>
      </c>
      <c r="K443" s="69" t="b">
        <v>0</v>
      </c>
      <c r="L443" s="69" t="b">
        <v>0</v>
      </c>
    </row>
    <row r="444" spans="1:12" ht="15">
      <c r="A444" s="69" t="s">
        <v>1823</v>
      </c>
      <c r="B444" s="69" t="s">
        <v>1471</v>
      </c>
      <c r="C444" s="69">
        <v>2</v>
      </c>
      <c r="D444" s="87">
        <v>0.005281696016950405</v>
      </c>
      <c r="E444" s="87">
        <v>1.146128035678238</v>
      </c>
      <c r="F444" s="69" t="s">
        <v>1404</v>
      </c>
      <c r="G444" s="69" t="b">
        <v>0</v>
      </c>
      <c r="H444" s="69" t="b">
        <v>0</v>
      </c>
      <c r="I444" s="69" t="b">
        <v>0</v>
      </c>
      <c r="J444" s="69" t="b">
        <v>0</v>
      </c>
      <c r="K444" s="69" t="b">
        <v>0</v>
      </c>
      <c r="L444" s="69" t="b">
        <v>0</v>
      </c>
    </row>
    <row r="445" spans="1:12" ht="15">
      <c r="A445" s="69" t="s">
        <v>1473</v>
      </c>
      <c r="B445" s="69" t="s">
        <v>1485</v>
      </c>
      <c r="C445" s="69">
        <v>8</v>
      </c>
      <c r="D445" s="87">
        <v>0.01417543509378925</v>
      </c>
      <c r="E445" s="87">
        <v>1.5547919097420488</v>
      </c>
      <c r="F445" s="69" t="s">
        <v>1405</v>
      </c>
      <c r="G445" s="69" t="b">
        <v>0</v>
      </c>
      <c r="H445" s="69" t="b">
        <v>0</v>
      </c>
      <c r="I445" s="69" t="b">
        <v>0</v>
      </c>
      <c r="J445" s="69" t="b">
        <v>0</v>
      </c>
      <c r="K445" s="69" t="b">
        <v>0</v>
      </c>
      <c r="L445" s="69" t="b">
        <v>0</v>
      </c>
    </row>
    <row r="446" spans="1:12" ht="15">
      <c r="A446" s="69" t="s">
        <v>725</v>
      </c>
      <c r="B446" s="69" t="s">
        <v>732</v>
      </c>
      <c r="C446" s="69">
        <v>7</v>
      </c>
      <c r="D446" s="87">
        <v>0.012403505707065594</v>
      </c>
      <c r="E446" s="87">
        <v>1.4164892115757672</v>
      </c>
      <c r="F446" s="69" t="s">
        <v>1405</v>
      </c>
      <c r="G446" s="69" t="b">
        <v>0</v>
      </c>
      <c r="H446" s="69" t="b">
        <v>0</v>
      </c>
      <c r="I446" s="69" t="b">
        <v>0</v>
      </c>
      <c r="J446" s="69" t="b">
        <v>0</v>
      </c>
      <c r="K446" s="69" t="b">
        <v>0</v>
      </c>
      <c r="L446" s="69" t="b">
        <v>0</v>
      </c>
    </row>
    <row r="447" spans="1:12" ht="15">
      <c r="A447" s="69" t="s">
        <v>1471</v>
      </c>
      <c r="B447" s="69" t="s">
        <v>1472</v>
      </c>
      <c r="C447" s="69">
        <v>4</v>
      </c>
      <c r="D447" s="87">
        <v>0.010203589965949682</v>
      </c>
      <c r="E447" s="87">
        <v>0.7503117206360559</v>
      </c>
      <c r="F447" s="69" t="s">
        <v>1405</v>
      </c>
      <c r="G447" s="69" t="b">
        <v>0</v>
      </c>
      <c r="H447" s="69" t="b">
        <v>0</v>
      </c>
      <c r="I447" s="69" t="b">
        <v>0</v>
      </c>
      <c r="J447" s="69" t="b">
        <v>0</v>
      </c>
      <c r="K447" s="69" t="b">
        <v>0</v>
      </c>
      <c r="L447" s="69" t="b">
        <v>0</v>
      </c>
    </row>
    <row r="448" spans="1:12" ht="15">
      <c r="A448" s="69" t="s">
        <v>693</v>
      </c>
      <c r="B448" s="69" t="s">
        <v>725</v>
      </c>
      <c r="C448" s="69">
        <v>3</v>
      </c>
      <c r="D448" s="87">
        <v>0.0088540264803113</v>
      </c>
      <c r="E448" s="87">
        <v>1.048512426281173</v>
      </c>
      <c r="F448" s="69" t="s">
        <v>1405</v>
      </c>
      <c r="G448" s="69" t="b">
        <v>0</v>
      </c>
      <c r="H448" s="69" t="b">
        <v>0</v>
      </c>
      <c r="I448" s="69" t="b">
        <v>0</v>
      </c>
      <c r="J448" s="69" t="b">
        <v>0</v>
      </c>
      <c r="K448" s="69" t="b">
        <v>0</v>
      </c>
      <c r="L448" s="69" t="b">
        <v>0</v>
      </c>
    </row>
    <row r="449" spans="1:12" ht="15">
      <c r="A449" s="69" t="s">
        <v>1677</v>
      </c>
      <c r="B449" s="69" t="s">
        <v>1482</v>
      </c>
      <c r="C449" s="69">
        <v>3</v>
      </c>
      <c r="D449" s="87">
        <v>0.010547211663539006</v>
      </c>
      <c r="E449" s="87">
        <v>1.73088316879773</v>
      </c>
      <c r="F449" s="69" t="s">
        <v>1405</v>
      </c>
      <c r="G449" s="69" t="b">
        <v>0</v>
      </c>
      <c r="H449" s="69" t="b">
        <v>0</v>
      </c>
      <c r="I449" s="69" t="b">
        <v>0</v>
      </c>
      <c r="J449" s="69" t="b">
        <v>0</v>
      </c>
      <c r="K449" s="69" t="b">
        <v>0</v>
      </c>
      <c r="L449" s="69" t="b">
        <v>0</v>
      </c>
    </row>
    <row r="450" spans="1:12" ht="15">
      <c r="A450" s="69" t="s">
        <v>1697</v>
      </c>
      <c r="B450" s="69" t="s">
        <v>1486</v>
      </c>
      <c r="C450" s="69">
        <v>3</v>
      </c>
      <c r="D450" s="87">
        <v>0.0088540264803113</v>
      </c>
      <c r="E450" s="87">
        <v>1.7589118923979736</v>
      </c>
      <c r="F450" s="69" t="s">
        <v>1405</v>
      </c>
      <c r="G450" s="69" t="b">
        <v>0</v>
      </c>
      <c r="H450" s="69" t="b">
        <v>0</v>
      </c>
      <c r="I450" s="69" t="b">
        <v>0</v>
      </c>
      <c r="J450" s="69" t="b">
        <v>0</v>
      </c>
      <c r="K450" s="69" t="b">
        <v>0</v>
      </c>
      <c r="L450" s="69" t="b">
        <v>0</v>
      </c>
    </row>
    <row r="451" spans="1:12" ht="15">
      <c r="A451" s="69" t="s">
        <v>1486</v>
      </c>
      <c r="B451" s="69" t="s">
        <v>449</v>
      </c>
      <c r="C451" s="69">
        <v>3</v>
      </c>
      <c r="D451" s="87">
        <v>0.0088540264803113</v>
      </c>
      <c r="E451" s="87">
        <v>1.6127838567197355</v>
      </c>
      <c r="F451" s="69" t="s">
        <v>1405</v>
      </c>
      <c r="G451" s="69" t="b">
        <v>0</v>
      </c>
      <c r="H451" s="69" t="b">
        <v>0</v>
      </c>
      <c r="I451" s="69" t="b">
        <v>0</v>
      </c>
      <c r="J451" s="69" t="b">
        <v>0</v>
      </c>
      <c r="K451" s="69" t="b">
        <v>0</v>
      </c>
      <c r="L451" s="69" t="b">
        <v>0</v>
      </c>
    </row>
    <row r="452" spans="1:12" ht="15">
      <c r="A452" s="69" t="s">
        <v>449</v>
      </c>
      <c r="B452" s="69" t="s">
        <v>728</v>
      </c>
      <c r="C452" s="69">
        <v>3</v>
      </c>
      <c r="D452" s="87">
        <v>0.0088540264803113</v>
      </c>
      <c r="E452" s="87">
        <v>1.6127838567197355</v>
      </c>
      <c r="F452" s="69" t="s">
        <v>1405</v>
      </c>
      <c r="G452" s="69" t="b">
        <v>0</v>
      </c>
      <c r="H452" s="69" t="b">
        <v>0</v>
      </c>
      <c r="I452" s="69" t="b">
        <v>0</v>
      </c>
      <c r="J452" s="69" t="b">
        <v>0</v>
      </c>
      <c r="K452" s="69" t="b">
        <v>0</v>
      </c>
      <c r="L452" s="69" t="b">
        <v>0</v>
      </c>
    </row>
    <row r="453" spans="1:12" ht="15">
      <c r="A453" s="69" t="s">
        <v>728</v>
      </c>
      <c r="B453" s="69" t="s">
        <v>1471</v>
      </c>
      <c r="C453" s="69">
        <v>3</v>
      </c>
      <c r="D453" s="87">
        <v>0.0088540264803113</v>
      </c>
      <c r="E453" s="87">
        <v>0.8380931384455984</v>
      </c>
      <c r="F453" s="69" t="s">
        <v>1405</v>
      </c>
      <c r="G453" s="69" t="b">
        <v>0</v>
      </c>
      <c r="H453" s="69" t="b">
        <v>0</v>
      </c>
      <c r="I453" s="69" t="b">
        <v>0</v>
      </c>
      <c r="J453" s="69" t="b">
        <v>0</v>
      </c>
      <c r="K453" s="69" t="b">
        <v>0</v>
      </c>
      <c r="L453" s="69" t="b">
        <v>0</v>
      </c>
    </row>
    <row r="454" spans="1:12" ht="15">
      <c r="A454" s="69" t="s">
        <v>1472</v>
      </c>
      <c r="B454" s="69" t="s">
        <v>1675</v>
      </c>
      <c r="C454" s="69">
        <v>3</v>
      </c>
      <c r="D454" s="87">
        <v>0.0088540264803113</v>
      </c>
      <c r="E454" s="87">
        <v>1.5547919097420488</v>
      </c>
      <c r="F454" s="69" t="s">
        <v>1405</v>
      </c>
      <c r="G454" s="69" t="b">
        <v>0</v>
      </c>
      <c r="H454" s="69" t="b">
        <v>0</v>
      </c>
      <c r="I454" s="69" t="b">
        <v>0</v>
      </c>
      <c r="J454" s="69" t="b">
        <v>0</v>
      </c>
      <c r="K454" s="69" t="b">
        <v>0</v>
      </c>
      <c r="L454" s="69" t="b">
        <v>0</v>
      </c>
    </row>
    <row r="455" spans="1:12" ht="15">
      <c r="A455" s="69" t="s">
        <v>1682</v>
      </c>
      <c r="B455" s="69" t="s">
        <v>1487</v>
      </c>
      <c r="C455" s="69">
        <v>3</v>
      </c>
      <c r="D455" s="87">
        <v>0.0088540264803113</v>
      </c>
      <c r="E455" s="87">
        <v>1.8558219054060299</v>
      </c>
      <c r="F455" s="69" t="s">
        <v>1405</v>
      </c>
      <c r="G455" s="69" t="b">
        <v>0</v>
      </c>
      <c r="H455" s="69" t="b">
        <v>0</v>
      </c>
      <c r="I455" s="69" t="b">
        <v>0</v>
      </c>
      <c r="J455" s="69" t="b">
        <v>0</v>
      </c>
      <c r="K455" s="69" t="b">
        <v>0</v>
      </c>
      <c r="L455" s="69" t="b">
        <v>0</v>
      </c>
    </row>
    <row r="456" spans="1:12" ht="15">
      <c r="A456" s="69" t="s">
        <v>1487</v>
      </c>
      <c r="B456" s="69" t="s">
        <v>1717</v>
      </c>
      <c r="C456" s="69">
        <v>3</v>
      </c>
      <c r="D456" s="87">
        <v>0.0088540264803113</v>
      </c>
      <c r="E456" s="87">
        <v>1.8558219054060299</v>
      </c>
      <c r="F456" s="69" t="s">
        <v>1405</v>
      </c>
      <c r="G456" s="69" t="b">
        <v>0</v>
      </c>
      <c r="H456" s="69" t="b">
        <v>0</v>
      </c>
      <c r="I456" s="69" t="b">
        <v>0</v>
      </c>
      <c r="J456" s="69" t="b">
        <v>0</v>
      </c>
      <c r="K456" s="69" t="b">
        <v>0</v>
      </c>
      <c r="L456" s="69" t="b">
        <v>0</v>
      </c>
    </row>
    <row r="457" spans="1:12" ht="15">
      <c r="A457" s="69" t="s">
        <v>1717</v>
      </c>
      <c r="B457" s="69" t="s">
        <v>735</v>
      </c>
      <c r="C457" s="69">
        <v>3</v>
      </c>
      <c r="D457" s="87">
        <v>0.0088540264803113</v>
      </c>
      <c r="E457" s="87">
        <v>1.9807606420143298</v>
      </c>
      <c r="F457" s="69" t="s">
        <v>1405</v>
      </c>
      <c r="G457" s="69" t="b">
        <v>0</v>
      </c>
      <c r="H457" s="69" t="b">
        <v>0</v>
      </c>
      <c r="I457" s="69" t="b">
        <v>0</v>
      </c>
      <c r="J457" s="69" t="b">
        <v>0</v>
      </c>
      <c r="K457" s="69" t="b">
        <v>0</v>
      </c>
      <c r="L457" s="69" t="b">
        <v>0</v>
      </c>
    </row>
    <row r="458" spans="1:12" ht="15">
      <c r="A458" s="69" t="s">
        <v>735</v>
      </c>
      <c r="B458" s="69" t="s">
        <v>1718</v>
      </c>
      <c r="C458" s="69">
        <v>3</v>
      </c>
      <c r="D458" s="87">
        <v>0.0088540264803113</v>
      </c>
      <c r="E458" s="87">
        <v>1.9807606420143298</v>
      </c>
      <c r="F458" s="69" t="s">
        <v>1405</v>
      </c>
      <c r="G458" s="69" t="b">
        <v>0</v>
      </c>
      <c r="H458" s="69" t="b">
        <v>0</v>
      </c>
      <c r="I458" s="69" t="b">
        <v>0</v>
      </c>
      <c r="J458" s="69" t="b">
        <v>0</v>
      </c>
      <c r="K458" s="69" t="b">
        <v>0</v>
      </c>
      <c r="L458" s="69" t="b">
        <v>0</v>
      </c>
    </row>
    <row r="459" spans="1:12" ht="15">
      <c r="A459" s="69" t="s">
        <v>1718</v>
      </c>
      <c r="B459" s="69" t="s">
        <v>1719</v>
      </c>
      <c r="C459" s="69">
        <v>3</v>
      </c>
      <c r="D459" s="87">
        <v>0.0088540264803113</v>
      </c>
      <c r="E459" s="87">
        <v>1.9807606420143298</v>
      </c>
      <c r="F459" s="69" t="s">
        <v>1405</v>
      </c>
      <c r="G459" s="69" t="b">
        <v>0</v>
      </c>
      <c r="H459" s="69" t="b">
        <v>0</v>
      </c>
      <c r="I459" s="69" t="b">
        <v>0</v>
      </c>
      <c r="J459" s="69" t="b">
        <v>0</v>
      </c>
      <c r="K459" s="69" t="b">
        <v>0</v>
      </c>
      <c r="L459" s="69" t="b">
        <v>0</v>
      </c>
    </row>
    <row r="460" spans="1:12" ht="15">
      <c r="A460" s="69" t="s">
        <v>1719</v>
      </c>
      <c r="B460" s="69" t="s">
        <v>734</v>
      </c>
      <c r="C460" s="69">
        <v>3</v>
      </c>
      <c r="D460" s="87">
        <v>0.0088540264803113</v>
      </c>
      <c r="E460" s="87">
        <v>1.9807606420143298</v>
      </c>
      <c r="F460" s="69" t="s">
        <v>1405</v>
      </c>
      <c r="G460" s="69" t="b">
        <v>0</v>
      </c>
      <c r="H460" s="69" t="b">
        <v>0</v>
      </c>
      <c r="I460" s="69" t="b">
        <v>0</v>
      </c>
      <c r="J460" s="69" t="b">
        <v>0</v>
      </c>
      <c r="K460" s="69" t="b">
        <v>0</v>
      </c>
      <c r="L460" s="69" t="b">
        <v>0</v>
      </c>
    </row>
    <row r="461" spans="1:12" ht="15">
      <c r="A461" s="69" t="s">
        <v>734</v>
      </c>
      <c r="B461" s="69" t="s">
        <v>731</v>
      </c>
      <c r="C461" s="69">
        <v>3</v>
      </c>
      <c r="D461" s="87">
        <v>0.0088540264803113</v>
      </c>
      <c r="E461" s="87">
        <v>1.8558219054060299</v>
      </c>
      <c r="F461" s="69" t="s">
        <v>1405</v>
      </c>
      <c r="G461" s="69" t="b">
        <v>0</v>
      </c>
      <c r="H461" s="69" t="b">
        <v>0</v>
      </c>
      <c r="I461" s="69" t="b">
        <v>0</v>
      </c>
      <c r="J461" s="69" t="b">
        <v>0</v>
      </c>
      <c r="K461" s="69" t="b">
        <v>0</v>
      </c>
      <c r="L461" s="69" t="b">
        <v>0</v>
      </c>
    </row>
    <row r="462" spans="1:12" ht="15">
      <c r="A462" s="69" t="s">
        <v>731</v>
      </c>
      <c r="B462" s="69" t="s">
        <v>721</v>
      </c>
      <c r="C462" s="69">
        <v>3</v>
      </c>
      <c r="D462" s="87">
        <v>0.0088540264803113</v>
      </c>
      <c r="E462" s="87">
        <v>1.8558219054060299</v>
      </c>
      <c r="F462" s="69" t="s">
        <v>1405</v>
      </c>
      <c r="G462" s="69" t="b">
        <v>0</v>
      </c>
      <c r="H462" s="69" t="b">
        <v>0</v>
      </c>
      <c r="I462" s="69" t="b">
        <v>0</v>
      </c>
      <c r="J462" s="69" t="b">
        <v>0</v>
      </c>
      <c r="K462" s="69" t="b">
        <v>0</v>
      </c>
      <c r="L462" s="69" t="b">
        <v>0</v>
      </c>
    </row>
    <row r="463" spans="1:12" ht="15">
      <c r="A463" s="69" t="s">
        <v>721</v>
      </c>
      <c r="B463" s="69" t="s">
        <v>725</v>
      </c>
      <c r="C463" s="69">
        <v>3</v>
      </c>
      <c r="D463" s="87">
        <v>0.0088540264803113</v>
      </c>
      <c r="E463" s="87">
        <v>1.6127838567197355</v>
      </c>
      <c r="F463" s="69" t="s">
        <v>1405</v>
      </c>
      <c r="G463" s="69" t="b">
        <v>0</v>
      </c>
      <c r="H463" s="69" t="b">
        <v>0</v>
      </c>
      <c r="I463" s="69" t="b">
        <v>0</v>
      </c>
      <c r="J463" s="69" t="b">
        <v>0</v>
      </c>
      <c r="K463" s="69" t="b">
        <v>0</v>
      </c>
      <c r="L463" s="69" t="b">
        <v>0</v>
      </c>
    </row>
    <row r="464" spans="1:12" ht="15">
      <c r="A464" s="69" t="s">
        <v>732</v>
      </c>
      <c r="B464" s="69" t="s">
        <v>1695</v>
      </c>
      <c r="C464" s="69">
        <v>3</v>
      </c>
      <c r="D464" s="87">
        <v>0.0088540264803113</v>
      </c>
      <c r="E464" s="87">
        <v>1.3787006506863675</v>
      </c>
      <c r="F464" s="69" t="s">
        <v>1405</v>
      </c>
      <c r="G464" s="69" t="b">
        <v>0</v>
      </c>
      <c r="H464" s="69" t="b">
        <v>0</v>
      </c>
      <c r="I464" s="69" t="b">
        <v>0</v>
      </c>
      <c r="J464" s="69" t="b">
        <v>0</v>
      </c>
      <c r="K464" s="69" t="b">
        <v>0</v>
      </c>
      <c r="L464" s="69" t="b">
        <v>0</v>
      </c>
    </row>
    <row r="465" spans="1:12" ht="15">
      <c r="A465" s="69" t="s">
        <v>1695</v>
      </c>
      <c r="B465" s="69" t="s">
        <v>1720</v>
      </c>
      <c r="C465" s="69">
        <v>3</v>
      </c>
      <c r="D465" s="87">
        <v>0.0088540264803113</v>
      </c>
      <c r="E465" s="87">
        <v>1.8558219054060299</v>
      </c>
      <c r="F465" s="69" t="s">
        <v>1405</v>
      </c>
      <c r="G465" s="69" t="b">
        <v>0</v>
      </c>
      <c r="H465" s="69" t="b">
        <v>0</v>
      </c>
      <c r="I465" s="69" t="b">
        <v>0</v>
      </c>
      <c r="J465" s="69" t="b">
        <v>0</v>
      </c>
      <c r="K465" s="69" t="b">
        <v>0</v>
      </c>
      <c r="L465" s="69" t="b">
        <v>0</v>
      </c>
    </row>
    <row r="466" spans="1:12" ht="15">
      <c r="A466" s="69" t="s">
        <v>1720</v>
      </c>
      <c r="B466" s="69" t="s">
        <v>1471</v>
      </c>
      <c r="C466" s="69">
        <v>3</v>
      </c>
      <c r="D466" s="87">
        <v>0.0088540264803113</v>
      </c>
      <c r="E466" s="87">
        <v>1.0599418880619547</v>
      </c>
      <c r="F466" s="69" t="s">
        <v>1405</v>
      </c>
      <c r="G466" s="69" t="b">
        <v>0</v>
      </c>
      <c r="H466" s="69" t="b">
        <v>0</v>
      </c>
      <c r="I466" s="69" t="b">
        <v>0</v>
      </c>
      <c r="J466" s="69" t="b">
        <v>0</v>
      </c>
      <c r="K466" s="69" t="b">
        <v>0</v>
      </c>
      <c r="L466" s="69" t="b">
        <v>0</v>
      </c>
    </row>
    <row r="467" spans="1:12" ht="15">
      <c r="A467" s="69" t="s">
        <v>733</v>
      </c>
      <c r="B467" s="69" t="s">
        <v>1723</v>
      </c>
      <c r="C467" s="69">
        <v>3</v>
      </c>
      <c r="D467" s="87">
        <v>0.0088540264803113</v>
      </c>
      <c r="E467" s="87">
        <v>1.8558219054060299</v>
      </c>
      <c r="F467" s="69" t="s">
        <v>1405</v>
      </c>
      <c r="G467" s="69" t="b">
        <v>0</v>
      </c>
      <c r="H467" s="69" t="b">
        <v>0</v>
      </c>
      <c r="I467" s="69" t="b">
        <v>0</v>
      </c>
      <c r="J467" s="69" t="b">
        <v>0</v>
      </c>
      <c r="K467" s="69" t="b">
        <v>0</v>
      </c>
      <c r="L467" s="69" t="b">
        <v>0</v>
      </c>
    </row>
    <row r="468" spans="1:12" ht="15">
      <c r="A468" s="69" t="s">
        <v>1698</v>
      </c>
      <c r="B468" s="69" t="s">
        <v>1699</v>
      </c>
      <c r="C468" s="69">
        <v>2</v>
      </c>
      <c r="D468" s="87">
        <v>0.007031474442359336</v>
      </c>
      <c r="E468" s="87">
        <v>2.156851901070011</v>
      </c>
      <c r="F468" s="69" t="s">
        <v>1405</v>
      </c>
      <c r="G468" s="69" t="b">
        <v>0</v>
      </c>
      <c r="H468" s="69" t="b">
        <v>0</v>
      </c>
      <c r="I468" s="69" t="b">
        <v>0</v>
      </c>
      <c r="J468" s="69" t="b">
        <v>0</v>
      </c>
      <c r="K468" s="69" t="b">
        <v>0</v>
      </c>
      <c r="L468" s="69" t="b">
        <v>0</v>
      </c>
    </row>
    <row r="469" spans="1:12" ht="15">
      <c r="A469" s="69" t="s">
        <v>1690</v>
      </c>
      <c r="B469" s="69" t="s">
        <v>1471</v>
      </c>
      <c r="C469" s="69">
        <v>2</v>
      </c>
      <c r="D469" s="87">
        <v>0.007031474442359336</v>
      </c>
      <c r="E469" s="87">
        <v>1.0599418880619547</v>
      </c>
      <c r="F469" s="69" t="s">
        <v>1405</v>
      </c>
      <c r="G469" s="69" t="b">
        <v>0</v>
      </c>
      <c r="H469" s="69" t="b">
        <v>0</v>
      </c>
      <c r="I469" s="69" t="b">
        <v>0</v>
      </c>
      <c r="J469" s="69" t="b">
        <v>0</v>
      </c>
      <c r="K469" s="69" t="b">
        <v>0</v>
      </c>
      <c r="L469" s="69" t="b">
        <v>0</v>
      </c>
    </row>
    <row r="470" spans="1:12" ht="15">
      <c r="A470" s="69" t="s">
        <v>1471</v>
      </c>
      <c r="B470" s="69" t="s">
        <v>1716</v>
      </c>
      <c r="C470" s="69">
        <v>2</v>
      </c>
      <c r="D470" s="87">
        <v>0.007031474442359336</v>
      </c>
      <c r="E470" s="87">
        <v>1.0513417163000371</v>
      </c>
      <c r="F470" s="69" t="s">
        <v>1405</v>
      </c>
      <c r="G470" s="69" t="b">
        <v>0</v>
      </c>
      <c r="H470" s="69" t="b">
        <v>0</v>
      </c>
      <c r="I470" s="69" t="b">
        <v>0</v>
      </c>
      <c r="J470" s="69" t="b">
        <v>0</v>
      </c>
      <c r="K470" s="69" t="b">
        <v>0</v>
      </c>
      <c r="L470" s="69" t="b">
        <v>0</v>
      </c>
    </row>
    <row r="471" spans="1:12" ht="15">
      <c r="A471" s="69" t="s">
        <v>1486</v>
      </c>
      <c r="B471" s="69" t="s">
        <v>1789</v>
      </c>
      <c r="C471" s="69">
        <v>2</v>
      </c>
      <c r="D471" s="87">
        <v>0.007031474442359336</v>
      </c>
      <c r="E471" s="87">
        <v>1.6127838567197355</v>
      </c>
      <c r="F471" s="69" t="s">
        <v>1405</v>
      </c>
      <c r="G471" s="69" t="b">
        <v>0</v>
      </c>
      <c r="H471" s="69" t="b">
        <v>0</v>
      </c>
      <c r="I471" s="69" t="b">
        <v>0</v>
      </c>
      <c r="J471" s="69" t="b">
        <v>0</v>
      </c>
      <c r="K471" s="69" t="b">
        <v>0</v>
      </c>
      <c r="L471" s="69" t="b">
        <v>0</v>
      </c>
    </row>
    <row r="472" spans="1:12" ht="15">
      <c r="A472" s="69" t="s">
        <v>1789</v>
      </c>
      <c r="B472" s="69" t="s">
        <v>1471</v>
      </c>
      <c r="C472" s="69">
        <v>2</v>
      </c>
      <c r="D472" s="87">
        <v>0.007031474442359336</v>
      </c>
      <c r="E472" s="87">
        <v>1.0599418880619547</v>
      </c>
      <c r="F472" s="69" t="s">
        <v>1405</v>
      </c>
      <c r="G472" s="69" t="b">
        <v>0</v>
      </c>
      <c r="H472" s="69" t="b">
        <v>0</v>
      </c>
      <c r="I472" s="69" t="b">
        <v>0</v>
      </c>
      <c r="J472" s="69" t="b">
        <v>0</v>
      </c>
      <c r="K472" s="69" t="b">
        <v>0</v>
      </c>
      <c r="L472" s="69" t="b">
        <v>0</v>
      </c>
    </row>
    <row r="473" spans="1:12" ht="15">
      <c r="A473" s="69" t="s">
        <v>1471</v>
      </c>
      <c r="B473" s="69" t="s">
        <v>693</v>
      </c>
      <c r="C473" s="69">
        <v>2</v>
      </c>
      <c r="D473" s="87">
        <v>0.007031474442359336</v>
      </c>
      <c r="E473" s="87">
        <v>0.48707028586147455</v>
      </c>
      <c r="F473" s="69" t="s">
        <v>1405</v>
      </c>
      <c r="G473" s="69" t="b">
        <v>0</v>
      </c>
      <c r="H473" s="69" t="b">
        <v>0</v>
      </c>
      <c r="I473" s="69" t="b">
        <v>0</v>
      </c>
      <c r="J473" s="69" t="b">
        <v>0</v>
      </c>
      <c r="K473" s="69" t="b">
        <v>0</v>
      </c>
      <c r="L473" s="69" t="b">
        <v>0</v>
      </c>
    </row>
    <row r="474" spans="1:12" ht="15">
      <c r="A474" s="69" t="s">
        <v>693</v>
      </c>
      <c r="B474" s="69" t="s">
        <v>1472</v>
      </c>
      <c r="C474" s="69">
        <v>2</v>
      </c>
      <c r="D474" s="87">
        <v>0.007031474442359336</v>
      </c>
      <c r="E474" s="87">
        <v>0.6383379611921237</v>
      </c>
      <c r="F474" s="69" t="s">
        <v>1405</v>
      </c>
      <c r="G474" s="69" t="b">
        <v>0</v>
      </c>
      <c r="H474" s="69" t="b">
        <v>0</v>
      </c>
      <c r="I474" s="69" t="b">
        <v>0</v>
      </c>
      <c r="J474" s="69" t="b">
        <v>0</v>
      </c>
      <c r="K474" s="69" t="b">
        <v>0</v>
      </c>
      <c r="L474" s="69" t="b">
        <v>0</v>
      </c>
    </row>
    <row r="475" spans="1:12" ht="15">
      <c r="A475" s="69" t="s">
        <v>1678</v>
      </c>
      <c r="B475" s="69" t="s">
        <v>1471</v>
      </c>
      <c r="C475" s="69">
        <v>2</v>
      </c>
      <c r="D475" s="87">
        <v>0.007031474442359336</v>
      </c>
      <c r="E475" s="87">
        <v>1.0599418880619547</v>
      </c>
      <c r="F475" s="69" t="s">
        <v>1405</v>
      </c>
      <c r="G475" s="69" t="b">
        <v>0</v>
      </c>
      <c r="H475" s="69" t="b">
        <v>0</v>
      </c>
      <c r="I475" s="69" t="b">
        <v>0</v>
      </c>
      <c r="J475" s="69" t="b">
        <v>0</v>
      </c>
      <c r="K475" s="69" t="b">
        <v>0</v>
      </c>
      <c r="L475" s="69" t="b">
        <v>0</v>
      </c>
    </row>
    <row r="476" spans="1:12" ht="15">
      <c r="A476" s="69" t="s">
        <v>1471</v>
      </c>
      <c r="B476" s="69" t="s">
        <v>1683</v>
      </c>
      <c r="C476" s="69">
        <v>2</v>
      </c>
      <c r="D476" s="87">
        <v>0.007031474442359336</v>
      </c>
      <c r="E476" s="87">
        <v>1.0513417163000371</v>
      </c>
      <c r="F476" s="69" t="s">
        <v>1405</v>
      </c>
      <c r="G476" s="69" t="b">
        <v>0</v>
      </c>
      <c r="H476" s="69" t="b">
        <v>0</v>
      </c>
      <c r="I476" s="69" t="b">
        <v>0</v>
      </c>
      <c r="J476" s="69" t="b">
        <v>0</v>
      </c>
      <c r="K476" s="69" t="b">
        <v>0</v>
      </c>
      <c r="L476" s="69" t="b">
        <v>0</v>
      </c>
    </row>
    <row r="477" spans="1:12" ht="15">
      <c r="A477" s="69" t="s">
        <v>1683</v>
      </c>
      <c r="B477" s="69" t="s">
        <v>1692</v>
      </c>
      <c r="C477" s="69">
        <v>2</v>
      </c>
      <c r="D477" s="87">
        <v>0.007031474442359336</v>
      </c>
      <c r="E477" s="87">
        <v>1.9807606420143298</v>
      </c>
      <c r="F477" s="69" t="s">
        <v>1405</v>
      </c>
      <c r="G477" s="69" t="b">
        <v>0</v>
      </c>
      <c r="H477" s="69" t="b">
        <v>0</v>
      </c>
      <c r="I477" s="69" t="b">
        <v>0</v>
      </c>
      <c r="J477" s="69" t="b">
        <v>0</v>
      </c>
      <c r="K477" s="69" t="b">
        <v>0</v>
      </c>
      <c r="L477" s="69" t="b">
        <v>0</v>
      </c>
    </row>
    <row r="478" spans="1:12" ht="15">
      <c r="A478" s="69" t="s">
        <v>1692</v>
      </c>
      <c r="B478" s="69" t="s">
        <v>1747</v>
      </c>
      <c r="C478" s="69">
        <v>2</v>
      </c>
      <c r="D478" s="87">
        <v>0.007031474442359336</v>
      </c>
      <c r="E478" s="87">
        <v>1.9807606420143298</v>
      </c>
      <c r="F478" s="69" t="s">
        <v>1405</v>
      </c>
      <c r="G478" s="69" t="b">
        <v>0</v>
      </c>
      <c r="H478" s="69" t="b">
        <v>0</v>
      </c>
      <c r="I478" s="69" t="b">
        <v>0</v>
      </c>
      <c r="J478" s="69" t="b">
        <v>0</v>
      </c>
      <c r="K478" s="69" t="b">
        <v>0</v>
      </c>
      <c r="L478" s="69" t="b">
        <v>0</v>
      </c>
    </row>
    <row r="479" spans="1:12" ht="15">
      <c r="A479" s="69" t="s">
        <v>1747</v>
      </c>
      <c r="B479" s="69" t="s">
        <v>1674</v>
      </c>
      <c r="C479" s="69">
        <v>2</v>
      </c>
      <c r="D479" s="87">
        <v>0.007031474442359336</v>
      </c>
      <c r="E479" s="87">
        <v>1.9807606420143298</v>
      </c>
      <c r="F479" s="69" t="s">
        <v>1405</v>
      </c>
      <c r="G479" s="69" t="b">
        <v>0</v>
      </c>
      <c r="H479" s="69" t="b">
        <v>0</v>
      </c>
      <c r="I479" s="69" t="b">
        <v>0</v>
      </c>
      <c r="J479" s="69" t="b">
        <v>0</v>
      </c>
      <c r="K479" s="69" t="b">
        <v>0</v>
      </c>
      <c r="L479" s="69" t="b">
        <v>0</v>
      </c>
    </row>
    <row r="480" spans="1:12" ht="15">
      <c r="A480" s="69" t="s">
        <v>1674</v>
      </c>
      <c r="B480" s="69" t="s">
        <v>1694</v>
      </c>
      <c r="C480" s="69">
        <v>2</v>
      </c>
      <c r="D480" s="87">
        <v>0.007031474442359336</v>
      </c>
      <c r="E480" s="87">
        <v>1.8046693829586486</v>
      </c>
      <c r="F480" s="69" t="s">
        <v>1405</v>
      </c>
      <c r="G480" s="69" t="b">
        <v>0</v>
      </c>
      <c r="H480" s="69" t="b">
        <v>0</v>
      </c>
      <c r="I480" s="69" t="b">
        <v>0</v>
      </c>
      <c r="J480" s="69" t="b">
        <v>0</v>
      </c>
      <c r="K480" s="69" t="b">
        <v>0</v>
      </c>
      <c r="L480" s="69" t="b">
        <v>0</v>
      </c>
    </row>
    <row r="481" spans="1:12" ht="15">
      <c r="A481" s="69" t="s">
        <v>1694</v>
      </c>
      <c r="B481" s="69" t="s">
        <v>1679</v>
      </c>
      <c r="C481" s="69">
        <v>2</v>
      </c>
      <c r="D481" s="87">
        <v>0.007031474442359336</v>
      </c>
      <c r="E481" s="87">
        <v>1.6797306463503487</v>
      </c>
      <c r="F481" s="69" t="s">
        <v>1405</v>
      </c>
      <c r="G481" s="69" t="b">
        <v>0</v>
      </c>
      <c r="H481" s="69" t="b">
        <v>0</v>
      </c>
      <c r="I481" s="69" t="b">
        <v>0</v>
      </c>
      <c r="J481" s="69" t="b">
        <v>0</v>
      </c>
      <c r="K481" s="69" t="b">
        <v>0</v>
      </c>
      <c r="L481" s="69" t="b">
        <v>0</v>
      </c>
    </row>
    <row r="482" spans="1:12" ht="15">
      <c r="A482" s="69" t="s">
        <v>1679</v>
      </c>
      <c r="B482" s="69" t="s">
        <v>1721</v>
      </c>
      <c r="C482" s="69">
        <v>2</v>
      </c>
      <c r="D482" s="87">
        <v>0.007031474442359336</v>
      </c>
      <c r="E482" s="87">
        <v>1.6797306463503487</v>
      </c>
      <c r="F482" s="69" t="s">
        <v>1405</v>
      </c>
      <c r="G482" s="69" t="b">
        <v>0</v>
      </c>
      <c r="H482" s="69" t="b">
        <v>0</v>
      </c>
      <c r="I482" s="69" t="b">
        <v>0</v>
      </c>
      <c r="J482" s="69" t="b">
        <v>0</v>
      </c>
      <c r="K482" s="69" t="b">
        <v>0</v>
      </c>
      <c r="L482" s="69" t="b">
        <v>0</v>
      </c>
    </row>
    <row r="483" spans="1:12" ht="15">
      <c r="A483" s="69" t="s">
        <v>1721</v>
      </c>
      <c r="B483" s="69" t="s">
        <v>1748</v>
      </c>
      <c r="C483" s="69">
        <v>2</v>
      </c>
      <c r="D483" s="87">
        <v>0.007031474442359336</v>
      </c>
      <c r="E483" s="87">
        <v>1.9807606420143298</v>
      </c>
      <c r="F483" s="69" t="s">
        <v>1405</v>
      </c>
      <c r="G483" s="69" t="b">
        <v>0</v>
      </c>
      <c r="H483" s="69" t="b">
        <v>0</v>
      </c>
      <c r="I483" s="69" t="b">
        <v>0</v>
      </c>
      <c r="J483" s="69" t="b">
        <v>0</v>
      </c>
      <c r="K483" s="69" t="b">
        <v>0</v>
      </c>
      <c r="L483" s="69" t="b">
        <v>0</v>
      </c>
    </row>
    <row r="484" spans="1:12" ht="15">
      <c r="A484" s="69" t="s">
        <v>1748</v>
      </c>
      <c r="B484" s="69" t="s">
        <v>1696</v>
      </c>
      <c r="C484" s="69">
        <v>2</v>
      </c>
      <c r="D484" s="87">
        <v>0.007031474442359336</v>
      </c>
      <c r="E484" s="87">
        <v>2.156851901070011</v>
      </c>
      <c r="F484" s="69" t="s">
        <v>1405</v>
      </c>
      <c r="G484" s="69" t="b">
        <v>0</v>
      </c>
      <c r="H484" s="69" t="b">
        <v>0</v>
      </c>
      <c r="I484" s="69" t="b">
        <v>0</v>
      </c>
      <c r="J484" s="69" t="b">
        <v>0</v>
      </c>
      <c r="K484" s="69" t="b">
        <v>0</v>
      </c>
      <c r="L484" s="69" t="b">
        <v>0</v>
      </c>
    </row>
    <row r="485" spans="1:12" ht="15">
      <c r="A485" s="69" t="s">
        <v>1696</v>
      </c>
      <c r="B485" s="69" t="s">
        <v>1722</v>
      </c>
      <c r="C485" s="69">
        <v>2</v>
      </c>
      <c r="D485" s="87">
        <v>0.007031474442359336</v>
      </c>
      <c r="E485" s="87">
        <v>2.156851901070011</v>
      </c>
      <c r="F485" s="69" t="s">
        <v>1405</v>
      </c>
      <c r="G485" s="69" t="b">
        <v>0</v>
      </c>
      <c r="H485" s="69" t="b">
        <v>0</v>
      </c>
      <c r="I485" s="69" t="b">
        <v>0</v>
      </c>
      <c r="J485" s="69" t="b">
        <v>0</v>
      </c>
      <c r="K485" s="69" t="b">
        <v>0</v>
      </c>
      <c r="L485" s="69" t="b">
        <v>0</v>
      </c>
    </row>
    <row r="486" spans="1:12" ht="15">
      <c r="A486" s="69" t="s">
        <v>1722</v>
      </c>
      <c r="B486" s="69" t="s">
        <v>1749</v>
      </c>
      <c r="C486" s="69">
        <v>2</v>
      </c>
      <c r="D486" s="87">
        <v>0.007031474442359336</v>
      </c>
      <c r="E486" s="87">
        <v>2.156851901070011</v>
      </c>
      <c r="F486" s="69" t="s">
        <v>1405</v>
      </c>
      <c r="G486" s="69" t="b">
        <v>0</v>
      </c>
      <c r="H486" s="69" t="b">
        <v>0</v>
      </c>
      <c r="I486" s="69" t="b">
        <v>0</v>
      </c>
      <c r="J486" s="69" t="b">
        <v>0</v>
      </c>
      <c r="K486" s="69" t="b">
        <v>0</v>
      </c>
      <c r="L486" s="69" t="b">
        <v>0</v>
      </c>
    </row>
    <row r="487" spans="1:12" ht="15">
      <c r="A487" s="69" t="s">
        <v>1749</v>
      </c>
      <c r="B487" s="69" t="s">
        <v>1476</v>
      </c>
      <c r="C487" s="69">
        <v>2</v>
      </c>
      <c r="D487" s="87">
        <v>0.007031474442359336</v>
      </c>
      <c r="E487" s="87">
        <v>1.8558219054060299</v>
      </c>
      <c r="F487" s="69" t="s">
        <v>1405</v>
      </c>
      <c r="G487" s="69" t="b">
        <v>0</v>
      </c>
      <c r="H487" s="69" t="b">
        <v>0</v>
      </c>
      <c r="I487" s="69" t="b">
        <v>0</v>
      </c>
      <c r="J487" s="69" t="b">
        <v>0</v>
      </c>
      <c r="K487" s="69" t="b">
        <v>0</v>
      </c>
      <c r="L487" s="69" t="b">
        <v>0</v>
      </c>
    </row>
    <row r="488" spans="1:12" ht="15">
      <c r="A488" s="69" t="s">
        <v>1476</v>
      </c>
      <c r="B488" s="69" t="s">
        <v>1693</v>
      </c>
      <c r="C488" s="69">
        <v>2</v>
      </c>
      <c r="D488" s="87">
        <v>0.007031474442359336</v>
      </c>
      <c r="E488" s="87">
        <v>1.6797306463503487</v>
      </c>
      <c r="F488" s="69" t="s">
        <v>1405</v>
      </c>
      <c r="G488" s="69" t="b">
        <v>0</v>
      </c>
      <c r="H488" s="69" t="b">
        <v>0</v>
      </c>
      <c r="I488" s="69" t="b">
        <v>0</v>
      </c>
      <c r="J488" s="69" t="b">
        <v>0</v>
      </c>
      <c r="K488" s="69" t="b">
        <v>0</v>
      </c>
      <c r="L488" s="69" t="b">
        <v>0</v>
      </c>
    </row>
    <row r="489" spans="1:12" ht="15">
      <c r="A489" s="69" t="s">
        <v>1693</v>
      </c>
      <c r="B489" s="69" t="s">
        <v>1750</v>
      </c>
      <c r="C489" s="69">
        <v>2</v>
      </c>
      <c r="D489" s="87">
        <v>0.007031474442359336</v>
      </c>
      <c r="E489" s="87">
        <v>1.9807606420143298</v>
      </c>
      <c r="F489" s="69" t="s">
        <v>1405</v>
      </c>
      <c r="G489" s="69" t="b">
        <v>0</v>
      </c>
      <c r="H489" s="69" t="b">
        <v>0</v>
      </c>
      <c r="I489" s="69" t="b">
        <v>0</v>
      </c>
      <c r="J489" s="69" t="b">
        <v>0</v>
      </c>
      <c r="K489" s="69" t="b">
        <v>0</v>
      </c>
      <c r="L489" s="69" t="b">
        <v>0</v>
      </c>
    </row>
    <row r="490" spans="1:12" ht="15">
      <c r="A490" s="69" t="s">
        <v>1750</v>
      </c>
      <c r="B490" s="69" t="s">
        <v>1681</v>
      </c>
      <c r="C490" s="69">
        <v>2</v>
      </c>
      <c r="D490" s="87">
        <v>0.007031474442359336</v>
      </c>
      <c r="E490" s="87">
        <v>1.8558219054060299</v>
      </c>
      <c r="F490" s="69" t="s">
        <v>1405</v>
      </c>
      <c r="G490" s="69" t="b">
        <v>0</v>
      </c>
      <c r="H490" s="69" t="b">
        <v>0</v>
      </c>
      <c r="I490" s="69" t="b">
        <v>0</v>
      </c>
      <c r="J490" s="69" t="b">
        <v>0</v>
      </c>
      <c r="K490" s="69" t="b">
        <v>0</v>
      </c>
      <c r="L490" s="69" t="b">
        <v>0</v>
      </c>
    </row>
    <row r="491" spans="1:12" ht="15">
      <c r="A491" s="69" t="s">
        <v>1681</v>
      </c>
      <c r="B491" s="69" t="s">
        <v>1751</v>
      </c>
      <c r="C491" s="69">
        <v>2</v>
      </c>
      <c r="D491" s="87">
        <v>0.007031474442359336</v>
      </c>
      <c r="E491" s="87">
        <v>1.8558219054060299</v>
      </c>
      <c r="F491" s="69" t="s">
        <v>1405</v>
      </c>
      <c r="G491" s="69" t="b">
        <v>0</v>
      </c>
      <c r="H491" s="69" t="b">
        <v>0</v>
      </c>
      <c r="I491" s="69" t="b">
        <v>0</v>
      </c>
      <c r="J491" s="69" t="b">
        <v>0</v>
      </c>
      <c r="K491" s="69" t="b">
        <v>0</v>
      </c>
      <c r="L491" s="69" t="b">
        <v>0</v>
      </c>
    </row>
    <row r="492" spans="1:12" ht="15">
      <c r="A492" s="69" t="s">
        <v>1751</v>
      </c>
      <c r="B492" s="69" t="s">
        <v>733</v>
      </c>
      <c r="C492" s="69">
        <v>2</v>
      </c>
      <c r="D492" s="87">
        <v>0.007031474442359336</v>
      </c>
      <c r="E492" s="87">
        <v>1.8558219054060299</v>
      </c>
      <c r="F492" s="69" t="s">
        <v>1405</v>
      </c>
      <c r="G492" s="69" t="b">
        <v>0</v>
      </c>
      <c r="H492" s="69" t="b">
        <v>0</v>
      </c>
      <c r="I492" s="69" t="b">
        <v>0</v>
      </c>
      <c r="J492" s="69" t="b">
        <v>0</v>
      </c>
      <c r="K492" s="69" t="b">
        <v>0</v>
      </c>
      <c r="L492" s="69" t="b">
        <v>0</v>
      </c>
    </row>
    <row r="493" spans="1:12" ht="15">
      <c r="A493" s="69" t="s">
        <v>1723</v>
      </c>
      <c r="B493" s="69" t="s">
        <v>1472</v>
      </c>
      <c r="C493" s="69">
        <v>2</v>
      </c>
      <c r="D493" s="87">
        <v>0.007031474442359336</v>
      </c>
      <c r="E493" s="87">
        <v>1.2026093916306861</v>
      </c>
      <c r="F493" s="69" t="s">
        <v>1405</v>
      </c>
      <c r="G493" s="69" t="b">
        <v>0</v>
      </c>
      <c r="H493" s="69" t="b">
        <v>0</v>
      </c>
      <c r="I493" s="69" t="b">
        <v>0</v>
      </c>
      <c r="J493" s="69" t="b">
        <v>0</v>
      </c>
      <c r="K493" s="69" t="b">
        <v>0</v>
      </c>
      <c r="L493" s="69" t="b">
        <v>0</v>
      </c>
    </row>
    <row r="494" spans="1:12" ht="15">
      <c r="A494" s="69" t="s">
        <v>1472</v>
      </c>
      <c r="B494" s="69" t="s">
        <v>693</v>
      </c>
      <c r="C494" s="69">
        <v>2</v>
      </c>
      <c r="D494" s="87">
        <v>0.007031474442359336</v>
      </c>
      <c r="E494" s="87">
        <v>0.9393679568561049</v>
      </c>
      <c r="F494" s="69" t="s">
        <v>1405</v>
      </c>
      <c r="G494" s="69" t="b">
        <v>0</v>
      </c>
      <c r="H494" s="69" t="b">
        <v>0</v>
      </c>
      <c r="I494" s="69" t="b">
        <v>0</v>
      </c>
      <c r="J494" s="69" t="b">
        <v>0</v>
      </c>
      <c r="K494" s="69" t="b">
        <v>0</v>
      </c>
      <c r="L494" s="69" t="b">
        <v>0</v>
      </c>
    </row>
    <row r="495" spans="1:12" ht="15">
      <c r="A495" s="69" t="s">
        <v>1785</v>
      </c>
      <c r="B495" s="69" t="s">
        <v>1471</v>
      </c>
      <c r="C495" s="69">
        <v>2</v>
      </c>
      <c r="D495" s="87">
        <v>0.007031474442359336</v>
      </c>
      <c r="E495" s="87">
        <v>1.0599418880619547</v>
      </c>
      <c r="F495" s="69" t="s">
        <v>1405</v>
      </c>
      <c r="G495" s="69" t="b">
        <v>0</v>
      </c>
      <c r="H495" s="69" t="b">
        <v>0</v>
      </c>
      <c r="I495" s="69" t="b">
        <v>0</v>
      </c>
      <c r="J495" s="69" t="b">
        <v>0</v>
      </c>
      <c r="K495" s="69" t="b">
        <v>0</v>
      </c>
      <c r="L495" s="69" t="b">
        <v>0</v>
      </c>
    </row>
    <row r="496" spans="1:12" ht="15">
      <c r="A496" s="69" t="s">
        <v>1471</v>
      </c>
      <c r="B496" s="69" t="s">
        <v>1474</v>
      </c>
      <c r="C496" s="69">
        <v>2</v>
      </c>
      <c r="D496" s="87">
        <v>0.007031474442359336</v>
      </c>
      <c r="E496" s="87">
        <v>1.0513417163000371</v>
      </c>
      <c r="F496" s="69" t="s">
        <v>1405</v>
      </c>
      <c r="G496" s="69" t="b">
        <v>0</v>
      </c>
      <c r="H496" s="69" t="b">
        <v>0</v>
      </c>
      <c r="I496" s="69" t="b">
        <v>0</v>
      </c>
      <c r="J496" s="69" t="b">
        <v>0</v>
      </c>
      <c r="K496" s="69" t="b">
        <v>0</v>
      </c>
      <c r="L496" s="69" t="b">
        <v>0</v>
      </c>
    </row>
    <row r="497" spans="1:12" ht="15">
      <c r="A497" s="69" t="s">
        <v>1474</v>
      </c>
      <c r="B497" s="69" t="s">
        <v>732</v>
      </c>
      <c r="C497" s="69">
        <v>2</v>
      </c>
      <c r="D497" s="87">
        <v>0.007031474442359336</v>
      </c>
      <c r="E497" s="87">
        <v>1.2403979525200861</v>
      </c>
      <c r="F497" s="69" t="s">
        <v>1405</v>
      </c>
      <c r="G497" s="69" t="b">
        <v>0</v>
      </c>
      <c r="H497" s="69" t="b">
        <v>0</v>
      </c>
      <c r="I497" s="69" t="b">
        <v>0</v>
      </c>
      <c r="J497" s="69" t="b">
        <v>0</v>
      </c>
      <c r="K497" s="69" t="b">
        <v>0</v>
      </c>
      <c r="L497" s="69" t="b">
        <v>0</v>
      </c>
    </row>
    <row r="498" spans="1:12" ht="15">
      <c r="A498" s="69" t="s">
        <v>732</v>
      </c>
      <c r="B498" s="69" t="s">
        <v>1681</v>
      </c>
      <c r="C498" s="69">
        <v>2</v>
      </c>
      <c r="D498" s="87">
        <v>0.007031474442359336</v>
      </c>
      <c r="E498" s="87">
        <v>1.2026093916306864</v>
      </c>
      <c r="F498" s="69" t="s">
        <v>1405</v>
      </c>
      <c r="G498" s="69" t="b">
        <v>0</v>
      </c>
      <c r="H498" s="69" t="b">
        <v>0</v>
      </c>
      <c r="I498" s="69" t="b">
        <v>0</v>
      </c>
      <c r="J498" s="69" t="b">
        <v>0</v>
      </c>
      <c r="K498" s="69" t="b">
        <v>0</v>
      </c>
      <c r="L498" s="69" t="b">
        <v>0</v>
      </c>
    </row>
    <row r="499" spans="1:12" ht="15">
      <c r="A499" s="69" t="s">
        <v>1681</v>
      </c>
      <c r="B499" s="69" t="s">
        <v>1685</v>
      </c>
      <c r="C499" s="69">
        <v>2</v>
      </c>
      <c r="D499" s="87">
        <v>0.007031474442359336</v>
      </c>
      <c r="E499" s="87">
        <v>1.6797306463503487</v>
      </c>
      <c r="F499" s="69" t="s">
        <v>1405</v>
      </c>
      <c r="G499" s="69" t="b">
        <v>0</v>
      </c>
      <c r="H499" s="69" t="b">
        <v>0</v>
      </c>
      <c r="I499" s="69" t="b">
        <v>0</v>
      </c>
      <c r="J499" s="69" t="b">
        <v>0</v>
      </c>
      <c r="K499" s="69" t="b">
        <v>0</v>
      </c>
      <c r="L499" s="69" t="b">
        <v>0</v>
      </c>
    </row>
    <row r="500" spans="1:12" ht="15">
      <c r="A500" s="69" t="s">
        <v>1685</v>
      </c>
      <c r="B500" s="69" t="s">
        <v>1486</v>
      </c>
      <c r="C500" s="69">
        <v>2</v>
      </c>
      <c r="D500" s="87">
        <v>0.007031474442359336</v>
      </c>
      <c r="E500" s="87">
        <v>1.5828206333422923</v>
      </c>
      <c r="F500" s="69" t="s">
        <v>1405</v>
      </c>
      <c r="G500" s="69" t="b">
        <v>0</v>
      </c>
      <c r="H500" s="69" t="b">
        <v>0</v>
      </c>
      <c r="I500" s="69" t="b">
        <v>0</v>
      </c>
      <c r="J500" s="69" t="b">
        <v>0</v>
      </c>
      <c r="K500" s="69" t="b">
        <v>0</v>
      </c>
      <c r="L500" s="69" t="b">
        <v>0</v>
      </c>
    </row>
    <row r="501" spans="1:12" ht="15">
      <c r="A501" s="69" t="s">
        <v>1486</v>
      </c>
      <c r="B501" s="69" t="s">
        <v>693</v>
      </c>
      <c r="C501" s="69">
        <v>2</v>
      </c>
      <c r="D501" s="87">
        <v>0.007031474442359336</v>
      </c>
      <c r="E501" s="87">
        <v>0.8724211672254917</v>
      </c>
      <c r="F501" s="69" t="s">
        <v>1405</v>
      </c>
      <c r="G501" s="69" t="b">
        <v>0</v>
      </c>
      <c r="H501" s="69" t="b">
        <v>0</v>
      </c>
      <c r="I501" s="69" t="b">
        <v>0</v>
      </c>
      <c r="J501" s="69" t="b">
        <v>0</v>
      </c>
      <c r="K501" s="69" t="b">
        <v>0</v>
      </c>
      <c r="L501" s="69" t="b">
        <v>0</v>
      </c>
    </row>
    <row r="502" spans="1:12" ht="15">
      <c r="A502" s="69" t="s">
        <v>693</v>
      </c>
      <c r="B502" s="69" t="s">
        <v>736</v>
      </c>
      <c r="C502" s="69">
        <v>2</v>
      </c>
      <c r="D502" s="87">
        <v>0.007031474442359336</v>
      </c>
      <c r="E502" s="87">
        <v>1.2403979525200861</v>
      </c>
      <c r="F502" s="69" t="s">
        <v>1405</v>
      </c>
      <c r="G502" s="69" t="b">
        <v>0</v>
      </c>
      <c r="H502" s="69" t="b">
        <v>0</v>
      </c>
      <c r="I502" s="69" t="b">
        <v>0</v>
      </c>
      <c r="J502" s="69" t="b">
        <v>0</v>
      </c>
      <c r="K502" s="69" t="b">
        <v>0</v>
      </c>
      <c r="L502" s="69" t="b">
        <v>0</v>
      </c>
    </row>
    <row r="503" spans="1:12" ht="15">
      <c r="A503" s="69" t="s">
        <v>736</v>
      </c>
      <c r="B503" s="69" t="s">
        <v>1472</v>
      </c>
      <c r="C503" s="69">
        <v>2</v>
      </c>
      <c r="D503" s="87">
        <v>0.007031474442359336</v>
      </c>
      <c r="E503" s="87">
        <v>1.2026093916306861</v>
      </c>
      <c r="F503" s="69" t="s">
        <v>1405</v>
      </c>
      <c r="G503" s="69" t="b">
        <v>0</v>
      </c>
      <c r="H503" s="69" t="b">
        <v>0</v>
      </c>
      <c r="I503" s="69" t="b">
        <v>0</v>
      </c>
      <c r="J503" s="69" t="b">
        <v>0</v>
      </c>
      <c r="K503" s="69" t="b">
        <v>0</v>
      </c>
      <c r="L503" s="69" t="b">
        <v>0</v>
      </c>
    </row>
    <row r="504" spans="1:12" ht="15">
      <c r="A504" s="69" t="s">
        <v>1675</v>
      </c>
      <c r="B504" s="69" t="s">
        <v>728</v>
      </c>
      <c r="C504" s="69">
        <v>2</v>
      </c>
      <c r="D504" s="87">
        <v>0.007031474442359336</v>
      </c>
      <c r="E504" s="87">
        <v>1.436692597664054</v>
      </c>
      <c r="F504" s="69" t="s">
        <v>1405</v>
      </c>
      <c r="G504" s="69" t="b">
        <v>0</v>
      </c>
      <c r="H504" s="69" t="b">
        <v>0</v>
      </c>
      <c r="I504" s="69" t="b">
        <v>0</v>
      </c>
      <c r="J504" s="69" t="b">
        <v>0</v>
      </c>
      <c r="K504" s="69" t="b">
        <v>0</v>
      </c>
      <c r="L504" s="69" t="b">
        <v>0</v>
      </c>
    </row>
    <row r="505" spans="1:12" ht="15">
      <c r="A505" s="69" t="s">
        <v>1489</v>
      </c>
      <c r="B505" s="69" t="s">
        <v>1490</v>
      </c>
      <c r="C505" s="69">
        <v>7</v>
      </c>
      <c r="D505" s="87">
        <v>0.01820640562551806</v>
      </c>
      <c r="E505" s="87">
        <v>1.310237997450805</v>
      </c>
      <c r="F505" s="69" t="s">
        <v>1406</v>
      </c>
      <c r="G505" s="69" t="b">
        <v>0</v>
      </c>
      <c r="H505" s="69" t="b">
        <v>0</v>
      </c>
      <c r="I505" s="69" t="b">
        <v>0</v>
      </c>
      <c r="J505" s="69" t="b">
        <v>0</v>
      </c>
      <c r="K505" s="69" t="b">
        <v>0</v>
      </c>
      <c r="L505" s="69" t="b">
        <v>0</v>
      </c>
    </row>
    <row r="506" spans="1:12" ht="15">
      <c r="A506" s="69" t="s">
        <v>1473</v>
      </c>
      <c r="B506" s="69" t="s">
        <v>1485</v>
      </c>
      <c r="C506" s="69">
        <v>4</v>
      </c>
      <c r="D506" s="87">
        <v>0.010403660357438891</v>
      </c>
      <c r="E506" s="87">
        <v>1.5532760461370994</v>
      </c>
      <c r="F506" s="69" t="s">
        <v>1406</v>
      </c>
      <c r="G506" s="69" t="b">
        <v>0</v>
      </c>
      <c r="H506" s="69" t="b">
        <v>0</v>
      </c>
      <c r="I506" s="69" t="b">
        <v>0</v>
      </c>
      <c r="J506" s="69" t="b">
        <v>0</v>
      </c>
      <c r="K506" s="69" t="b">
        <v>0</v>
      </c>
      <c r="L506" s="69" t="b">
        <v>0</v>
      </c>
    </row>
    <row r="507" spans="1:12" ht="15">
      <c r="A507" s="69" t="s">
        <v>1494</v>
      </c>
      <c r="B507" s="69" t="s">
        <v>1680</v>
      </c>
      <c r="C507" s="69">
        <v>3</v>
      </c>
      <c r="D507" s="87">
        <v>0.010252524417261521</v>
      </c>
      <c r="E507" s="87">
        <v>1.6782147827453993</v>
      </c>
      <c r="F507" s="69" t="s">
        <v>1406</v>
      </c>
      <c r="G507" s="69" t="b">
        <v>0</v>
      </c>
      <c r="H507" s="69" t="b">
        <v>0</v>
      </c>
      <c r="I507" s="69" t="b">
        <v>0</v>
      </c>
      <c r="J507" s="69" t="b">
        <v>0</v>
      </c>
      <c r="K507" s="69" t="b">
        <v>0</v>
      </c>
      <c r="L507" s="69" t="b">
        <v>0</v>
      </c>
    </row>
    <row r="508" spans="1:12" ht="15">
      <c r="A508" s="69" t="s">
        <v>1491</v>
      </c>
      <c r="B508" s="69" t="s">
        <v>747</v>
      </c>
      <c r="C508" s="69">
        <v>2</v>
      </c>
      <c r="D508" s="87">
        <v>0.009136862801778025</v>
      </c>
      <c r="E508" s="87">
        <v>1.5532760461370994</v>
      </c>
      <c r="F508" s="69" t="s">
        <v>1406</v>
      </c>
      <c r="G508" s="69" t="b">
        <v>0</v>
      </c>
      <c r="H508" s="69" t="b">
        <v>0</v>
      </c>
      <c r="I508" s="69" t="b">
        <v>0</v>
      </c>
      <c r="J508" s="69" t="b">
        <v>0</v>
      </c>
      <c r="K508" s="69" t="b">
        <v>0</v>
      </c>
      <c r="L508" s="69" t="b">
        <v>0</v>
      </c>
    </row>
    <row r="509" spans="1:12" ht="15">
      <c r="A509" s="69" t="s">
        <v>747</v>
      </c>
      <c r="B509" s="69" t="s">
        <v>1775</v>
      </c>
      <c r="C509" s="69">
        <v>2</v>
      </c>
      <c r="D509" s="87">
        <v>0.009136862801778025</v>
      </c>
      <c r="E509" s="87">
        <v>1.8543060418010806</v>
      </c>
      <c r="F509" s="69" t="s">
        <v>1406</v>
      </c>
      <c r="G509" s="69" t="b">
        <v>0</v>
      </c>
      <c r="H509" s="69" t="b">
        <v>0</v>
      </c>
      <c r="I509" s="69" t="b">
        <v>0</v>
      </c>
      <c r="J509" s="69" t="b">
        <v>0</v>
      </c>
      <c r="K509" s="69" t="b">
        <v>0</v>
      </c>
      <c r="L509" s="69" t="b">
        <v>0</v>
      </c>
    </row>
    <row r="510" spans="1:12" ht="15">
      <c r="A510" s="69" t="s">
        <v>1775</v>
      </c>
      <c r="B510" s="69" t="s">
        <v>1776</v>
      </c>
      <c r="C510" s="69">
        <v>2</v>
      </c>
      <c r="D510" s="87">
        <v>0.009136862801778025</v>
      </c>
      <c r="E510" s="87">
        <v>1.8543060418010806</v>
      </c>
      <c r="F510" s="69" t="s">
        <v>1406</v>
      </c>
      <c r="G510" s="69" t="b">
        <v>0</v>
      </c>
      <c r="H510" s="69" t="b">
        <v>0</v>
      </c>
      <c r="I510" s="69" t="b">
        <v>0</v>
      </c>
      <c r="J510" s="69" t="b">
        <v>0</v>
      </c>
      <c r="K510" s="69" t="b">
        <v>0</v>
      </c>
      <c r="L510" s="69" t="b">
        <v>0</v>
      </c>
    </row>
    <row r="511" spans="1:12" ht="15">
      <c r="A511" s="69" t="s">
        <v>1776</v>
      </c>
      <c r="B511" s="69" t="s">
        <v>1494</v>
      </c>
      <c r="C511" s="69">
        <v>2</v>
      </c>
      <c r="D511" s="87">
        <v>0.009136862801778025</v>
      </c>
      <c r="E511" s="87">
        <v>1.6782147827453995</v>
      </c>
      <c r="F511" s="69" t="s">
        <v>1406</v>
      </c>
      <c r="G511" s="69" t="b">
        <v>0</v>
      </c>
      <c r="H511" s="69" t="b">
        <v>0</v>
      </c>
      <c r="I511" s="69" t="b">
        <v>0</v>
      </c>
      <c r="J511" s="69" t="b">
        <v>0</v>
      </c>
      <c r="K511" s="69" t="b">
        <v>0</v>
      </c>
      <c r="L511" s="69" t="b">
        <v>0</v>
      </c>
    </row>
    <row r="512" spans="1:12" ht="15">
      <c r="A512" s="69" t="s">
        <v>1680</v>
      </c>
      <c r="B512" s="69" t="s">
        <v>1777</v>
      </c>
      <c r="C512" s="69">
        <v>2</v>
      </c>
      <c r="D512" s="87">
        <v>0.009136862801778025</v>
      </c>
      <c r="E512" s="87">
        <v>1.6782147827453995</v>
      </c>
      <c r="F512" s="69" t="s">
        <v>1406</v>
      </c>
      <c r="G512" s="69" t="b">
        <v>0</v>
      </c>
      <c r="H512" s="69" t="b">
        <v>0</v>
      </c>
      <c r="I512" s="69" t="b">
        <v>0</v>
      </c>
      <c r="J512" s="69" t="b">
        <v>0</v>
      </c>
      <c r="K512" s="69" t="b">
        <v>0</v>
      </c>
      <c r="L512" s="69" t="b">
        <v>0</v>
      </c>
    </row>
    <row r="513" spans="1:12" ht="15">
      <c r="A513" s="69" t="s">
        <v>1777</v>
      </c>
      <c r="B513" s="69" t="s">
        <v>349</v>
      </c>
      <c r="C513" s="69">
        <v>2</v>
      </c>
      <c r="D513" s="87">
        <v>0.009136862801778025</v>
      </c>
      <c r="E513" s="87">
        <v>1.8543060418010806</v>
      </c>
      <c r="F513" s="69" t="s">
        <v>1406</v>
      </c>
      <c r="G513" s="69" t="b">
        <v>0</v>
      </c>
      <c r="H513" s="69" t="b">
        <v>0</v>
      </c>
      <c r="I513" s="69" t="b">
        <v>0</v>
      </c>
      <c r="J513" s="69" t="b">
        <v>0</v>
      </c>
      <c r="K513" s="69" t="b">
        <v>0</v>
      </c>
      <c r="L513" s="69" t="b">
        <v>0</v>
      </c>
    </row>
    <row r="514" spans="1:12" ht="15">
      <c r="A514" s="69" t="s">
        <v>349</v>
      </c>
      <c r="B514" s="69" t="s">
        <v>1478</v>
      </c>
      <c r="C514" s="69">
        <v>2</v>
      </c>
      <c r="D514" s="87">
        <v>0.009136862801778025</v>
      </c>
      <c r="E514" s="87">
        <v>1.8543060418010806</v>
      </c>
      <c r="F514" s="69" t="s">
        <v>1406</v>
      </c>
      <c r="G514" s="69" t="b">
        <v>0</v>
      </c>
      <c r="H514" s="69" t="b">
        <v>0</v>
      </c>
      <c r="I514" s="69" t="b">
        <v>0</v>
      </c>
      <c r="J514" s="69" t="b">
        <v>0</v>
      </c>
      <c r="K514" s="69" t="b">
        <v>0</v>
      </c>
      <c r="L514" s="69" t="b">
        <v>0</v>
      </c>
    </row>
    <row r="515" spans="1:12" ht="15">
      <c r="A515" s="69" t="s">
        <v>1478</v>
      </c>
      <c r="B515" s="69" t="s">
        <v>1481</v>
      </c>
      <c r="C515" s="69">
        <v>2</v>
      </c>
      <c r="D515" s="87">
        <v>0.009136862801778025</v>
      </c>
      <c r="E515" s="87">
        <v>1.8543060418010806</v>
      </c>
      <c r="F515" s="69" t="s">
        <v>1406</v>
      </c>
      <c r="G515" s="69" t="b">
        <v>0</v>
      </c>
      <c r="H515" s="69" t="b">
        <v>0</v>
      </c>
      <c r="I515" s="69" t="b">
        <v>0</v>
      </c>
      <c r="J515" s="69" t="b">
        <v>0</v>
      </c>
      <c r="K515" s="69" t="b">
        <v>0</v>
      </c>
      <c r="L515" s="69" t="b">
        <v>0</v>
      </c>
    </row>
    <row r="516" spans="1:12" ht="15">
      <c r="A516" s="69" t="s">
        <v>1481</v>
      </c>
      <c r="B516" s="69" t="s">
        <v>1471</v>
      </c>
      <c r="C516" s="69">
        <v>2</v>
      </c>
      <c r="D516" s="87">
        <v>0.009136862801778025</v>
      </c>
      <c r="E516" s="87">
        <v>1.1553360374650619</v>
      </c>
      <c r="F516" s="69" t="s">
        <v>1406</v>
      </c>
      <c r="G516" s="69" t="b">
        <v>0</v>
      </c>
      <c r="H516" s="69" t="b">
        <v>0</v>
      </c>
      <c r="I516" s="69" t="b">
        <v>0</v>
      </c>
      <c r="J516" s="69" t="b">
        <v>0</v>
      </c>
      <c r="K516" s="69" t="b">
        <v>0</v>
      </c>
      <c r="L516" s="69" t="b">
        <v>0</v>
      </c>
    </row>
    <row r="517" spans="1:12" ht="15">
      <c r="A517" s="69" t="s">
        <v>1491</v>
      </c>
      <c r="B517" s="69" t="s">
        <v>1806</v>
      </c>
      <c r="C517" s="69">
        <v>2</v>
      </c>
      <c r="D517" s="87">
        <v>0.009136862801778025</v>
      </c>
      <c r="E517" s="87">
        <v>1.5532760461370994</v>
      </c>
      <c r="F517" s="69" t="s">
        <v>1406</v>
      </c>
      <c r="G517" s="69" t="b">
        <v>0</v>
      </c>
      <c r="H517" s="69" t="b">
        <v>0</v>
      </c>
      <c r="I517" s="69" t="b">
        <v>0</v>
      </c>
      <c r="J517" s="69" t="b">
        <v>0</v>
      </c>
      <c r="K517" s="69" t="b">
        <v>0</v>
      </c>
      <c r="L517" s="69" t="b">
        <v>0</v>
      </c>
    </row>
    <row r="518" spans="1:12" ht="15">
      <c r="A518" s="69" t="s">
        <v>1806</v>
      </c>
      <c r="B518" s="69" t="s">
        <v>1482</v>
      </c>
      <c r="C518" s="69">
        <v>2</v>
      </c>
      <c r="D518" s="87">
        <v>0.009136862801778025</v>
      </c>
      <c r="E518" s="87">
        <v>1.5532760461370994</v>
      </c>
      <c r="F518" s="69" t="s">
        <v>1406</v>
      </c>
      <c r="G518" s="69" t="b">
        <v>0</v>
      </c>
      <c r="H518" s="69" t="b">
        <v>0</v>
      </c>
      <c r="I518" s="69" t="b">
        <v>0</v>
      </c>
      <c r="J518" s="69" t="b">
        <v>0</v>
      </c>
      <c r="K518" s="69" t="b">
        <v>0</v>
      </c>
      <c r="L518" s="69" t="b">
        <v>0</v>
      </c>
    </row>
    <row r="519" spans="1:12" ht="15">
      <c r="A519" s="69" t="s">
        <v>1482</v>
      </c>
      <c r="B519" s="69" t="s">
        <v>1807</v>
      </c>
      <c r="C519" s="69">
        <v>2</v>
      </c>
      <c r="D519" s="87">
        <v>0.009136862801778025</v>
      </c>
      <c r="E519" s="87">
        <v>1.5532760461370994</v>
      </c>
      <c r="F519" s="69" t="s">
        <v>1406</v>
      </c>
      <c r="G519" s="69" t="b">
        <v>0</v>
      </c>
      <c r="H519" s="69" t="b">
        <v>0</v>
      </c>
      <c r="I519" s="69" t="b">
        <v>0</v>
      </c>
      <c r="J519" s="69" t="b">
        <v>0</v>
      </c>
      <c r="K519" s="69" t="b">
        <v>0</v>
      </c>
      <c r="L519" s="69" t="b">
        <v>0</v>
      </c>
    </row>
    <row r="520" spans="1:12" ht="15">
      <c r="A520" s="69" t="s">
        <v>1807</v>
      </c>
      <c r="B520" s="69" t="s">
        <v>1808</v>
      </c>
      <c r="C520" s="69">
        <v>2</v>
      </c>
      <c r="D520" s="87">
        <v>0.009136862801778025</v>
      </c>
      <c r="E520" s="87">
        <v>1.8543060418010806</v>
      </c>
      <c r="F520" s="69" t="s">
        <v>1406</v>
      </c>
      <c r="G520" s="69" t="b">
        <v>0</v>
      </c>
      <c r="H520" s="69" t="b">
        <v>0</v>
      </c>
      <c r="I520" s="69" t="b">
        <v>0</v>
      </c>
      <c r="J520" s="69" t="b">
        <v>0</v>
      </c>
      <c r="K520" s="69" t="b">
        <v>0</v>
      </c>
      <c r="L520" s="69" t="b">
        <v>0</v>
      </c>
    </row>
    <row r="521" spans="1:12" ht="15">
      <c r="A521" s="69" t="s">
        <v>1808</v>
      </c>
      <c r="B521" s="69" t="s">
        <v>1809</v>
      </c>
      <c r="C521" s="69">
        <v>2</v>
      </c>
      <c r="D521" s="87">
        <v>0.009136862801778025</v>
      </c>
      <c r="E521" s="87">
        <v>1.8543060418010806</v>
      </c>
      <c r="F521" s="69" t="s">
        <v>1406</v>
      </c>
      <c r="G521" s="69" t="b">
        <v>0</v>
      </c>
      <c r="H521" s="69" t="b">
        <v>0</v>
      </c>
      <c r="I521" s="69" t="b">
        <v>0</v>
      </c>
      <c r="J521" s="69" t="b">
        <v>0</v>
      </c>
      <c r="K521" s="69" t="b">
        <v>0</v>
      </c>
      <c r="L521" s="69" t="b">
        <v>0</v>
      </c>
    </row>
    <row r="522" spans="1:12" ht="15">
      <c r="A522" s="69" t="s">
        <v>1809</v>
      </c>
      <c r="B522" s="69" t="s">
        <v>1810</v>
      </c>
      <c r="C522" s="69">
        <v>2</v>
      </c>
      <c r="D522" s="87">
        <v>0.009136862801778025</v>
      </c>
      <c r="E522" s="87">
        <v>1.8543060418010806</v>
      </c>
      <c r="F522" s="69" t="s">
        <v>1406</v>
      </c>
      <c r="G522" s="69" t="b">
        <v>0</v>
      </c>
      <c r="H522" s="69" t="b">
        <v>0</v>
      </c>
      <c r="I522" s="69" t="b">
        <v>0</v>
      </c>
      <c r="J522" s="69" t="b">
        <v>0</v>
      </c>
      <c r="K522" s="69" t="b">
        <v>0</v>
      </c>
      <c r="L522" s="69" t="b">
        <v>0</v>
      </c>
    </row>
    <row r="523" spans="1:12" ht="15">
      <c r="A523" s="69" t="s">
        <v>1810</v>
      </c>
      <c r="B523" s="69" t="s">
        <v>1489</v>
      </c>
      <c r="C523" s="69">
        <v>2</v>
      </c>
      <c r="D523" s="87">
        <v>0.009136862801778025</v>
      </c>
      <c r="E523" s="87">
        <v>1.310237997450805</v>
      </c>
      <c r="F523" s="69" t="s">
        <v>1406</v>
      </c>
      <c r="G523" s="69" t="b">
        <v>0</v>
      </c>
      <c r="H523" s="69" t="b">
        <v>0</v>
      </c>
      <c r="I523" s="69" t="b">
        <v>0</v>
      </c>
      <c r="J523" s="69" t="b">
        <v>0</v>
      </c>
      <c r="K523" s="69" t="b">
        <v>0</v>
      </c>
      <c r="L523" s="69" t="b">
        <v>0</v>
      </c>
    </row>
    <row r="524" spans="1:12" ht="15">
      <c r="A524" s="69" t="s">
        <v>1490</v>
      </c>
      <c r="B524" s="69" t="s">
        <v>1489</v>
      </c>
      <c r="C524" s="69">
        <v>2</v>
      </c>
      <c r="D524" s="87">
        <v>0.009136862801778025</v>
      </c>
      <c r="E524" s="87">
        <v>0.7661699531005294</v>
      </c>
      <c r="F524" s="69" t="s">
        <v>1406</v>
      </c>
      <c r="G524" s="69" t="b">
        <v>0</v>
      </c>
      <c r="H524" s="69" t="b">
        <v>0</v>
      </c>
      <c r="I524" s="69" t="b">
        <v>0</v>
      </c>
      <c r="J524" s="69" t="b">
        <v>0</v>
      </c>
      <c r="K524" s="69" t="b">
        <v>0</v>
      </c>
      <c r="L524" s="69" t="b">
        <v>0</v>
      </c>
    </row>
    <row r="525" spans="1:12" ht="15">
      <c r="A525" s="69" t="s">
        <v>1490</v>
      </c>
      <c r="B525" s="69" t="s">
        <v>1811</v>
      </c>
      <c r="C525" s="69">
        <v>2</v>
      </c>
      <c r="D525" s="87">
        <v>0.009136862801778025</v>
      </c>
      <c r="E525" s="87">
        <v>1.310237997450805</v>
      </c>
      <c r="F525" s="69" t="s">
        <v>1406</v>
      </c>
      <c r="G525" s="69" t="b">
        <v>0</v>
      </c>
      <c r="H525" s="69" t="b">
        <v>0</v>
      </c>
      <c r="I525" s="69" t="b">
        <v>0</v>
      </c>
      <c r="J525" s="69" t="b">
        <v>0</v>
      </c>
      <c r="K525" s="69" t="b">
        <v>0</v>
      </c>
      <c r="L525" s="69" t="b">
        <v>0</v>
      </c>
    </row>
    <row r="526" spans="1:12" ht="15">
      <c r="A526" s="69" t="s">
        <v>1811</v>
      </c>
      <c r="B526" s="69" t="s">
        <v>1812</v>
      </c>
      <c r="C526" s="69">
        <v>2</v>
      </c>
      <c r="D526" s="87">
        <v>0.009136862801778025</v>
      </c>
      <c r="E526" s="87">
        <v>1.8543060418010806</v>
      </c>
      <c r="F526" s="69" t="s">
        <v>1406</v>
      </c>
      <c r="G526" s="69" t="b">
        <v>0</v>
      </c>
      <c r="H526" s="69" t="b">
        <v>0</v>
      </c>
      <c r="I526" s="69" t="b">
        <v>0</v>
      </c>
      <c r="J526" s="69" t="b">
        <v>0</v>
      </c>
      <c r="K526" s="69" t="b">
        <v>0</v>
      </c>
      <c r="L526" s="69" t="b">
        <v>0</v>
      </c>
    </row>
    <row r="527" spans="1:12" ht="15">
      <c r="A527" s="69" t="s">
        <v>1812</v>
      </c>
      <c r="B527" s="69" t="s">
        <v>1813</v>
      </c>
      <c r="C527" s="69">
        <v>2</v>
      </c>
      <c r="D527" s="87">
        <v>0.009136862801778025</v>
      </c>
      <c r="E527" s="87">
        <v>1.8543060418010806</v>
      </c>
      <c r="F527" s="69" t="s">
        <v>1406</v>
      </c>
      <c r="G527" s="69" t="b">
        <v>0</v>
      </c>
      <c r="H527" s="69" t="b">
        <v>0</v>
      </c>
      <c r="I527" s="69" t="b">
        <v>0</v>
      </c>
      <c r="J527" s="69" t="b">
        <v>0</v>
      </c>
      <c r="K527" s="69" t="b">
        <v>0</v>
      </c>
      <c r="L527" s="69" t="b">
        <v>0</v>
      </c>
    </row>
    <row r="528" spans="1:12" ht="15">
      <c r="A528" s="69" t="s">
        <v>1813</v>
      </c>
      <c r="B528" s="69" t="s">
        <v>1814</v>
      </c>
      <c r="C528" s="69">
        <v>2</v>
      </c>
      <c r="D528" s="87">
        <v>0.009136862801778025</v>
      </c>
      <c r="E528" s="87">
        <v>1.8543060418010806</v>
      </c>
      <c r="F528" s="69" t="s">
        <v>1406</v>
      </c>
      <c r="G528" s="69" t="b">
        <v>0</v>
      </c>
      <c r="H528" s="69" t="b">
        <v>0</v>
      </c>
      <c r="I528" s="69" t="b">
        <v>0</v>
      </c>
      <c r="J528" s="69" t="b">
        <v>0</v>
      </c>
      <c r="K528" s="69" t="b">
        <v>0</v>
      </c>
      <c r="L528" s="69" t="b">
        <v>0</v>
      </c>
    </row>
    <row r="529" spans="1:12" ht="15">
      <c r="A529" s="69" t="s">
        <v>1814</v>
      </c>
      <c r="B529" s="69" t="s">
        <v>1815</v>
      </c>
      <c r="C529" s="69">
        <v>2</v>
      </c>
      <c r="D529" s="87">
        <v>0.009136862801778025</v>
      </c>
      <c r="E529" s="87">
        <v>1.8543060418010806</v>
      </c>
      <c r="F529" s="69" t="s">
        <v>1406</v>
      </c>
      <c r="G529" s="69" t="b">
        <v>0</v>
      </c>
      <c r="H529" s="69" t="b">
        <v>0</v>
      </c>
      <c r="I529" s="69" t="b">
        <v>0</v>
      </c>
      <c r="J529" s="69" t="b">
        <v>0</v>
      </c>
      <c r="K529" s="69" t="b">
        <v>0</v>
      </c>
      <c r="L529" s="69" t="b">
        <v>0</v>
      </c>
    </row>
    <row r="530" spans="1:12" ht="15">
      <c r="A530" s="69" t="s">
        <v>1815</v>
      </c>
      <c r="B530" s="69" t="s">
        <v>1728</v>
      </c>
      <c r="C530" s="69">
        <v>2</v>
      </c>
      <c r="D530" s="87">
        <v>0.009136862801778025</v>
      </c>
      <c r="E530" s="87">
        <v>1.8543060418010806</v>
      </c>
      <c r="F530" s="69" t="s">
        <v>1406</v>
      </c>
      <c r="G530" s="69" t="b">
        <v>0</v>
      </c>
      <c r="H530" s="69" t="b">
        <v>0</v>
      </c>
      <c r="I530" s="69" t="b">
        <v>0</v>
      </c>
      <c r="J530" s="69" t="b">
        <v>0</v>
      </c>
      <c r="K530" s="69" t="b">
        <v>0</v>
      </c>
      <c r="L530" s="69" t="b">
        <v>0</v>
      </c>
    </row>
    <row r="531" spans="1:12" ht="15">
      <c r="A531" s="69" t="s">
        <v>1728</v>
      </c>
      <c r="B531" s="69" t="s">
        <v>1492</v>
      </c>
      <c r="C531" s="69">
        <v>2</v>
      </c>
      <c r="D531" s="87">
        <v>0.009136862801778025</v>
      </c>
      <c r="E531" s="87">
        <v>1.5532760461370994</v>
      </c>
      <c r="F531" s="69" t="s">
        <v>1406</v>
      </c>
      <c r="G531" s="69" t="b">
        <v>0</v>
      </c>
      <c r="H531" s="69" t="b">
        <v>0</v>
      </c>
      <c r="I531" s="69" t="b">
        <v>0</v>
      </c>
      <c r="J531" s="69" t="b">
        <v>0</v>
      </c>
      <c r="K531" s="69" t="b">
        <v>0</v>
      </c>
      <c r="L531" s="69" t="b">
        <v>0</v>
      </c>
    </row>
    <row r="532" spans="1:12" ht="15">
      <c r="A532" s="69" t="s">
        <v>1492</v>
      </c>
      <c r="B532" s="69" t="s">
        <v>1471</v>
      </c>
      <c r="C532" s="69">
        <v>2</v>
      </c>
      <c r="D532" s="87">
        <v>0.009136862801778025</v>
      </c>
      <c r="E532" s="87">
        <v>0.8543060418010806</v>
      </c>
      <c r="F532" s="69" t="s">
        <v>1406</v>
      </c>
      <c r="G532" s="69" t="b">
        <v>0</v>
      </c>
      <c r="H532" s="69" t="b">
        <v>0</v>
      </c>
      <c r="I532" s="69" t="b">
        <v>0</v>
      </c>
      <c r="J532" s="69" t="b">
        <v>0</v>
      </c>
      <c r="K532" s="69" t="b">
        <v>0</v>
      </c>
      <c r="L532" s="69" t="b">
        <v>0</v>
      </c>
    </row>
    <row r="533" spans="1:12" ht="15">
      <c r="A533" s="69" t="s">
        <v>1490</v>
      </c>
      <c r="B533" s="69" t="s">
        <v>1805</v>
      </c>
      <c r="C533" s="69">
        <v>2</v>
      </c>
      <c r="D533" s="87">
        <v>0.009136862801778025</v>
      </c>
      <c r="E533" s="87">
        <v>1.310237997450805</v>
      </c>
      <c r="F533" s="69" t="s">
        <v>1406</v>
      </c>
      <c r="G533" s="69" t="b">
        <v>0</v>
      </c>
      <c r="H533" s="69" t="b">
        <v>0</v>
      </c>
      <c r="I533" s="69" t="b">
        <v>0</v>
      </c>
      <c r="J533" s="69" t="b">
        <v>0</v>
      </c>
      <c r="K533" s="69" t="b">
        <v>0</v>
      </c>
      <c r="L533" s="69" t="b">
        <v>0</v>
      </c>
    </row>
    <row r="534" spans="1:12" ht="15">
      <c r="A534" s="69" t="s">
        <v>1700</v>
      </c>
      <c r="B534" s="69" t="s">
        <v>1727</v>
      </c>
      <c r="C534" s="69">
        <v>2</v>
      </c>
      <c r="D534" s="87">
        <v>0.009136862801778025</v>
      </c>
      <c r="E534" s="87">
        <v>1.8543060418010806</v>
      </c>
      <c r="F534" s="69" t="s">
        <v>1406</v>
      </c>
      <c r="G534" s="69" t="b">
        <v>0</v>
      </c>
      <c r="H534" s="69" t="b">
        <v>0</v>
      </c>
      <c r="I534" s="69" t="b">
        <v>0</v>
      </c>
      <c r="J534" s="69" t="b">
        <v>0</v>
      </c>
      <c r="K534" s="69" t="b">
        <v>0</v>
      </c>
      <c r="L534" s="69" t="b">
        <v>0</v>
      </c>
    </row>
    <row r="535" spans="1:12" ht="15">
      <c r="A535" s="69" t="s">
        <v>1727</v>
      </c>
      <c r="B535" s="69" t="s">
        <v>1473</v>
      </c>
      <c r="C535" s="69">
        <v>2</v>
      </c>
      <c r="D535" s="87">
        <v>0.009136862801778025</v>
      </c>
      <c r="E535" s="87">
        <v>1.5532760461370994</v>
      </c>
      <c r="F535" s="69" t="s">
        <v>1406</v>
      </c>
      <c r="G535" s="69" t="b">
        <v>0</v>
      </c>
      <c r="H535" s="69" t="b">
        <v>0</v>
      </c>
      <c r="I535" s="69" t="b">
        <v>0</v>
      </c>
      <c r="J535" s="69" t="b">
        <v>0</v>
      </c>
      <c r="K535" s="69" t="b">
        <v>0</v>
      </c>
      <c r="L535" s="69" t="b">
        <v>0</v>
      </c>
    </row>
    <row r="536" spans="1:12" ht="15">
      <c r="A536" s="69" t="s">
        <v>1485</v>
      </c>
      <c r="B536" s="69" t="s">
        <v>1802</v>
      </c>
      <c r="C536" s="69">
        <v>2</v>
      </c>
      <c r="D536" s="87">
        <v>0.009136862801778025</v>
      </c>
      <c r="E536" s="87">
        <v>1.5532760461370994</v>
      </c>
      <c r="F536" s="69" t="s">
        <v>1406</v>
      </c>
      <c r="G536" s="69" t="b">
        <v>0</v>
      </c>
      <c r="H536" s="69" t="b">
        <v>0</v>
      </c>
      <c r="I536" s="69" t="b">
        <v>0</v>
      </c>
      <c r="J536" s="69" t="b">
        <v>0</v>
      </c>
      <c r="K536" s="69" t="b">
        <v>0</v>
      </c>
      <c r="L536" s="69" t="b">
        <v>0</v>
      </c>
    </row>
    <row r="537" spans="1:12" ht="15">
      <c r="A537" s="69" t="s">
        <v>1802</v>
      </c>
      <c r="B537" s="69" t="s">
        <v>1492</v>
      </c>
      <c r="C537" s="69">
        <v>2</v>
      </c>
      <c r="D537" s="87">
        <v>0.009136862801778025</v>
      </c>
      <c r="E537" s="87">
        <v>1.5532760461370994</v>
      </c>
      <c r="F537" s="69" t="s">
        <v>1406</v>
      </c>
      <c r="G537" s="69" t="b">
        <v>0</v>
      </c>
      <c r="H537" s="69" t="b">
        <v>0</v>
      </c>
      <c r="I537" s="69" t="b">
        <v>0</v>
      </c>
      <c r="J537" s="69" t="b">
        <v>0</v>
      </c>
      <c r="K537" s="69" t="b">
        <v>0</v>
      </c>
      <c r="L537" s="69" t="b">
        <v>0</v>
      </c>
    </row>
    <row r="538" spans="1:12" ht="15">
      <c r="A538" s="69" t="s">
        <v>1492</v>
      </c>
      <c r="B538" s="69" t="s">
        <v>1493</v>
      </c>
      <c r="C538" s="69">
        <v>2</v>
      </c>
      <c r="D538" s="87">
        <v>0.009136862801778025</v>
      </c>
      <c r="E538" s="87">
        <v>1.2522460504731183</v>
      </c>
      <c r="F538" s="69" t="s">
        <v>1406</v>
      </c>
      <c r="G538" s="69" t="b">
        <v>0</v>
      </c>
      <c r="H538" s="69" t="b">
        <v>0</v>
      </c>
      <c r="I538" s="69" t="b">
        <v>0</v>
      </c>
      <c r="J538" s="69" t="b">
        <v>0</v>
      </c>
      <c r="K538" s="69" t="b">
        <v>0</v>
      </c>
      <c r="L538" s="69" t="b">
        <v>0</v>
      </c>
    </row>
    <row r="539" spans="1:12" ht="15">
      <c r="A539" s="69" t="s">
        <v>1493</v>
      </c>
      <c r="B539" s="69" t="s">
        <v>1803</v>
      </c>
      <c r="C539" s="69">
        <v>2</v>
      </c>
      <c r="D539" s="87">
        <v>0.009136862801778025</v>
      </c>
      <c r="E539" s="87">
        <v>1.5532760461370994</v>
      </c>
      <c r="F539" s="69" t="s">
        <v>1406</v>
      </c>
      <c r="G539" s="69" t="b">
        <v>0</v>
      </c>
      <c r="H539" s="69" t="b">
        <v>0</v>
      </c>
      <c r="I539" s="69" t="b">
        <v>0</v>
      </c>
      <c r="J539" s="69" t="b">
        <v>0</v>
      </c>
      <c r="K539" s="69" t="b">
        <v>0</v>
      </c>
      <c r="L539" s="69" t="b">
        <v>0</v>
      </c>
    </row>
    <row r="540" spans="1:12" ht="15">
      <c r="A540" s="69" t="s">
        <v>1803</v>
      </c>
      <c r="B540" s="69" t="s">
        <v>1752</v>
      </c>
      <c r="C540" s="69">
        <v>2</v>
      </c>
      <c r="D540" s="87">
        <v>0.009136862801778025</v>
      </c>
      <c r="E540" s="87">
        <v>1.8543060418010806</v>
      </c>
      <c r="F540" s="69" t="s">
        <v>1406</v>
      </c>
      <c r="G540" s="69" t="b">
        <v>0</v>
      </c>
      <c r="H540" s="69" t="b">
        <v>0</v>
      </c>
      <c r="I540" s="69" t="b">
        <v>0</v>
      </c>
      <c r="J540" s="69" t="b">
        <v>0</v>
      </c>
      <c r="K540" s="69" t="b">
        <v>0</v>
      </c>
      <c r="L540" s="69" t="b">
        <v>0</v>
      </c>
    </row>
    <row r="541" spans="1:12" ht="15">
      <c r="A541" s="69" t="s">
        <v>1752</v>
      </c>
      <c r="B541" s="69" t="s">
        <v>1804</v>
      </c>
      <c r="C541" s="69">
        <v>2</v>
      </c>
      <c r="D541" s="87">
        <v>0.009136862801778025</v>
      </c>
      <c r="E541" s="87">
        <v>1.8543060418010806</v>
      </c>
      <c r="F541" s="69" t="s">
        <v>1406</v>
      </c>
      <c r="G541" s="69" t="b">
        <v>0</v>
      </c>
      <c r="H541" s="69" t="b">
        <v>0</v>
      </c>
      <c r="I541" s="69" t="b">
        <v>0</v>
      </c>
      <c r="J541" s="69" t="b">
        <v>0</v>
      </c>
      <c r="K541" s="69" t="b">
        <v>0</v>
      </c>
      <c r="L541" s="69" t="b">
        <v>0</v>
      </c>
    </row>
    <row r="542" spans="1:12" ht="15">
      <c r="A542" s="69" t="s">
        <v>1804</v>
      </c>
      <c r="B542" s="69" t="s">
        <v>1493</v>
      </c>
      <c r="C542" s="69">
        <v>2</v>
      </c>
      <c r="D542" s="87">
        <v>0.009136862801778025</v>
      </c>
      <c r="E542" s="87">
        <v>1.5532760461370994</v>
      </c>
      <c r="F542" s="69" t="s">
        <v>1406</v>
      </c>
      <c r="G542" s="69" t="b">
        <v>0</v>
      </c>
      <c r="H542" s="69" t="b">
        <v>0</v>
      </c>
      <c r="I542" s="69" t="b">
        <v>0</v>
      </c>
      <c r="J542" s="69" t="b">
        <v>0</v>
      </c>
      <c r="K542" s="69" t="b">
        <v>0</v>
      </c>
      <c r="L542" s="69" t="b">
        <v>0</v>
      </c>
    </row>
    <row r="543" spans="1:12" ht="15">
      <c r="A543" s="69" t="s">
        <v>1493</v>
      </c>
      <c r="B543" s="69" t="s">
        <v>1471</v>
      </c>
      <c r="C543" s="69">
        <v>2</v>
      </c>
      <c r="D543" s="87">
        <v>0.009136862801778025</v>
      </c>
      <c r="E543" s="87">
        <v>0.8543060418010806</v>
      </c>
      <c r="F543" s="69" t="s">
        <v>1406</v>
      </c>
      <c r="G543" s="69" t="b">
        <v>0</v>
      </c>
      <c r="H543" s="69" t="b">
        <v>0</v>
      </c>
      <c r="I543" s="69" t="b">
        <v>0</v>
      </c>
      <c r="J543" s="69" t="b">
        <v>0</v>
      </c>
      <c r="K543" s="69" t="b">
        <v>0</v>
      </c>
      <c r="L543" s="69" t="b">
        <v>0</v>
      </c>
    </row>
    <row r="544" spans="1:12" ht="15">
      <c r="A544" s="69" t="s">
        <v>1496</v>
      </c>
      <c r="B544" s="69" t="s">
        <v>1498</v>
      </c>
      <c r="C544" s="69">
        <v>9</v>
      </c>
      <c r="D544" s="87">
        <v>0</v>
      </c>
      <c r="E544" s="87">
        <v>0.7659167939666319</v>
      </c>
      <c r="F544" s="69" t="s">
        <v>1407</v>
      </c>
      <c r="G544" s="69" t="b">
        <v>0</v>
      </c>
      <c r="H544" s="69" t="b">
        <v>0</v>
      </c>
      <c r="I544" s="69" t="b">
        <v>0</v>
      </c>
      <c r="J544" s="69" t="b">
        <v>0</v>
      </c>
      <c r="K544" s="69" t="b">
        <v>0</v>
      </c>
      <c r="L544" s="69" t="b">
        <v>0</v>
      </c>
    </row>
    <row r="545" spans="1:12" ht="15">
      <c r="A545" s="69" t="s">
        <v>1502</v>
      </c>
      <c r="B545" s="69" t="s">
        <v>1496</v>
      </c>
      <c r="C545" s="69">
        <v>6</v>
      </c>
      <c r="D545" s="87">
        <v>0</v>
      </c>
      <c r="E545" s="87">
        <v>0.7659167939666319</v>
      </c>
      <c r="F545" s="69" t="s">
        <v>1407</v>
      </c>
      <c r="G545" s="69" t="b">
        <v>0</v>
      </c>
      <c r="H545" s="69" t="b">
        <v>0</v>
      </c>
      <c r="I545" s="69" t="b">
        <v>0</v>
      </c>
      <c r="J545" s="69" t="b">
        <v>0</v>
      </c>
      <c r="K545" s="69" t="b">
        <v>0</v>
      </c>
      <c r="L545" s="69" t="b">
        <v>0</v>
      </c>
    </row>
    <row r="546" spans="1:12" ht="15">
      <c r="A546" s="69" t="s">
        <v>1504</v>
      </c>
      <c r="B546" s="69" t="s">
        <v>1505</v>
      </c>
      <c r="C546" s="69">
        <v>3</v>
      </c>
      <c r="D546" s="87">
        <v>0</v>
      </c>
      <c r="E546" s="87">
        <v>1.5440680443502757</v>
      </c>
      <c r="F546" s="69" t="s">
        <v>1407</v>
      </c>
      <c r="G546" s="69" t="b">
        <v>0</v>
      </c>
      <c r="H546" s="69" t="b">
        <v>0</v>
      </c>
      <c r="I546" s="69" t="b">
        <v>0</v>
      </c>
      <c r="J546" s="69" t="b">
        <v>0</v>
      </c>
      <c r="K546" s="69" t="b">
        <v>0</v>
      </c>
      <c r="L546" s="69" t="b">
        <v>0</v>
      </c>
    </row>
    <row r="547" spans="1:12" ht="15">
      <c r="A547" s="69" t="s">
        <v>1505</v>
      </c>
      <c r="B547" s="69" t="s">
        <v>1756</v>
      </c>
      <c r="C547" s="69">
        <v>3</v>
      </c>
      <c r="D547" s="87">
        <v>0</v>
      </c>
      <c r="E547" s="87">
        <v>1.5440680443502757</v>
      </c>
      <c r="F547" s="69" t="s">
        <v>1407</v>
      </c>
      <c r="G547" s="69" t="b">
        <v>0</v>
      </c>
      <c r="H547" s="69" t="b">
        <v>0</v>
      </c>
      <c r="I547" s="69" t="b">
        <v>0</v>
      </c>
      <c r="J547" s="69" t="b">
        <v>0</v>
      </c>
      <c r="K547" s="69" t="b">
        <v>0</v>
      </c>
      <c r="L547" s="69" t="b">
        <v>0</v>
      </c>
    </row>
    <row r="548" spans="1:12" ht="15">
      <c r="A548" s="69" t="s">
        <v>1756</v>
      </c>
      <c r="B548" s="69" t="s">
        <v>1497</v>
      </c>
      <c r="C548" s="69">
        <v>3</v>
      </c>
      <c r="D548" s="87">
        <v>0</v>
      </c>
      <c r="E548" s="87">
        <v>1.066946789630613</v>
      </c>
      <c r="F548" s="69" t="s">
        <v>1407</v>
      </c>
      <c r="G548" s="69" t="b">
        <v>0</v>
      </c>
      <c r="H548" s="69" t="b">
        <v>0</v>
      </c>
      <c r="I548" s="69" t="b">
        <v>0</v>
      </c>
      <c r="J548" s="69" t="b">
        <v>0</v>
      </c>
      <c r="K548" s="69" t="b">
        <v>0</v>
      </c>
      <c r="L548" s="69" t="b">
        <v>0</v>
      </c>
    </row>
    <row r="549" spans="1:12" ht="15">
      <c r="A549" s="69" t="s">
        <v>1497</v>
      </c>
      <c r="B549" s="69" t="s">
        <v>1500</v>
      </c>
      <c r="C549" s="69">
        <v>3</v>
      </c>
      <c r="D549" s="87">
        <v>0</v>
      </c>
      <c r="E549" s="87">
        <v>0.7659167939666319</v>
      </c>
      <c r="F549" s="69" t="s">
        <v>1407</v>
      </c>
      <c r="G549" s="69" t="b">
        <v>0</v>
      </c>
      <c r="H549" s="69" t="b">
        <v>0</v>
      </c>
      <c r="I549" s="69" t="b">
        <v>0</v>
      </c>
      <c r="J549" s="69" t="b">
        <v>0</v>
      </c>
      <c r="K549" s="69" t="b">
        <v>0</v>
      </c>
      <c r="L549" s="69" t="b">
        <v>0</v>
      </c>
    </row>
    <row r="550" spans="1:12" ht="15">
      <c r="A550" s="69" t="s">
        <v>1500</v>
      </c>
      <c r="B550" s="69" t="s">
        <v>1757</v>
      </c>
      <c r="C550" s="69">
        <v>3</v>
      </c>
      <c r="D550" s="87">
        <v>0</v>
      </c>
      <c r="E550" s="87">
        <v>1.2430380486862944</v>
      </c>
      <c r="F550" s="69" t="s">
        <v>1407</v>
      </c>
      <c r="G550" s="69" t="b">
        <v>0</v>
      </c>
      <c r="H550" s="69" t="b">
        <v>0</v>
      </c>
      <c r="I550" s="69" t="b">
        <v>0</v>
      </c>
      <c r="J550" s="69" t="b">
        <v>0</v>
      </c>
      <c r="K550" s="69" t="b">
        <v>0</v>
      </c>
      <c r="L550" s="69" t="b">
        <v>0</v>
      </c>
    </row>
    <row r="551" spans="1:12" ht="15">
      <c r="A551" s="69" t="s">
        <v>1757</v>
      </c>
      <c r="B551" s="69" t="s">
        <v>1501</v>
      </c>
      <c r="C551" s="69">
        <v>3</v>
      </c>
      <c r="D551" s="87">
        <v>0</v>
      </c>
      <c r="E551" s="87">
        <v>1.2430380486862944</v>
      </c>
      <c r="F551" s="69" t="s">
        <v>1407</v>
      </c>
      <c r="G551" s="69" t="b">
        <v>0</v>
      </c>
      <c r="H551" s="69" t="b">
        <v>0</v>
      </c>
      <c r="I551" s="69" t="b">
        <v>0</v>
      </c>
      <c r="J551" s="69" t="b">
        <v>0</v>
      </c>
      <c r="K551" s="69" t="b">
        <v>0</v>
      </c>
      <c r="L551" s="69" t="b">
        <v>0</v>
      </c>
    </row>
    <row r="552" spans="1:12" ht="15">
      <c r="A552" s="69" t="s">
        <v>1501</v>
      </c>
      <c r="B552" s="69" t="s">
        <v>1501</v>
      </c>
      <c r="C552" s="69">
        <v>3</v>
      </c>
      <c r="D552" s="87">
        <v>0</v>
      </c>
      <c r="E552" s="87">
        <v>0.9420080530223133</v>
      </c>
      <c r="F552" s="69" t="s">
        <v>1407</v>
      </c>
      <c r="G552" s="69" t="b">
        <v>0</v>
      </c>
      <c r="H552" s="69" t="b">
        <v>0</v>
      </c>
      <c r="I552" s="69" t="b">
        <v>0</v>
      </c>
      <c r="J552" s="69" t="b">
        <v>0</v>
      </c>
      <c r="K552" s="69" t="b">
        <v>0</v>
      </c>
      <c r="L552" s="69" t="b">
        <v>0</v>
      </c>
    </row>
    <row r="553" spans="1:12" ht="15">
      <c r="A553" s="69" t="s">
        <v>1501</v>
      </c>
      <c r="B553" s="69" t="s">
        <v>1502</v>
      </c>
      <c r="C553" s="69">
        <v>3</v>
      </c>
      <c r="D553" s="87">
        <v>0</v>
      </c>
      <c r="E553" s="87">
        <v>0.9420080530223133</v>
      </c>
      <c r="F553" s="69" t="s">
        <v>1407</v>
      </c>
      <c r="G553" s="69" t="b">
        <v>0</v>
      </c>
      <c r="H553" s="69" t="b">
        <v>0</v>
      </c>
      <c r="I553" s="69" t="b">
        <v>0</v>
      </c>
      <c r="J553" s="69" t="b">
        <v>0</v>
      </c>
      <c r="K553" s="69" t="b">
        <v>0</v>
      </c>
      <c r="L553" s="69" t="b">
        <v>0</v>
      </c>
    </row>
    <row r="554" spans="1:12" ht="15">
      <c r="A554" s="69" t="s">
        <v>1498</v>
      </c>
      <c r="B554" s="69" t="s">
        <v>1499</v>
      </c>
      <c r="C554" s="69">
        <v>3</v>
      </c>
      <c r="D554" s="87">
        <v>0</v>
      </c>
      <c r="E554" s="87">
        <v>0.5898255349109507</v>
      </c>
      <c r="F554" s="69" t="s">
        <v>1407</v>
      </c>
      <c r="G554" s="69" t="b">
        <v>0</v>
      </c>
      <c r="H554" s="69" t="b">
        <v>0</v>
      </c>
      <c r="I554" s="69" t="b">
        <v>0</v>
      </c>
      <c r="J554" s="69" t="b">
        <v>0</v>
      </c>
      <c r="K554" s="69" t="b">
        <v>0</v>
      </c>
      <c r="L554" s="69" t="b">
        <v>0</v>
      </c>
    </row>
    <row r="555" spans="1:12" ht="15">
      <c r="A555" s="69" t="s">
        <v>1499</v>
      </c>
      <c r="B555" s="69" t="s">
        <v>1496</v>
      </c>
      <c r="C555" s="69">
        <v>3</v>
      </c>
      <c r="D555" s="87">
        <v>0</v>
      </c>
      <c r="E555" s="87">
        <v>0.2887955392469695</v>
      </c>
      <c r="F555" s="69" t="s">
        <v>1407</v>
      </c>
      <c r="G555" s="69" t="b">
        <v>0</v>
      </c>
      <c r="H555" s="69" t="b">
        <v>0</v>
      </c>
      <c r="I555" s="69" t="b">
        <v>0</v>
      </c>
      <c r="J555" s="69" t="b">
        <v>0</v>
      </c>
      <c r="K555" s="69" t="b">
        <v>0</v>
      </c>
      <c r="L555" s="69" t="b">
        <v>0</v>
      </c>
    </row>
    <row r="556" spans="1:12" ht="15">
      <c r="A556" s="69" t="s">
        <v>1496</v>
      </c>
      <c r="B556" s="69" t="s">
        <v>1503</v>
      </c>
      <c r="C556" s="69">
        <v>3</v>
      </c>
      <c r="D556" s="87">
        <v>0</v>
      </c>
      <c r="E556" s="87">
        <v>0.4648867983026508</v>
      </c>
      <c r="F556" s="69" t="s">
        <v>1407</v>
      </c>
      <c r="G556" s="69" t="b">
        <v>0</v>
      </c>
      <c r="H556" s="69" t="b">
        <v>0</v>
      </c>
      <c r="I556" s="69" t="b">
        <v>0</v>
      </c>
      <c r="J556" s="69" t="b">
        <v>0</v>
      </c>
      <c r="K556" s="69" t="b">
        <v>0</v>
      </c>
      <c r="L556" s="69" t="b">
        <v>0</v>
      </c>
    </row>
    <row r="557" spans="1:12" ht="15">
      <c r="A557" s="69" t="s">
        <v>1503</v>
      </c>
      <c r="B557" s="69" t="s">
        <v>1503</v>
      </c>
      <c r="C557" s="69">
        <v>3</v>
      </c>
      <c r="D557" s="87">
        <v>0</v>
      </c>
      <c r="E557" s="87">
        <v>0.9420080530223133</v>
      </c>
      <c r="F557" s="69" t="s">
        <v>1407</v>
      </c>
      <c r="G557" s="69" t="b">
        <v>0</v>
      </c>
      <c r="H557" s="69" t="b">
        <v>0</v>
      </c>
      <c r="I557" s="69" t="b">
        <v>0</v>
      </c>
      <c r="J557" s="69" t="b">
        <v>0</v>
      </c>
      <c r="K557" s="69" t="b">
        <v>0</v>
      </c>
      <c r="L557" s="69" t="b">
        <v>0</v>
      </c>
    </row>
    <row r="558" spans="1:12" ht="15">
      <c r="A558" s="69" t="s">
        <v>1503</v>
      </c>
      <c r="B558" s="69" t="s">
        <v>1496</v>
      </c>
      <c r="C558" s="69">
        <v>3</v>
      </c>
      <c r="D558" s="87">
        <v>0</v>
      </c>
      <c r="E558" s="87">
        <v>0.4648867983026508</v>
      </c>
      <c r="F558" s="69" t="s">
        <v>1407</v>
      </c>
      <c r="G558" s="69" t="b">
        <v>0</v>
      </c>
      <c r="H558" s="69" t="b">
        <v>0</v>
      </c>
      <c r="I558" s="69" t="b">
        <v>0</v>
      </c>
      <c r="J558" s="69" t="b">
        <v>0</v>
      </c>
      <c r="K558" s="69" t="b">
        <v>0</v>
      </c>
      <c r="L558" s="69" t="b">
        <v>0</v>
      </c>
    </row>
    <row r="559" spans="1:12" ht="15">
      <c r="A559" s="69" t="s">
        <v>1498</v>
      </c>
      <c r="B559" s="69" t="s">
        <v>1758</v>
      </c>
      <c r="C559" s="69">
        <v>3</v>
      </c>
      <c r="D559" s="87">
        <v>0</v>
      </c>
      <c r="E559" s="87">
        <v>1.066946789630613</v>
      </c>
      <c r="F559" s="69" t="s">
        <v>1407</v>
      </c>
      <c r="G559" s="69" t="b">
        <v>0</v>
      </c>
      <c r="H559" s="69" t="b">
        <v>0</v>
      </c>
      <c r="I559" s="69" t="b">
        <v>0</v>
      </c>
      <c r="J559" s="69" t="b">
        <v>0</v>
      </c>
      <c r="K559" s="69" t="b">
        <v>0</v>
      </c>
      <c r="L559" s="69" t="b">
        <v>0</v>
      </c>
    </row>
    <row r="560" spans="1:12" ht="15">
      <c r="A560" s="69" t="s">
        <v>1758</v>
      </c>
      <c r="B560" s="69" t="s">
        <v>1759</v>
      </c>
      <c r="C560" s="69">
        <v>3</v>
      </c>
      <c r="D560" s="87">
        <v>0</v>
      </c>
      <c r="E560" s="87">
        <v>1.5440680443502757</v>
      </c>
      <c r="F560" s="69" t="s">
        <v>1407</v>
      </c>
      <c r="G560" s="69" t="b">
        <v>0</v>
      </c>
      <c r="H560" s="69" t="b">
        <v>0</v>
      </c>
      <c r="I560" s="69" t="b">
        <v>0</v>
      </c>
      <c r="J560" s="69" t="b">
        <v>0</v>
      </c>
      <c r="K560" s="69" t="b">
        <v>0</v>
      </c>
      <c r="L560" s="69" t="b">
        <v>0</v>
      </c>
    </row>
    <row r="561" spans="1:12" ht="15">
      <c r="A561" s="69" t="s">
        <v>1759</v>
      </c>
      <c r="B561" s="69" t="s">
        <v>1760</v>
      </c>
      <c r="C561" s="69">
        <v>3</v>
      </c>
      <c r="D561" s="87">
        <v>0</v>
      </c>
      <c r="E561" s="87">
        <v>1.5440680443502757</v>
      </c>
      <c r="F561" s="69" t="s">
        <v>1407</v>
      </c>
      <c r="G561" s="69" t="b">
        <v>0</v>
      </c>
      <c r="H561" s="69" t="b">
        <v>0</v>
      </c>
      <c r="I561" s="69" t="b">
        <v>0</v>
      </c>
      <c r="J561" s="69" t="b">
        <v>0</v>
      </c>
      <c r="K561" s="69" t="b">
        <v>0</v>
      </c>
      <c r="L561" s="69" t="b">
        <v>0</v>
      </c>
    </row>
    <row r="562" spans="1:12" ht="15">
      <c r="A562" s="69" t="s">
        <v>1760</v>
      </c>
      <c r="B562" s="69" t="s">
        <v>1499</v>
      </c>
      <c r="C562" s="69">
        <v>3</v>
      </c>
      <c r="D562" s="87">
        <v>0</v>
      </c>
      <c r="E562" s="87">
        <v>1.066946789630613</v>
      </c>
      <c r="F562" s="69" t="s">
        <v>1407</v>
      </c>
      <c r="G562" s="69" t="b">
        <v>0</v>
      </c>
      <c r="H562" s="69" t="b">
        <v>0</v>
      </c>
      <c r="I562" s="69" t="b">
        <v>0</v>
      </c>
      <c r="J562" s="69" t="b">
        <v>0</v>
      </c>
      <c r="K562" s="69" t="b">
        <v>0</v>
      </c>
      <c r="L562" s="69" t="b">
        <v>0</v>
      </c>
    </row>
    <row r="563" spans="1:12" ht="15">
      <c r="A563" s="69" t="s">
        <v>1499</v>
      </c>
      <c r="B563" s="69" t="s">
        <v>1761</v>
      </c>
      <c r="C563" s="69">
        <v>3</v>
      </c>
      <c r="D563" s="87">
        <v>0</v>
      </c>
      <c r="E563" s="87">
        <v>1.066946789630613</v>
      </c>
      <c r="F563" s="69" t="s">
        <v>1407</v>
      </c>
      <c r="G563" s="69" t="b">
        <v>0</v>
      </c>
      <c r="H563" s="69" t="b">
        <v>0</v>
      </c>
      <c r="I563" s="69" t="b">
        <v>0</v>
      </c>
      <c r="J563" s="69" t="b">
        <v>0</v>
      </c>
      <c r="K563" s="69" t="b">
        <v>0</v>
      </c>
      <c r="L563" s="69" t="b">
        <v>0</v>
      </c>
    </row>
    <row r="564" spans="1:12" ht="15">
      <c r="A564" s="69" t="s">
        <v>1761</v>
      </c>
      <c r="B564" s="69" t="s">
        <v>1499</v>
      </c>
      <c r="C564" s="69">
        <v>3</v>
      </c>
      <c r="D564" s="87">
        <v>0</v>
      </c>
      <c r="E564" s="87">
        <v>1.066946789630613</v>
      </c>
      <c r="F564" s="69" t="s">
        <v>1407</v>
      </c>
      <c r="G564" s="69" t="b">
        <v>0</v>
      </c>
      <c r="H564" s="69" t="b">
        <v>0</v>
      </c>
      <c r="I564" s="69" t="b">
        <v>0</v>
      </c>
      <c r="J564" s="69" t="b">
        <v>0</v>
      </c>
      <c r="K564" s="69" t="b">
        <v>0</v>
      </c>
      <c r="L564" s="69" t="b">
        <v>0</v>
      </c>
    </row>
    <row r="565" spans="1:12" ht="15">
      <c r="A565" s="69" t="s">
        <v>1499</v>
      </c>
      <c r="B565" s="69" t="s">
        <v>1497</v>
      </c>
      <c r="C565" s="69">
        <v>3</v>
      </c>
      <c r="D565" s="87">
        <v>0</v>
      </c>
      <c r="E565" s="87">
        <v>0.5898255349109507</v>
      </c>
      <c r="F565" s="69" t="s">
        <v>1407</v>
      </c>
      <c r="G565" s="69" t="b">
        <v>0</v>
      </c>
      <c r="H565" s="69" t="b">
        <v>0</v>
      </c>
      <c r="I565" s="69" t="b">
        <v>0</v>
      </c>
      <c r="J565" s="69" t="b">
        <v>0</v>
      </c>
      <c r="K565" s="69" t="b">
        <v>0</v>
      </c>
      <c r="L565" s="69" t="b">
        <v>0</v>
      </c>
    </row>
    <row r="566" spans="1:12" ht="15">
      <c r="A566" s="69" t="s">
        <v>1497</v>
      </c>
      <c r="B566" s="69" t="s">
        <v>1497</v>
      </c>
      <c r="C566" s="69">
        <v>3</v>
      </c>
      <c r="D566" s="87">
        <v>0</v>
      </c>
      <c r="E566" s="87">
        <v>0.5898255349109507</v>
      </c>
      <c r="F566" s="69" t="s">
        <v>1407</v>
      </c>
      <c r="G566" s="69" t="b">
        <v>0</v>
      </c>
      <c r="H566" s="69" t="b">
        <v>0</v>
      </c>
      <c r="I566" s="69" t="b">
        <v>0</v>
      </c>
      <c r="J566" s="69" t="b">
        <v>0</v>
      </c>
      <c r="K566" s="69" t="b">
        <v>0</v>
      </c>
      <c r="L566" s="69" t="b">
        <v>0</v>
      </c>
    </row>
    <row r="567" spans="1:12" ht="15">
      <c r="A567" s="69" t="s">
        <v>1497</v>
      </c>
      <c r="B567" s="69" t="s">
        <v>1496</v>
      </c>
      <c r="C567" s="69">
        <v>3</v>
      </c>
      <c r="D567" s="87">
        <v>0</v>
      </c>
      <c r="E567" s="87">
        <v>0.2887955392469695</v>
      </c>
      <c r="F567" s="69" t="s">
        <v>1407</v>
      </c>
      <c r="G567" s="69" t="b">
        <v>0</v>
      </c>
      <c r="H567" s="69" t="b">
        <v>0</v>
      </c>
      <c r="I567" s="69" t="b">
        <v>0</v>
      </c>
      <c r="J567" s="69" t="b">
        <v>0</v>
      </c>
      <c r="K567" s="69" t="b">
        <v>0</v>
      </c>
      <c r="L567" s="69" t="b">
        <v>0</v>
      </c>
    </row>
    <row r="568" spans="1:12" ht="15">
      <c r="A568" s="69" t="s">
        <v>1496</v>
      </c>
      <c r="B568" s="69" t="s">
        <v>1496</v>
      </c>
      <c r="C568" s="69">
        <v>3</v>
      </c>
      <c r="D568" s="87">
        <v>0</v>
      </c>
      <c r="E568" s="87">
        <v>-0.012234456417011685</v>
      </c>
      <c r="F568" s="69" t="s">
        <v>1407</v>
      </c>
      <c r="G568" s="69" t="b">
        <v>0</v>
      </c>
      <c r="H568" s="69" t="b">
        <v>0</v>
      </c>
      <c r="I568" s="69" t="b">
        <v>0</v>
      </c>
      <c r="J568" s="69" t="b">
        <v>0</v>
      </c>
      <c r="K568" s="69" t="b">
        <v>0</v>
      </c>
      <c r="L568" s="69" t="b">
        <v>0</v>
      </c>
    </row>
    <row r="569" spans="1:12" ht="15">
      <c r="A569" s="69" t="s">
        <v>1496</v>
      </c>
      <c r="B569" s="69" t="s">
        <v>1762</v>
      </c>
      <c r="C569" s="69">
        <v>3</v>
      </c>
      <c r="D569" s="87">
        <v>0</v>
      </c>
      <c r="E569" s="87">
        <v>0.7659167939666319</v>
      </c>
      <c r="F569" s="69" t="s">
        <v>1407</v>
      </c>
      <c r="G569" s="69" t="b">
        <v>0</v>
      </c>
      <c r="H569" s="69" t="b">
        <v>0</v>
      </c>
      <c r="I569" s="69" t="b">
        <v>0</v>
      </c>
      <c r="J569" s="69" t="b">
        <v>0</v>
      </c>
      <c r="K569" s="69" t="b">
        <v>0</v>
      </c>
      <c r="L569" s="69" t="b">
        <v>0</v>
      </c>
    </row>
    <row r="570" spans="1:12" ht="15">
      <c r="A570" s="69" t="s">
        <v>1762</v>
      </c>
      <c r="B570" s="69" t="s">
        <v>1502</v>
      </c>
      <c r="C570" s="69">
        <v>3</v>
      </c>
      <c r="D570" s="87">
        <v>0</v>
      </c>
      <c r="E570" s="87">
        <v>1.2430380486862944</v>
      </c>
      <c r="F570" s="69" t="s">
        <v>1407</v>
      </c>
      <c r="G570" s="69" t="b">
        <v>0</v>
      </c>
      <c r="H570" s="69" t="b">
        <v>0</v>
      </c>
      <c r="I570" s="69" t="b">
        <v>0</v>
      </c>
      <c r="J570" s="69" t="b">
        <v>0</v>
      </c>
      <c r="K570" s="69" t="b">
        <v>0</v>
      </c>
      <c r="L570" s="69" t="b">
        <v>0</v>
      </c>
    </row>
    <row r="571" spans="1:12" ht="15">
      <c r="A571" s="69" t="s">
        <v>1498</v>
      </c>
      <c r="B571" s="69" t="s">
        <v>1500</v>
      </c>
      <c r="C571" s="69">
        <v>3</v>
      </c>
      <c r="D571" s="87">
        <v>0</v>
      </c>
      <c r="E571" s="87">
        <v>0.7659167939666319</v>
      </c>
      <c r="F571" s="69" t="s">
        <v>1407</v>
      </c>
      <c r="G571" s="69" t="b">
        <v>0</v>
      </c>
      <c r="H571" s="69" t="b">
        <v>0</v>
      </c>
      <c r="I571" s="69" t="b">
        <v>0</v>
      </c>
      <c r="J571" s="69" t="b">
        <v>0</v>
      </c>
      <c r="K571" s="69" t="b">
        <v>0</v>
      </c>
      <c r="L571" s="69" t="b">
        <v>0</v>
      </c>
    </row>
    <row r="572" spans="1:12" ht="15">
      <c r="A572" s="69" t="s">
        <v>1500</v>
      </c>
      <c r="B572" s="69" t="s">
        <v>1471</v>
      </c>
      <c r="C572" s="69">
        <v>3</v>
      </c>
      <c r="D572" s="87">
        <v>0</v>
      </c>
      <c r="E572" s="87">
        <v>1.2430380486862944</v>
      </c>
      <c r="F572" s="69" t="s">
        <v>1407</v>
      </c>
      <c r="G572" s="69" t="b">
        <v>0</v>
      </c>
      <c r="H572" s="69" t="b">
        <v>0</v>
      </c>
      <c r="I572" s="69" t="b">
        <v>0</v>
      </c>
      <c r="J572" s="69" t="b">
        <v>0</v>
      </c>
      <c r="K572" s="69" t="b">
        <v>0</v>
      </c>
      <c r="L572" s="69" t="b">
        <v>0</v>
      </c>
    </row>
    <row r="573" spans="1:12" ht="15">
      <c r="A573" s="69" t="s">
        <v>1471</v>
      </c>
      <c r="B573" s="69" t="s">
        <v>1763</v>
      </c>
      <c r="C573" s="69">
        <v>3</v>
      </c>
      <c r="D573" s="87">
        <v>0</v>
      </c>
      <c r="E573" s="87">
        <v>1.5440680443502757</v>
      </c>
      <c r="F573" s="69" t="s">
        <v>1407</v>
      </c>
      <c r="G573" s="69" t="b">
        <v>0</v>
      </c>
      <c r="H573" s="69" t="b">
        <v>0</v>
      </c>
      <c r="I573" s="69" t="b">
        <v>0</v>
      </c>
      <c r="J573" s="69" t="b">
        <v>0</v>
      </c>
      <c r="K573" s="69" t="b">
        <v>0</v>
      </c>
      <c r="L573" s="69" t="b">
        <v>0</v>
      </c>
    </row>
    <row r="574" spans="1:12" ht="15">
      <c r="A574" s="69" t="s">
        <v>1763</v>
      </c>
      <c r="B574" s="69" t="s">
        <v>1764</v>
      </c>
      <c r="C574" s="69">
        <v>3</v>
      </c>
      <c r="D574" s="87">
        <v>0</v>
      </c>
      <c r="E574" s="87">
        <v>1.5440680443502757</v>
      </c>
      <c r="F574" s="69" t="s">
        <v>1407</v>
      </c>
      <c r="G574" s="69" t="b">
        <v>0</v>
      </c>
      <c r="H574" s="69" t="b">
        <v>0</v>
      </c>
      <c r="I574" s="69" t="b">
        <v>0</v>
      </c>
      <c r="J574" s="69" t="b">
        <v>0</v>
      </c>
      <c r="K574" s="69" t="b">
        <v>0</v>
      </c>
      <c r="L574" s="69" t="b">
        <v>0</v>
      </c>
    </row>
    <row r="575" spans="1:12" ht="15">
      <c r="A575" s="69" t="s">
        <v>1764</v>
      </c>
      <c r="B575" s="69" t="s">
        <v>1765</v>
      </c>
      <c r="C575" s="69">
        <v>3</v>
      </c>
      <c r="D575" s="87">
        <v>0</v>
      </c>
      <c r="E575" s="87">
        <v>1.5440680443502757</v>
      </c>
      <c r="F575" s="69" t="s">
        <v>1407</v>
      </c>
      <c r="G575" s="69" t="b">
        <v>0</v>
      </c>
      <c r="H575" s="69" t="b">
        <v>0</v>
      </c>
      <c r="I575" s="69" t="b">
        <v>0</v>
      </c>
      <c r="J575" s="69" t="b">
        <v>0</v>
      </c>
      <c r="K575" s="69" t="b">
        <v>0</v>
      </c>
      <c r="L575"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271</v>
      </c>
      <c r="B1" s="13" t="s">
        <v>34</v>
      </c>
    </row>
    <row r="2" spans="1:2" ht="15">
      <c r="A2" s="107" t="s">
        <v>693</v>
      </c>
      <c r="B2" s="63">
        <v>512.803868</v>
      </c>
    </row>
    <row r="3" spans="1:2" ht="15">
      <c r="A3" s="107" t="s">
        <v>369</v>
      </c>
      <c r="B3" s="63">
        <v>214.327678</v>
      </c>
    </row>
    <row r="4" spans="1:2" ht="15">
      <c r="A4" s="107" t="s">
        <v>720</v>
      </c>
      <c r="B4" s="63">
        <v>150.787202</v>
      </c>
    </row>
    <row r="5" spans="1:2" ht="15">
      <c r="A5" s="107" t="s">
        <v>713</v>
      </c>
      <c r="B5" s="63">
        <v>95.882828</v>
      </c>
    </row>
    <row r="6" spans="1:2" ht="15">
      <c r="A6" s="107" t="s">
        <v>723</v>
      </c>
      <c r="B6" s="63">
        <v>89.191697</v>
      </c>
    </row>
    <row r="7" spans="1:2" ht="15">
      <c r="A7" s="107" t="s">
        <v>731</v>
      </c>
      <c r="B7" s="63">
        <v>64.964835</v>
      </c>
    </row>
    <row r="8" spans="1:2" ht="15">
      <c r="A8" s="107" t="s">
        <v>728</v>
      </c>
      <c r="B8" s="63">
        <v>63.151787</v>
      </c>
    </row>
    <row r="9" spans="1:2" ht="15">
      <c r="A9" s="107" t="s">
        <v>730</v>
      </c>
      <c r="B9" s="63">
        <v>46.679487</v>
      </c>
    </row>
    <row r="10" spans="1:2" ht="15">
      <c r="A10" s="107" t="s">
        <v>732</v>
      </c>
      <c r="B10" s="63">
        <v>35.108425</v>
      </c>
    </row>
    <row r="11" spans="1:2" ht="15">
      <c r="A11" s="107" t="s">
        <v>724</v>
      </c>
      <c r="B11" s="63">
        <v>26.403197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434</v>
      </c>
      <c r="B1" s="13" t="s">
        <v>264</v>
      </c>
      <c r="C1" s="13" t="s">
        <v>193</v>
      </c>
      <c r="D1" s="13" t="s">
        <v>338</v>
      </c>
    </row>
    <row r="2" spans="1:4" ht="15">
      <c r="A2" s="63" t="s">
        <v>369</v>
      </c>
      <c r="B2" s="63" t="s">
        <v>435</v>
      </c>
      <c r="C2" s="69" t="s">
        <v>387</v>
      </c>
      <c r="D2" s="129">
        <v>43660.63070601852</v>
      </c>
    </row>
    <row r="3" spans="1:4" ht="15">
      <c r="A3" s="63" t="s">
        <v>369</v>
      </c>
      <c r="B3" s="63" t="s">
        <v>348</v>
      </c>
      <c r="C3" s="69" t="s">
        <v>387</v>
      </c>
      <c r="D3" s="129">
        <v>43660.63070601852</v>
      </c>
    </row>
    <row r="4" spans="1:4" ht="15">
      <c r="A4" s="63" t="s">
        <v>369</v>
      </c>
      <c r="B4" s="63" t="s">
        <v>436</v>
      </c>
      <c r="C4" s="69" t="s">
        <v>387</v>
      </c>
      <c r="D4" s="129">
        <v>43660.63070601852</v>
      </c>
    </row>
    <row r="5" spans="1:4" ht="15">
      <c r="A5" s="63" t="s">
        <v>369</v>
      </c>
      <c r="B5" s="63" t="s">
        <v>437</v>
      </c>
      <c r="C5" s="69" t="s">
        <v>387</v>
      </c>
      <c r="D5" s="129">
        <v>43660.63070601852</v>
      </c>
    </row>
    <row r="6" spans="1:4" ht="15">
      <c r="A6" s="63" t="s">
        <v>369</v>
      </c>
      <c r="B6" s="63" t="s">
        <v>438</v>
      </c>
      <c r="C6" s="69" t="s">
        <v>387</v>
      </c>
      <c r="D6" s="129">
        <v>43660.63070601852</v>
      </c>
    </row>
    <row r="7" spans="1:4" ht="15">
      <c r="A7" s="63" t="s">
        <v>369</v>
      </c>
      <c r="B7" s="63" t="s">
        <v>439</v>
      </c>
      <c r="C7" s="69" t="s">
        <v>387</v>
      </c>
      <c r="D7" s="129">
        <v>43660.63070601852</v>
      </c>
    </row>
    <row r="8" spans="1:4" ht="15">
      <c r="A8" s="63" t="s">
        <v>369</v>
      </c>
      <c r="B8" s="63" t="s">
        <v>374</v>
      </c>
      <c r="C8" s="69" t="s">
        <v>387</v>
      </c>
      <c r="D8" s="129">
        <v>43660.63070601852</v>
      </c>
    </row>
    <row r="9" spans="1:4" ht="15">
      <c r="A9" s="63" t="s">
        <v>369</v>
      </c>
      <c r="B9" s="63" t="s">
        <v>440</v>
      </c>
      <c r="C9" s="69" t="s">
        <v>387</v>
      </c>
      <c r="D9" s="129">
        <v>43660.63070601852</v>
      </c>
    </row>
    <row r="10" spans="1:4" ht="15">
      <c r="A10" s="63" t="s">
        <v>369</v>
      </c>
      <c r="B10" s="63" t="s">
        <v>441</v>
      </c>
      <c r="C10" s="69" t="s">
        <v>387</v>
      </c>
      <c r="D10" s="129">
        <v>43660.63070601852</v>
      </c>
    </row>
    <row r="11" spans="1:4" ht="15">
      <c r="A11" s="63" t="s">
        <v>369</v>
      </c>
      <c r="B11" s="63" t="s">
        <v>400</v>
      </c>
      <c r="C11" s="69" t="s">
        <v>387</v>
      </c>
      <c r="D11" s="129">
        <v>43660.63070601852</v>
      </c>
    </row>
    <row r="12" spans="1:4" ht="15">
      <c r="A12" s="63" t="s">
        <v>369</v>
      </c>
      <c r="B12" s="63" t="s">
        <v>442</v>
      </c>
      <c r="C12" s="69" t="s">
        <v>392</v>
      </c>
      <c r="D12" s="129">
        <v>43656.98128472222</v>
      </c>
    </row>
    <row r="13" spans="1:4" ht="15">
      <c r="A13" s="63" t="s">
        <v>369</v>
      </c>
      <c r="B13" s="63" t="s">
        <v>443</v>
      </c>
      <c r="C13" s="69" t="s">
        <v>392</v>
      </c>
      <c r="D13" s="129">
        <v>43656.98128472222</v>
      </c>
    </row>
    <row r="14" spans="1:4" ht="15">
      <c r="A14" s="63" t="s">
        <v>369</v>
      </c>
      <c r="B14" s="63" t="s">
        <v>409</v>
      </c>
      <c r="C14" s="69" t="s">
        <v>392</v>
      </c>
      <c r="D14" s="129">
        <v>43656.98128472222</v>
      </c>
    </row>
    <row r="15" spans="1:4" ht="15">
      <c r="A15" s="63" t="s">
        <v>369</v>
      </c>
      <c r="B15" s="63">
        <v>60</v>
      </c>
      <c r="C15" s="69" t="s">
        <v>392</v>
      </c>
      <c r="D15" s="129">
        <v>43656.98128472222</v>
      </c>
    </row>
    <row r="16" spans="1:4" ht="15">
      <c r="A16" s="63" t="s">
        <v>369</v>
      </c>
      <c r="B16" s="63" t="s">
        <v>344</v>
      </c>
      <c r="C16" s="69" t="s">
        <v>392</v>
      </c>
      <c r="D16" s="129">
        <v>43656.98128472222</v>
      </c>
    </row>
    <row r="17" spans="1:4" ht="15">
      <c r="A17" s="63" t="s">
        <v>369</v>
      </c>
      <c r="B17" s="63" t="s">
        <v>444</v>
      </c>
      <c r="C17" s="69" t="s">
        <v>392</v>
      </c>
      <c r="D17" s="129">
        <v>43656.98128472222</v>
      </c>
    </row>
    <row r="18" spans="1:4" ht="15">
      <c r="A18" s="63" t="s">
        <v>369</v>
      </c>
      <c r="B18" s="63" t="s">
        <v>445</v>
      </c>
      <c r="C18" s="69" t="s">
        <v>392</v>
      </c>
      <c r="D18" s="129">
        <v>43656.98128472222</v>
      </c>
    </row>
    <row r="19" spans="1:4" ht="15">
      <c r="A19" s="63" t="s">
        <v>369</v>
      </c>
      <c r="B19" s="63" t="s">
        <v>446</v>
      </c>
      <c r="C19" s="69" t="s">
        <v>391</v>
      </c>
      <c r="D19" s="129">
        <v>43657.011030092595</v>
      </c>
    </row>
    <row r="20" spans="1:4" ht="15">
      <c r="A20" s="63" t="s">
        <v>369</v>
      </c>
      <c r="B20" s="63" t="s">
        <v>350</v>
      </c>
      <c r="C20" s="69" t="s">
        <v>391</v>
      </c>
      <c r="D20" s="129">
        <v>43657.011030092595</v>
      </c>
    </row>
    <row r="21" spans="1:4" ht="15">
      <c r="A21" s="63" t="s">
        <v>369</v>
      </c>
      <c r="B21" s="63" t="s">
        <v>343</v>
      </c>
      <c r="C21" s="69" t="s">
        <v>391</v>
      </c>
      <c r="D21" s="129">
        <v>43657.011030092595</v>
      </c>
    </row>
    <row r="22" spans="1:4" ht="15">
      <c r="A22" s="63" t="s">
        <v>369</v>
      </c>
      <c r="B22" s="63" t="s">
        <v>443</v>
      </c>
      <c r="C22" s="69" t="s">
        <v>391</v>
      </c>
      <c r="D22" s="129">
        <v>43657.011030092595</v>
      </c>
    </row>
    <row r="23" spans="1:4" ht="15">
      <c r="A23" s="63" t="s">
        <v>369</v>
      </c>
      <c r="B23" s="63" t="s">
        <v>447</v>
      </c>
      <c r="C23" s="69" t="s">
        <v>391</v>
      </c>
      <c r="D23" s="129">
        <v>43657.011030092595</v>
      </c>
    </row>
    <row r="24" spans="1:4" ht="15">
      <c r="A24" s="63" t="s">
        <v>369</v>
      </c>
      <c r="B24" s="63" t="s">
        <v>341</v>
      </c>
      <c r="C24" s="69" t="s">
        <v>391</v>
      </c>
      <c r="D24" s="129">
        <v>43657.011030092595</v>
      </c>
    </row>
    <row r="25" spans="1:4" ht="15">
      <c r="A25" s="63" t="s">
        <v>369</v>
      </c>
      <c r="B25" s="63" t="s">
        <v>413</v>
      </c>
      <c r="C25" s="69" t="s">
        <v>391</v>
      </c>
      <c r="D25" s="129">
        <v>43657.011030092595</v>
      </c>
    </row>
    <row r="26" spans="1:4" ht="15">
      <c r="A26" s="63" t="s">
        <v>369</v>
      </c>
      <c r="B26" s="63" t="s">
        <v>410</v>
      </c>
      <c r="C26" s="69" t="s">
        <v>391</v>
      </c>
      <c r="D26" s="129">
        <v>43657.011030092595</v>
      </c>
    </row>
    <row r="27" spans="1:4" ht="15">
      <c r="A27" s="63" t="s">
        <v>369</v>
      </c>
      <c r="B27" s="63" t="s">
        <v>351</v>
      </c>
      <c r="C27" s="69" t="s">
        <v>391</v>
      </c>
      <c r="D27" s="129">
        <v>43657.011030092595</v>
      </c>
    </row>
    <row r="28" spans="1:4" ht="15">
      <c r="A28" s="63" t="s">
        <v>369</v>
      </c>
      <c r="B28" s="63" t="s">
        <v>445</v>
      </c>
      <c r="C28" s="69" t="s">
        <v>391</v>
      </c>
      <c r="D28" s="129">
        <v>43657.011030092595</v>
      </c>
    </row>
    <row r="29" spans="1:4" ht="15">
      <c r="A29" s="63" t="s">
        <v>369</v>
      </c>
      <c r="B29" s="63" t="s">
        <v>440</v>
      </c>
      <c r="C29" s="69" t="s">
        <v>391</v>
      </c>
      <c r="D29" s="129">
        <v>43657.011030092595</v>
      </c>
    </row>
    <row r="30" spans="1:4" ht="15">
      <c r="A30" s="63" t="s">
        <v>369</v>
      </c>
      <c r="B30" s="63" t="s">
        <v>448</v>
      </c>
      <c r="C30" s="69" t="s">
        <v>386</v>
      </c>
      <c r="D30" s="129">
        <v>43657.00068287037</v>
      </c>
    </row>
    <row r="31" spans="1:4" ht="15">
      <c r="A31" s="63" t="s">
        <v>369</v>
      </c>
      <c r="B31" s="63" t="s">
        <v>401</v>
      </c>
      <c r="C31" s="69" t="s">
        <v>386</v>
      </c>
      <c r="D31" s="129">
        <v>43657.00068287037</v>
      </c>
    </row>
    <row r="32" spans="1:4" ht="15">
      <c r="A32" s="63" t="s">
        <v>369</v>
      </c>
      <c r="B32" s="63" t="s">
        <v>341</v>
      </c>
      <c r="C32" s="69" t="s">
        <v>386</v>
      </c>
      <c r="D32" s="129">
        <v>43657.00068287037</v>
      </c>
    </row>
    <row r="33" spans="1:4" ht="15">
      <c r="A33" s="63" t="s">
        <v>369</v>
      </c>
      <c r="B33" s="63" t="s">
        <v>449</v>
      </c>
      <c r="C33" s="69" t="s">
        <v>386</v>
      </c>
      <c r="D33" s="129">
        <v>43657.00068287037</v>
      </c>
    </row>
    <row r="34" spans="1:4" ht="15">
      <c r="A34" s="63" t="s">
        <v>369</v>
      </c>
      <c r="B34" s="63" t="s">
        <v>373</v>
      </c>
      <c r="C34" s="69" t="s">
        <v>386</v>
      </c>
      <c r="D34" s="129">
        <v>43657.00068287037</v>
      </c>
    </row>
    <row r="35" spans="1:4" ht="15">
      <c r="A35" s="63" t="s">
        <v>369</v>
      </c>
      <c r="B35" s="63" t="s">
        <v>445</v>
      </c>
      <c r="C35" s="69" t="s">
        <v>386</v>
      </c>
      <c r="D35" s="129">
        <v>43657.00068287037</v>
      </c>
    </row>
    <row r="36" spans="1:4" ht="15">
      <c r="A36" s="63" t="s">
        <v>369</v>
      </c>
      <c r="B36" s="63" t="s">
        <v>440</v>
      </c>
      <c r="C36" s="69" t="s">
        <v>386</v>
      </c>
      <c r="D36" s="129">
        <v>43657.00068287037</v>
      </c>
    </row>
    <row r="37" spans="1:4" ht="15">
      <c r="A37" s="63" t="s">
        <v>369</v>
      </c>
      <c r="B37" s="63" t="s">
        <v>450</v>
      </c>
      <c r="C37" s="69" t="s">
        <v>390</v>
      </c>
      <c r="D37" s="129">
        <v>43656.995034722226</v>
      </c>
    </row>
    <row r="38" spans="1:4" ht="15">
      <c r="A38" s="63" t="s">
        <v>369</v>
      </c>
      <c r="B38" s="63" t="s">
        <v>451</v>
      </c>
      <c r="C38" s="69" t="s">
        <v>390</v>
      </c>
      <c r="D38" s="129">
        <v>43656.995034722226</v>
      </c>
    </row>
    <row r="39" spans="1:4" ht="15">
      <c r="A39" s="63" t="s">
        <v>369</v>
      </c>
      <c r="B39" s="63" t="s">
        <v>400</v>
      </c>
      <c r="C39" s="69" t="s">
        <v>390</v>
      </c>
      <c r="D39" s="129">
        <v>43656.995034722226</v>
      </c>
    </row>
    <row r="40" spans="1:4" ht="15">
      <c r="A40" s="63" t="s">
        <v>369</v>
      </c>
      <c r="B40" s="63" t="s">
        <v>402</v>
      </c>
      <c r="C40" s="69" t="s">
        <v>390</v>
      </c>
      <c r="D40" s="129">
        <v>43656.995034722226</v>
      </c>
    </row>
    <row r="41" spans="1:4" ht="15">
      <c r="A41" s="63" t="s">
        <v>369</v>
      </c>
      <c r="B41" s="63" t="s">
        <v>452</v>
      </c>
      <c r="C41" s="69" t="s">
        <v>390</v>
      </c>
      <c r="D41" s="129">
        <v>43656.995034722226</v>
      </c>
    </row>
    <row r="42" spans="1:4" ht="15">
      <c r="A42" s="63" t="s">
        <v>369</v>
      </c>
      <c r="B42" s="63" t="s">
        <v>445</v>
      </c>
      <c r="C42" s="69" t="s">
        <v>390</v>
      </c>
      <c r="D42" s="129">
        <v>43656.995034722226</v>
      </c>
    </row>
    <row r="43" spans="1:4" ht="15">
      <c r="A43" s="63" t="s">
        <v>369</v>
      </c>
      <c r="B43" s="63" t="s">
        <v>440</v>
      </c>
      <c r="C43" s="69" t="s">
        <v>390</v>
      </c>
      <c r="D43" s="129">
        <v>43656.995034722226</v>
      </c>
    </row>
    <row r="44" spans="1:4" ht="15">
      <c r="A44" s="63" t="s">
        <v>369</v>
      </c>
      <c r="B44" s="63" t="s">
        <v>453</v>
      </c>
      <c r="C44" s="69" t="s">
        <v>389</v>
      </c>
      <c r="D44" s="129">
        <v>43656.98375</v>
      </c>
    </row>
    <row r="45" spans="1:4" ht="15">
      <c r="A45" s="63" t="s">
        <v>369</v>
      </c>
      <c r="B45" s="63" t="s">
        <v>447</v>
      </c>
      <c r="C45" s="69" t="s">
        <v>389</v>
      </c>
      <c r="D45" s="129">
        <v>43656.98375</v>
      </c>
    </row>
    <row r="46" spans="1:4" ht="15">
      <c r="A46" s="63" t="s">
        <v>369</v>
      </c>
      <c r="B46" s="63" t="s">
        <v>454</v>
      </c>
      <c r="C46" s="69" t="s">
        <v>389</v>
      </c>
      <c r="D46" s="129">
        <v>43656.98375</v>
      </c>
    </row>
    <row r="47" spans="1:4" ht="15">
      <c r="A47" s="63" t="s">
        <v>369</v>
      </c>
      <c r="B47" s="63" t="s">
        <v>409</v>
      </c>
      <c r="C47" s="69" t="s">
        <v>389</v>
      </c>
      <c r="D47" s="129">
        <v>43656.98375</v>
      </c>
    </row>
    <row r="48" spans="1:4" ht="15">
      <c r="A48" s="63" t="s">
        <v>369</v>
      </c>
      <c r="B48" s="63" t="s">
        <v>445</v>
      </c>
      <c r="C48" s="69" t="s">
        <v>389</v>
      </c>
      <c r="D48" s="129">
        <v>43656.98375</v>
      </c>
    </row>
    <row r="49" spans="1:4" ht="15">
      <c r="A49" s="63" t="s">
        <v>369</v>
      </c>
      <c r="B49" s="63" t="s">
        <v>440</v>
      </c>
      <c r="C49" s="69" t="s">
        <v>389</v>
      </c>
      <c r="D49" s="129">
        <v>43656.98375</v>
      </c>
    </row>
    <row r="50" spans="1:4" ht="15">
      <c r="A50" s="63" t="s">
        <v>369</v>
      </c>
      <c r="B50" s="63" t="s">
        <v>445</v>
      </c>
      <c r="C50" s="69" t="s">
        <v>388</v>
      </c>
      <c r="D50" s="129">
        <v>43656.97730324074</v>
      </c>
    </row>
    <row r="51" spans="1:4" ht="15">
      <c r="A51" s="63" t="s">
        <v>369</v>
      </c>
      <c r="B51" s="63" t="s">
        <v>443</v>
      </c>
      <c r="C51" s="69" t="s">
        <v>388</v>
      </c>
      <c r="D51" s="129">
        <v>43656.97730324074</v>
      </c>
    </row>
    <row r="52" spans="1:4" ht="15">
      <c r="A52" s="63" t="s">
        <v>369</v>
      </c>
      <c r="B52" s="63" t="s">
        <v>447</v>
      </c>
      <c r="C52" s="69" t="s">
        <v>388</v>
      </c>
      <c r="D52" s="129">
        <v>43656.97730324074</v>
      </c>
    </row>
    <row r="53" spans="1:4" ht="15">
      <c r="A53" s="63" t="s">
        <v>369</v>
      </c>
      <c r="B53" s="63" t="s">
        <v>341</v>
      </c>
      <c r="C53" s="69" t="s">
        <v>388</v>
      </c>
      <c r="D53" s="129">
        <v>43656.97730324074</v>
      </c>
    </row>
    <row r="54" spans="1:4" ht="15">
      <c r="A54" s="63" t="s">
        <v>369</v>
      </c>
      <c r="B54" s="63" t="s">
        <v>440</v>
      </c>
      <c r="C54" s="69" t="s">
        <v>388</v>
      </c>
      <c r="D54" s="129">
        <v>43656.97730324074</v>
      </c>
    </row>
    <row r="55" spans="1:4" ht="15">
      <c r="A55" s="63" t="s">
        <v>366</v>
      </c>
      <c r="B55" s="63" t="s">
        <v>440</v>
      </c>
      <c r="C55" s="69" t="s">
        <v>379</v>
      </c>
      <c r="D55" s="129">
        <v>43654.69541666667</v>
      </c>
    </row>
    <row r="56" spans="1:4" ht="15">
      <c r="A56" s="63" t="s">
        <v>366</v>
      </c>
      <c r="B56" s="63" t="s">
        <v>455</v>
      </c>
      <c r="C56" s="69" t="s">
        <v>379</v>
      </c>
      <c r="D56" s="129">
        <v>43654.69541666667</v>
      </c>
    </row>
    <row r="57" spans="1:4" ht="15">
      <c r="A57" s="63" t="s">
        <v>366</v>
      </c>
      <c r="B57" s="63" t="s">
        <v>456</v>
      </c>
      <c r="C57" s="69" t="s">
        <v>379</v>
      </c>
      <c r="D57" s="129">
        <v>43654.69541666667</v>
      </c>
    </row>
    <row r="58" spans="1:4" ht="15">
      <c r="A58" s="63" t="s">
        <v>366</v>
      </c>
      <c r="B58" s="63" t="s">
        <v>457</v>
      </c>
      <c r="C58" s="69" t="s">
        <v>379</v>
      </c>
      <c r="D58" s="129">
        <v>43654.69541666667</v>
      </c>
    </row>
    <row r="59" spans="1:4" ht="15">
      <c r="A59" s="63" t="s">
        <v>366</v>
      </c>
      <c r="B59" s="63" t="s">
        <v>372</v>
      </c>
      <c r="C59" s="69" t="s">
        <v>379</v>
      </c>
      <c r="D59" s="129">
        <v>43654.69541666667</v>
      </c>
    </row>
    <row r="60" spans="1:4" ht="15">
      <c r="A60" s="63" t="s">
        <v>366</v>
      </c>
      <c r="B60" s="63" t="s">
        <v>458</v>
      </c>
      <c r="C60" s="69" t="s">
        <v>379</v>
      </c>
      <c r="D60" s="129">
        <v>43654.69541666667</v>
      </c>
    </row>
    <row r="61" spans="1:4" ht="15">
      <c r="A61" s="63" t="s">
        <v>366</v>
      </c>
      <c r="B61" s="63" t="s">
        <v>459</v>
      </c>
      <c r="C61" s="69" t="s">
        <v>379</v>
      </c>
      <c r="D61" s="129">
        <v>43654.69541666667</v>
      </c>
    </row>
    <row r="62" spans="1:4" ht="15">
      <c r="A62" s="63" t="s">
        <v>366</v>
      </c>
      <c r="B62" s="63" t="s">
        <v>460</v>
      </c>
      <c r="C62" s="69" t="s">
        <v>379</v>
      </c>
      <c r="D62" s="129">
        <v>43654.69541666667</v>
      </c>
    </row>
    <row r="63" spans="1:4" ht="15">
      <c r="A63" s="63" t="s">
        <v>366</v>
      </c>
      <c r="B63" s="63" t="s">
        <v>461</v>
      </c>
      <c r="C63" s="69" t="s">
        <v>379</v>
      </c>
      <c r="D63" s="129">
        <v>43654.69541666667</v>
      </c>
    </row>
    <row r="64" spans="1:4" ht="15">
      <c r="A64" s="63" t="s">
        <v>366</v>
      </c>
      <c r="B64" s="63" t="s">
        <v>462</v>
      </c>
      <c r="C64" s="69" t="s">
        <v>379</v>
      </c>
      <c r="D64" s="129">
        <v>43654.69541666667</v>
      </c>
    </row>
    <row r="65" spans="1:4" ht="15">
      <c r="A65" s="63" t="s">
        <v>366</v>
      </c>
      <c r="B65" s="63" t="s">
        <v>463</v>
      </c>
      <c r="C65" s="69" t="s">
        <v>379</v>
      </c>
      <c r="D65" s="129">
        <v>43654.69541666667</v>
      </c>
    </row>
    <row r="66" spans="1:4" ht="15">
      <c r="A66" s="63" t="s">
        <v>366</v>
      </c>
      <c r="B66" s="63" t="s">
        <v>464</v>
      </c>
      <c r="C66" s="69" t="s">
        <v>379</v>
      </c>
      <c r="D66" s="129">
        <v>43654.69541666667</v>
      </c>
    </row>
    <row r="67" spans="1:4" ht="15">
      <c r="A67" s="63" t="s">
        <v>366</v>
      </c>
      <c r="B67" s="63" t="s">
        <v>420</v>
      </c>
      <c r="C67" s="69" t="s">
        <v>379</v>
      </c>
      <c r="D67" s="129">
        <v>43654.69541666667</v>
      </c>
    </row>
    <row r="68" spans="1:4" ht="15">
      <c r="A68" s="63" t="s">
        <v>366</v>
      </c>
      <c r="B68" s="63" t="s">
        <v>421</v>
      </c>
      <c r="C68" s="69" t="s">
        <v>379</v>
      </c>
      <c r="D68" s="129">
        <v>43654.69541666667</v>
      </c>
    </row>
    <row r="69" spans="1:4" ht="15">
      <c r="A69" s="63" t="s">
        <v>366</v>
      </c>
      <c r="B69" s="63" t="s">
        <v>465</v>
      </c>
      <c r="C69" s="69" t="s">
        <v>379</v>
      </c>
      <c r="D69" s="129">
        <v>43654.69541666667</v>
      </c>
    </row>
    <row r="70" spans="1:4" ht="15">
      <c r="A70" s="63" t="s">
        <v>366</v>
      </c>
      <c r="B70" s="63" t="s">
        <v>466</v>
      </c>
      <c r="C70" s="69" t="s">
        <v>379</v>
      </c>
      <c r="D70" s="129">
        <v>43654.69541666667</v>
      </c>
    </row>
    <row r="71" spans="1:4" ht="15">
      <c r="A71" s="63" t="s">
        <v>366</v>
      </c>
      <c r="B71" s="63" t="s">
        <v>353</v>
      </c>
      <c r="C71" s="69" t="s">
        <v>379</v>
      </c>
      <c r="D71" s="129">
        <v>43654.69541666667</v>
      </c>
    </row>
    <row r="72" spans="1:4" ht="15">
      <c r="A72" s="63" t="s">
        <v>366</v>
      </c>
      <c r="B72" s="63" t="s">
        <v>422</v>
      </c>
      <c r="C72" s="69" t="s">
        <v>379</v>
      </c>
      <c r="D72" s="129">
        <v>43654.69541666667</v>
      </c>
    </row>
    <row r="73" spans="1:4" ht="15">
      <c r="A73" s="63" t="s">
        <v>366</v>
      </c>
      <c r="B73" s="63" t="s">
        <v>467</v>
      </c>
      <c r="C73" s="69" t="s">
        <v>379</v>
      </c>
      <c r="D73" s="129">
        <v>43654.69541666667</v>
      </c>
    </row>
    <row r="74" spans="1:4" ht="15">
      <c r="A74" s="63" t="s">
        <v>366</v>
      </c>
      <c r="B74" s="63" t="s">
        <v>468</v>
      </c>
      <c r="C74" s="69" t="s">
        <v>379</v>
      </c>
      <c r="D74" s="129">
        <v>43654.69541666667</v>
      </c>
    </row>
    <row r="75" spans="1:4" ht="15">
      <c r="A75" s="63" t="s">
        <v>366</v>
      </c>
      <c r="B75" s="63" t="s">
        <v>469</v>
      </c>
      <c r="C75" s="69" t="s">
        <v>379</v>
      </c>
      <c r="D75" s="129">
        <v>43654.69541666667</v>
      </c>
    </row>
    <row r="76" spans="1:4" ht="15">
      <c r="A76" s="63" t="s">
        <v>366</v>
      </c>
      <c r="B76" s="63" t="s">
        <v>470</v>
      </c>
      <c r="C76" s="69" t="s">
        <v>379</v>
      </c>
      <c r="D76" s="129">
        <v>43654.69541666667</v>
      </c>
    </row>
    <row r="77" spans="1:4" ht="15">
      <c r="A77" s="63" t="s">
        <v>366</v>
      </c>
      <c r="B77" s="63" t="s">
        <v>423</v>
      </c>
      <c r="C77" s="69" t="s">
        <v>379</v>
      </c>
      <c r="D77" s="129">
        <v>43654.69541666667</v>
      </c>
    </row>
    <row r="78" spans="1:4" ht="15">
      <c r="A78" s="63" t="s">
        <v>366</v>
      </c>
      <c r="B78" s="63" t="s">
        <v>471</v>
      </c>
      <c r="C78" s="69" t="s">
        <v>379</v>
      </c>
      <c r="D78" s="129">
        <v>43654.69541666667</v>
      </c>
    </row>
    <row r="79" spans="1:4" ht="15">
      <c r="A79" s="63" t="s">
        <v>366</v>
      </c>
      <c r="B79" s="63" t="s">
        <v>472</v>
      </c>
      <c r="C79" s="69" t="s">
        <v>379</v>
      </c>
      <c r="D79" s="129">
        <v>43654.69541666667</v>
      </c>
    </row>
    <row r="80" spans="1:4" ht="15">
      <c r="A80" s="63" t="s">
        <v>366</v>
      </c>
      <c r="B80" s="63" t="s">
        <v>445</v>
      </c>
      <c r="C80" s="69" t="s">
        <v>379</v>
      </c>
      <c r="D80" s="129">
        <v>43654.69541666667</v>
      </c>
    </row>
    <row r="81" spans="1:4" ht="15">
      <c r="A81" s="63" t="s">
        <v>366</v>
      </c>
      <c r="B81" s="63" t="s">
        <v>437</v>
      </c>
      <c r="C81" s="69" t="s">
        <v>379</v>
      </c>
      <c r="D81" s="129">
        <v>43654.69541666667</v>
      </c>
    </row>
    <row r="82" spans="1:4" ht="15">
      <c r="A82" s="63" t="s">
        <v>366</v>
      </c>
      <c r="B82" s="63" t="s">
        <v>424</v>
      </c>
      <c r="C82" s="69" t="s">
        <v>379</v>
      </c>
      <c r="D82" s="129">
        <v>43654.69541666667</v>
      </c>
    </row>
    <row r="83" spans="1:4" ht="15">
      <c r="A83" s="63" t="s">
        <v>366</v>
      </c>
      <c r="B83" s="63" t="s">
        <v>425</v>
      </c>
      <c r="C83" s="69" t="s">
        <v>379</v>
      </c>
      <c r="D83" s="129">
        <v>43654.69541666667</v>
      </c>
    </row>
    <row r="84" spans="1:4" ht="15">
      <c r="A84" s="63" t="s">
        <v>366</v>
      </c>
      <c r="B84" s="63" t="s">
        <v>473</v>
      </c>
      <c r="C84" s="69" t="s">
        <v>379</v>
      </c>
      <c r="D84" s="129">
        <v>43654.69541666667</v>
      </c>
    </row>
    <row r="85" spans="1:4" ht="15">
      <c r="A85" s="63" t="s">
        <v>366</v>
      </c>
      <c r="B85" s="63" t="s">
        <v>358</v>
      </c>
      <c r="C85" s="69" t="s">
        <v>379</v>
      </c>
      <c r="D85" s="129">
        <v>43654.69541666667</v>
      </c>
    </row>
    <row r="86" spans="1:4" ht="15">
      <c r="A86" s="63" t="s">
        <v>366</v>
      </c>
      <c r="B86" s="63" t="s">
        <v>474</v>
      </c>
      <c r="C86" s="69" t="s">
        <v>379</v>
      </c>
      <c r="D86" s="129">
        <v>43654.69541666667</v>
      </c>
    </row>
    <row r="87" spans="1:4" ht="15">
      <c r="A87" s="63" t="s">
        <v>366</v>
      </c>
      <c r="B87" s="63" t="s">
        <v>349</v>
      </c>
      <c r="C87" s="69" t="s">
        <v>379</v>
      </c>
      <c r="D87" s="129">
        <v>43654.69541666667</v>
      </c>
    </row>
    <row r="88" spans="1:4" ht="15">
      <c r="A88" s="63" t="s">
        <v>366</v>
      </c>
      <c r="B88" s="63" t="s">
        <v>426</v>
      </c>
      <c r="C88" s="69" t="s">
        <v>379</v>
      </c>
      <c r="D88" s="129">
        <v>43654.69541666667</v>
      </c>
    </row>
    <row r="89" spans="1:4" ht="15">
      <c r="A89" s="63" t="s">
        <v>366</v>
      </c>
      <c r="B89" s="63" t="s">
        <v>439</v>
      </c>
      <c r="C89" s="69" t="s">
        <v>379</v>
      </c>
      <c r="D89" s="129">
        <v>43654.69541666667</v>
      </c>
    </row>
    <row r="90" spans="1:4" ht="15">
      <c r="A90" s="63" t="s">
        <v>366</v>
      </c>
      <c r="B90" s="63" t="s">
        <v>407</v>
      </c>
      <c r="C90" s="69" t="s">
        <v>379</v>
      </c>
      <c r="D90" s="129">
        <v>43654.69541666667</v>
      </c>
    </row>
    <row r="91" spans="1:4" ht="15">
      <c r="A91" s="63" t="s">
        <v>366</v>
      </c>
      <c r="B91" s="63" t="s">
        <v>408</v>
      </c>
      <c r="C91" s="69" t="s">
        <v>379</v>
      </c>
      <c r="D91" s="129">
        <v>43654.69541666667</v>
      </c>
    </row>
    <row r="92" spans="1:4" ht="15">
      <c r="A92" s="63" t="s">
        <v>366</v>
      </c>
      <c r="B92" s="63" t="s">
        <v>427</v>
      </c>
      <c r="C92" s="69" t="s">
        <v>379</v>
      </c>
      <c r="D92" s="129">
        <v>43654.69541666667</v>
      </c>
    </row>
    <row r="93" spans="1:4" ht="15">
      <c r="A93" s="63" t="s">
        <v>366</v>
      </c>
      <c r="B93" s="63" t="s">
        <v>475</v>
      </c>
      <c r="C93" s="69" t="s">
        <v>379</v>
      </c>
      <c r="D93" s="129">
        <v>43654.69541666667</v>
      </c>
    </row>
    <row r="94" spans="1:4" ht="15">
      <c r="A94" s="63" t="s">
        <v>366</v>
      </c>
      <c r="B94" s="63" t="s">
        <v>440</v>
      </c>
      <c r="C94" s="69" t="s">
        <v>378</v>
      </c>
      <c r="D94" s="129">
        <v>43654.694375</v>
      </c>
    </row>
    <row r="95" spans="1:4" ht="15">
      <c r="A95" s="63" t="s">
        <v>366</v>
      </c>
      <c r="B95" s="63" t="s">
        <v>455</v>
      </c>
      <c r="C95" s="69" t="s">
        <v>378</v>
      </c>
      <c r="D95" s="129">
        <v>43654.694375</v>
      </c>
    </row>
    <row r="96" spans="1:4" ht="15">
      <c r="A96" s="63" t="s">
        <v>366</v>
      </c>
      <c r="B96" s="63" t="s">
        <v>456</v>
      </c>
      <c r="C96" s="69" t="s">
        <v>378</v>
      </c>
      <c r="D96" s="129">
        <v>43654.694375</v>
      </c>
    </row>
    <row r="97" spans="1:4" ht="15">
      <c r="A97" s="63" t="s">
        <v>366</v>
      </c>
      <c r="B97" s="63" t="s">
        <v>457</v>
      </c>
      <c r="C97" s="69" t="s">
        <v>378</v>
      </c>
      <c r="D97" s="129">
        <v>43654.694375</v>
      </c>
    </row>
    <row r="98" spans="1:4" ht="15">
      <c r="A98" s="63" t="s">
        <v>366</v>
      </c>
      <c r="B98" s="63" t="s">
        <v>372</v>
      </c>
      <c r="C98" s="69" t="s">
        <v>378</v>
      </c>
      <c r="D98" s="129">
        <v>43654.694375</v>
      </c>
    </row>
    <row r="99" spans="1:4" ht="15">
      <c r="A99" s="63" t="s">
        <v>366</v>
      </c>
      <c r="B99" s="63" t="s">
        <v>458</v>
      </c>
      <c r="C99" s="69" t="s">
        <v>378</v>
      </c>
      <c r="D99" s="129">
        <v>43654.694375</v>
      </c>
    </row>
    <row r="100" spans="1:4" ht="15">
      <c r="A100" s="63" t="s">
        <v>366</v>
      </c>
      <c r="B100" s="63" t="s">
        <v>459</v>
      </c>
      <c r="C100" s="69" t="s">
        <v>378</v>
      </c>
      <c r="D100" s="129">
        <v>43654.694375</v>
      </c>
    </row>
    <row r="101" spans="1:4" ht="15">
      <c r="A101" s="63" t="s">
        <v>366</v>
      </c>
      <c r="B101" s="63" t="s">
        <v>460</v>
      </c>
      <c r="C101" s="69" t="s">
        <v>378</v>
      </c>
      <c r="D101" s="129">
        <v>43654.694375</v>
      </c>
    </row>
    <row r="102" spans="1:4" ht="15">
      <c r="A102" s="63" t="s">
        <v>366</v>
      </c>
      <c r="B102" s="63" t="s">
        <v>461</v>
      </c>
      <c r="C102" s="69" t="s">
        <v>378</v>
      </c>
      <c r="D102" s="129">
        <v>43654.694375</v>
      </c>
    </row>
    <row r="103" spans="1:4" ht="15">
      <c r="A103" s="63" t="s">
        <v>366</v>
      </c>
      <c r="B103" s="63" t="s">
        <v>476</v>
      </c>
      <c r="C103" s="69" t="s">
        <v>378</v>
      </c>
      <c r="D103" s="129">
        <v>43654.694375</v>
      </c>
    </row>
    <row r="104" spans="1:4" ht="15">
      <c r="A104" s="63" t="s">
        <v>366</v>
      </c>
      <c r="B104" s="63" t="s">
        <v>463</v>
      </c>
      <c r="C104" s="69" t="s">
        <v>378</v>
      </c>
      <c r="D104" s="129">
        <v>43654.694375</v>
      </c>
    </row>
    <row r="105" spans="1:4" ht="15">
      <c r="A105" s="63" t="s">
        <v>366</v>
      </c>
      <c r="B105" s="63" t="s">
        <v>464</v>
      </c>
      <c r="C105" s="69" t="s">
        <v>378</v>
      </c>
      <c r="D105" s="129">
        <v>43654.694375</v>
      </c>
    </row>
    <row r="106" spans="1:4" ht="15">
      <c r="A106" s="63" t="s">
        <v>366</v>
      </c>
      <c r="B106" s="63" t="s">
        <v>420</v>
      </c>
      <c r="C106" s="69" t="s">
        <v>378</v>
      </c>
      <c r="D106" s="129">
        <v>43654.694375</v>
      </c>
    </row>
    <row r="107" spans="1:4" ht="15">
      <c r="A107" s="63" t="s">
        <v>366</v>
      </c>
      <c r="B107" s="63" t="s">
        <v>421</v>
      </c>
      <c r="C107" s="69" t="s">
        <v>378</v>
      </c>
      <c r="D107" s="129">
        <v>43654.694375</v>
      </c>
    </row>
    <row r="108" spans="1:4" ht="15">
      <c r="A108" s="63" t="s">
        <v>366</v>
      </c>
      <c r="B108" s="63" t="s">
        <v>465</v>
      </c>
      <c r="C108" s="69" t="s">
        <v>378</v>
      </c>
      <c r="D108" s="129">
        <v>43654.694375</v>
      </c>
    </row>
    <row r="109" spans="1:4" ht="15">
      <c r="A109" s="63" t="s">
        <v>366</v>
      </c>
      <c r="B109" s="63" t="s">
        <v>466</v>
      </c>
      <c r="C109" s="69" t="s">
        <v>378</v>
      </c>
      <c r="D109" s="129">
        <v>43654.694375</v>
      </c>
    </row>
    <row r="110" spans="1:4" ht="15">
      <c r="A110" s="63" t="s">
        <v>366</v>
      </c>
      <c r="B110" s="63" t="s">
        <v>353</v>
      </c>
      <c r="C110" s="69" t="s">
        <v>378</v>
      </c>
      <c r="D110" s="129">
        <v>43654.694375</v>
      </c>
    </row>
    <row r="111" spans="1:4" ht="15">
      <c r="A111" s="63" t="s">
        <v>366</v>
      </c>
      <c r="B111" s="63" t="s">
        <v>422</v>
      </c>
      <c r="C111" s="69" t="s">
        <v>378</v>
      </c>
      <c r="D111" s="129">
        <v>43654.694375</v>
      </c>
    </row>
    <row r="112" spans="1:4" ht="15">
      <c r="A112" s="63" t="s">
        <v>366</v>
      </c>
      <c r="B112" s="63" t="s">
        <v>467</v>
      </c>
      <c r="C112" s="69" t="s">
        <v>378</v>
      </c>
      <c r="D112" s="129">
        <v>43654.694375</v>
      </c>
    </row>
    <row r="113" spans="1:4" ht="15">
      <c r="A113" s="63" t="s">
        <v>366</v>
      </c>
      <c r="B113" s="63" t="s">
        <v>468</v>
      </c>
      <c r="C113" s="69" t="s">
        <v>378</v>
      </c>
      <c r="D113" s="129">
        <v>43654.694375</v>
      </c>
    </row>
    <row r="114" spans="1:4" ht="15">
      <c r="A114" s="63" t="s">
        <v>366</v>
      </c>
      <c r="B114" s="63" t="s">
        <v>469</v>
      </c>
      <c r="C114" s="69" t="s">
        <v>378</v>
      </c>
      <c r="D114" s="129">
        <v>43654.694375</v>
      </c>
    </row>
    <row r="115" spans="1:4" ht="15">
      <c r="A115" s="63" t="s">
        <v>366</v>
      </c>
      <c r="B115" s="63" t="s">
        <v>470</v>
      </c>
      <c r="C115" s="69" t="s">
        <v>378</v>
      </c>
      <c r="D115" s="129">
        <v>43654.694375</v>
      </c>
    </row>
    <row r="116" spans="1:4" ht="15">
      <c r="A116" s="63" t="s">
        <v>366</v>
      </c>
      <c r="B116" s="63" t="s">
        <v>423</v>
      </c>
      <c r="C116" s="69" t="s">
        <v>378</v>
      </c>
      <c r="D116" s="129">
        <v>43654.694375</v>
      </c>
    </row>
    <row r="117" spans="1:4" ht="15">
      <c r="A117" s="63" t="s">
        <v>366</v>
      </c>
      <c r="B117" s="63" t="s">
        <v>471</v>
      </c>
      <c r="C117" s="69" t="s">
        <v>378</v>
      </c>
      <c r="D117" s="129">
        <v>43654.694375</v>
      </c>
    </row>
    <row r="118" spans="1:4" ht="15">
      <c r="A118" s="63" t="s">
        <v>366</v>
      </c>
      <c r="B118" s="63" t="s">
        <v>472</v>
      </c>
      <c r="C118" s="69" t="s">
        <v>378</v>
      </c>
      <c r="D118" s="129">
        <v>43654.694375</v>
      </c>
    </row>
    <row r="119" spans="1:4" ht="15">
      <c r="A119" s="63" t="s">
        <v>366</v>
      </c>
      <c r="B119" s="63" t="s">
        <v>445</v>
      </c>
      <c r="C119" s="69" t="s">
        <v>378</v>
      </c>
      <c r="D119" s="129">
        <v>43654.694375</v>
      </c>
    </row>
    <row r="120" spans="1:4" ht="15">
      <c r="A120" s="63" t="s">
        <v>366</v>
      </c>
      <c r="B120" s="63" t="s">
        <v>437</v>
      </c>
      <c r="C120" s="69" t="s">
        <v>378</v>
      </c>
      <c r="D120" s="129">
        <v>43654.694375</v>
      </c>
    </row>
    <row r="121" spans="1:4" ht="15">
      <c r="A121" s="63" t="s">
        <v>366</v>
      </c>
      <c r="B121" s="63" t="s">
        <v>424</v>
      </c>
      <c r="C121" s="69" t="s">
        <v>378</v>
      </c>
      <c r="D121" s="129">
        <v>43654.694375</v>
      </c>
    </row>
    <row r="122" spans="1:4" ht="15">
      <c r="A122" s="63" t="s">
        <v>366</v>
      </c>
      <c r="B122" s="63" t="s">
        <v>425</v>
      </c>
      <c r="C122" s="69" t="s">
        <v>378</v>
      </c>
      <c r="D122" s="129">
        <v>43654.694375</v>
      </c>
    </row>
    <row r="123" spans="1:4" ht="15">
      <c r="A123" s="63" t="s">
        <v>366</v>
      </c>
      <c r="B123" s="63" t="s">
        <v>473</v>
      </c>
      <c r="C123" s="69" t="s">
        <v>378</v>
      </c>
      <c r="D123" s="129">
        <v>43654.694375</v>
      </c>
    </row>
    <row r="124" spans="1:4" ht="15">
      <c r="A124" s="63" t="s">
        <v>366</v>
      </c>
      <c r="B124" s="63" t="s">
        <v>358</v>
      </c>
      <c r="C124" s="69" t="s">
        <v>378</v>
      </c>
      <c r="D124" s="129">
        <v>43654.694375</v>
      </c>
    </row>
    <row r="125" spans="1:4" ht="15">
      <c r="A125" s="63" t="s">
        <v>366</v>
      </c>
      <c r="B125" s="63" t="s">
        <v>474</v>
      </c>
      <c r="C125" s="69" t="s">
        <v>378</v>
      </c>
      <c r="D125" s="129">
        <v>43654.694375</v>
      </c>
    </row>
    <row r="126" spans="1:4" ht="15">
      <c r="A126" s="63" t="s">
        <v>366</v>
      </c>
      <c r="B126" s="63" t="s">
        <v>349</v>
      </c>
      <c r="C126" s="69" t="s">
        <v>378</v>
      </c>
      <c r="D126" s="129">
        <v>43654.694375</v>
      </c>
    </row>
    <row r="127" spans="1:4" ht="15">
      <c r="A127" s="63" t="s">
        <v>366</v>
      </c>
      <c r="B127" s="63" t="s">
        <v>426</v>
      </c>
      <c r="C127" s="69" t="s">
        <v>378</v>
      </c>
      <c r="D127" s="129">
        <v>43654.694375</v>
      </c>
    </row>
    <row r="128" spans="1:4" ht="15">
      <c r="A128" s="63" t="s">
        <v>366</v>
      </c>
      <c r="B128" s="63" t="s">
        <v>439</v>
      </c>
      <c r="C128" s="69" t="s">
        <v>378</v>
      </c>
      <c r="D128" s="129">
        <v>43654.694375</v>
      </c>
    </row>
    <row r="129" spans="1:4" ht="15">
      <c r="A129" s="63" t="s">
        <v>366</v>
      </c>
      <c r="B129" s="63" t="s">
        <v>407</v>
      </c>
      <c r="C129" s="69" t="s">
        <v>378</v>
      </c>
      <c r="D129" s="129">
        <v>43654.694375</v>
      </c>
    </row>
    <row r="130" spans="1:4" ht="15">
      <c r="A130" s="63" t="s">
        <v>366</v>
      </c>
      <c r="B130" s="63" t="s">
        <v>408</v>
      </c>
      <c r="C130" s="69" t="s">
        <v>378</v>
      </c>
      <c r="D130" s="129">
        <v>43654.694375</v>
      </c>
    </row>
    <row r="131" spans="1:4" ht="15">
      <c r="A131" s="63" t="s">
        <v>366</v>
      </c>
      <c r="B131" s="63" t="s">
        <v>427</v>
      </c>
      <c r="C131" s="69" t="s">
        <v>378</v>
      </c>
      <c r="D131" s="129">
        <v>43654.694375</v>
      </c>
    </row>
    <row r="132" spans="1:4" ht="15">
      <c r="A132" s="63" t="s">
        <v>366</v>
      </c>
      <c r="B132" s="63" t="s">
        <v>475</v>
      </c>
      <c r="C132" s="69" t="s">
        <v>378</v>
      </c>
      <c r="D132" s="129">
        <v>43654.694375</v>
      </c>
    </row>
    <row r="133" spans="1:4" ht="15">
      <c r="A133" s="63" t="s">
        <v>365</v>
      </c>
      <c r="B133" s="63" t="s">
        <v>477</v>
      </c>
      <c r="C133" s="69" t="s">
        <v>377</v>
      </c>
      <c r="D133" s="129">
        <v>43655.71891203704</v>
      </c>
    </row>
    <row r="134" spans="1:4" ht="15">
      <c r="A134" s="63" t="s">
        <v>365</v>
      </c>
      <c r="B134" s="63" t="s">
        <v>347</v>
      </c>
      <c r="C134" s="69" t="s">
        <v>377</v>
      </c>
      <c r="D134" s="129">
        <v>43655.71891203704</v>
      </c>
    </row>
    <row r="135" spans="1:4" ht="15">
      <c r="A135" s="63" t="s">
        <v>365</v>
      </c>
      <c r="B135" s="63" t="s">
        <v>371</v>
      </c>
      <c r="C135" s="69" t="s">
        <v>377</v>
      </c>
      <c r="D135" s="129">
        <v>43655.71891203704</v>
      </c>
    </row>
    <row r="136" spans="1:4" ht="15">
      <c r="A136" s="63" t="s">
        <v>365</v>
      </c>
      <c r="B136" s="63" t="s">
        <v>459</v>
      </c>
      <c r="C136" s="69" t="s">
        <v>377</v>
      </c>
      <c r="D136" s="129">
        <v>43655.71891203704</v>
      </c>
    </row>
    <row r="137" spans="1:4" ht="15">
      <c r="A137" s="63" t="s">
        <v>365</v>
      </c>
      <c r="B137" s="63" t="s">
        <v>370</v>
      </c>
      <c r="C137" s="69" t="s">
        <v>377</v>
      </c>
      <c r="D137" s="129">
        <v>43655.71891203704</v>
      </c>
    </row>
    <row r="138" spans="1:4" ht="15">
      <c r="A138" s="63" t="s">
        <v>365</v>
      </c>
      <c r="B138" s="63" t="s">
        <v>469</v>
      </c>
      <c r="C138" s="69" t="s">
        <v>377</v>
      </c>
      <c r="D138" s="129">
        <v>43655.71891203704</v>
      </c>
    </row>
    <row r="139" spans="1:4" ht="15">
      <c r="A139" s="63" t="s">
        <v>365</v>
      </c>
      <c r="B139" s="63" t="s">
        <v>478</v>
      </c>
      <c r="C139" s="69" t="s">
        <v>377</v>
      </c>
      <c r="D139" s="129">
        <v>43655.71891203704</v>
      </c>
    </row>
    <row r="140" spans="1:4" ht="15">
      <c r="A140" s="63" t="s">
        <v>365</v>
      </c>
      <c r="B140" s="63" t="s">
        <v>465</v>
      </c>
      <c r="C140" s="69" t="s">
        <v>377</v>
      </c>
      <c r="D140" s="129">
        <v>43655.71891203704</v>
      </c>
    </row>
    <row r="141" spans="1:4" ht="15">
      <c r="A141" s="63" t="s">
        <v>365</v>
      </c>
      <c r="B141" s="63" t="s">
        <v>443</v>
      </c>
      <c r="C141" s="69" t="s">
        <v>377</v>
      </c>
      <c r="D141" s="129">
        <v>43655.71891203704</v>
      </c>
    </row>
    <row r="142" spans="1:4" ht="15">
      <c r="A142" s="63" t="s">
        <v>365</v>
      </c>
      <c r="B142" s="63" t="s">
        <v>479</v>
      </c>
      <c r="C142" s="69" t="s">
        <v>377</v>
      </c>
      <c r="D142" s="129">
        <v>43655.71891203704</v>
      </c>
    </row>
    <row r="143" spans="1:4" ht="15">
      <c r="A143" s="63" t="s">
        <v>365</v>
      </c>
      <c r="B143" s="63" t="s">
        <v>447</v>
      </c>
      <c r="C143" s="69" t="s">
        <v>377</v>
      </c>
      <c r="D143" s="129">
        <v>43655.71891203704</v>
      </c>
    </row>
    <row r="144" spans="1:4" ht="15">
      <c r="A144" s="63" t="s">
        <v>365</v>
      </c>
      <c r="B144" s="63" t="s">
        <v>480</v>
      </c>
      <c r="C144" s="69" t="s">
        <v>377</v>
      </c>
      <c r="D144" s="129">
        <v>43655.71891203704</v>
      </c>
    </row>
    <row r="145" spans="1:4" ht="15">
      <c r="A145" s="63" t="s">
        <v>365</v>
      </c>
      <c r="B145" s="63" t="s">
        <v>481</v>
      </c>
      <c r="C145" s="69" t="s">
        <v>377</v>
      </c>
      <c r="D145" s="129">
        <v>43655.71891203704</v>
      </c>
    </row>
    <row r="146" spans="1:4" ht="15">
      <c r="A146" s="63" t="s">
        <v>365</v>
      </c>
      <c r="B146" s="63" t="s">
        <v>482</v>
      </c>
      <c r="C146" s="69" t="s">
        <v>377</v>
      </c>
      <c r="D146" s="129">
        <v>43655.71891203704</v>
      </c>
    </row>
    <row r="147" spans="1:4" ht="15">
      <c r="A147" s="63" t="s">
        <v>365</v>
      </c>
      <c r="B147" s="63" t="s">
        <v>483</v>
      </c>
      <c r="C147" s="69" t="s">
        <v>377</v>
      </c>
      <c r="D147" s="129">
        <v>43655.71891203704</v>
      </c>
    </row>
    <row r="148" spans="1:4" ht="15">
      <c r="A148" s="63" t="s">
        <v>365</v>
      </c>
      <c r="B148" s="63" t="s">
        <v>484</v>
      </c>
      <c r="C148" s="69" t="s">
        <v>377</v>
      </c>
      <c r="D148" s="129">
        <v>43655.71891203704</v>
      </c>
    </row>
    <row r="149" spans="1:4" ht="15">
      <c r="A149" s="63" t="s">
        <v>365</v>
      </c>
      <c r="B149" s="63" t="s">
        <v>440</v>
      </c>
      <c r="C149" s="69" t="s">
        <v>377</v>
      </c>
      <c r="D149" s="129">
        <v>43655.71891203704</v>
      </c>
    </row>
    <row r="150" spans="1:4" ht="15">
      <c r="A150" s="63" t="s">
        <v>365</v>
      </c>
      <c r="B150" s="63" t="s">
        <v>485</v>
      </c>
      <c r="C150" s="69" t="s">
        <v>377</v>
      </c>
      <c r="D150" s="129">
        <v>43655.71891203704</v>
      </c>
    </row>
    <row r="151" spans="1:4" ht="15">
      <c r="A151" s="63" t="s">
        <v>365</v>
      </c>
      <c r="B151" s="63" t="s">
        <v>486</v>
      </c>
      <c r="C151" s="69" t="s">
        <v>377</v>
      </c>
      <c r="D151" s="129">
        <v>43655.71891203704</v>
      </c>
    </row>
    <row r="152" spans="1:4" ht="15">
      <c r="A152" s="63" t="s">
        <v>365</v>
      </c>
      <c r="B152" s="63" t="s">
        <v>487</v>
      </c>
      <c r="C152" s="69" t="s">
        <v>377</v>
      </c>
      <c r="D152" s="129">
        <v>43655.71891203704</v>
      </c>
    </row>
    <row r="153" spans="1:4" ht="15">
      <c r="A153" s="63" t="s">
        <v>366</v>
      </c>
      <c r="B153" s="63" t="s">
        <v>488</v>
      </c>
      <c r="C153" s="69" t="s">
        <v>385</v>
      </c>
      <c r="D153" s="129">
        <v>43656.997569444444</v>
      </c>
    </row>
    <row r="154" spans="1:4" ht="15">
      <c r="A154" s="63" t="s">
        <v>366</v>
      </c>
      <c r="B154" s="63">
        <v>1871</v>
      </c>
      <c r="C154" s="69" t="s">
        <v>385</v>
      </c>
      <c r="D154" s="129">
        <v>43656.997569444444</v>
      </c>
    </row>
    <row r="155" spans="1:4" ht="15">
      <c r="A155" s="63" t="s">
        <v>366</v>
      </c>
      <c r="B155" s="63" t="s">
        <v>428</v>
      </c>
      <c r="C155" s="69" t="s">
        <v>385</v>
      </c>
      <c r="D155" s="129">
        <v>43656.997569444444</v>
      </c>
    </row>
    <row r="156" spans="1:4" ht="15">
      <c r="A156" s="63" t="s">
        <v>366</v>
      </c>
      <c r="B156" s="63" t="s">
        <v>489</v>
      </c>
      <c r="C156" s="69" t="s">
        <v>385</v>
      </c>
      <c r="D156" s="129">
        <v>43656.997569444444</v>
      </c>
    </row>
    <row r="157" spans="1:4" ht="15">
      <c r="A157" s="63" t="s">
        <v>366</v>
      </c>
      <c r="B157" s="63" t="s">
        <v>466</v>
      </c>
      <c r="C157" s="69" t="s">
        <v>385</v>
      </c>
      <c r="D157" s="129">
        <v>43656.997569444444</v>
      </c>
    </row>
    <row r="158" spans="1:4" ht="15">
      <c r="A158" s="63" t="s">
        <v>366</v>
      </c>
      <c r="B158" s="63" t="s">
        <v>341</v>
      </c>
      <c r="C158" s="69" t="s">
        <v>385</v>
      </c>
      <c r="D158" s="129">
        <v>43656.997569444444</v>
      </c>
    </row>
    <row r="159" spans="1:4" ht="15">
      <c r="A159" s="63" t="s">
        <v>366</v>
      </c>
      <c r="B159" s="63" t="s">
        <v>469</v>
      </c>
      <c r="C159" s="69" t="s">
        <v>385</v>
      </c>
      <c r="D159" s="129">
        <v>43656.997569444444</v>
      </c>
    </row>
    <row r="160" spans="1:4" ht="15">
      <c r="A160" s="63" t="s">
        <v>366</v>
      </c>
      <c r="B160" s="63" t="s">
        <v>443</v>
      </c>
      <c r="C160" s="69" t="s">
        <v>385</v>
      </c>
      <c r="D160" s="129">
        <v>43656.997569444444</v>
      </c>
    </row>
    <row r="161" spans="1:4" ht="15">
      <c r="A161" s="63" t="s">
        <v>366</v>
      </c>
      <c r="B161" s="63" t="s">
        <v>447</v>
      </c>
      <c r="C161" s="69" t="s">
        <v>385</v>
      </c>
      <c r="D161" s="129">
        <v>43656.997569444444</v>
      </c>
    </row>
    <row r="162" spans="1:4" ht="15">
      <c r="A162" s="63" t="s">
        <v>366</v>
      </c>
      <c r="B162" s="63" t="s">
        <v>429</v>
      </c>
      <c r="C162" s="69" t="s">
        <v>385</v>
      </c>
      <c r="D162" s="129">
        <v>43656.997569444444</v>
      </c>
    </row>
    <row r="163" spans="1:4" ht="15">
      <c r="A163" s="63" t="s">
        <v>366</v>
      </c>
      <c r="B163" s="63" t="s">
        <v>430</v>
      </c>
      <c r="C163" s="69" t="s">
        <v>385</v>
      </c>
      <c r="D163" s="129">
        <v>43656.997569444444</v>
      </c>
    </row>
    <row r="164" spans="1:4" ht="15">
      <c r="A164" s="63" t="s">
        <v>366</v>
      </c>
      <c r="B164" s="63" t="s">
        <v>471</v>
      </c>
      <c r="C164" s="69" t="s">
        <v>385</v>
      </c>
      <c r="D164" s="129">
        <v>43656.997569444444</v>
      </c>
    </row>
    <row r="165" spans="1:4" ht="15">
      <c r="A165" s="63" t="s">
        <v>366</v>
      </c>
      <c r="B165" s="63" t="s">
        <v>365</v>
      </c>
      <c r="C165" s="69" t="s">
        <v>385</v>
      </c>
      <c r="D165" s="129">
        <v>43656.997569444444</v>
      </c>
    </row>
    <row r="166" spans="1:4" ht="15">
      <c r="A166" s="63" t="s">
        <v>366</v>
      </c>
      <c r="B166" s="63" t="s">
        <v>439</v>
      </c>
      <c r="C166" s="69" t="s">
        <v>385</v>
      </c>
      <c r="D166" s="129">
        <v>43656.997569444444</v>
      </c>
    </row>
    <row r="167" spans="1:4" ht="15">
      <c r="A167" s="63" t="s">
        <v>366</v>
      </c>
      <c r="B167" s="63" t="s">
        <v>412</v>
      </c>
      <c r="C167" s="69" t="s">
        <v>385</v>
      </c>
      <c r="D167" s="129">
        <v>43656.997569444444</v>
      </c>
    </row>
    <row r="168" spans="1:4" ht="15">
      <c r="A168" s="63" t="s">
        <v>366</v>
      </c>
      <c r="B168" s="63" t="s">
        <v>490</v>
      </c>
      <c r="C168" s="69" t="s">
        <v>385</v>
      </c>
      <c r="D168" s="129">
        <v>43656.997569444444</v>
      </c>
    </row>
    <row r="169" spans="1:4" ht="15">
      <c r="A169" s="63" t="s">
        <v>366</v>
      </c>
      <c r="B169" s="63" t="s">
        <v>374</v>
      </c>
      <c r="C169" s="69" t="s">
        <v>385</v>
      </c>
      <c r="D169" s="129">
        <v>43656.997569444444</v>
      </c>
    </row>
    <row r="170" spans="1:4" ht="15">
      <c r="A170" s="63" t="s">
        <v>366</v>
      </c>
      <c r="B170" s="63" t="s">
        <v>399</v>
      </c>
      <c r="C170" s="69" t="s">
        <v>385</v>
      </c>
      <c r="D170" s="129">
        <v>43656.997569444444</v>
      </c>
    </row>
    <row r="171" spans="1:4" ht="15">
      <c r="A171" s="63" t="s">
        <v>366</v>
      </c>
      <c r="B171" s="63" t="s">
        <v>398</v>
      </c>
      <c r="C171" s="69" t="s">
        <v>385</v>
      </c>
      <c r="D171" s="129">
        <v>43656.997569444444</v>
      </c>
    </row>
    <row r="172" spans="1:4" ht="15">
      <c r="A172" s="63" t="s">
        <v>368</v>
      </c>
      <c r="B172" s="63" t="s">
        <v>488</v>
      </c>
      <c r="C172" s="69" t="s">
        <v>384</v>
      </c>
      <c r="D172" s="129">
        <v>43656.988344907404</v>
      </c>
    </row>
    <row r="173" spans="1:4" ht="15">
      <c r="A173" s="63" t="s">
        <v>368</v>
      </c>
      <c r="B173" s="63">
        <v>1871</v>
      </c>
      <c r="C173" s="69" t="s">
        <v>384</v>
      </c>
      <c r="D173" s="129">
        <v>43656.988344907404</v>
      </c>
    </row>
    <row r="174" spans="1:4" ht="15">
      <c r="A174" s="63" t="s">
        <v>368</v>
      </c>
      <c r="B174" s="63" t="s">
        <v>428</v>
      </c>
      <c r="C174" s="69" t="s">
        <v>384</v>
      </c>
      <c r="D174" s="129">
        <v>43656.988344907404</v>
      </c>
    </row>
    <row r="175" spans="1:4" ht="15">
      <c r="A175" s="63" t="s">
        <v>368</v>
      </c>
      <c r="B175" s="63" t="s">
        <v>489</v>
      </c>
      <c r="C175" s="69" t="s">
        <v>384</v>
      </c>
      <c r="D175" s="129">
        <v>43656.988344907404</v>
      </c>
    </row>
    <row r="176" spans="1:4" ht="15">
      <c r="A176" s="63" t="s">
        <v>368</v>
      </c>
      <c r="B176" s="63" t="s">
        <v>466</v>
      </c>
      <c r="C176" s="69" t="s">
        <v>384</v>
      </c>
      <c r="D176" s="129">
        <v>43656.988344907404</v>
      </c>
    </row>
    <row r="177" spans="1:4" ht="15">
      <c r="A177" s="63" t="s">
        <v>368</v>
      </c>
      <c r="B177" s="63" t="s">
        <v>341</v>
      </c>
      <c r="C177" s="69" t="s">
        <v>384</v>
      </c>
      <c r="D177" s="129">
        <v>43656.988344907404</v>
      </c>
    </row>
    <row r="178" spans="1:4" ht="15">
      <c r="A178" s="63" t="s">
        <v>368</v>
      </c>
      <c r="B178" s="63" t="s">
        <v>469</v>
      </c>
      <c r="C178" s="69" t="s">
        <v>384</v>
      </c>
      <c r="D178" s="129">
        <v>43656.988344907404</v>
      </c>
    </row>
    <row r="179" spans="1:4" ht="15">
      <c r="A179" s="63" t="s">
        <v>368</v>
      </c>
      <c r="B179" s="63" t="s">
        <v>443</v>
      </c>
      <c r="C179" s="69" t="s">
        <v>384</v>
      </c>
      <c r="D179" s="129">
        <v>43656.988344907404</v>
      </c>
    </row>
    <row r="180" spans="1:4" ht="15">
      <c r="A180" s="63" t="s">
        <v>368</v>
      </c>
      <c r="B180" s="63" t="s">
        <v>447</v>
      </c>
      <c r="C180" s="69" t="s">
        <v>384</v>
      </c>
      <c r="D180" s="129">
        <v>43656.988344907404</v>
      </c>
    </row>
    <row r="181" spans="1:4" ht="15">
      <c r="A181" s="63" t="s">
        <v>368</v>
      </c>
      <c r="B181" s="63" t="s">
        <v>429</v>
      </c>
      <c r="C181" s="69" t="s">
        <v>384</v>
      </c>
      <c r="D181" s="129">
        <v>43656.988344907404</v>
      </c>
    </row>
    <row r="182" spans="1:4" ht="15">
      <c r="A182" s="63" t="s">
        <v>368</v>
      </c>
      <c r="B182" s="63" t="s">
        <v>430</v>
      </c>
      <c r="C182" s="69" t="s">
        <v>384</v>
      </c>
      <c r="D182" s="129">
        <v>43656.988344907404</v>
      </c>
    </row>
    <row r="183" spans="1:4" ht="15">
      <c r="A183" s="63" t="s">
        <v>368</v>
      </c>
      <c r="B183" s="63" t="s">
        <v>471</v>
      </c>
      <c r="C183" s="69" t="s">
        <v>384</v>
      </c>
      <c r="D183" s="129">
        <v>43656.988344907404</v>
      </c>
    </row>
    <row r="184" spans="1:4" ht="15">
      <c r="A184" s="63" t="s">
        <v>368</v>
      </c>
      <c r="B184" s="63" t="s">
        <v>365</v>
      </c>
      <c r="C184" s="69" t="s">
        <v>384</v>
      </c>
      <c r="D184" s="129">
        <v>43656.988344907404</v>
      </c>
    </row>
    <row r="185" spans="1:4" ht="15">
      <c r="A185" s="63" t="s">
        <v>368</v>
      </c>
      <c r="B185" s="63" t="s">
        <v>439</v>
      </c>
      <c r="C185" s="69" t="s">
        <v>384</v>
      </c>
      <c r="D185" s="129">
        <v>43656.988344907404</v>
      </c>
    </row>
    <row r="186" spans="1:4" ht="15">
      <c r="A186" s="63" t="s">
        <v>368</v>
      </c>
      <c r="B186" s="63" t="s">
        <v>412</v>
      </c>
      <c r="C186" s="69" t="s">
        <v>384</v>
      </c>
      <c r="D186" s="129">
        <v>43656.988344907404</v>
      </c>
    </row>
    <row r="187" spans="1:4" ht="15">
      <c r="A187" s="63" t="s">
        <v>368</v>
      </c>
      <c r="B187" s="63" t="s">
        <v>490</v>
      </c>
      <c r="C187" s="69" t="s">
        <v>384</v>
      </c>
      <c r="D187" s="129">
        <v>43656.988344907404</v>
      </c>
    </row>
    <row r="188" spans="1:4" ht="15">
      <c r="A188" s="63" t="s">
        <v>368</v>
      </c>
      <c r="B188" s="63" t="s">
        <v>374</v>
      </c>
      <c r="C188" s="69" t="s">
        <v>384</v>
      </c>
      <c r="D188" s="129">
        <v>43656.988344907404</v>
      </c>
    </row>
    <row r="189" spans="1:4" ht="15">
      <c r="A189" s="63" t="s">
        <v>368</v>
      </c>
      <c r="B189" s="63" t="s">
        <v>399</v>
      </c>
      <c r="C189" s="69" t="s">
        <v>384</v>
      </c>
      <c r="D189" s="129">
        <v>43656.988344907404</v>
      </c>
    </row>
    <row r="190" spans="1:4" ht="15">
      <c r="A190" s="63" t="s">
        <v>368</v>
      </c>
      <c r="B190" s="63" t="s">
        <v>398</v>
      </c>
      <c r="C190" s="69" t="s">
        <v>384</v>
      </c>
      <c r="D190" s="129">
        <v>43656.988344907404</v>
      </c>
    </row>
    <row r="191" spans="1:4" ht="15">
      <c r="A191" s="63" t="s">
        <v>368</v>
      </c>
      <c r="B191" s="63" t="s">
        <v>473</v>
      </c>
      <c r="C191" s="69" t="s">
        <v>382</v>
      </c>
      <c r="D191" s="129">
        <v>43654.829733796294</v>
      </c>
    </row>
    <row r="192" spans="1:4" ht="15">
      <c r="A192" s="63" t="s">
        <v>368</v>
      </c>
      <c r="B192" s="63" t="s">
        <v>357</v>
      </c>
      <c r="C192" s="69" t="s">
        <v>382</v>
      </c>
      <c r="D192" s="129">
        <v>43654.829733796294</v>
      </c>
    </row>
    <row r="193" spans="1:4" ht="15">
      <c r="A193" s="63" t="s">
        <v>368</v>
      </c>
      <c r="B193" s="63" t="s">
        <v>443</v>
      </c>
      <c r="C193" s="69" t="s">
        <v>382</v>
      </c>
      <c r="D193" s="129">
        <v>43654.829733796294</v>
      </c>
    </row>
    <row r="194" spans="1:4" ht="15">
      <c r="A194" s="63" t="s">
        <v>368</v>
      </c>
      <c r="B194" s="63" t="s">
        <v>479</v>
      </c>
      <c r="C194" s="69" t="s">
        <v>382</v>
      </c>
      <c r="D194" s="129">
        <v>43654.829733796294</v>
      </c>
    </row>
    <row r="195" spans="1:4" ht="15">
      <c r="A195" s="63" t="s">
        <v>368</v>
      </c>
      <c r="B195" s="63" t="s">
        <v>447</v>
      </c>
      <c r="C195" s="69" t="s">
        <v>382</v>
      </c>
      <c r="D195" s="129">
        <v>43654.829733796294</v>
      </c>
    </row>
    <row r="196" spans="1:4" ht="15">
      <c r="A196" s="63" t="s">
        <v>368</v>
      </c>
      <c r="B196" s="63" t="s">
        <v>491</v>
      </c>
      <c r="C196" s="69" t="s">
        <v>382</v>
      </c>
      <c r="D196" s="129">
        <v>43654.829733796294</v>
      </c>
    </row>
    <row r="197" spans="1:4" ht="15">
      <c r="A197" s="63" t="s">
        <v>368</v>
      </c>
      <c r="B197" s="63" t="s">
        <v>492</v>
      </c>
      <c r="C197" s="69" t="s">
        <v>382</v>
      </c>
      <c r="D197" s="129">
        <v>43654.829733796294</v>
      </c>
    </row>
    <row r="198" spans="1:4" ht="15">
      <c r="A198" s="63" t="s">
        <v>368</v>
      </c>
      <c r="B198" s="63" t="s">
        <v>493</v>
      </c>
      <c r="C198" s="69" t="s">
        <v>382</v>
      </c>
      <c r="D198" s="129">
        <v>43654.829733796294</v>
      </c>
    </row>
    <row r="199" spans="1:4" ht="15">
      <c r="A199" s="63" t="s">
        <v>368</v>
      </c>
      <c r="B199" s="63" t="s">
        <v>445</v>
      </c>
      <c r="C199" s="69" t="s">
        <v>382</v>
      </c>
      <c r="D199" s="129">
        <v>43654.829733796294</v>
      </c>
    </row>
    <row r="200" spans="1:4" ht="15">
      <c r="A200" s="63" t="s">
        <v>368</v>
      </c>
      <c r="B200" s="63" t="s">
        <v>366</v>
      </c>
      <c r="C200" s="69" t="s">
        <v>382</v>
      </c>
      <c r="D200" s="129">
        <v>43654.829733796294</v>
      </c>
    </row>
    <row r="201" spans="1:4" ht="15">
      <c r="A201" s="63" t="s">
        <v>368</v>
      </c>
      <c r="B201" s="63" t="s">
        <v>406</v>
      </c>
      <c r="C201" s="69" t="s">
        <v>382</v>
      </c>
      <c r="D201" s="129">
        <v>43654.829733796294</v>
      </c>
    </row>
    <row r="202" spans="1:4" ht="15">
      <c r="A202" s="63" t="s">
        <v>368</v>
      </c>
      <c r="B202" s="63" t="s">
        <v>494</v>
      </c>
      <c r="C202" s="69" t="s">
        <v>382</v>
      </c>
      <c r="D202" s="129">
        <v>43654.829733796294</v>
      </c>
    </row>
    <row r="203" spans="1:4" ht="15">
      <c r="A203" s="63" t="s">
        <v>368</v>
      </c>
      <c r="B203" s="63" t="s">
        <v>495</v>
      </c>
      <c r="C203" s="69" t="s">
        <v>382</v>
      </c>
      <c r="D203" s="129">
        <v>43654.829733796294</v>
      </c>
    </row>
    <row r="204" spans="1:4" ht="15">
      <c r="A204" s="63" t="s">
        <v>368</v>
      </c>
      <c r="B204" s="63" t="s">
        <v>486</v>
      </c>
      <c r="C204" s="69" t="s">
        <v>382</v>
      </c>
      <c r="D204" s="129">
        <v>43654.829733796294</v>
      </c>
    </row>
    <row r="205" spans="1:4" ht="15">
      <c r="A205" s="63" t="s">
        <v>368</v>
      </c>
      <c r="B205" s="63" t="s">
        <v>414</v>
      </c>
      <c r="C205" s="69" t="s">
        <v>382</v>
      </c>
      <c r="D205" s="129">
        <v>43654.829733796294</v>
      </c>
    </row>
    <row r="206" spans="1:4" ht="15">
      <c r="A206" s="63" t="s">
        <v>368</v>
      </c>
      <c r="B206" s="63" t="s">
        <v>356</v>
      </c>
      <c r="C206" s="69" t="s">
        <v>382</v>
      </c>
      <c r="D206" s="129">
        <v>43654.829733796294</v>
      </c>
    </row>
    <row r="207" spans="1:4" ht="15">
      <c r="A207" s="63" t="s">
        <v>368</v>
      </c>
      <c r="B207" s="63" t="s">
        <v>440</v>
      </c>
      <c r="C207" s="69" t="s">
        <v>382</v>
      </c>
      <c r="D207" s="129">
        <v>43654.829733796294</v>
      </c>
    </row>
    <row r="208" spans="1:4" ht="15">
      <c r="A208" s="63" t="s">
        <v>368</v>
      </c>
      <c r="B208" s="63" t="s">
        <v>484</v>
      </c>
      <c r="C208" s="69" t="s">
        <v>382</v>
      </c>
      <c r="D208" s="129">
        <v>43654.829733796294</v>
      </c>
    </row>
    <row r="209" spans="1:4" ht="15">
      <c r="A209" s="63" t="s">
        <v>368</v>
      </c>
      <c r="B209" s="63">
        <v>5</v>
      </c>
      <c r="C209" s="69" t="s">
        <v>382</v>
      </c>
      <c r="D209" s="129">
        <v>43654.829733796294</v>
      </c>
    </row>
    <row r="210" spans="1:4" ht="15">
      <c r="A210" s="63" t="s">
        <v>368</v>
      </c>
      <c r="B210" s="63" t="s">
        <v>415</v>
      </c>
      <c r="C210" s="69" t="s">
        <v>382</v>
      </c>
      <c r="D210" s="129">
        <v>43654.829733796294</v>
      </c>
    </row>
    <row r="211" spans="1:4" ht="15">
      <c r="A211" s="63" t="s">
        <v>368</v>
      </c>
      <c r="B211" s="63" t="s">
        <v>347</v>
      </c>
      <c r="C211" s="69" t="s">
        <v>382</v>
      </c>
      <c r="D211" s="129">
        <v>43654.829733796294</v>
      </c>
    </row>
    <row r="212" spans="1:4" ht="15">
      <c r="A212" s="63" t="s">
        <v>368</v>
      </c>
      <c r="B212" s="63" t="s">
        <v>496</v>
      </c>
      <c r="C212" s="69" t="s">
        <v>382</v>
      </c>
      <c r="D212" s="129">
        <v>43654.829733796294</v>
      </c>
    </row>
    <row r="213" spans="1:4" ht="15">
      <c r="A213" s="63" t="s">
        <v>368</v>
      </c>
      <c r="B213" s="63" t="s">
        <v>471</v>
      </c>
      <c r="C213" s="69" t="s">
        <v>382</v>
      </c>
      <c r="D213" s="129">
        <v>43654.829733796294</v>
      </c>
    </row>
    <row r="214" spans="1:4" ht="15">
      <c r="A214" s="63" t="s">
        <v>368</v>
      </c>
      <c r="B214" s="63" t="s">
        <v>361</v>
      </c>
      <c r="C214" s="69" t="s">
        <v>382</v>
      </c>
      <c r="D214" s="129">
        <v>43654.829733796294</v>
      </c>
    </row>
    <row r="215" spans="1:4" ht="15">
      <c r="A215" s="63" t="s">
        <v>368</v>
      </c>
      <c r="B215" s="63" t="s">
        <v>416</v>
      </c>
      <c r="C215" s="69" t="s">
        <v>382</v>
      </c>
      <c r="D215" s="129">
        <v>43654.829733796294</v>
      </c>
    </row>
    <row r="216" spans="1:4" ht="15">
      <c r="A216" s="63" t="s">
        <v>368</v>
      </c>
      <c r="B216" s="63" t="s">
        <v>417</v>
      </c>
      <c r="C216" s="69" t="s">
        <v>382</v>
      </c>
      <c r="D216" s="129">
        <v>43654.829733796294</v>
      </c>
    </row>
    <row r="217" spans="1:4" ht="15">
      <c r="A217" s="63" t="s">
        <v>368</v>
      </c>
      <c r="B217" s="63" t="s">
        <v>466</v>
      </c>
      <c r="C217" s="69" t="s">
        <v>382</v>
      </c>
      <c r="D217" s="129">
        <v>43654.829733796294</v>
      </c>
    </row>
    <row r="218" spans="1:4" ht="15">
      <c r="A218" s="63" t="s">
        <v>368</v>
      </c>
      <c r="B218" s="63" t="s">
        <v>360</v>
      </c>
      <c r="C218" s="69" t="s">
        <v>382</v>
      </c>
      <c r="D218" s="129">
        <v>43654.829733796294</v>
      </c>
    </row>
    <row r="219" spans="1:4" ht="15">
      <c r="A219" s="63" t="s">
        <v>368</v>
      </c>
      <c r="B219" s="63" t="s">
        <v>413</v>
      </c>
      <c r="C219" s="69" t="s">
        <v>382</v>
      </c>
      <c r="D219" s="129">
        <v>43654.829733796294</v>
      </c>
    </row>
    <row r="220" spans="1:4" ht="15">
      <c r="A220" s="63" t="s">
        <v>368</v>
      </c>
      <c r="B220" s="63" t="s">
        <v>469</v>
      </c>
      <c r="C220" s="69" t="s">
        <v>382</v>
      </c>
      <c r="D220" s="129">
        <v>43654.829733796294</v>
      </c>
    </row>
    <row r="221" spans="1:4" ht="15">
      <c r="A221" s="63" t="s">
        <v>368</v>
      </c>
      <c r="B221" s="63" t="s">
        <v>497</v>
      </c>
      <c r="C221" s="69" t="s">
        <v>382</v>
      </c>
      <c r="D221" s="129">
        <v>43654.829733796294</v>
      </c>
    </row>
    <row r="222" spans="1:4" ht="15">
      <c r="A222" s="63" t="s">
        <v>368</v>
      </c>
      <c r="B222" s="63" t="s">
        <v>464</v>
      </c>
      <c r="C222" s="69" t="s">
        <v>382</v>
      </c>
      <c r="D222" s="129">
        <v>43654.829733796294</v>
      </c>
    </row>
    <row r="223" spans="1:4" ht="15">
      <c r="A223" s="63" t="s">
        <v>368</v>
      </c>
      <c r="B223" s="63" t="s">
        <v>418</v>
      </c>
      <c r="C223" s="69" t="s">
        <v>382</v>
      </c>
      <c r="D223" s="129">
        <v>43654.829733796294</v>
      </c>
    </row>
    <row r="224" spans="1:4" ht="15">
      <c r="A224" s="63" t="s">
        <v>368</v>
      </c>
      <c r="B224" s="63" t="s">
        <v>419</v>
      </c>
      <c r="C224" s="69" t="s">
        <v>382</v>
      </c>
      <c r="D224" s="129">
        <v>43654.829733796294</v>
      </c>
    </row>
    <row r="225" spans="1:4" ht="15">
      <c r="A225" s="63" t="s">
        <v>368</v>
      </c>
      <c r="B225" s="63" t="s">
        <v>352</v>
      </c>
      <c r="C225" s="69" t="s">
        <v>382</v>
      </c>
      <c r="D225" s="129">
        <v>43654.829733796294</v>
      </c>
    </row>
    <row r="226" spans="1:4" ht="15">
      <c r="A226" s="63" t="s">
        <v>368</v>
      </c>
      <c r="B226" s="63" t="s">
        <v>498</v>
      </c>
      <c r="C226" s="69" t="s">
        <v>382</v>
      </c>
      <c r="D226" s="129">
        <v>43654.829733796294</v>
      </c>
    </row>
    <row r="227" spans="1:4" ht="15">
      <c r="A227" s="63" t="s">
        <v>368</v>
      </c>
      <c r="B227" s="63" t="s">
        <v>499</v>
      </c>
      <c r="C227" s="69" t="s">
        <v>382</v>
      </c>
      <c r="D227" s="129">
        <v>43654.829733796294</v>
      </c>
    </row>
    <row r="228" spans="1:4" ht="15">
      <c r="A228" s="63" t="s">
        <v>368</v>
      </c>
      <c r="B228" s="63" t="s">
        <v>500</v>
      </c>
      <c r="C228" s="69" t="s">
        <v>382</v>
      </c>
      <c r="D228" s="129">
        <v>43654.829733796294</v>
      </c>
    </row>
    <row r="229" spans="1:4" ht="15">
      <c r="A229" s="63" t="s">
        <v>366</v>
      </c>
      <c r="B229" s="63" t="s">
        <v>501</v>
      </c>
      <c r="C229" s="69" t="s">
        <v>383</v>
      </c>
      <c r="D229" s="129">
        <v>43654.77043981481</v>
      </c>
    </row>
    <row r="230" spans="1:4" ht="15">
      <c r="A230" s="63" t="s">
        <v>366</v>
      </c>
      <c r="B230" s="63" t="s">
        <v>354</v>
      </c>
      <c r="C230" s="69" t="s">
        <v>383</v>
      </c>
      <c r="D230" s="129">
        <v>43654.77043981481</v>
      </c>
    </row>
    <row r="231" spans="1:4" ht="15">
      <c r="A231" s="63" t="s">
        <v>366</v>
      </c>
      <c r="B231" s="63" t="s">
        <v>471</v>
      </c>
      <c r="C231" s="69" t="s">
        <v>383</v>
      </c>
      <c r="D231" s="129">
        <v>43654.77043981481</v>
      </c>
    </row>
    <row r="232" spans="1:4" ht="15">
      <c r="A232" s="63" t="s">
        <v>366</v>
      </c>
      <c r="B232" s="63" t="s">
        <v>440</v>
      </c>
      <c r="C232" s="69" t="s">
        <v>383</v>
      </c>
      <c r="D232" s="129">
        <v>43654.77043981481</v>
      </c>
    </row>
    <row r="233" spans="1:4" ht="15">
      <c r="A233" s="63" t="s">
        <v>366</v>
      </c>
      <c r="B233" s="63" t="s">
        <v>465</v>
      </c>
      <c r="C233" s="69" t="s">
        <v>383</v>
      </c>
      <c r="D233" s="129">
        <v>43654.77043981481</v>
      </c>
    </row>
    <row r="234" spans="1:4" ht="15">
      <c r="A234" s="63" t="s">
        <v>366</v>
      </c>
      <c r="B234" s="63" t="s">
        <v>431</v>
      </c>
      <c r="C234" s="69" t="s">
        <v>383</v>
      </c>
      <c r="D234" s="129">
        <v>43654.77043981481</v>
      </c>
    </row>
    <row r="235" spans="1:4" ht="15">
      <c r="A235" s="63" t="s">
        <v>366</v>
      </c>
      <c r="B235" s="63" t="s">
        <v>494</v>
      </c>
      <c r="C235" s="69" t="s">
        <v>383</v>
      </c>
      <c r="D235" s="129">
        <v>43654.77043981481</v>
      </c>
    </row>
    <row r="236" spans="1:4" ht="15">
      <c r="A236" s="63" t="s">
        <v>366</v>
      </c>
      <c r="B236" s="63" t="s">
        <v>502</v>
      </c>
      <c r="C236" s="69" t="s">
        <v>383</v>
      </c>
      <c r="D236" s="129">
        <v>43654.77043981481</v>
      </c>
    </row>
    <row r="237" spans="1:4" ht="15">
      <c r="A237" s="63" t="s">
        <v>366</v>
      </c>
      <c r="B237" s="63" t="s">
        <v>366</v>
      </c>
      <c r="C237" s="69" t="s">
        <v>383</v>
      </c>
      <c r="D237" s="129">
        <v>43654.77043981481</v>
      </c>
    </row>
    <row r="238" spans="1:4" ht="15">
      <c r="A238" s="63" t="s">
        <v>366</v>
      </c>
      <c r="B238" s="63" t="s">
        <v>503</v>
      </c>
      <c r="C238" s="69" t="s">
        <v>383</v>
      </c>
      <c r="D238" s="129">
        <v>43654.77043981481</v>
      </c>
    </row>
    <row r="239" spans="1:4" ht="15">
      <c r="A239" s="63" t="s">
        <v>366</v>
      </c>
      <c r="B239" s="63" t="s">
        <v>491</v>
      </c>
      <c r="C239" s="69" t="s">
        <v>383</v>
      </c>
      <c r="D239" s="129">
        <v>43654.77043981481</v>
      </c>
    </row>
    <row r="240" spans="1:4" ht="15">
      <c r="A240" s="63" t="s">
        <v>366</v>
      </c>
      <c r="B240" s="63" t="s">
        <v>492</v>
      </c>
      <c r="C240" s="69" t="s">
        <v>383</v>
      </c>
      <c r="D240" s="129">
        <v>43654.77043981481</v>
      </c>
    </row>
    <row r="241" spans="1:4" ht="15">
      <c r="A241" s="63" t="s">
        <v>366</v>
      </c>
      <c r="B241" s="63" t="s">
        <v>493</v>
      </c>
      <c r="C241" s="69" t="s">
        <v>383</v>
      </c>
      <c r="D241" s="129">
        <v>43654.77043981481</v>
      </c>
    </row>
    <row r="242" spans="1:4" ht="15">
      <c r="A242" s="63" t="s">
        <v>366</v>
      </c>
      <c r="B242" s="63" t="s">
        <v>445</v>
      </c>
      <c r="C242" s="69" t="s">
        <v>383</v>
      </c>
      <c r="D242" s="129">
        <v>43654.77043981481</v>
      </c>
    </row>
    <row r="243" spans="1:4" ht="15">
      <c r="A243" s="63" t="s">
        <v>366</v>
      </c>
      <c r="B243" s="63" t="s">
        <v>504</v>
      </c>
      <c r="C243" s="69" t="s">
        <v>383</v>
      </c>
      <c r="D243" s="129">
        <v>43654.77043981481</v>
      </c>
    </row>
    <row r="244" spans="1:4" ht="15">
      <c r="A244" s="63" t="s">
        <v>366</v>
      </c>
      <c r="B244" s="63" t="s">
        <v>345</v>
      </c>
      <c r="C244" s="69" t="s">
        <v>383</v>
      </c>
      <c r="D244" s="129">
        <v>43654.77043981481</v>
      </c>
    </row>
    <row r="245" spans="1:4" ht="15">
      <c r="A245" s="63" t="s">
        <v>366</v>
      </c>
      <c r="B245" s="63" t="s">
        <v>505</v>
      </c>
      <c r="C245" s="69" t="s">
        <v>383</v>
      </c>
      <c r="D245" s="129">
        <v>43654.77043981481</v>
      </c>
    </row>
    <row r="246" spans="1:4" ht="15">
      <c r="A246" s="63" t="s">
        <v>366</v>
      </c>
      <c r="B246" s="63" t="s">
        <v>467</v>
      </c>
      <c r="C246" s="69" t="s">
        <v>383</v>
      </c>
      <c r="D246" s="129">
        <v>43654.77043981481</v>
      </c>
    </row>
    <row r="247" spans="1:4" ht="15">
      <c r="A247" s="63" t="s">
        <v>366</v>
      </c>
      <c r="B247" s="63" t="s">
        <v>506</v>
      </c>
      <c r="C247" s="69" t="s">
        <v>383</v>
      </c>
      <c r="D247" s="129">
        <v>43654.77043981481</v>
      </c>
    </row>
    <row r="248" spans="1:4" ht="15">
      <c r="A248" s="63" t="s">
        <v>366</v>
      </c>
      <c r="B248" s="63" t="s">
        <v>432</v>
      </c>
      <c r="C248" s="69" t="s">
        <v>383</v>
      </c>
      <c r="D248" s="129">
        <v>43654.77043981481</v>
      </c>
    </row>
    <row r="249" spans="1:4" ht="15">
      <c r="A249" s="63" t="s">
        <v>366</v>
      </c>
      <c r="B249" s="63" t="s">
        <v>468</v>
      </c>
      <c r="C249" s="69" t="s">
        <v>383</v>
      </c>
      <c r="D249" s="129">
        <v>43654.77043981481</v>
      </c>
    </row>
    <row r="250" spans="1:4" ht="15">
      <c r="A250" s="63" t="s">
        <v>366</v>
      </c>
      <c r="B250" s="63" t="s">
        <v>470</v>
      </c>
      <c r="C250" s="69" t="s">
        <v>383</v>
      </c>
      <c r="D250" s="129">
        <v>43654.77043981481</v>
      </c>
    </row>
    <row r="251" spans="1:4" ht="15">
      <c r="A251" s="63" t="s">
        <v>366</v>
      </c>
      <c r="B251" s="63" t="s">
        <v>479</v>
      </c>
      <c r="C251" s="69" t="s">
        <v>383</v>
      </c>
      <c r="D251" s="129">
        <v>43654.77043981481</v>
      </c>
    </row>
    <row r="252" spans="1:4" ht="15">
      <c r="A252" s="63" t="s">
        <v>366</v>
      </c>
      <c r="B252" s="63" t="s">
        <v>507</v>
      </c>
      <c r="C252" s="69" t="s">
        <v>383</v>
      </c>
      <c r="D252" s="129">
        <v>43654.77043981481</v>
      </c>
    </row>
    <row r="253" spans="1:4" ht="15">
      <c r="A253" s="63" t="s">
        <v>366</v>
      </c>
      <c r="B253" s="63" t="s">
        <v>508</v>
      </c>
      <c r="C253" s="69" t="s">
        <v>383</v>
      </c>
      <c r="D253" s="129">
        <v>43654.77043981481</v>
      </c>
    </row>
    <row r="254" spans="1:4" ht="15">
      <c r="A254" s="63" t="s">
        <v>366</v>
      </c>
      <c r="B254" s="63" t="s">
        <v>509</v>
      </c>
      <c r="C254" s="69" t="s">
        <v>383</v>
      </c>
      <c r="D254" s="129">
        <v>43654.77043981481</v>
      </c>
    </row>
    <row r="255" spans="1:4" ht="15">
      <c r="A255" s="63" t="s">
        <v>366</v>
      </c>
      <c r="B255" s="63" t="s">
        <v>475</v>
      </c>
      <c r="C255" s="69" t="s">
        <v>383</v>
      </c>
      <c r="D255" s="129">
        <v>43654.77043981481</v>
      </c>
    </row>
    <row r="256" spans="1:4" ht="15">
      <c r="A256" s="63" t="s">
        <v>366</v>
      </c>
      <c r="B256" s="63" t="s">
        <v>455</v>
      </c>
      <c r="C256" s="69" t="s">
        <v>383</v>
      </c>
      <c r="D256" s="129">
        <v>43654.77043981481</v>
      </c>
    </row>
    <row r="257" spans="1:4" ht="15">
      <c r="A257" s="63" t="s">
        <v>366</v>
      </c>
      <c r="B257" s="63" t="s">
        <v>510</v>
      </c>
      <c r="C257" s="69" t="s">
        <v>383</v>
      </c>
      <c r="D257" s="129">
        <v>43654.77043981481</v>
      </c>
    </row>
    <row r="258" spans="1:4" ht="15">
      <c r="A258" s="63" t="s">
        <v>366</v>
      </c>
      <c r="B258" s="63" t="s">
        <v>511</v>
      </c>
      <c r="C258" s="69" t="s">
        <v>383</v>
      </c>
      <c r="D258" s="129">
        <v>43654.77043981481</v>
      </c>
    </row>
    <row r="259" spans="1:4" ht="15">
      <c r="A259" s="63" t="s">
        <v>366</v>
      </c>
      <c r="B259" s="63" t="s">
        <v>472</v>
      </c>
      <c r="C259" s="69" t="s">
        <v>383</v>
      </c>
      <c r="D259" s="129">
        <v>43654.77043981481</v>
      </c>
    </row>
    <row r="260" spans="1:4" ht="15">
      <c r="A260" s="63" t="s">
        <v>366</v>
      </c>
      <c r="B260" s="63" t="s">
        <v>512</v>
      </c>
      <c r="C260" s="69" t="s">
        <v>383</v>
      </c>
      <c r="D260" s="129">
        <v>43654.77043981481</v>
      </c>
    </row>
    <row r="261" spans="1:4" ht="15">
      <c r="A261" s="63" t="s">
        <v>366</v>
      </c>
      <c r="B261" s="63" t="s">
        <v>362</v>
      </c>
      <c r="C261" s="69" t="s">
        <v>383</v>
      </c>
      <c r="D261" s="129">
        <v>43654.77043981481</v>
      </c>
    </row>
    <row r="262" spans="1:4" ht="15">
      <c r="A262" s="63" t="s">
        <v>366</v>
      </c>
      <c r="B262" s="63" t="s">
        <v>433</v>
      </c>
      <c r="C262" s="69" t="s">
        <v>383</v>
      </c>
      <c r="D262" s="129">
        <v>43654.77043981481</v>
      </c>
    </row>
    <row r="263" spans="1:4" ht="15">
      <c r="A263" s="63" t="s">
        <v>367</v>
      </c>
      <c r="B263" s="63" t="s">
        <v>501</v>
      </c>
      <c r="C263" s="69" t="s">
        <v>381</v>
      </c>
      <c r="D263" s="129">
        <v>43655.006423611114</v>
      </c>
    </row>
    <row r="264" spans="1:4" ht="15">
      <c r="A264" s="63" t="s">
        <v>367</v>
      </c>
      <c r="B264" s="63" t="s">
        <v>354</v>
      </c>
      <c r="C264" s="69" t="s">
        <v>381</v>
      </c>
      <c r="D264" s="129">
        <v>43655.006423611114</v>
      </c>
    </row>
    <row r="265" spans="1:4" ht="15">
      <c r="A265" s="63" t="s">
        <v>367</v>
      </c>
      <c r="B265" s="63" t="s">
        <v>471</v>
      </c>
      <c r="C265" s="69" t="s">
        <v>381</v>
      </c>
      <c r="D265" s="129">
        <v>43655.006423611114</v>
      </c>
    </row>
    <row r="266" spans="1:4" ht="15">
      <c r="A266" s="63" t="s">
        <v>367</v>
      </c>
      <c r="B266" s="63" t="s">
        <v>440</v>
      </c>
      <c r="C266" s="69" t="s">
        <v>381</v>
      </c>
      <c r="D266" s="129">
        <v>43655.006423611114</v>
      </c>
    </row>
    <row r="267" spans="1:4" ht="15">
      <c r="A267" s="63" t="s">
        <v>367</v>
      </c>
      <c r="B267" s="63" t="s">
        <v>465</v>
      </c>
      <c r="C267" s="69" t="s">
        <v>381</v>
      </c>
      <c r="D267" s="129">
        <v>43655.006423611114</v>
      </c>
    </row>
    <row r="268" spans="1:4" ht="15">
      <c r="A268" s="63" t="s">
        <v>367</v>
      </c>
      <c r="B268" s="63" t="s">
        <v>431</v>
      </c>
      <c r="C268" s="69" t="s">
        <v>381</v>
      </c>
      <c r="D268" s="129">
        <v>43655.006423611114</v>
      </c>
    </row>
    <row r="269" spans="1:4" ht="15">
      <c r="A269" s="63" t="s">
        <v>367</v>
      </c>
      <c r="B269" s="63" t="s">
        <v>494</v>
      </c>
      <c r="C269" s="69" t="s">
        <v>381</v>
      </c>
      <c r="D269" s="129">
        <v>43655.006423611114</v>
      </c>
    </row>
    <row r="270" spans="1:4" ht="15">
      <c r="A270" s="63" t="s">
        <v>367</v>
      </c>
      <c r="B270" s="63" t="s">
        <v>502</v>
      </c>
      <c r="C270" s="69" t="s">
        <v>381</v>
      </c>
      <c r="D270" s="129">
        <v>43655.006423611114</v>
      </c>
    </row>
    <row r="271" spans="1:4" ht="15">
      <c r="A271" s="63" t="s">
        <v>367</v>
      </c>
      <c r="B271" s="63" t="s">
        <v>366</v>
      </c>
      <c r="C271" s="69" t="s">
        <v>381</v>
      </c>
      <c r="D271" s="129">
        <v>43655.006423611114</v>
      </c>
    </row>
    <row r="272" spans="1:4" ht="15">
      <c r="A272" s="63" t="s">
        <v>367</v>
      </c>
      <c r="B272" s="63" t="s">
        <v>503</v>
      </c>
      <c r="C272" s="69" t="s">
        <v>381</v>
      </c>
      <c r="D272" s="129">
        <v>43655.006423611114</v>
      </c>
    </row>
    <row r="273" spans="1:4" ht="15">
      <c r="A273" s="63" t="s">
        <v>367</v>
      </c>
      <c r="B273" s="63" t="s">
        <v>491</v>
      </c>
      <c r="C273" s="69" t="s">
        <v>381</v>
      </c>
      <c r="D273" s="129">
        <v>43655.006423611114</v>
      </c>
    </row>
    <row r="274" spans="1:4" ht="15">
      <c r="A274" s="63" t="s">
        <v>367</v>
      </c>
      <c r="B274" s="63" t="s">
        <v>492</v>
      </c>
      <c r="C274" s="69" t="s">
        <v>381</v>
      </c>
      <c r="D274" s="129">
        <v>43655.006423611114</v>
      </c>
    </row>
    <row r="275" spans="1:4" ht="15">
      <c r="A275" s="63" t="s">
        <v>367</v>
      </c>
      <c r="B275" s="63" t="s">
        <v>493</v>
      </c>
      <c r="C275" s="69" t="s">
        <v>381</v>
      </c>
      <c r="D275" s="129">
        <v>43655.006423611114</v>
      </c>
    </row>
    <row r="276" spans="1:4" ht="15">
      <c r="A276" s="63" t="s">
        <v>367</v>
      </c>
      <c r="B276" s="63" t="s">
        <v>445</v>
      </c>
      <c r="C276" s="69" t="s">
        <v>381</v>
      </c>
      <c r="D276" s="129">
        <v>43655.006423611114</v>
      </c>
    </row>
    <row r="277" spans="1:4" ht="15">
      <c r="A277" s="63" t="s">
        <v>367</v>
      </c>
      <c r="B277" s="63" t="s">
        <v>504</v>
      </c>
      <c r="C277" s="69" t="s">
        <v>381</v>
      </c>
      <c r="D277" s="129">
        <v>43655.006423611114</v>
      </c>
    </row>
    <row r="278" spans="1:4" ht="15">
      <c r="A278" s="63" t="s">
        <v>367</v>
      </c>
      <c r="B278" s="63" t="s">
        <v>345</v>
      </c>
      <c r="C278" s="69" t="s">
        <v>381</v>
      </c>
      <c r="D278" s="129">
        <v>43655.006423611114</v>
      </c>
    </row>
    <row r="279" spans="1:4" ht="15">
      <c r="A279" s="63" t="s">
        <v>367</v>
      </c>
      <c r="B279" s="63" t="s">
        <v>505</v>
      </c>
      <c r="C279" s="69" t="s">
        <v>381</v>
      </c>
      <c r="D279" s="129">
        <v>43655.006423611114</v>
      </c>
    </row>
    <row r="280" spans="1:4" ht="15">
      <c r="A280" s="63" t="s">
        <v>367</v>
      </c>
      <c r="B280" s="63" t="s">
        <v>467</v>
      </c>
      <c r="C280" s="69" t="s">
        <v>381</v>
      </c>
      <c r="D280" s="129">
        <v>43655.006423611114</v>
      </c>
    </row>
    <row r="281" spans="1:4" ht="15">
      <c r="A281" s="63" t="s">
        <v>367</v>
      </c>
      <c r="B281" s="63" t="s">
        <v>506</v>
      </c>
      <c r="C281" s="69" t="s">
        <v>381</v>
      </c>
      <c r="D281" s="129">
        <v>43655.006423611114</v>
      </c>
    </row>
    <row r="282" spans="1:4" ht="15">
      <c r="A282" s="63" t="s">
        <v>367</v>
      </c>
      <c r="B282" s="63" t="s">
        <v>432</v>
      </c>
      <c r="C282" s="69" t="s">
        <v>381</v>
      </c>
      <c r="D282" s="129">
        <v>43655.006423611114</v>
      </c>
    </row>
    <row r="283" spans="1:4" ht="15">
      <c r="A283" s="63" t="s">
        <v>367</v>
      </c>
      <c r="B283" s="63" t="s">
        <v>468</v>
      </c>
      <c r="C283" s="69" t="s">
        <v>381</v>
      </c>
      <c r="D283" s="129">
        <v>43655.006423611114</v>
      </c>
    </row>
    <row r="284" spans="1:4" ht="15">
      <c r="A284" s="63" t="s">
        <v>367</v>
      </c>
      <c r="B284" s="63" t="s">
        <v>470</v>
      </c>
      <c r="C284" s="69" t="s">
        <v>381</v>
      </c>
      <c r="D284" s="129">
        <v>43655.006423611114</v>
      </c>
    </row>
    <row r="285" spans="1:4" ht="15">
      <c r="A285" s="63" t="s">
        <v>367</v>
      </c>
      <c r="B285" s="63" t="s">
        <v>479</v>
      </c>
      <c r="C285" s="69" t="s">
        <v>381</v>
      </c>
      <c r="D285" s="129">
        <v>43655.006423611114</v>
      </c>
    </row>
    <row r="286" spans="1:4" ht="15">
      <c r="A286" s="63" t="s">
        <v>367</v>
      </c>
      <c r="B286" s="63" t="s">
        <v>507</v>
      </c>
      <c r="C286" s="69" t="s">
        <v>381</v>
      </c>
      <c r="D286" s="129">
        <v>43655.006423611114</v>
      </c>
    </row>
    <row r="287" spans="1:4" ht="15">
      <c r="A287" s="63" t="s">
        <v>367</v>
      </c>
      <c r="B287" s="63" t="s">
        <v>508</v>
      </c>
      <c r="C287" s="69" t="s">
        <v>381</v>
      </c>
      <c r="D287" s="129">
        <v>43655.006423611114</v>
      </c>
    </row>
    <row r="288" spans="1:4" ht="15">
      <c r="A288" s="63" t="s">
        <v>367</v>
      </c>
      <c r="B288" s="63" t="s">
        <v>509</v>
      </c>
      <c r="C288" s="69" t="s">
        <v>381</v>
      </c>
      <c r="D288" s="129">
        <v>43655.006423611114</v>
      </c>
    </row>
    <row r="289" spans="1:4" ht="15">
      <c r="A289" s="63" t="s">
        <v>367</v>
      </c>
      <c r="B289" s="63" t="s">
        <v>475</v>
      </c>
      <c r="C289" s="69" t="s">
        <v>381</v>
      </c>
      <c r="D289" s="129">
        <v>43655.006423611114</v>
      </c>
    </row>
    <row r="290" spans="1:4" ht="15">
      <c r="A290" s="63" t="s">
        <v>367</v>
      </c>
      <c r="B290" s="63" t="s">
        <v>455</v>
      </c>
      <c r="C290" s="69" t="s">
        <v>381</v>
      </c>
      <c r="D290" s="129">
        <v>43655.006423611114</v>
      </c>
    </row>
    <row r="291" spans="1:4" ht="15">
      <c r="A291" s="63" t="s">
        <v>367</v>
      </c>
      <c r="B291" s="63" t="s">
        <v>510</v>
      </c>
      <c r="C291" s="69" t="s">
        <v>381</v>
      </c>
      <c r="D291" s="129">
        <v>43655.006423611114</v>
      </c>
    </row>
    <row r="292" spans="1:4" ht="15">
      <c r="A292" s="63" t="s">
        <v>367</v>
      </c>
      <c r="B292" s="63" t="s">
        <v>511</v>
      </c>
      <c r="C292" s="69" t="s">
        <v>381</v>
      </c>
      <c r="D292" s="129">
        <v>43655.006423611114</v>
      </c>
    </row>
    <row r="293" spans="1:4" ht="15">
      <c r="A293" s="63" t="s">
        <v>367</v>
      </c>
      <c r="B293" s="63" t="s">
        <v>472</v>
      </c>
      <c r="C293" s="69" t="s">
        <v>381</v>
      </c>
      <c r="D293" s="129">
        <v>43655.006423611114</v>
      </c>
    </row>
    <row r="294" spans="1:4" ht="15">
      <c r="A294" s="63" t="s">
        <v>367</v>
      </c>
      <c r="B294" s="63" t="s">
        <v>512</v>
      </c>
      <c r="C294" s="69" t="s">
        <v>381</v>
      </c>
      <c r="D294" s="129">
        <v>43655.006423611114</v>
      </c>
    </row>
    <row r="295" spans="1:4" ht="15">
      <c r="A295" s="63" t="s">
        <v>367</v>
      </c>
      <c r="B295" s="63" t="s">
        <v>362</v>
      </c>
      <c r="C295" s="69" t="s">
        <v>381</v>
      </c>
      <c r="D295" s="129">
        <v>43655.006423611114</v>
      </c>
    </row>
    <row r="296" spans="1:4" ht="15">
      <c r="A296" s="63" t="s">
        <v>367</v>
      </c>
      <c r="B296" s="63" t="s">
        <v>433</v>
      </c>
      <c r="C296" s="69" t="s">
        <v>381</v>
      </c>
      <c r="D296" s="129">
        <v>43655.006423611114</v>
      </c>
    </row>
    <row r="297" spans="1:4" ht="15">
      <c r="A297" s="63" t="s">
        <v>364</v>
      </c>
      <c r="B297" s="63" t="s">
        <v>513</v>
      </c>
      <c r="C297" s="69" t="s">
        <v>376</v>
      </c>
      <c r="D297" s="129">
        <v>43655.60502314815</v>
      </c>
    </row>
    <row r="298" spans="1:4" ht="15">
      <c r="A298" s="63" t="s">
        <v>364</v>
      </c>
      <c r="B298" s="63" t="s">
        <v>514</v>
      </c>
      <c r="C298" s="69" t="s">
        <v>376</v>
      </c>
      <c r="D298" s="129">
        <v>43655.60502314815</v>
      </c>
    </row>
    <row r="299" spans="1:4" ht="15">
      <c r="A299" s="63" t="s">
        <v>364</v>
      </c>
      <c r="B299" s="63" t="s">
        <v>515</v>
      </c>
      <c r="C299" s="69" t="s">
        <v>376</v>
      </c>
      <c r="D299" s="129">
        <v>43655.60502314815</v>
      </c>
    </row>
    <row r="300" spans="1:4" ht="15">
      <c r="A300" s="63" t="s">
        <v>364</v>
      </c>
      <c r="B300" s="63" t="s">
        <v>506</v>
      </c>
      <c r="C300" s="69" t="s">
        <v>376</v>
      </c>
      <c r="D300" s="129">
        <v>43655.60502314815</v>
      </c>
    </row>
    <row r="301" spans="1:4" ht="15">
      <c r="A301" s="63" t="s">
        <v>364</v>
      </c>
      <c r="B301" s="63" t="s">
        <v>516</v>
      </c>
      <c r="C301" s="69" t="s">
        <v>376</v>
      </c>
      <c r="D301" s="129">
        <v>43655.60502314815</v>
      </c>
    </row>
    <row r="302" spans="1:4" ht="15">
      <c r="A302" s="63" t="s">
        <v>364</v>
      </c>
      <c r="B302" s="63" t="s">
        <v>411</v>
      </c>
      <c r="C302" s="69" t="s">
        <v>376</v>
      </c>
      <c r="D302" s="129">
        <v>43655.60502314815</v>
      </c>
    </row>
    <row r="303" spans="1:4" ht="15">
      <c r="A303" s="63" t="s">
        <v>364</v>
      </c>
      <c r="B303" s="63" t="s">
        <v>517</v>
      </c>
      <c r="C303" s="69" t="s">
        <v>376</v>
      </c>
      <c r="D303" s="129">
        <v>43655.60502314815</v>
      </c>
    </row>
    <row r="304" spans="1:4" ht="15">
      <c r="A304" s="63" t="s">
        <v>364</v>
      </c>
      <c r="B304" s="63" t="s">
        <v>471</v>
      </c>
      <c r="C304" s="69" t="s">
        <v>376</v>
      </c>
      <c r="D304" s="129">
        <v>43655.60502314815</v>
      </c>
    </row>
    <row r="305" spans="1:4" ht="15">
      <c r="A305" s="63" t="s">
        <v>364</v>
      </c>
      <c r="B305" s="63" t="s">
        <v>346</v>
      </c>
      <c r="C305" s="69" t="s">
        <v>376</v>
      </c>
      <c r="D305" s="129">
        <v>43655.60502314815</v>
      </c>
    </row>
    <row r="306" spans="1:4" ht="15">
      <c r="A306" s="63" t="s">
        <v>364</v>
      </c>
      <c r="B306" s="63" t="s">
        <v>518</v>
      </c>
      <c r="C306" s="69" t="s">
        <v>376</v>
      </c>
      <c r="D306" s="129">
        <v>43655.60502314815</v>
      </c>
    </row>
    <row r="307" spans="1:4" ht="15">
      <c r="A307" s="63" t="s">
        <v>364</v>
      </c>
      <c r="B307" s="63" t="s">
        <v>469</v>
      </c>
      <c r="C307" s="69" t="s">
        <v>376</v>
      </c>
      <c r="D307" s="129">
        <v>43655.60502314815</v>
      </c>
    </row>
    <row r="308" spans="1:4" ht="15">
      <c r="A308" s="63" t="s">
        <v>364</v>
      </c>
      <c r="B308" s="63" t="s">
        <v>519</v>
      </c>
      <c r="C308" s="69" t="s">
        <v>376</v>
      </c>
      <c r="D308" s="129">
        <v>43655.60502314815</v>
      </c>
    </row>
    <row r="309" spans="1:4" ht="15">
      <c r="A309" s="63" t="s">
        <v>364</v>
      </c>
      <c r="B309" s="63" t="s">
        <v>520</v>
      </c>
      <c r="C309" s="69" t="s">
        <v>376</v>
      </c>
      <c r="D309" s="129">
        <v>43655.60502314815</v>
      </c>
    </row>
    <row r="310" spans="1:4" ht="15">
      <c r="A310" s="63" t="s">
        <v>364</v>
      </c>
      <c r="B310" s="63" t="s">
        <v>521</v>
      </c>
      <c r="C310" s="69" t="s">
        <v>376</v>
      </c>
      <c r="D310" s="129">
        <v>43655.60502314815</v>
      </c>
    </row>
    <row r="311" spans="1:4" ht="15">
      <c r="A311" s="63" t="s">
        <v>364</v>
      </c>
      <c r="B311" s="63" t="s">
        <v>522</v>
      </c>
      <c r="C311" s="69" t="s">
        <v>376</v>
      </c>
      <c r="D311" s="129">
        <v>43655.60502314815</v>
      </c>
    </row>
    <row r="312" spans="1:4" ht="15">
      <c r="A312" s="63" t="s">
        <v>364</v>
      </c>
      <c r="B312" s="63" t="s">
        <v>511</v>
      </c>
      <c r="C312" s="69" t="s">
        <v>376</v>
      </c>
      <c r="D312" s="129">
        <v>43655.60502314815</v>
      </c>
    </row>
    <row r="313" spans="1:4" ht="15">
      <c r="A313" s="63" t="s">
        <v>364</v>
      </c>
      <c r="B313" s="63" t="s">
        <v>523</v>
      </c>
      <c r="C313" s="69" t="s">
        <v>376</v>
      </c>
      <c r="D313" s="129">
        <v>43655.60502314815</v>
      </c>
    </row>
    <row r="314" spans="1:4" ht="15">
      <c r="A314" s="63" t="s">
        <v>364</v>
      </c>
      <c r="B314" s="63" t="s">
        <v>524</v>
      </c>
      <c r="C314" s="69" t="s">
        <v>376</v>
      </c>
      <c r="D314" s="129">
        <v>43655.60502314815</v>
      </c>
    </row>
    <row r="315" spans="1:4" ht="15">
      <c r="A315" s="63" t="s">
        <v>364</v>
      </c>
      <c r="B315" s="63" t="s">
        <v>525</v>
      </c>
      <c r="C315" s="69" t="s">
        <v>376</v>
      </c>
      <c r="D315" s="129">
        <v>43655.60502314815</v>
      </c>
    </row>
    <row r="316" spans="1:4" ht="15">
      <c r="A316" s="63" t="s">
        <v>364</v>
      </c>
      <c r="B316" s="63" t="s">
        <v>526</v>
      </c>
      <c r="C316" s="69" t="s">
        <v>376</v>
      </c>
      <c r="D316" s="129">
        <v>43655.60502314815</v>
      </c>
    </row>
    <row r="317" spans="1:4" ht="15">
      <c r="A317" s="63" t="s">
        <v>364</v>
      </c>
      <c r="B317" s="63" t="s">
        <v>493</v>
      </c>
      <c r="C317" s="69" t="s">
        <v>376</v>
      </c>
      <c r="D317" s="129">
        <v>43655.60502314815</v>
      </c>
    </row>
    <row r="318" spans="1:4" ht="15">
      <c r="A318" s="63" t="s">
        <v>364</v>
      </c>
      <c r="B318" s="63" t="s">
        <v>359</v>
      </c>
      <c r="C318" s="69" t="s">
        <v>376</v>
      </c>
      <c r="D318" s="129">
        <v>43655.60502314815</v>
      </c>
    </row>
    <row r="319" spans="1:4" ht="15">
      <c r="A319" s="63" t="s">
        <v>364</v>
      </c>
      <c r="B319" s="63" t="s">
        <v>527</v>
      </c>
      <c r="C319" s="69" t="s">
        <v>376</v>
      </c>
      <c r="D319" s="129">
        <v>43655.60502314815</v>
      </c>
    </row>
    <row r="320" spans="1:4" ht="15">
      <c r="A320" s="63" t="s">
        <v>364</v>
      </c>
      <c r="B320" s="63" t="s">
        <v>528</v>
      </c>
      <c r="C320" s="69" t="s">
        <v>376</v>
      </c>
      <c r="D320" s="129">
        <v>43655.60502314815</v>
      </c>
    </row>
    <row r="321" spans="1:4" ht="15">
      <c r="A321" s="63" t="s">
        <v>364</v>
      </c>
      <c r="B321" s="63" t="s">
        <v>529</v>
      </c>
      <c r="C321" s="69" t="s">
        <v>376</v>
      </c>
      <c r="D321" s="129">
        <v>43655.60502314815</v>
      </c>
    </row>
    <row r="322" spans="1:4" ht="15">
      <c r="A322" s="63" t="s">
        <v>364</v>
      </c>
      <c r="B322" s="63" t="s">
        <v>530</v>
      </c>
      <c r="C322" s="69" t="s">
        <v>376</v>
      </c>
      <c r="D322" s="129">
        <v>43655.60502314815</v>
      </c>
    </row>
    <row r="323" spans="1:4" ht="15">
      <c r="A323" s="63" t="s">
        <v>364</v>
      </c>
      <c r="B323" s="63" t="s">
        <v>531</v>
      </c>
      <c r="C323" s="69" t="s">
        <v>376</v>
      </c>
      <c r="D323" s="129">
        <v>43655.60502314815</v>
      </c>
    </row>
    <row r="324" spans="1:4" ht="15">
      <c r="A324" s="63" t="s">
        <v>364</v>
      </c>
      <c r="B324" s="63" t="s">
        <v>437</v>
      </c>
      <c r="C324" s="69" t="s">
        <v>376</v>
      </c>
      <c r="D324" s="129">
        <v>43655.60502314815</v>
      </c>
    </row>
    <row r="325" spans="1:4" ht="15">
      <c r="A325" s="63" t="s">
        <v>364</v>
      </c>
      <c r="B325" s="63" t="s">
        <v>532</v>
      </c>
      <c r="C325" s="69" t="s">
        <v>376</v>
      </c>
      <c r="D325" s="129">
        <v>43655.60502314815</v>
      </c>
    </row>
    <row r="326" spans="1:4" ht="15">
      <c r="A326" s="63" t="s">
        <v>364</v>
      </c>
      <c r="B326" s="63" t="s">
        <v>533</v>
      </c>
      <c r="C326" s="69" t="s">
        <v>376</v>
      </c>
      <c r="D326" s="129">
        <v>43655.60502314815</v>
      </c>
    </row>
    <row r="327" spans="1:4" ht="15">
      <c r="A327" s="63" t="s">
        <v>364</v>
      </c>
      <c r="B327" s="63" t="s">
        <v>534</v>
      </c>
      <c r="C327" s="69" t="s">
        <v>376</v>
      </c>
      <c r="D327" s="129">
        <v>43655.60502314815</v>
      </c>
    </row>
    <row r="328" spans="1:4" ht="15">
      <c r="A328" s="63" t="s">
        <v>364</v>
      </c>
      <c r="B328" s="63" t="s">
        <v>403</v>
      </c>
      <c r="C328" s="69" t="s">
        <v>376</v>
      </c>
      <c r="D328" s="129">
        <v>43655.60502314815</v>
      </c>
    </row>
    <row r="329" spans="1:4" ht="15">
      <c r="A329" s="63" t="s">
        <v>364</v>
      </c>
      <c r="B329" s="63" t="s">
        <v>404</v>
      </c>
      <c r="C329" s="69" t="s">
        <v>376</v>
      </c>
      <c r="D329" s="129">
        <v>43655.60502314815</v>
      </c>
    </row>
    <row r="330" spans="1:4" ht="15">
      <c r="A330" s="63" t="s">
        <v>364</v>
      </c>
      <c r="B330" s="63" t="s">
        <v>405</v>
      </c>
      <c r="C330" s="69" t="s">
        <v>376</v>
      </c>
      <c r="D330" s="129">
        <v>43655.60502314815</v>
      </c>
    </row>
    <row r="331" spans="1:4" ht="15">
      <c r="A331" s="63" t="s">
        <v>364</v>
      </c>
      <c r="B331" s="63" t="s">
        <v>374</v>
      </c>
      <c r="C331" s="69" t="s">
        <v>376</v>
      </c>
      <c r="D331" s="129">
        <v>43655.60502314815</v>
      </c>
    </row>
    <row r="332" spans="1:4" ht="15">
      <c r="A332" s="63" t="s">
        <v>367</v>
      </c>
      <c r="B332" s="63" t="s">
        <v>473</v>
      </c>
      <c r="C332" s="69" t="s">
        <v>380</v>
      </c>
      <c r="D332" s="129">
        <v>43654.72467592593</v>
      </c>
    </row>
    <row r="333" spans="1:4" ht="15">
      <c r="A333" s="63" t="s">
        <v>367</v>
      </c>
      <c r="B333" s="63" t="s">
        <v>357</v>
      </c>
      <c r="C333" s="69" t="s">
        <v>380</v>
      </c>
      <c r="D333" s="129">
        <v>43654.72467592593</v>
      </c>
    </row>
    <row r="334" spans="1:4" ht="15">
      <c r="A334" s="63" t="s">
        <v>367</v>
      </c>
      <c r="B334" s="63" t="s">
        <v>443</v>
      </c>
      <c r="C334" s="69" t="s">
        <v>380</v>
      </c>
      <c r="D334" s="129">
        <v>43654.72467592593</v>
      </c>
    </row>
    <row r="335" spans="1:4" ht="15">
      <c r="A335" s="63" t="s">
        <v>367</v>
      </c>
      <c r="B335" s="63" t="s">
        <v>479</v>
      </c>
      <c r="C335" s="69" t="s">
        <v>380</v>
      </c>
      <c r="D335" s="129">
        <v>43654.72467592593</v>
      </c>
    </row>
    <row r="336" spans="1:4" ht="15">
      <c r="A336" s="63" t="s">
        <v>367</v>
      </c>
      <c r="B336" s="63" t="s">
        <v>447</v>
      </c>
      <c r="C336" s="69" t="s">
        <v>380</v>
      </c>
      <c r="D336" s="129">
        <v>43654.72467592593</v>
      </c>
    </row>
    <row r="337" spans="1:4" ht="15">
      <c r="A337" s="63" t="s">
        <v>367</v>
      </c>
      <c r="B337" s="63" t="s">
        <v>491</v>
      </c>
      <c r="C337" s="69" t="s">
        <v>380</v>
      </c>
      <c r="D337" s="129">
        <v>43654.72467592593</v>
      </c>
    </row>
    <row r="338" spans="1:4" ht="15">
      <c r="A338" s="63" t="s">
        <v>367</v>
      </c>
      <c r="B338" s="63" t="s">
        <v>492</v>
      </c>
      <c r="C338" s="69" t="s">
        <v>380</v>
      </c>
      <c r="D338" s="129">
        <v>43654.72467592593</v>
      </c>
    </row>
    <row r="339" spans="1:4" ht="15">
      <c r="A339" s="63" t="s">
        <v>367</v>
      </c>
      <c r="B339" s="63" t="s">
        <v>493</v>
      </c>
      <c r="C339" s="69" t="s">
        <v>380</v>
      </c>
      <c r="D339" s="129">
        <v>43654.72467592593</v>
      </c>
    </row>
    <row r="340" spans="1:4" ht="15">
      <c r="A340" s="63" t="s">
        <v>367</v>
      </c>
      <c r="B340" s="63" t="s">
        <v>445</v>
      </c>
      <c r="C340" s="69" t="s">
        <v>380</v>
      </c>
      <c r="D340" s="129">
        <v>43654.72467592593</v>
      </c>
    </row>
    <row r="341" spans="1:4" ht="15">
      <c r="A341" s="63" t="s">
        <v>367</v>
      </c>
      <c r="B341" s="63" t="s">
        <v>366</v>
      </c>
      <c r="C341" s="69" t="s">
        <v>380</v>
      </c>
      <c r="D341" s="129">
        <v>43654.72467592593</v>
      </c>
    </row>
    <row r="342" spans="1:4" ht="15">
      <c r="A342" s="63" t="s">
        <v>367</v>
      </c>
      <c r="B342" s="63" t="s">
        <v>406</v>
      </c>
      <c r="C342" s="69" t="s">
        <v>380</v>
      </c>
      <c r="D342" s="129">
        <v>43654.72467592593</v>
      </c>
    </row>
    <row r="343" spans="1:4" ht="15">
      <c r="A343" s="63" t="s">
        <v>367</v>
      </c>
      <c r="B343" s="63" t="s">
        <v>494</v>
      </c>
      <c r="C343" s="69" t="s">
        <v>380</v>
      </c>
      <c r="D343" s="129">
        <v>43654.72467592593</v>
      </c>
    </row>
    <row r="344" spans="1:4" ht="15">
      <c r="A344" s="63" t="s">
        <v>367</v>
      </c>
      <c r="B344" s="63" t="s">
        <v>495</v>
      </c>
      <c r="C344" s="69" t="s">
        <v>380</v>
      </c>
      <c r="D344" s="129">
        <v>43654.72467592593</v>
      </c>
    </row>
    <row r="345" spans="1:4" ht="15">
      <c r="A345" s="63" t="s">
        <v>367</v>
      </c>
      <c r="B345" s="63" t="s">
        <v>486</v>
      </c>
      <c r="C345" s="69" t="s">
        <v>380</v>
      </c>
      <c r="D345" s="129">
        <v>43654.72467592593</v>
      </c>
    </row>
    <row r="346" spans="1:4" ht="15">
      <c r="A346" s="63" t="s">
        <v>367</v>
      </c>
      <c r="B346" s="63" t="s">
        <v>414</v>
      </c>
      <c r="C346" s="69" t="s">
        <v>380</v>
      </c>
      <c r="D346" s="129">
        <v>43654.72467592593</v>
      </c>
    </row>
    <row r="347" spans="1:4" ht="15">
      <c r="A347" s="63" t="s">
        <v>367</v>
      </c>
      <c r="B347" s="63" t="s">
        <v>356</v>
      </c>
      <c r="C347" s="69" t="s">
        <v>380</v>
      </c>
      <c r="D347" s="129">
        <v>43654.72467592593</v>
      </c>
    </row>
    <row r="348" spans="1:4" ht="15">
      <c r="A348" s="63" t="s">
        <v>367</v>
      </c>
      <c r="B348" s="63" t="s">
        <v>440</v>
      </c>
      <c r="C348" s="69" t="s">
        <v>380</v>
      </c>
      <c r="D348" s="129">
        <v>43654.72467592593</v>
      </c>
    </row>
    <row r="349" spans="1:4" ht="15">
      <c r="A349" s="63" t="s">
        <v>367</v>
      </c>
      <c r="B349" s="63" t="s">
        <v>484</v>
      </c>
      <c r="C349" s="69" t="s">
        <v>380</v>
      </c>
      <c r="D349" s="129">
        <v>43654.72467592593</v>
      </c>
    </row>
    <row r="350" spans="1:4" ht="15">
      <c r="A350" s="63" t="s">
        <v>367</v>
      </c>
      <c r="B350" s="63">
        <v>5</v>
      </c>
      <c r="C350" s="69" t="s">
        <v>380</v>
      </c>
      <c r="D350" s="129">
        <v>43654.72467592593</v>
      </c>
    </row>
    <row r="351" spans="1:4" ht="15">
      <c r="A351" s="63" t="s">
        <v>367</v>
      </c>
      <c r="B351" s="63" t="s">
        <v>415</v>
      </c>
      <c r="C351" s="69" t="s">
        <v>380</v>
      </c>
      <c r="D351" s="129">
        <v>43654.72467592593</v>
      </c>
    </row>
    <row r="352" spans="1:4" ht="15">
      <c r="A352" s="63" t="s">
        <v>367</v>
      </c>
      <c r="B352" s="63" t="s">
        <v>347</v>
      </c>
      <c r="C352" s="69" t="s">
        <v>380</v>
      </c>
      <c r="D352" s="129">
        <v>43654.72467592593</v>
      </c>
    </row>
    <row r="353" spans="1:4" ht="15">
      <c r="A353" s="63" t="s">
        <v>367</v>
      </c>
      <c r="B353" s="63" t="s">
        <v>496</v>
      </c>
      <c r="C353" s="69" t="s">
        <v>380</v>
      </c>
      <c r="D353" s="129">
        <v>43654.72467592593</v>
      </c>
    </row>
    <row r="354" spans="1:4" ht="15">
      <c r="A354" s="63" t="s">
        <v>367</v>
      </c>
      <c r="B354" s="63" t="s">
        <v>471</v>
      </c>
      <c r="C354" s="69" t="s">
        <v>380</v>
      </c>
      <c r="D354" s="129">
        <v>43654.72467592593</v>
      </c>
    </row>
    <row r="355" spans="1:4" ht="15">
      <c r="A355" s="63" t="s">
        <v>367</v>
      </c>
      <c r="B355" s="63" t="s">
        <v>361</v>
      </c>
      <c r="C355" s="69" t="s">
        <v>380</v>
      </c>
      <c r="D355" s="129">
        <v>43654.72467592593</v>
      </c>
    </row>
    <row r="356" spans="1:4" ht="15">
      <c r="A356" s="63" t="s">
        <v>367</v>
      </c>
      <c r="B356" s="63" t="s">
        <v>416</v>
      </c>
      <c r="C356" s="69" t="s">
        <v>380</v>
      </c>
      <c r="D356" s="129">
        <v>43654.72467592593</v>
      </c>
    </row>
    <row r="357" spans="1:4" ht="15">
      <c r="A357" s="63" t="s">
        <v>367</v>
      </c>
      <c r="B357" s="63" t="s">
        <v>417</v>
      </c>
      <c r="C357" s="69" t="s">
        <v>380</v>
      </c>
      <c r="D357" s="129">
        <v>43654.72467592593</v>
      </c>
    </row>
    <row r="358" spans="1:4" ht="15">
      <c r="A358" s="63" t="s">
        <v>367</v>
      </c>
      <c r="B358" s="63" t="s">
        <v>466</v>
      </c>
      <c r="C358" s="69" t="s">
        <v>380</v>
      </c>
      <c r="D358" s="129">
        <v>43654.72467592593</v>
      </c>
    </row>
    <row r="359" spans="1:4" ht="15">
      <c r="A359" s="63" t="s">
        <v>367</v>
      </c>
      <c r="B359" s="63" t="s">
        <v>360</v>
      </c>
      <c r="C359" s="69" t="s">
        <v>380</v>
      </c>
      <c r="D359" s="129">
        <v>43654.72467592593</v>
      </c>
    </row>
    <row r="360" spans="1:4" ht="15">
      <c r="A360" s="63" t="s">
        <v>367</v>
      </c>
      <c r="B360" s="63" t="s">
        <v>413</v>
      </c>
      <c r="C360" s="69" t="s">
        <v>380</v>
      </c>
      <c r="D360" s="129">
        <v>43654.72467592593</v>
      </c>
    </row>
    <row r="361" spans="1:4" ht="15">
      <c r="A361" s="63" t="s">
        <v>367</v>
      </c>
      <c r="B361" s="63" t="s">
        <v>469</v>
      </c>
      <c r="C361" s="69" t="s">
        <v>380</v>
      </c>
      <c r="D361" s="129">
        <v>43654.72467592593</v>
      </c>
    </row>
    <row r="362" spans="1:4" ht="15">
      <c r="A362" s="63" t="s">
        <v>367</v>
      </c>
      <c r="B362" s="63" t="s">
        <v>497</v>
      </c>
      <c r="C362" s="69" t="s">
        <v>380</v>
      </c>
      <c r="D362" s="129">
        <v>43654.72467592593</v>
      </c>
    </row>
    <row r="363" spans="1:4" ht="15">
      <c r="A363" s="63" t="s">
        <v>367</v>
      </c>
      <c r="B363" s="63" t="s">
        <v>464</v>
      </c>
      <c r="C363" s="69" t="s">
        <v>380</v>
      </c>
      <c r="D363" s="129">
        <v>43654.72467592593</v>
      </c>
    </row>
    <row r="364" spans="1:4" ht="15">
      <c r="A364" s="63" t="s">
        <v>367</v>
      </c>
      <c r="B364" s="63" t="s">
        <v>418</v>
      </c>
      <c r="C364" s="69" t="s">
        <v>380</v>
      </c>
      <c r="D364" s="129">
        <v>43654.72467592593</v>
      </c>
    </row>
    <row r="365" spans="1:4" ht="15">
      <c r="A365" s="63" t="s">
        <v>367</v>
      </c>
      <c r="B365" s="63" t="s">
        <v>419</v>
      </c>
      <c r="C365" s="69" t="s">
        <v>380</v>
      </c>
      <c r="D365" s="129">
        <v>43654.72467592593</v>
      </c>
    </row>
    <row r="366" spans="1:4" ht="15">
      <c r="A366" s="63" t="s">
        <v>367</v>
      </c>
      <c r="B366" s="63" t="s">
        <v>352</v>
      </c>
      <c r="C366" s="69" t="s">
        <v>380</v>
      </c>
      <c r="D366" s="129">
        <v>43654.72467592593</v>
      </c>
    </row>
    <row r="367" spans="1:4" ht="15">
      <c r="A367" s="63" t="s">
        <v>367</v>
      </c>
      <c r="B367" s="63" t="s">
        <v>498</v>
      </c>
      <c r="C367" s="69" t="s">
        <v>380</v>
      </c>
      <c r="D367" s="129">
        <v>43654.72467592593</v>
      </c>
    </row>
    <row r="368" spans="1:4" ht="15">
      <c r="A368" s="63" t="s">
        <v>367</v>
      </c>
      <c r="B368" s="63" t="s">
        <v>499</v>
      </c>
      <c r="C368" s="69" t="s">
        <v>380</v>
      </c>
      <c r="D368" s="129">
        <v>43654.72467592593</v>
      </c>
    </row>
    <row r="369" spans="1:4" ht="15">
      <c r="A369" s="63" t="s">
        <v>367</v>
      </c>
      <c r="B369" s="63" t="s">
        <v>500</v>
      </c>
      <c r="C369" s="69" t="s">
        <v>380</v>
      </c>
      <c r="D369" s="129">
        <v>43654.72467592593</v>
      </c>
    </row>
    <row r="370" spans="1:4" ht="15">
      <c r="A370" s="63" t="s">
        <v>363</v>
      </c>
      <c r="B370" s="63" t="s">
        <v>473</v>
      </c>
      <c r="C370" s="69" t="s">
        <v>375</v>
      </c>
      <c r="D370" s="129">
        <v>43654.8299537037</v>
      </c>
    </row>
    <row r="371" spans="1:4" ht="15">
      <c r="A371" s="63" t="s">
        <v>363</v>
      </c>
      <c r="B371" s="63" t="s">
        <v>357</v>
      </c>
      <c r="C371" s="69" t="s">
        <v>375</v>
      </c>
      <c r="D371" s="129">
        <v>43654.8299537037</v>
      </c>
    </row>
    <row r="372" spans="1:4" ht="15">
      <c r="A372" s="63" t="s">
        <v>363</v>
      </c>
      <c r="B372" s="63" t="s">
        <v>443</v>
      </c>
      <c r="C372" s="69" t="s">
        <v>375</v>
      </c>
      <c r="D372" s="129">
        <v>43654.8299537037</v>
      </c>
    </row>
    <row r="373" spans="1:4" ht="15">
      <c r="A373" s="63" t="s">
        <v>363</v>
      </c>
      <c r="B373" s="63" t="s">
        <v>479</v>
      </c>
      <c r="C373" s="69" t="s">
        <v>375</v>
      </c>
      <c r="D373" s="129">
        <v>43654.8299537037</v>
      </c>
    </row>
    <row r="374" spans="1:4" ht="15">
      <c r="A374" s="63" t="s">
        <v>363</v>
      </c>
      <c r="B374" s="63" t="s">
        <v>447</v>
      </c>
      <c r="C374" s="69" t="s">
        <v>375</v>
      </c>
      <c r="D374" s="129">
        <v>43654.8299537037</v>
      </c>
    </row>
    <row r="375" spans="1:4" ht="15">
      <c r="A375" s="63" t="s">
        <v>363</v>
      </c>
      <c r="B375" s="63" t="s">
        <v>491</v>
      </c>
      <c r="C375" s="69" t="s">
        <v>375</v>
      </c>
      <c r="D375" s="129">
        <v>43654.8299537037</v>
      </c>
    </row>
    <row r="376" spans="1:4" ht="15">
      <c r="A376" s="63" t="s">
        <v>363</v>
      </c>
      <c r="B376" s="63" t="s">
        <v>492</v>
      </c>
      <c r="C376" s="69" t="s">
        <v>375</v>
      </c>
      <c r="D376" s="129">
        <v>43654.8299537037</v>
      </c>
    </row>
    <row r="377" spans="1:4" ht="15">
      <c r="A377" s="63" t="s">
        <v>363</v>
      </c>
      <c r="B377" s="63" t="s">
        <v>493</v>
      </c>
      <c r="C377" s="69" t="s">
        <v>375</v>
      </c>
      <c r="D377" s="129">
        <v>43654.8299537037</v>
      </c>
    </row>
    <row r="378" spans="1:4" ht="15">
      <c r="A378" s="63" t="s">
        <v>363</v>
      </c>
      <c r="B378" s="63" t="s">
        <v>445</v>
      </c>
      <c r="C378" s="69" t="s">
        <v>375</v>
      </c>
      <c r="D378" s="129">
        <v>43654.8299537037</v>
      </c>
    </row>
    <row r="379" spans="1:4" ht="15">
      <c r="A379" s="63" t="s">
        <v>363</v>
      </c>
      <c r="B379" s="63" t="s">
        <v>366</v>
      </c>
      <c r="C379" s="69" t="s">
        <v>375</v>
      </c>
      <c r="D379" s="129">
        <v>43654.8299537037</v>
      </c>
    </row>
    <row r="380" spans="1:4" ht="15">
      <c r="A380" s="63" t="s">
        <v>363</v>
      </c>
      <c r="B380" s="63" t="s">
        <v>406</v>
      </c>
      <c r="C380" s="69" t="s">
        <v>375</v>
      </c>
      <c r="D380" s="129">
        <v>43654.8299537037</v>
      </c>
    </row>
    <row r="381" spans="1:4" ht="15">
      <c r="A381" s="63" t="s">
        <v>363</v>
      </c>
      <c r="B381" s="63" t="s">
        <v>494</v>
      </c>
      <c r="C381" s="69" t="s">
        <v>375</v>
      </c>
      <c r="D381" s="129">
        <v>43654.8299537037</v>
      </c>
    </row>
    <row r="382" spans="1:4" ht="15">
      <c r="A382" s="63" t="s">
        <v>363</v>
      </c>
      <c r="B382" s="63" t="s">
        <v>495</v>
      </c>
      <c r="C382" s="69" t="s">
        <v>375</v>
      </c>
      <c r="D382" s="129">
        <v>43654.8299537037</v>
      </c>
    </row>
    <row r="383" spans="1:4" ht="15">
      <c r="A383" s="63" t="s">
        <v>363</v>
      </c>
      <c r="B383" s="63" t="s">
        <v>486</v>
      </c>
      <c r="C383" s="69" t="s">
        <v>375</v>
      </c>
      <c r="D383" s="129">
        <v>43654.8299537037</v>
      </c>
    </row>
    <row r="384" spans="1:4" ht="15">
      <c r="A384" s="63" t="s">
        <v>363</v>
      </c>
      <c r="B384" s="63" t="s">
        <v>414</v>
      </c>
      <c r="C384" s="69" t="s">
        <v>375</v>
      </c>
      <c r="D384" s="129">
        <v>43654.8299537037</v>
      </c>
    </row>
    <row r="385" spans="1:4" ht="15">
      <c r="A385" s="63" t="s">
        <v>363</v>
      </c>
      <c r="B385" s="63" t="s">
        <v>356</v>
      </c>
      <c r="C385" s="69" t="s">
        <v>375</v>
      </c>
      <c r="D385" s="129">
        <v>43654.8299537037</v>
      </c>
    </row>
    <row r="386" spans="1:4" ht="15">
      <c r="A386" s="63" t="s">
        <v>363</v>
      </c>
      <c r="B386" s="63" t="s">
        <v>440</v>
      </c>
      <c r="C386" s="69" t="s">
        <v>375</v>
      </c>
      <c r="D386" s="129">
        <v>43654.8299537037</v>
      </c>
    </row>
    <row r="387" spans="1:4" ht="15">
      <c r="A387" s="63" t="s">
        <v>363</v>
      </c>
      <c r="B387" s="63" t="s">
        <v>484</v>
      </c>
      <c r="C387" s="69" t="s">
        <v>375</v>
      </c>
      <c r="D387" s="129">
        <v>43654.8299537037</v>
      </c>
    </row>
    <row r="388" spans="1:4" ht="15">
      <c r="A388" s="63" t="s">
        <v>363</v>
      </c>
      <c r="B388" s="63">
        <v>5</v>
      </c>
      <c r="C388" s="69" t="s">
        <v>375</v>
      </c>
      <c r="D388" s="129">
        <v>43654.8299537037</v>
      </c>
    </row>
    <row r="389" spans="1:4" ht="15">
      <c r="A389" s="63" t="s">
        <v>363</v>
      </c>
      <c r="B389" s="63" t="s">
        <v>415</v>
      </c>
      <c r="C389" s="69" t="s">
        <v>375</v>
      </c>
      <c r="D389" s="129">
        <v>43654.8299537037</v>
      </c>
    </row>
    <row r="390" spans="1:4" ht="15">
      <c r="A390" s="63" t="s">
        <v>363</v>
      </c>
      <c r="B390" s="63" t="s">
        <v>347</v>
      </c>
      <c r="C390" s="69" t="s">
        <v>375</v>
      </c>
      <c r="D390" s="129">
        <v>43654.8299537037</v>
      </c>
    </row>
    <row r="391" spans="1:4" ht="15">
      <c r="A391" s="63" t="s">
        <v>363</v>
      </c>
      <c r="B391" s="63" t="s">
        <v>496</v>
      </c>
      <c r="C391" s="69" t="s">
        <v>375</v>
      </c>
      <c r="D391" s="129">
        <v>43654.8299537037</v>
      </c>
    </row>
    <row r="392" spans="1:4" ht="15">
      <c r="A392" s="63" t="s">
        <v>363</v>
      </c>
      <c r="B392" s="63" t="s">
        <v>471</v>
      </c>
      <c r="C392" s="69" t="s">
        <v>375</v>
      </c>
      <c r="D392" s="129">
        <v>43654.8299537037</v>
      </c>
    </row>
    <row r="393" spans="1:4" ht="15">
      <c r="A393" s="63" t="s">
        <v>363</v>
      </c>
      <c r="B393" s="63" t="s">
        <v>361</v>
      </c>
      <c r="C393" s="69" t="s">
        <v>375</v>
      </c>
      <c r="D393" s="129">
        <v>43654.8299537037</v>
      </c>
    </row>
    <row r="394" spans="1:4" ht="15">
      <c r="A394" s="63" t="s">
        <v>363</v>
      </c>
      <c r="B394" s="63" t="s">
        <v>416</v>
      </c>
      <c r="C394" s="69" t="s">
        <v>375</v>
      </c>
      <c r="D394" s="129">
        <v>43654.8299537037</v>
      </c>
    </row>
    <row r="395" spans="1:4" ht="15">
      <c r="A395" s="63" t="s">
        <v>363</v>
      </c>
      <c r="B395" s="63" t="s">
        <v>417</v>
      </c>
      <c r="C395" s="69" t="s">
        <v>375</v>
      </c>
      <c r="D395" s="129">
        <v>43654.8299537037</v>
      </c>
    </row>
    <row r="396" spans="1:4" ht="15">
      <c r="A396" s="63" t="s">
        <v>363</v>
      </c>
      <c r="B396" s="63" t="s">
        <v>466</v>
      </c>
      <c r="C396" s="69" t="s">
        <v>375</v>
      </c>
      <c r="D396" s="129">
        <v>43654.8299537037</v>
      </c>
    </row>
    <row r="397" spans="1:4" ht="15">
      <c r="A397" s="63" t="s">
        <v>363</v>
      </c>
      <c r="B397" s="63" t="s">
        <v>360</v>
      </c>
      <c r="C397" s="69" t="s">
        <v>375</v>
      </c>
      <c r="D397" s="129">
        <v>43654.8299537037</v>
      </c>
    </row>
    <row r="398" spans="1:4" ht="15">
      <c r="A398" s="63" t="s">
        <v>363</v>
      </c>
      <c r="B398" s="63" t="s">
        <v>413</v>
      </c>
      <c r="C398" s="69" t="s">
        <v>375</v>
      </c>
      <c r="D398" s="129">
        <v>43654.8299537037</v>
      </c>
    </row>
    <row r="399" spans="1:4" ht="15">
      <c r="A399" s="63" t="s">
        <v>363</v>
      </c>
      <c r="B399" s="63" t="s">
        <v>469</v>
      </c>
      <c r="C399" s="69" t="s">
        <v>375</v>
      </c>
      <c r="D399" s="129">
        <v>43654.8299537037</v>
      </c>
    </row>
    <row r="400" spans="1:4" ht="15">
      <c r="A400" s="63" t="s">
        <v>363</v>
      </c>
      <c r="B400" s="63" t="s">
        <v>497</v>
      </c>
      <c r="C400" s="69" t="s">
        <v>375</v>
      </c>
      <c r="D400" s="129">
        <v>43654.8299537037</v>
      </c>
    </row>
    <row r="401" spans="1:4" ht="15">
      <c r="A401" s="63" t="s">
        <v>363</v>
      </c>
      <c r="B401" s="63" t="s">
        <v>464</v>
      </c>
      <c r="C401" s="69" t="s">
        <v>375</v>
      </c>
      <c r="D401" s="129">
        <v>43654.8299537037</v>
      </c>
    </row>
    <row r="402" spans="1:4" ht="15">
      <c r="A402" s="63" t="s">
        <v>363</v>
      </c>
      <c r="B402" s="63" t="s">
        <v>418</v>
      </c>
      <c r="C402" s="69" t="s">
        <v>375</v>
      </c>
      <c r="D402" s="129">
        <v>43654.8299537037</v>
      </c>
    </row>
    <row r="403" spans="1:4" ht="15">
      <c r="A403" s="63" t="s">
        <v>363</v>
      </c>
      <c r="B403" s="63" t="s">
        <v>419</v>
      </c>
      <c r="C403" s="69" t="s">
        <v>375</v>
      </c>
      <c r="D403" s="129">
        <v>43654.8299537037</v>
      </c>
    </row>
    <row r="404" spans="1:4" ht="15">
      <c r="A404" s="63" t="s">
        <v>363</v>
      </c>
      <c r="B404" s="63" t="s">
        <v>352</v>
      </c>
      <c r="C404" s="69" t="s">
        <v>375</v>
      </c>
      <c r="D404" s="129">
        <v>43654.8299537037</v>
      </c>
    </row>
    <row r="405" spans="1:4" ht="15">
      <c r="A405" s="63" t="s">
        <v>363</v>
      </c>
      <c r="B405" s="63" t="s">
        <v>498</v>
      </c>
      <c r="C405" s="69" t="s">
        <v>375</v>
      </c>
      <c r="D405" s="129">
        <v>43654.8299537037</v>
      </c>
    </row>
    <row r="406" spans="1:4" ht="15">
      <c r="A406" s="63" t="s">
        <v>363</v>
      </c>
      <c r="B406" s="63" t="s">
        <v>499</v>
      </c>
      <c r="C406" s="69" t="s">
        <v>375</v>
      </c>
      <c r="D406" s="129">
        <v>43654.8299537037</v>
      </c>
    </row>
    <row r="407" spans="1:4" ht="15">
      <c r="A407" s="63" t="s">
        <v>363</v>
      </c>
      <c r="B407" s="63" t="s">
        <v>500</v>
      </c>
      <c r="C407" s="69" t="s">
        <v>375</v>
      </c>
      <c r="D407" s="12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264</v>
      </c>
      <c r="B1" s="13" t="s">
        <v>677</v>
      </c>
    </row>
    <row r="2" spans="1:2" ht="15">
      <c r="A2" s="63" t="s">
        <v>535</v>
      </c>
      <c r="B2" s="63" t="s">
        <v>678</v>
      </c>
    </row>
    <row r="3" spans="1:2" ht="15">
      <c r="A3" s="63" t="s">
        <v>536</v>
      </c>
      <c r="B3" s="63" t="s">
        <v>678</v>
      </c>
    </row>
    <row r="4" spans="1:2" ht="15">
      <c r="A4" s="63" t="s">
        <v>489</v>
      </c>
      <c r="B4" s="63" t="s">
        <v>678</v>
      </c>
    </row>
    <row r="5" spans="1:2" ht="15">
      <c r="A5" s="63" t="s">
        <v>537</v>
      </c>
      <c r="B5" s="63" t="s">
        <v>678</v>
      </c>
    </row>
    <row r="6" spans="1:2" ht="15">
      <c r="A6" s="63" t="s">
        <v>538</v>
      </c>
      <c r="B6" s="63" t="s">
        <v>678</v>
      </c>
    </row>
    <row r="7" spans="1:2" ht="15">
      <c r="A7" s="63" t="s">
        <v>539</v>
      </c>
      <c r="B7" s="63" t="s">
        <v>678</v>
      </c>
    </row>
    <row r="8" spans="1:2" ht="15">
      <c r="A8" s="63" t="s">
        <v>540</v>
      </c>
      <c r="B8" s="63" t="s">
        <v>678</v>
      </c>
    </row>
    <row r="9" spans="1:2" ht="15">
      <c r="A9" s="63" t="s">
        <v>541</v>
      </c>
      <c r="B9" s="63" t="s">
        <v>678</v>
      </c>
    </row>
    <row r="10" spans="1:2" ht="15">
      <c r="A10" s="63" t="s">
        <v>542</v>
      </c>
      <c r="B10" s="63" t="s">
        <v>678</v>
      </c>
    </row>
    <row r="11" spans="1:2" ht="15">
      <c r="A11" s="63" t="s">
        <v>543</v>
      </c>
      <c r="B11" s="63" t="s">
        <v>678</v>
      </c>
    </row>
    <row r="12" spans="1:2" ht="15">
      <c r="A12" s="63" t="s">
        <v>544</v>
      </c>
      <c r="B12" s="63" t="s">
        <v>678</v>
      </c>
    </row>
    <row r="13" spans="1:2" ht="15">
      <c r="A13" s="63" t="s">
        <v>479</v>
      </c>
      <c r="B13" s="63" t="s">
        <v>678</v>
      </c>
    </row>
    <row r="14" spans="1:2" ht="15">
      <c r="A14" s="63" t="s">
        <v>524</v>
      </c>
      <c r="B14" s="63" t="s">
        <v>678</v>
      </c>
    </row>
    <row r="15" spans="1:2" ht="15">
      <c r="A15" s="63" t="s">
        <v>469</v>
      </c>
      <c r="B15" s="63" t="s">
        <v>678</v>
      </c>
    </row>
    <row r="16" spans="1:2" ht="15">
      <c r="A16" s="63" t="s">
        <v>545</v>
      </c>
      <c r="B16" s="63" t="s">
        <v>678</v>
      </c>
    </row>
    <row r="17" spans="1:2" ht="15">
      <c r="A17" s="63" t="s">
        <v>463</v>
      </c>
      <c r="B17" s="63" t="s">
        <v>678</v>
      </c>
    </row>
    <row r="18" spans="1:2" ht="15">
      <c r="A18" s="63" t="s">
        <v>546</v>
      </c>
      <c r="B18" s="63" t="s">
        <v>678</v>
      </c>
    </row>
    <row r="19" spans="1:2" ht="15">
      <c r="A19" s="63" t="s">
        <v>467</v>
      </c>
      <c r="B19" s="63" t="s">
        <v>678</v>
      </c>
    </row>
    <row r="20" spans="1:2" ht="15">
      <c r="A20" s="63" t="s">
        <v>484</v>
      </c>
      <c r="B20" s="63" t="s">
        <v>678</v>
      </c>
    </row>
    <row r="21" spans="1:2" ht="15">
      <c r="A21" s="63" t="s">
        <v>472</v>
      </c>
      <c r="B21" s="63" t="s">
        <v>678</v>
      </c>
    </row>
    <row r="22" spans="1:2" ht="15">
      <c r="A22" s="63" t="s">
        <v>547</v>
      </c>
      <c r="B22" s="63" t="s">
        <v>678</v>
      </c>
    </row>
    <row r="23" spans="1:2" ht="15">
      <c r="A23" s="63" t="s">
        <v>548</v>
      </c>
      <c r="B23" s="63" t="s">
        <v>678</v>
      </c>
    </row>
    <row r="24" spans="1:2" ht="15">
      <c r="A24" s="63" t="s">
        <v>549</v>
      </c>
      <c r="B24" s="63" t="s">
        <v>678</v>
      </c>
    </row>
    <row r="25" spans="1:2" ht="15">
      <c r="A25" s="63" t="s">
        <v>475</v>
      </c>
      <c r="B25" s="63" t="s">
        <v>678</v>
      </c>
    </row>
    <row r="26" spans="1:2" ht="15">
      <c r="A26" s="63" t="s">
        <v>550</v>
      </c>
      <c r="B26" s="63" t="s">
        <v>678</v>
      </c>
    </row>
    <row r="27" spans="1:2" ht="15">
      <c r="A27" s="63" t="s">
        <v>551</v>
      </c>
      <c r="B27" s="63" t="s">
        <v>678</v>
      </c>
    </row>
    <row r="28" spans="1:2" ht="15">
      <c r="A28" s="63" t="s">
        <v>552</v>
      </c>
      <c r="B28" s="63" t="s">
        <v>678</v>
      </c>
    </row>
    <row r="29" spans="1:2" ht="15">
      <c r="A29" s="63" t="s">
        <v>553</v>
      </c>
      <c r="B29" s="63" t="s">
        <v>678</v>
      </c>
    </row>
    <row r="30" spans="1:2" ht="15">
      <c r="A30" s="63" t="s">
        <v>554</v>
      </c>
      <c r="B30" s="63" t="s">
        <v>678</v>
      </c>
    </row>
    <row r="31" spans="1:2" ht="15">
      <c r="A31" s="63" t="s">
        <v>555</v>
      </c>
      <c r="B31" s="63" t="s">
        <v>678</v>
      </c>
    </row>
    <row r="32" spans="1:2" ht="15">
      <c r="A32" s="63" t="s">
        <v>556</v>
      </c>
      <c r="B32" s="63" t="s">
        <v>678</v>
      </c>
    </row>
    <row r="33" spans="1:2" ht="15">
      <c r="A33" s="63" t="s">
        <v>557</v>
      </c>
      <c r="B33" s="63" t="s">
        <v>678</v>
      </c>
    </row>
    <row r="34" spans="1:2" ht="15">
      <c r="A34" s="63" t="s">
        <v>558</v>
      </c>
      <c r="B34" s="63" t="s">
        <v>678</v>
      </c>
    </row>
    <row r="35" spans="1:2" ht="15">
      <c r="A35" s="63" t="s">
        <v>559</v>
      </c>
      <c r="B35" s="63" t="s">
        <v>678</v>
      </c>
    </row>
    <row r="36" spans="1:2" ht="15">
      <c r="A36" s="63" t="s">
        <v>560</v>
      </c>
      <c r="B36" s="63" t="s">
        <v>678</v>
      </c>
    </row>
    <row r="37" spans="1:2" ht="15">
      <c r="A37" s="63" t="s">
        <v>561</v>
      </c>
      <c r="B37" s="63" t="s">
        <v>678</v>
      </c>
    </row>
    <row r="38" spans="1:2" ht="15">
      <c r="A38" s="63" t="s">
        <v>562</v>
      </c>
      <c r="B38" s="63" t="s">
        <v>678</v>
      </c>
    </row>
    <row r="39" spans="1:2" ht="15">
      <c r="A39" s="63" t="s">
        <v>563</v>
      </c>
      <c r="B39" s="63" t="s">
        <v>678</v>
      </c>
    </row>
    <row r="40" spans="1:2" ht="15">
      <c r="A40" s="63" t="s">
        <v>564</v>
      </c>
      <c r="B40" s="63" t="s">
        <v>678</v>
      </c>
    </row>
    <row r="41" spans="1:2" ht="15">
      <c r="A41" s="63" t="s">
        <v>565</v>
      </c>
      <c r="B41" s="63" t="s">
        <v>678</v>
      </c>
    </row>
    <row r="42" spans="1:2" ht="15">
      <c r="A42" s="63" t="s">
        <v>465</v>
      </c>
      <c r="B42" s="63" t="s">
        <v>678</v>
      </c>
    </row>
    <row r="43" spans="1:2" ht="15">
      <c r="A43" s="63" t="s">
        <v>566</v>
      </c>
      <c r="B43" s="63" t="s">
        <v>678</v>
      </c>
    </row>
    <row r="44" spans="1:2" ht="15">
      <c r="A44" s="63" t="s">
        <v>497</v>
      </c>
      <c r="B44" s="63" t="s">
        <v>678</v>
      </c>
    </row>
    <row r="45" spans="1:2" ht="15">
      <c r="A45" s="63" t="s">
        <v>567</v>
      </c>
      <c r="B45" s="63" t="s">
        <v>678</v>
      </c>
    </row>
    <row r="46" spans="1:2" ht="15">
      <c r="A46" s="63" t="s">
        <v>568</v>
      </c>
      <c r="B46" s="63" t="s">
        <v>678</v>
      </c>
    </row>
    <row r="47" spans="1:2" ht="15">
      <c r="A47" s="63" t="s">
        <v>569</v>
      </c>
      <c r="B47" s="63" t="s">
        <v>678</v>
      </c>
    </row>
    <row r="48" spans="1:2" ht="15">
      <c r="A48" s="63" t="s">
        <v>570</v>
      </c>
      <c r="B48" s="63" t="s">
        <v>678</v>
      </c>
    </row>
    <row r="49" spans="1:2" ht="15">
      <c r="A49" s="63" t="s">
        <v>571</v>
      </c>
      <c r="B49" s="63" t="s">
        <v>678</v>
      </c>
    </row>
    <row r="50" spans="1:2" ht="15">
      <c r="A50" s="63" t="s">
        <v>572</v>
      </c>
      <c r="B50" s="63" t="s">
        <v>678</v>
      </c>
    </row>
    <row r="51" spans="1:2" ht="15">
      <c r="A51" s="63" t="s">
        <v>573</v>
      </c>
      <c r="B51" s="63" t="s">
        <v>678</v>
      </c>
    </row>
    <row r="52" spans="1:2" ht="15">
      <c r="A52" s="63" t="s">
        <v>574</v>
      </c>
      <c r="B52" s="63" t="s">
        <v>678</v>
      </c>
    </row>
    <row r="53" spans="1:2" ht="15">
      <c r="A53" s="63" t="s">
        <v>575</v>
      </c>
      <c r="B53" s="63" t="s">
        <v>678</v>
      </c>
    </row>
    <row r="54" spans="1:2" ht="15">
      <c r="A54" s="63" t="s">
        <v>576</v>
      </c>
      <c r="B54" s="63" t="s">
        <v>678</v>
      </c>
    </row>
    <row r="55" spans="1:2" ht="15">
      <c r="A55" s="63" t="s">
        <v>577</v>
      </c>
      <c r="B55" s="63" t="s">
        <v>678</v>
      </c>
    </row>
    <row r="56" spans="1:2" ht="15">
      <c r="A56" s="63" t="s">
        <v>578</v>
      </c>
      <c r="B56" s="63" t="s">
        <v>678</v>
      </c>
    </row>
    <row r="57" spans="1:2" ht="15">
      <c r="A57" s="63" t="s">
        <v>579</v>
      </c>
      <c r="B57" s="63" t="s">
        <v>678</v>
      </c>
    </row>
    <row r="58" spans="1:2" ht="15">
      <c r="A58" s="63" t="s">
        <v>517</v>
      </c>
      <c r="B58" s="63" t="s">
        <v>678</v>
      </c>
    </row>
    <row r="59" spans="1:2" ht="15">
      <c r="A59" s="63" t="s">
        <v>580</v>
      </c>
      <c r="B59" s="63" t="s">
        <v>678</v>
      </c>
    </row>
    <row r="60" spans="1:2" ht="15">
      <c r="A60" s="63" t="s">
        <v>581</v>
      </c>
      <c r="B60" s="63" t="s">
        <v>678</v>
      </c>
    </row>
    <row r="61" spans="1:2" ht="15">
      <c r="A61" s="63" t="s">
        <v>582</v>
      </c>
      <c r="B61" s="63" t="s">
        <v>678</v>
      </c>
    </row>
    <row r="62" spans="1:2" ht="15">
      <c r="A62" s="63" t="s">
        <v>583</v>
      </c>
      <c r="B62" s="63" t="s">
        <v>678</v>
      </c>
    </row>
    <row r="63" spans="1:2" ht="15">
      <c r="A63" s="63" t="s">
        <v>584</v>
      </c>
      <c r="B63" s="63" t="s">
        <v>678</v>
      </c>
    </row>
    <row r="64" spans="1:2" ht="15">
      <c r="A64" s="63" t="s">
        <v>585</v>
      </c>
      <c r="B64" s="63" t="s">
        <v>678</v>
      </c>
    </row>
    <row r="65" spans="1:2" ht="15">
      <c r="A65" s="63" t="s">
        <v>586</v>
      </c>
      <c r="B65" s="63" t="s">
        <v>678</v>
      </c>
    </row>
    <row r="66" spans="1:2" ht="15">
      <c r="A66" s="63" t="s">
        <v>587</v>
      </c>
      <c r="B66" s="63" t="s">
        <v>678</v>
      </c>
    </row>
    <row r="67" spans="1:2" ht="15">
      <c r="A67" s="63" t="s">
        <v>588</v>
      </c>
      <c r="B67" s="63" t="s">
        <v>678</v>
      </c>
    </row>
    <row r="68" spans="1:2" ht="15">
      <c r="A68" s="63" t="s">
        <v>589</v>
      </c>
      <c r="B68" s="63" t="s">
        <v>678</v>
      </c>
    </row>
    <row r="69" spans="1:2" ht="15">
      <c r="A69" s="63" t="s">
        <v>437</v>
      </c>
      <c r="B69" s="63" t="s">
        <v>678</v>
      </c>
    </row>
    <row r="70" spans="1:2" ht="15">
      <c r="A70" s="63" t="s">
        <v>590</v>
      </c>
      <c r="B70" s="63" t="s">
        <v>678</v>
      </c>
    </row>
    <row r="71" spans="1:2" ht="15">
      <c r="A71" s="63" t="s">
        <v>531</v>
      </c>
      <c r="B71" s="63" t="s">
        <v>678</v>
      </c>
    </row>
    <row r="72" spans="1:2" ht="15">
      <c r="A72" s="63" t="s">
        <v>591</v>
      </c>
      <c r="B72" s="63" t="s">
        <v>678</v>
      </c>
    </row>
    <row r="73" spans="1:2" ht="15">
      <c r="A73" s="63" t="s">
        <v>342</v>
      </c>
      <c r="B73" s="63" t="s">
        <v>678</v>
      </c>
    </row>
    <row r="74" spans="1:2" ht="15">
      <c r="A74" s="63" t="s">
        <v>474</v>
      </c>
      <c r="B74" s="63" t="s">
        <v>678</v>
      </c>
    </row>
    <row r="75" spans="1:2" ht="15">
      <c r="A75" s="63" t="s">
        <v>592</v>
      </c>
      <c r="B75" s="63" t="s">
        <v>678</v>
      </c>
    </row>
    <row r="76" spans="1:2" ht="15">
      <c r="A76" s="63" t="s">
        <v>593</v>
      </c>
      <c r="B76" s="63" t="s">
        <v>678</v>
      </c>
    </row>
    <row r="77" spans="1:2" ht="15">
      <c r="A77" s="63" t="s">
        <v>594</v>
      </c>
      <c r="B77" s="63" t="s">
        <v>678</v>
      </c>
    </row>
    <row r="78" spans="1:2" ht="15">
      <c r="A78" s="63" t="s">
        <v>595</v>
      </c>
      <c r="B78" s="63" t="s">
        <v>678</v>
      </c>
    </row>
    <row r="79" spans="1:2" ht="15">
      <c r="A79" s="63" t="s">
        <v>596</v>
      </c>
      <c r="B79" s="63" t="s">
        <v>678</v>
      </c>
    </row>
    <row r="80" spans="1:2" ht="15">
      <c r="A80" s="63" t="s">
        <v>597</v>
      </c>
      <c r="B80" s="63" t="s">
        <v>678</v>
      </c>
    </row>
    <row r="81" spans="1:2" ht="15">
      <c r="A81" s="63" t="s">
        <v>598</v>
      </c>
      <c r="B81" s="63" t="s">
        <v>678</v>
      </c>
    </row>
    <row r="82" spans="1:2" ht="15">
      <c r="A82" s="63" t="s">
        <v>599</v>
      </c>
      <c r="B82" s="63" t="s">
        <v>678</v>
      </c>
    </row>
    <row r="83" spans="1:2" ht="15">
      <c r="A83" s="63" t="s">
        <v>600</v>
      </c>
      <c r="B83" s="63" t="s">
        <v>678</v>
      </c>
    </row>
    <row r="84" spans="1:2" ht="15">
      <c r="A84" s="63" t="s">
        <v>601</v>
      </c>
      <c r="B84" s="63" t="s">
        <v>678</v>
      </c>
    </row>
    <row r="85" spans="1:2" ht="15">
      <c r="A85" s="63" t="s">
        <v>602</v>
      </c>
      <c r="B85" s="63" t="s">
        <v>678</v>
      </c>
    </row>
    <row r="86" spans="1:2" ht="15">
      <c r="A86" s="63" t="s">
        <v>516</v>
      </c>
      <c r="B86" s="63" t="s">
        <v>678</v>
      </c>
    </row>
    <row r="87" spans="1:2" ht="15">
      <c r="A87" s="63" t="s">
        <v>603</v>
      </c>
      <c r="B87" s="63" t="s">
        <v>678</v>
      </c>
    </row>
    <row r="88" spans="1:2" ht="15">
      <c r="A88" s="63" t="s">
        <v>604</v>
      </c>
      <c r="B88" s="63" t="s">
        <v>678</v>
      </c>
    </row>
    <row r="89" spans="1:2" ht="15">
      <c r="A89" s="63" t="s">
        <v>605</v>
      </c>
      <c r="B89" s="63" t="s">
        <v>678</v>
      </c>
    </row>
    <row r="90" spans="1:2" ht="15">
      <c r="A90" s="63" t="s">
        <v>606</v>
      </c>
      <c r="B90" s="63" t="s">
        <v>678</v>
      </c>
    </row>
    <row r="91" spans="1:2" ht="15">
      <c r="A91" s="63" t="s">
        <v>607</v>
      </c>
      <c r="B91" s="63" t="s">
        <v>678</v>
      </c>
    </row>
    <row r="92" spans="1:2" ht="15">
      <c r="A92" s="63" t="s">
        <v>608</v>
      </c>
      <c r="B92" s="63" t="s">
        <v>678</v>
      </c>
    </row>
    <row r="93" spans="1:2" ht="15">
      <c r="A93" s="63" t="s">
        <v>609</v>
      </c>
      <c r="B93" s="63" t="s">
        <v>678</v>
      </c>
    </row>
    <row r="94" spans="1:2" ht="15">
      <c r="A94" s="63" t="s">
        <v>493</v>
      </c>
      <c r="B94" s="63" t="s">
        <v>678</v>
      </c>
    </row>
    <row r="95" spans="1:2" ht="15">
      <c r="A95" s="63" t="s">
        <v>610</v>
      </c>
      <c r="B95" s="63" t="s">
        <v>678</v>
      </c>
    </row>
    <row r="96" spans="1:2" ht="15">
      <c r="A96" s="63" t="s">
        <v>611</v>
      </c>
      <c r="B96" s="63" t="s">
        <v>678</v>
      </c>
    </row>
    <row r="97" spans="1:2" ht="15">
      <c r="A97" s="63" t="s">
        <v>512</v>
      </c>
      <c r="B97" s="63" t="s">
        <v>678</v>
      </c>
    </row>
    <row r="98" spans="1:2" ht="15">
      <c r="A98" s="63" t="s">
        <v>612</v>
      </c>
      <c r="B98" s="63" t="s">
        <v>678</v>
      </c>
    </row>
    <row r="99" spans="1:2" ht="15">
      <c r="A99" s="63" t="s">
        <v>613</v>
      </c>
      <c r="B99" s="63" t="s">
        <v>678</v>
      </c>
    </row>
    <row r="100" spans="1:2" ht="15">
      <c r="A100" s="63" t="s">
        <v>614</v>
      </c>
      <c r="B100" s="63" t="s">
        <v>678</v>
      </c>
    </row>
    <row r="101" spans="1:2" ht="15">
      <c r="A101" s="63" t="s">
        <v>498</v>
      </c>
      <c r="B101" s="63" t="s">
        <v>678</v>
      </c>
    </row>
    <row r="102" spans="1:2" ht="15">
      <c r="A102" s="63" t="s">
        <v>615</v>
      </c>
      <c r="B102" s="63" t="s">
        <v>678</v>
      </c>
    </row>
    <row r="103" spans="1:2" ht="15">
      <c r="A103" s="63" t="s">
        <v>616</v>
      </c>
      <c r="B103" s="63" t="s">
        <v>678</v>
      </c>
    </row>
    <row r="104" spans="1:2" ht="15">
      <c r="A104" s="63" t="s">
        <v>617</v>
      </c>
      <c r="B104" s="63" t="s">
        <v>678</v>
      </c>
    </row>
    <row r="105" spans="1:2" ht="15">
      <c r="A105" s="63" t="s">
        <v>618</v>
      </c>
      <c r="B105" s="63" t="s">
        <v>678</v>
      </c>
    </row>
    <row r="106" spans="1:2" ht="15">
      <c r="A106" s="63" t="s">
        <v>619</v>
      </c>
      <c r="B106" s="63" t="s">
        <v>678</v>
      </c>
    </row>
    <row r="107" spans="1:2" ht="15">
      <c r="A107" s="63" t="s">
        <v>620</v>
      </c>
      <c r="B107" s="63" t="s">
        <v>678</v>
      </c>
    </row>
    <row r="108" spans="1:2" ht="15">
      <c r="A108" s="63" t="s">
        <v>621</v>
      </c>
      <c r="B108" s="63" t="s">
        <v>678</v>
      </c>
    </row>
    <row r="109" spans="1:2" ht="15">
      <c r="A109" s="63" t="s">
        <v>622</v>
      </c>
      <c r="B109" s="63" t="s">
        <v>678</v>
      </c>
    </row>
    <row r="110" spans="1:2" ht="15">
      <c r="A110" s="63" t="s">
        <v>623</v>
      </c>
      <c r="B110" s="63" t="s">
        <v>678</v>
      </c>
    </row>
    <row r="111" spans="1:2" ht="15">
      <c r="A111" s="63" t="s">
        <v>624</v>
      </c>
      <c r="B111" s="63" t="s">
        <v>678</v>
      </c>
    </row>
    <row r="112" spans="1:2" ht="15">
      <c r="A112" s="63" t="s">
        <v>625</v>
      </c>
      <c r="B112" s="63" t="s">
        <v>678</v>
      </c>
    </row>
    <row r="113" spans="1:2" ht="15">
      <c r="A113" s="63" t="s">
        <v>626</v>
      </c>
      <c r="B113" s="63" t="s">
        <v>678</v>
      </c>
    </row>
    <row r="114" spans="1:2" ht="15">
      <c r="A114" s="63" t="s">
        <v>627</v>
      </c>
      <c r="B114" s="63" t="s">
        <v>678</v>
      </c>
    </row>
    <row r="115" spans="1:2" ht="15">
      <c r="A115" s="63" t="s">
        <v>628</v>
      </c>
      <c r="B115" s="63" t="s">
        <v>678</v>
      </c>
    </row>
    <row r="116" spans="1:2" ht="15">
      <c r="A116" s="63" t="s">
        <v>629</v>
      </c>
      <c r="B116" s="63" t="s">
        <v>678</v>
      </c>
    </row>
    <row r="117" spans="1:2" ht="15">
      <c r="A117" s="63" t="s">
        <v>630</v>
      </c>
      <c r="B117" s="63" t="s">
        <v>678</v>
      </c>
    </row>
    <row r="118" spans="1:2" ht="15">
      <c r="A118" s="63" t="s">
        <v>631</v>
      </c>
      <c r="B118" s="63" t="s">
        <v>678</v>
      </c>
    </row>
    <row r="119" spans="1:2" ht="15">
      <c r="A119" s="63" t="s">
        <v>632</v>
      </c>
      <c r="B119" s="63" t="s">
        <v>678</v>
      </c>
    </row>
    <row r="120" spans="1:2" ht="15">
      <c r="A120" s="63" t="s">
        <v>633</v>
      </c>
      <c r="B120" s="63" t="s">
        <v>678</v>
      </c>
    </row>
    <row r="121" spans="1:2" ht="15">
      <c r="A121" s="63" t="s">
        <v>634</v>
      </c>
      <c r="B121" s="63" t="s">
        <v>678</v>
      </c>
    </row>
    <row r="122" spans="1:2" ht="15">
      <c r="A122" s="63" t="s">
        <v>466</v>
      </c>
      <c r="B122" s="63" t="s">
        <v>678</v>
      </c>
    </row>
    <row r="123" spans="1:2" ht="15">
      <c r="A123" s="63" t="s">
        <v>519</v>
      </c>
      <c r="B123" s="63" t="s">
        <v>678</v>
      </c>
    </row>
    <row r="124" spans="1:2" ht="15">
      <c r="A124" s="63" t="s">
        <v>518</v>
      </c>
      <c r="B124" s="63" t="s">
        <v>678</v>
      </c>
    </row>
    <row r="125" spans="1:2" ht="15">
      <c r="A125" s="63" t="s">
        <v>635</v>
      </c>
      <c r="B125" s="63" t="s">
        <v>678</v>
      </c>
    </row>
    <row r="126" spans="1:2" ht="15">
      <c r="A126" s="63" t="s">
        <v>636</v>
      </c>
      <c r="B126" s="63" t="s">
        <v>678</v>
      </c>
    </row>
    <row r="127" spans="1:2" ht="15">
      <c r="A127" s="63" t="s">
        <v>637</v>
      </c>
      <c r="B127" s="63" t="s">
        <v>678</v>
      </c>
    </row>
    <row r="128" spans="1:2" ht="15">
      <c r="A128" s="63" t="s">
        <v>638</v>
      </c>
      <c r="B128" s="63" t="s">
        <v>678</v>
      </c>
    </row>
    <row r="129" spans="1:2" ht="15">
      <c r="A129" s="63" t="s">
        <v>522</v>
      </c>
      <c r="B129" s="63" t="s">
        <v>678</v>
      </c>
    </row>
    <row r="130" spans="1:2" ht="15">
      <c r="A130" s="63" t="s">
        <v>639</v>
      </c>
      <c r="B130" s="63" t="s">
        <v>678</v>
      </c>
    </row>
    <row r="131" spans="1:2" ht="15">
      <c r="A131" s="63" t="s">
        <v>640</v>
      </c>
      <c r="B131" s="63" t="s">
        <v>678</v>
      </c>
    </row>
    <row r="132" spans="1:2" ht="15">
      <c r="A132" s="63" t="s">
        <v>641</v>
      </c>
      <c r="B132" s="63" t="s">
        <v>678</v>
      </c>
    </row>
    <row r="133" spans="1:2" ht="15">
      <c r="A133" s="63" t="s">
        <v>642</v>
      </c>
      <c r="B133" s="63" t="s">
        <v>678</v>
      </c>
    </row>
    <row r="134" spans="1:2" ht="15">
      <c r="A134" s="63" t="s">
        <v>494</v>
      </c>
      <c r="B134" s="63" t="s">
        <v>678</v>
      </c>
    </row>
    <row r="135" spans="1:2" ht="15">
      <c r="A135" s="63" t="s">
        <v>471</v>
      </c>
      <c r="B135" s="63" t="s">
        <v>678</v>
      </c>
    </row>
    <row r="136" spans="1:2" ht="15">
      <c r="A136" s="63" t="s">
        <v>643</v>
      </c>
      <c r="B136" s="63" t="s">
        <v>678</v>
      </c>
    </row>
    <row r="137" spans="1:2" ht="15">
      <c r="A137" s="63" t="s">
        <v>496</v>
      </c>
      <c r="B137" s="63" t="s">
        <v>678</v>
      </c>
    </row>
    <row r="138" spans="1:2" ht="15">
      <c r="A138" s="63" t="s">
        <v>644</v>
      </c>
      <c r="B138" s="63" t="s">
        <v>678</v>
      </c>
    </row>
    <row r="139" spans="1:2" ht="15">
      <c r="A139" s="63" t="s">
        <v>645</v>
      </c>
      <c r="B139" s="63" t="s">
        <v>678</v>
      </c>
    </row>
    <row r="140" spans="1:2" ht="15">
      <c r="A140" s="63" t="s">
        <v>646</v>
      </c>
      <c r="B140" s="63" t="s">
        <v>678</v>
      </c>
    </row>
    <row r="141" spans="1:2" ht="15">
      <c r="A141" s="63" t="s">
        <v>506</v>
      </c>
      <c r="B141" s="63" t="s">
        <v>678</v>
      </c>
    </row>
    <row r="142" spans="1:2" ht="15">
      <c r="A142" s="63" t="s">
        <v>647</v>
      </c>
      <c r="B142" s="63" t="s">
        <v>678</v>
      </c>
    </row>
    <row r="143" spans="1:2" ht="15">
      <c r="A143" s="63" t="s">
        <v>648</v>
      </c>
      <c r="B143" s="63" t="s">
        <v>678</v>
      </c>
    </row>
    <row r="144" spans="1:2" ht="15">
      <c r="A144" s="63" t="s">
        <v>649</v>
      </c>
      <c r="B144" s="63" t="s">
        <v>678</v>
      </c>
    </row>
    <row r="145" spans="1:2" ht="15">
      <c r="A145" s="63" t="s">
        <v>650</v>
      </c>
      <c r="B145" s="63" t="s">
        <v>678</v>
      </c>
    </row>
    <row r="146" spans="1:2" ht="15">
      <c r="A146" s="63" t="s">
        <v>651</v>
      </c>
      <c r="B146" s="63" t="s">
        <v>678</v>
      </c>
    </row>
    <row r="147" spans="1:2" ht="15">
      <c r="A147" s="63" t="s">
        <v>652</v>
      </c>
      <c r="B147" s="63" t="s">
        <v>678</v>
      </c>
    </row>
    <row r="148" spans="1:2" ht="15">
      <c r="A148" s="63" t="s">
        <v>653</v>
      </c>
      <c r="B148" s="63" t="s">
        <v>678</v>
      </c>
    </row>
    <row r="149" spans="1:2" ht="15">
      <c r="A149" s="63" t="s">
        <v>654</v>
      </c>
      <c r="B149" s="63" t="s">
        <v>678</v>
      </c>
    </row>
    <row r="150" spans="1:2" ht="15">
      <c r="A150" s="63" t="s">
        <v>655</v>
      </c>
      <c r="B150" s="63" t="s">
        <v>678</v>
      </c>
    </row>
    <row r="151" spans="1:2" ht="15">
      <c r="A151" s="63" t="s">
        <v>656</v>
      </c>
      <c r="B151" s="63" t="s">
        <v>678</v>
      </c>
    </row>
    <row r="152" spans="1:2" ht="15">
      <c r="A152" s="63" t="s">
        <v>657</v>
      </c>
      <c r="B152" s="63" t="s">
        <v>678</v>
      </c>
    </row>
    <row r="153" spans="1:2" ht="15">
      <c r="A153" s="63" t="s">
        <v>658</v>
      </c>
      <c r="B153" s="63" t="s">
        <v>678</v>
      </c>
    </row>
    <row r="154" spans="1:2" ht="15">
      <c r="A154" s="63" t="s">
        <v>659</v>
      </c>
      <c r="B154" s="63" t="s">
        <v>678</v>
      </c>
    </row>
    <row r="155" spans="1:2" ht="15">
      <c r="A155" s="63" t="s">
        <v>660</v>
      </c>
      <c r="B155" s="63" t="s">
        <v>678</v>
      </c>
    </row>
    <row r="156" spans="1:2" ht="15">
      <c r="A156" s="63" t="s">
        <v>510</v>
      </c>
      <c r="B156" s="63" t="s">
        <v>678</v>
      </c>
    </row>
    <row r="157" spans="1:2" ht="15">
      <c r="A157" s="63" t="s">
        <v>661</v>
      </c>
      <c r="B157" s="63" t="s">
        <v>678</v>
      </c>
    </row>
    <row r="158" spans="1:2" ht="15">
      <c r="A158" s="63" t="s">
        <v>662</v>
      </c>
      <c r="B158" s="63" t="s">
        <v>678</v>
      </c>
    </row>
    <row r="159" spans="1:2" ht="15">
      <c r="A159" s="63" t="s">
        <v>663</v>
      </c>
      <c r="B159" s="63" t="s">
        <v>678</v>
      </c>
    </row>
    <row r="160" spans="1:2" ht="15">
      <c r="A160" s="63" t="s">
        <v>664</v>
      </c>
      <c r="B160" s="63" t="s">
        <v>678</v>
      </c>
    </row>
    <row r="161" spans="1:2" ht="15">
      <c r="A161" s="63" t="s">
        <v>665</v>
      </c>
      <c r="B161" s="63" t="s">
        <v>678</v>
      </c>
    </row>
    <row r="162" spans="1:2" ht="15">
      <c r="A162" s="63" t="s">
        <v>666</v>
      </c>
      <c r="B162" s="63" t="s">
        <v>678</v>
      </c>
    </row>
    <row r="163" spans="1:2" ht="15">
      <c r="A163" s="63" t="s">
        <v>511</v>
      </c>
      <c r="B163" s="63" t="s">
        <v>678</v>
      </c>
    </row>
    <row r="164" spans="1:2" ht="15">
      <c r="A164" s="63" t="s">
        <v>439</v>
      </c>
      <c r="B164" s="63" t="s">
        <v>678</v>
      </c>
    </row>
    <row r="165" spans="1:2" ht="15">
      <c r="A165" s="63" t="s">
        <v>667</v>
      </c>
      <c r="B165" s="63" t="s">
        <v>678</v>
      </c>
    </row>
    <row r="166" spans="1:2" ht="15">
      <c r="A166" s="63" t="s">
        <v>668</v>
      </c>
      <c r="B166" s="63" t="s">
        <v>678</v>
      </c>
    </row>
    <row r="167" spans="1:2" ht="15">
      <c r="A167" s="63" t="s">
        <v>669</v>
      </c>
      <c r="B167" s="63" t="s">
        <v>678</v>
      </c>
    </row>
    <row r="168" spans="1:2" ht="15">
      <c r="A168" s="63" t="s">
        <v>670</v>
      </c>
      <c r="B168" s="63" t="s">
        <v>678</v>
      </c>
    </row>
    <row r="169" spans="1:2" ht="15">
      <c r="A169" s="63" t="s">
        <v>671</v>
      </c>
      <c r="B169" s="63" t="s">
        <v>678</v>
      </c>
    </row>
    <row r="170" spans="1:2" ht="15">
      <c r="A170" s="63" t="s">
        <v>505</v>
      </c>
      <c r="B170" s="63" t="s">
        <v>678</v>
      </c>
    </row>
    <row r="171" spans="1:2" ht="15">
      <c r="A171" s="63" t="s">
        <v>672</v>
      </c>
      <c r="B171" s="63" t="s">
        <v>678</v>
      </c>
    </row>
    <row r="172" spans="1:2" ht="15">
      <c r="A172" s="63" t="s">
        <v>673</v>
      </c>
      <c r="B172" s="63" t="s">
        <v>678</v>
      </c>
    </row>
    <row r="173" spans="1:2" ht="15">
      <c r="A173" s="63" t="s">
        <v>674</v>
      </c>
      <c r="B173" s="63" t="s">
        <v>678</v>
      </c>
    </row>
    <row r="174" spans="1:2" ht="15">
      <c r="A174" s="63" t="s">
        <v>675</v>
      </c>
      <c r="B174" s="63" t="s">
        <v>678</v>
      </c>
    </row>
    <row r="175" spans="1:2" ht="15">
      <c r="A175" s="63" t="s">
        <v>464</v>
      </c>
      <c r="B175" s="63" t="s">
        <v>678</v>
      </c>
    </row>
    <row r="176" spans="1:2" ht="15">
      <c r="A176" s="63" t="s">
        <v>676</v>
      </c>
      <c r="B176" s="63" t="s">
        <v>678</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679</v>
      </c>
      <c r="B1" s="13" t="s">
        <v>17</v>
      </c>
    </row>
    <row r="2" spans="1:2" ht="15">
      <c r="A2" s="63" t="s">
        <v>680</v>
      </c>
      <c r="B2" s="63" t="s">
        <v>686</v>
      </c>
    </row>
    <row r="3" spans="1:2" ht="15">
      <c r="A3" s="63" t="s">
        <v>681</v>
      </c>
      <c r="B3" s="63" t="s">
        <v>687</v>
      </c>
    </row>
    <row r="4" spans="1:2" ht="15">
      <c r="A4" s="63" t="s">
        <v>682</v>
      </c>
      <c r="B4" s="63" t="s">
        <v>688</v>
      </c>
    </row>
    <row r="5" spans="1:2" ht="15">
      <c r="A5" s="63" t="s">
        <v>683</v>
      </c>
      <c r="B5" s="63" t="s">
        <v>689</v>
      </c>
    </row>
    <row r="6" spans="1:2" ht="15">
      <c r="A6" s="63" t="s">
        <v>684</v>
      </c>
      <c r="B6" s="63" t="s">
        <v>690</v>
      </c>
    </row>
    <row r="7" spans="1:2" ht="15">
      <c r="A7" s="63" t="s">
        <v>685</v>
      </c>
      <c r="B7" s="63" t="s">
        <v>691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1:34" ht="15">
      <c r="A1" s="130"/>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3" t="s">
        <v>209</v>
      </c>
      <c r="AS2" s="13" t="s">
        <v>210</v>
      </c>
      <c r="AT2" s="13" t="s">
        <v>211</v>
      </c>
      <c r="AU2" s="13" t="s">
        <v>212</v>
      </c>
      <c r="AV2" s="13" t="s">
        <v>213</v>
      </c>
      <c r="AW2" s="13" t="s">
        <v>214</v>
      </c>
      <c r="AX2" s="13" t="s">
        <v>215</v>
      </c>
      <c r="AY2" s="13" t="s">
        <v>216</v>
      </c>
      <c r="AZ2" s="13" t="s">
        <v>217</v>
      </c>
      <c r="BA2" s="85" t="s">
        <v>254</v>
      </c>
      <c r="BB2" s="85" t="s">
        <v>255</v>
      </c>
      <c r="BC2" s="85" t="s">
        <v>256</v>
      </c>
      <c r="BD2" s="85" t="s">
        <v>257</v>
      </c>
      <c r="BE2" s="85" t="s">
        <v>258</v>
      </c>
      <c r="BF2" s="85" t="s">
        <v>259</v>
      </c>
      <c r="BG2" s="85" t="s">
        <v>260</v>
      </c>
      <c r="BH2" s="85" t="s">
        <v>261</v>
      </c>
      <c r="BI2" s="85" t="s">
        <v>262</v>
      </c>
      <c r="BJ2" s="85" t="s">
        <v>263</v>
      </c>
      <c r="BK2" s="85" t="s">
        <v>292</v>
      </c>
      <c r="BL2" s="85" t="s">
        <v>293</v>
      </c>
      <c r="BM2" s="85" t="s">
        <v>294</v>
      </c>
      <c r="BN2" s="85" t="s">
        <v>295</v>
      </c>
      <c r="BO2" s="85" t="s">
        <v>296</v>
      </c>
      <c r="BP2" s="85" t="s">
        <v>297</v>
      </c>
      <c r="BQ2" s="85" t="s">
        <v>298</v>
      </c>
      <c r="BR2" s="85" t="s">
        <v>299</v>
      </c>
      <c r="BS2" s="85" t="s">
        <v>301</v>
      </c>
      <c r="BT2" s="13" t="s">
        <v>328</v>
      </c>
      <c r="BU2" s="3"/>
      <c r="BV2" s="3"/>
    </row>
    <row r="3" spans="1:74" ht="41.45" customHeight="1">
      <c r="A3" s="62" t="s">
        <v>707</v>
      </c>
      <c r="B3" s="63"/>
      <c r="C3" s="81"/>
      <c r="D3" s="81" t="s">
        <v>64</v>
      </c>
      <c r="E3" s="88">
        <v>163.26233538799457</v>
      </c>
      <c r="F3" s="90">
        <v>99.99935541697589</v>
      </c>
      <c r="G3" s="72" t="s">
        <v>865</v>
      </c>
      <c r="H3" s="81"/>
      <c r="I3" s="73" t="s">
        <v>707</v>
      </c>
      <c r="J3" s="91"/>
      <c r="K3" s="91"/>
      <c r="L3" s="73" t="s">
        <v>1361</v>
      </c>
      <c r="M3" s="95">
        <v>1.2148180358352174</v>
      </c>
      <c r="N3" s="96">
        <v>5319.22216796875</v>
      </c>
      <c r="O3" s="96">
        <v>2237.715576171875</v>
      </c>
      <c r="P3" s="97"/>
      <c r="Q3" s="98"/>
      <c r="R3" s="98"/>
      <c r="S3" s="71"/>
      <c r="T3" s="48">
        <v>0</v>
      </c>
      <c r="U3" s="48">
        <v>2</v>
      </c>
      <c r="V3" s="49">
        <v>0</v>
      </c>
      <c r="W3" s="49">
        <v>0.01087</v>
      </c>
      <c r="X3" s="49">
        <v>0.009039</v>
      </c>
      <c r="Y3" s="49">
        <v>0.426476</v>
      </c>
      <c r="Z3" s="49">
        <v>0.5</v>
      </c>
      <c r="AA3" s="49">
        <v>0</v>
      </c>
      <c r="AB3" s="92">
        <v>3</v>
      </c>
      <c r="AC3" s="92"/>
      <c r="AD3" s="93"/>
      <c r="AE3" s="63" t="s">
        <v>1137</v>
      </c>
      <c r="AF3" s="63">
        <v>301</v>
      </c>
      <c r="AG3" s="63">
        <v>1227</v>
      </c>
      <c r="AH3" s="63">
        <v>8839</v>
      </c>
      <c r="AI3" s="63">
        <v>4886</v>
      </c>
      <c r="AJ3" s="63"/>
      <c r="AK3" s="63" t="s">
        <v>1178</v>
      </c>
      <c r="AL3" s="63" t="s">
        <v>1214</v>
      </c>
      <c r="AM3" s="68" t="s">
        <v>1233</v>
      </c>
      <c r="AN3" s="63"/>
      <c r="AO3" s="65">
        <v>39552.77521990741</v>
      </c>
      <c r="AP3" s="68" t="s">
        <v>1257</v>
      </c>
      <c r="AQ3" s="63" t="b">
        <v>0</v>
      </c>
      <c r="AR3" s="63" t="b">
        <v>0</v>
      </c>
      <c r="AS3" s="63" t="b">
        <v>1</v>
      </c>
      <c r="AT3" s="63"/>
      <c r="AU3" s="63">
        <v>81</v>
      </c>
      <c r="AV3" s="68" t="s">
        <v>276</v>
      </c>
      <c r="AW3" s="63" t="b">
        <v>0</v>
      </c>
      <c r="AX3" s="63" t="s">
        <v>218</v>
      </c>
      <c r="AY3" s="68" t="s">
        <v>1320</v>
      </c>
      <c r="AZ3" s="63" t="s">
        <v>66</v>
      </c>
      <c r="BA3" s="48"/>
      <c r="BB3" s="48"/>
      <c r="BC3" s="48"/>
      <c r="BD3" s="48"/>
      <c r="BE3" s="48"/>
      <c r="BF3" s="48"/>
      <c r="BG3" s="86" t="s">
        <v>1620</v>
      </c>
      <c r="BH3" s="86" t="s">
        <v>1620</v>
      </c>
      <c r="BI3" s="86" t="s">
        <v>1651</v>
      </c>
      <c r="BJ3" s="86" t="s">
        <v>1651</v>
      </c>
      <c r="BK3" s="86">
        <v>0</v>
      </c>
      <c r="BL3" s="106">
        <v>0</v>
      </c>
      <c r="BM3" s="86">
        <v>0</v>
      </c>
      <c r="BN3" s="106">
        <v>0</v>
      </c>
      <c r="BO3" s="86">
        <v>0</v>
      </c>
      <c r="BP3" s="106">
        <v>0</v>
      </c>
      <c r="BQ3" s="86">
        <v>19</v>
      </c>
      <c r="BR3" s="106">
        <v>100</v>
      </c>
      <c r="BS3" s="86">
        <v>19</v>
      </c>
      <c r="BT3" s="69" t="str">
        <f>REPLACE(INDEX(GroupVertices[Group],MATCH(Vertices[[#This Row],[Vertex]],GroupVertices[Vertex],0)),1,1,"")</f>
        <v>2</v>
      </c>
      <c r="BU3" s="3"/>
      <c r="BV3" s="3"/>
    </row>
    <row r="4" spans="1:77" ht="41.45" customHeight="1">
      <c r="A4" s="62" t="s">
        <v>713</v>
      </c>
      <c r="B4" s="64"/>
      <c r="C4" s="81"/>
      <c r="D4" s="81" t="s">
        <v>64</v>
      </c>
      <c r="E4" s="88">
        <v>163.58672863630517</v>
      </c>
      <c r="F4" s="99">
        <v>99.99918977289826</v>
      </c>
      <c r="G4" s="72" t="s">
        <v>871</v>
      </c>
      <c r="H4" s="100"/>
      <c r="I4" s="73" t="s">
        <v>713</v>
      </c>
      <c r="J4" s="91"/>
      <c r="K4" s="101"/>
      <c r="L4" s="73" t="s">
        <v>1362</v>
      </c>
      <c r="M4" s="102">
        <v>1.270021685438192</v>
      </c>
      <c r="N4" s="96">
        <v>4012.905029296875</v>
      </c>
      <c r="O4" s="96">
        <v>2378.489990234375</v>
      </c>
      <c r="P4" s="97"/>
      <c r="Q4" s="98"/>
      <c r="R4" s="98"/>
      <c r="S4" s="103"/>
      <c r="T4" s="48">
        <v>6</v>
      </c>
      <c r="U4" s="48">
        <v>4</v>
      </c>
      <c r="V4" s="49">
        <v>95.882828</v>
      </c>
      <c r="W4" s="49">
        <v>0.016129</v>
      </c>
      <c r="X4" s="49">
        <v>0.043822</v>
      </c>
      <c r="Y4" s="49">
        <v>1.521088</v>
      </c>
      <c r="Z4" s="49">
        <v>0.4107142857142857</v>
      </c>
      <c r="AA4" s="49">
        <v>0</v>
      </c>
      <c r="AB4" s="92">
        <v>4</v>
      </c>
      <c r="AC4" s="92"/>
      <c r="AD4" s="93"/>
      <c r="AE4" s="64" t="s">
        <v>1138</v>
      </c>
      <c r="AF4" s="64">
        <v>1418</v>
      </c>
      <c r="AG4" s="64">
        <v>1540</v>
      </c>
      <c r="AH4" s="64">
        <v>103618</v>
      </c>
      <c r="AI4" s="64">
        <v>65392</v>
      </c>
      <c r="AJ4" s="64"/>
      <c r="AK4" s="64" t="s">
        <v>1179</v>
      </c>
      <c r="AL4" s="64" t="s">
        <v>1215</v>
      </c>
      <c r="AM4" s="67" t="s">
        <v>1234</v>
      </c>
      <c r="AN4" s="64"/>
      <c r="AO4" s="66">
        <v>40825.85753472222</v>
      </c>
      <c r="AP4" s="67" t="s">
        <v>1258</v>
      </c>
      <c r="AQ4" s="64" t="b">
        <v>0</v>
      </c>
      <c r="AR4" s="64" t="b">
        <v>0</v>
      </c>
      <c r="AS4" s="64" t="b">
        <v>0</v>
      </c>
      <c r="AT4" s="64"/>
      <c r="AU4" s="64">
        <v>24</v>
      </c>
      <c r="AV4" s="67" t="s">
        <v>1294</v>
      </c>
      <c r="AW4" s="64" t="b">
        <v>0</v>
      </c>
      <c r="AX4" s="64" t="s">
        <v>218</v>
      </c>
      <c r="AY4" s="67" t="s">
        <v>1321</v>
      </c>
      <c r="AZ4" s="104" t="s">
        <v>66</v>
      </c>
      <c r="BA4" s="48" t="s">
        <v>1595</v>
      </c>
      <c r="BB4" s="48" t="s">
        <v>1595</v>
      </c>
      <c r="BC4" s="48" t="s">
        <v>821</v>
      </c>
      <c r="BD4" s="48" t="s">
        <v>821</v>
      </c>
      <c r="BE4" s="48" t="s">
        <v>833</v>
      </c>
      <c r="BF4" s="48" t="s">
        <v>833</v>
      </c>
      <c r="BG4" s="86" t="s">
        <v>1621</v>
      </c>
      <c r="BH4" s="86" t="s">
        <v>1639</v>
      </c>
      <c r="BI4" s="86" t="s">
        <v>1652</v>
      </c>
      <c r="BJ4" s="86" t="s">
        <v>1652</v>
      </c>
      <c r="BK4" s="48">
        <v>0</v>
      </c>
      <c r="BL4" s="49">
        <v>0</v>
      </c>
      <c r="BM4" s="48">
        <v>0</v>
      </c>
      <c r="BN4" s="49">
        <v>0</v>
      </c>
      <c r="BO4" s="48">
        <v>0</v>
      </c>
      <c r="BP4" s="49">
        <v>0</v>
      </c>
      <c r="BQ4" s="48">
        <v>140</v>
      </c>
      <c r="BR4" s="49">
        <v>100</v>
      </c>
      <c r="BS4" s="48">
        <v>140</v>
      </c>
      <c r="BT4" s="63" t="str">
        <f>REPLACE(INDEX(GroupVertices[Group],MATCH(Vertices[[#This Row],[Vertex]],GroupVertices[Vertex],0)),1,1,"")</f>
        <v>2</v>
      </c>
      <c r="BU4" s="2"/>
      <c r="BV4" s="3"/>
      <c r="BW4" s="3"/>
      <c r="BX4" s="3"/>
      <c r="BY4" s="3"/>
    </row>
    <row r="5" spans="1:77" ht="41.45" customHeight="1">
      <c r="A5" s="62" t="s">
        <v>728</v>
      </c>
      <c r="B5" s="64"/>
      <c r="C5" s="81"/>
      <c r="D5" s="81" t="s">
        <v>64</v>
      </c>
      <c r="E5" s="88">
        <v>163.01359935095132</v>
      </c>
      <c r="F5" s="99">
        <v>99.99948242840921</v>
      </c>
      <c r="G5" s="72" t="s">
        <v>1300</v>
      </c>
      <c r="H5" s="100"/>
      <c r="I5" s="73" t="s">
        <v>728</v>
      </c>
      <c r="J5" s="91"/>
      <c r="K5" s="101"/>
      <c r="L5" s="73" t="s">
        <v>1363</v>
      </c>
      <c r="M5" s="102">
        <v>1.172489358823352</v>
      </c>
      <c r="N5" s="96">
        <v>3508.587646484375</v>
      </c>
      <c r="O5" s="96">
        <v>3052.24072265625</v>
      </c>
      <c r="P5" s="97"/>
      <c r="Q5" s="98"/>
      <c r="R5" s="98"/>
      <c r="S5" s="103"/>
      <c r="T5" s="48">
        <v>10</v>
      </c>
      <c r="U5" s="48">
        <v>0</v>
      </c>
      <c r="V5" s="49">
        <v>63.151787</v>
      </c>
      <c r="W5" s="49">
        <v>0.016667</v>
      </c>
      <c r="X5" s="49">
        <v>0.046476</v>
      </c>
      <c r="Y5" s="49">
        <v>1.56257</v>
      </c>
      <c r="Z5" s="49">
        <v>0.34444444444444444</v>
      </c>
      <c r="AA5" s="49">
        <v>0</v>
      </c>
      <c r="AB5" s="92">
        <v>5</v>
      </c>
      <c r="AC5" s="92"/>
      <c r="AD5" s="93"/>
      <c r="AE5" s="64" t="s">
        <v>1139</v>
      </c>
      <c r="AF5" s="64">
        <v>478</v>
      </c>
      <c r="AG5" s="64">
        <v>987</v>
      </c>
      <c r="AH5" s="64">
        <v>3445</v>
      </c>
      <c r="AI5" s="64">
        <v>305</v>
      </c>
      <c r="AJ5" s="64"/>
      <c r="AK5" s="64" t="s">
        <v>1180</v>
      </c>
      <c r="AL5" s="64" t="s">
        <v>697</v>
      </c>
      <c r="AM5" s="67" t="s">
        <v>1235</v>
      </c>
      <c r="AN5" s="64"/>
      <c r="AO5" s="66">
        <v>41164.77851851852</v>
      </c>
      <c r="AP5" s="67" t="s">
        <v>1259</v>
      </c>
      <c r="AQ5" s="64" t="b">
        <v>0</v>
      </c>
      <c r="AR5" s="64" t="b">
        <v>0</v>
      </c>
      <c r="AS5" s="64" t="b">
        <v>0</v>
      </c>
      <c r="AT5" s="64"/>
      <c r="AU5" s="64">
        <v>28</v>
      </c>
      <c r="AV5" s="67" t="s">
        <v>277</v>
      </c>
      <c r="AW5" s="64" t="b">
        <v>0</v>
      </c>
      <c r="AX5" s="64" t="s">
        <v>218</v>
      </c>
      <c r="AY5" s="67" t="s">
        <v>1322</v>
      </c>
      <c r="AZ5" s="104"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2</v>
      </c>
      <c r="BU5" s="2"/>
      <c r="BV5" s="3"/>
      <c r="BW5" s="3"/>
      <c r="BX5" s="3"/>
      <c r="BY5" s="3"/>
    </row>
    <row r="6" spans="1:77" ht="41.45" customHeight="1">
      <c r="A6" s="62" t="s">
        <v>708</v>
      </c>
      <c r="B6" s="64"/>
      <c r="C6" s="81"/>
      <c r="D6" s="81" t="s">
        <v>64</v>
      </c>
      <c r="E6" s="88">
        <v>162.0176188026239</v>
      </c>
      <c r="F6" s="99">
        <v>99.99999100335681</v>
      </c>
      <c r="G6" s="72" t="s">
        <v>866</v>
      </c>
      <c r="H6" s="100"/>
      <c r="I6" s="73" t="s">
        <v>708</v>
      </c>
      <c r="J6" s="91"/>
      <c r="K6" s="101"/>
      <c r="L6" s="73" t="s">
        <v>1364</v>
      </c>
      <c r="M6" s="102">
        <v>1.0029982812883405</v>
      </c>
      <c r="N6" s="96">
        <v>8016.34716796875</v>
      </c>
      <c r="O6" s="96">
        <v>798.042236328125</v>
      </c>
      <c r="P6" s="97"/>
      <c r="Q6" s="98"/>
      <c r="R6" s="98"/>
      <c r="S6" s="103"/>
      <c r="T6" s="48">
        <v>1</v>
      </c>
      <c r="U6" s="48">
        <v>1</v>
      </c>
      <c r="V6" s="49">
        <v>0</v>
      </c>
      <c r="W6" s="49">
        <v>0</v>
      </c>
      <c r="X6" s="49">
        <v>0</v>
      </c>
      <c r="Y6" s="49">
        <v>0.999987</v>
      </c>
      <c r="Z6" s="49">
        <v>0</v>
      </c>
      <c r="AA6" s="49" t="s">
        <v>1414</v>
      </c>
      <c r="AB6" s="92">
        <v>6</v>
      </c>
      <c r="AC6" s="92"/>
      <c r="AD6" s="93"/>
      <c r="AE6" s="64" t="s">
        <v>1140</v>
      </c>
      <c r="AF6" s="64">
        <v>21</v>
      </c>
      <c r="AG6" s="64">
        <v>26</v>
      </c>
      <c r="AH6" s="64">
        <v>24</v>
      </c>
      <c r="AI6" s="64">
        <v>15</v>
      </c>
      <c r="AJ6" s="64"/>
      <c r="AK6" s="64"/>
      <c r="AL6" s="64" t="s">
        <v>1216</v>
      </c>
      <c r="AM6" s="64"/>
      <c r="AN6" s="64"/>
      <c r="AO6" s="66">
        <v>40329.44074074074</v>
      </c>
      <c r="AP6" s="64"/>
      <c r="AQ6" s="64" t="b">
        <v>1</v>
      </c>
      <c r="AR6" s="64" t="b">
        <v>0</v>
      </c>
      <c r="AS6" s="64" t="b">
        <v>0</v>
      </c>
      <c r="AT6" s="64"/>
      <c r="AU6" s="64">
        <v>0</v>
      </c>
      <c r="AV6" s="67" t="s">
        <v>276</v>
      </c>
      <c r="AW6" s="64" t="b">
        <v>0</v>
      </c>
      <c r="AX6" s="64" t="s">
        <v>218</v>
      </c>
      <c r="AY6" s="67" t="s">
        <v>1323</v>
      </c>
      <c r="AZ6" s="104" t="s">
        <v>66</v>
      </c>
      <c r="BA6" s="48"/>
      <c r="BB6" s="48"/>
      <c r="BC6" s="48"/>
      <c r="BD6" s="48"/>
      <c r="BE6" s="48" t="s">
        <v>830</v>
      </c>
      <c r="BF6" s="48" t="s">
        <v>830</v>
      </c>
      <c r="BG6" s="86" t="s">
        <v>1622</v>
      </c>
      <c r="BH6" s="86" t="s">
        <v>1622</v>
      </c>
      <c r="BI6" s="86" t="s">
        <v>1653</v>
      </c>
      <c r="BJ6" s="86" t="s">
        <v>1653</v>
      </c>
      <c r="BK6" s="48">
        <v>0</v>
      </c>
      <c r="BL6" s="49">
        <v>0</v>
      </c>
      <c r="BM6" s="48">
        <v>0</v>
      </c>
      <c r="BN6" s="49">
        <v>0</v>
      </c>
      <c r="BO6" s="48">
        <v>0</v>
      </c>
      <c r="BP6" s="49">
        <v>0</v>
      </c>
      <c r="BQ6" s="48">
        <v>36</v>
      </c>
      <c r="BR6" s="49">
        <v>100</v>
      </c>
      <c r="BS6" s="48">
        <v>36</v>
      </c>
      <c r="BT6" s="63" t="str">
        <f>REPLACE(INDEX(GroupVertices[Group],MATCH(Vertices[[#This Row],[Vertex]],GroupVertices[Vertex],0)),1,1,"")</f>
        <v>6</v>
      </c>
      <c r="BU6" s="2"/>
      <c r="BV6" s="3"/>
      <c r="BW6" s="3"/>
      <c r="BX6" s="3"/>
      <c r="BY6" s="3"/>
    </row>
    <row r="7" spans="1:77" ht="41.45" customHeight="1">
      <c r="A7" s="62" t="s">
        <v>709</v>
      </c>
      <c r="B7" s="64"/>
      <c r="C7" s="81"/>
      <c r="D7" s="81" t="s">
        <v>64</v>
      </c>
      <c r="E7" s="88">
        <v>162.2186804325672</v>
      </c>
      <c r="F7" s="99">
        <v>99.99988833578153</v>
      </c>
      <c r="G7" s="72" t="s">
        <v>867</v>
      </c>
      <c r="H7" s="100"/>
      <c r="I7" s="73" t="s">
        <v>709</v>
      </c>
      <c r="J7" s="91"/>
      <c r="K7" s="101"/>
      <c r="L7" s="73" t="s">
        <v>1365</v>
      </c>
      <c r="M7" s="102">
        <v>1.0372139618729317</v>
      </c>
      <c r="N7" s="96">
        <v>6623.1318359375</v>
      </c>
      <c r="O7" s="96">
        <v>3129.57763671875</v>
      </c>
      <c r="P7" s="97"/>
      <c r="Q7" s="98"/>
      <c r="R7" s="98"/>
      <c r="S7" s="103"/>
      <c r="T7" s="48">
        <v>0</v>
      </c>
      <c r="U7" s="48">
        <v>1</v>
      </c>
      <c r="V7" s="49">
        <v>0</v>
      </c>
      <c r="W7" s="49">
        <v>0.333333</v>
      </c>
      <c r="X7" s="49">
        <v>0</v>
      </c>
      <c r="Y7" s="49">
        <v>0.63829</v>
      </c>
      <c r="Z7" s="49">
        <v>0</v>
      </c>
      <c r="AA7" s="49">
        <v>0</v>
      </c>
      <c r="AB7" s="92">
        <v>7</v>
      </c>
      <c r="AC7" s="92"/>
      <c r="AD7" s="93"/>
      <c r="AE7" s="64" t="s">
        <v>1141</v>
      </c>
      <c r="AF7" s="64">
        <v>41</v>
      </c>
      <c r="AG7" s="64">
        <v>220</v>
      </c>
      <c r="AH7" s="64">
        <v>18167</v>
      </c>
      <c r="AI7" s="64">
        <v>9158</v>
      </c>
      <c r="AJ7" s="64"/>
      <c r="AK7" s="64"/>
      <c r="AL7" s="64" t="s">
        <v>1217</v>
      </c>
      <c r="AM7" s="64"/>
      <c r="AN7" s="64"/>
      <c r="AO7" s="66">
        <v>42668.34224537037</v>
      </c>
      <c r="AP7" s="67" t="s">
        <v>1260</v>
      </c>
      <c r="AQ7" s="64" t="b">
        <v>1</v>
      </c>
      <c r="AR7" s="64" t="b">
        <v>0</v>
      </c>
      <c r="AS7" s="64" t="b">
        <v>0</v>
      </c>
      <c r="AT7" s="64"/>
      <c r="AU7" s="64">
        <v>0</v>
      </c>
      <c r="AV7" s="64"/>
      <c r="AW7" s="64" t="b">
        <v>0</v>
      </c>
      <c r="AX7" s="64" t="s">
        <v>218</v>
      </c>
      <c r="AY7" s="67" t="s">
        <v>1324</v>
      </c>
      <c r="AZ7" s="104" t="s">
        <v>66</v>
      </c>
      <c r="BA7" s="48"/>
      <c r="BB7" s="48"/>
      <c r="BC7" s="48"/>
      <c r="BD7" s="48"/>
      <c r="BE7" s="48" t="s">
        <v>831</v>
      </c>
      <c r="BF7" s="48" t="s">
        <v>831</v>
      </c>
      <c r="BG7" s="86" t="s">
        <v>1514</v>
      </c>
      <c r="BH7" s="86" t="s">
        <v>1514</v>
      </c>
      <c r="BI7" s="86" t="s">
        <v>1570</v>
      </c>
      <c r="BJ7" s="86" t="s">
        <v>1570</v>
      </c>
      <c r="BK7" s="48">
        <v>0</v>
      </c>
      <c r="BL7" s="49">
        <v>0</v>
      </c>
      <c r="BM7" s="48">
        <v>0</v>
      </c>
      <c r="BN7" s="49">
        <v>0</v>
      </c>
      <c r="BO7" s="48">
        <v>0</v>
      </c>
      <c r="BP7" s="49">
        <v>0</v>
      </c>
      <c r="BQ7" s="48">
        <v>36</v>
      </c>
      <c r="BR7" s="49">
        <v>100</v>
      </c>
      <c r="BS7" s="48">
        <v>36</v>
      </c>
      <c r="BT7" s="63" t="str">
        <f>REPLACE(INDEX(GroupVertices[Group],MATCH(Vertices[[#This Row],[Vertex]],GroupVertices[Vertex],0)),1,1,"")</f>
        <v>5</v>
      </c>
      <c r="BU7" s="2"/>
      <c r="BV7" s="3"/>
      <c r="BW7" s="3"/>
      <c r="BX7" s="3"/>
      <c r="BY7" s="3"/>
    </row>
    <row r="8" spans="1:77" ht="41.45" customHeight="1">
      <c r="A8" s="62" t="s">
        <v>710</v>
      </c>
      <c r="B8" s="64"/>
      <c r="C8" s="81"/>
      <c r="D8" s="81" t="s">
        <v>64</v>
      </c>
      <c r="E8" s="88">
        <v>175.78515845296872</v>
      </c>
      <c r="F8" s="99">
        <v>99.99296092052242</v>
      </c>
      <c r="G8" s="72" t="s">
        <v>868</v>
      </c>
      <c r="H8" s="100"/>
      <c r="I8" s="73" t="s">
        <v>710</v>
      </c>
      <c r="J8" s="91"/>
      <c r="K8" s="101"/>
      <c r="L8" s="73" t="s">
        <v>1366</v>
      </c>
      <c r="M8" s="102">
        <v>3.3458905538950967</v>
      </c>
      <c r="N8" s="96">
        <v>6623.1318359375</v>
      </c>
      <c r="O8" s="96">
        <v>1189.2392578125</v>
      </c>
      <c r="P8" s="97"/>
      <c r="Q8" s="98"/>
      <c r="R8" s="98"/>
      <c r="S8" s="103"/>
      <c r="T8" s="48">
        <v>3</v>
      </c>
      <c r="U8" s="48">
        <v>1</v>
      </c>
      <c r="V8" s="49">
        <v>2</v>
      </c>
      <c r="W8" s="49">
        <v>0.5</v>
      </c>
      <c r="X8" s="49">
        <v>0</v>
      </c>
      <c r="Y8" s="49">
        <v>1.723381</v>
      </c>
      <c r="Z8" s="49">
        <v>0</v>
      </c>
      <c r="AA8" s="49">
        <v>0</v>
      </c>
      <c r="AB8" s="92">
        <v>8</v>
      </c>
      <c r="AC8" s="92"/>
      <c r="AD8" s="93"/>
      <c r="AE8" s="64" t="s">
        <v>1142</v>
      </c>
      <c r="AF8" s="64">
        <v>17</v>
      </c>
      <c r="AG8" s="64">
        <v>13310</v>
      </c>
      <c r="AH8" s="64">
        <v>14779</v>
      </c>
      <c r="AI8" s="64">
        <v>10</v>
      </c>
      <c r="AJ8" s="64"/>
      <c r="AK8" s="64"/>
      <c r="AL8" s="64" t="s">
        <v>1218</v>
      </c>
      <c r="AM8" s="67" t="s">
        <v>1236</v>
      </c>
      <c r="AN8" s="64"/>
      <c r="AO8" s="66">
        <v>40551.28328703704</v>
      </c>
      <c r="AP8" s="67" t="s">
        <v>1261</v>
      </c>
      <c r="AQ8" s="64" t="b">
        <v>1</v>
      </c>
      <c r="AR8" s="64" t="b">
        <v>0</v>
      </c>
      <c r="AS8" s="64" t="b">
        <v>1</v>
      </c>
      <c r="AT8" s="64"/>
      <c r="AU8" s="64">
        <v>11</v>
      </c>
      <c r="AV8" s="67" t="s">
        <v>276</v>
      </c>
      <c r="AW8" s="64" t="b">
        <v>0</v>
      </c>
      <c r="AX8" s="64" t="s">
        <v>218</v>
      </c>
      <c r="AY8" s="67" t="s">
        <v>1325</v>
      </c>
      <c r="AZ8" s="104" t="s">
        <v>66</v>
      </c>
      <c r="BA8" s="48" t="s">
        <v>795</v>
      </c>
      <c r="BB8" s="48" t="s">
        <v>795</v>
      </c>
      <c r="BC8" s="48" t="s">
        <v>820</v>
      </c>
      <c r="BD8" s="48" t="s">
        <v>820</v>
      </c>
      <c r="BE8" s="48" t="s">
        <v>832</v>
      </c>
      <c r="BF8" s="48" t="s">
        <v>832</v>
      </c>
      <c r="BG8" s="86" t="s">
        <v>1514</v>
      </c>
      <c r="BH8" s="86" t="s">
        <v>1514</v>
      </c>
      <c r="BI8" s="86" t="s">
        <v>1570</v>
      </c>
      <c r="BJ8" s="86" t="s">
        <v>1570</v>
      </c>
      <c r="BK8" s="48">
        <v>0</v>
      </c>
      <c r="BL8" s="49">
        <v>0</v>
      </c>
      <c r="BM8" s="48">
        <v>0</v>
      </c>
      <c r="BN8" s="49">
        <v>0</v>
      </c>
      <c r="BO8" s="48">
        <v>0</v>
      </c>
      <c r="BP8" s="49">
        <v>0</v>
      </c>
      <c r="BQ8" s="48">
        <v>36</v>
      </c>
      <c r="BR8" s="49">
        <v>100</v>
      </c>
      <c r="BS8" s="48">
        <v>36</v>
      </c>
      <c r="BT8" s="63" t="str">
        <f>REPLACE(INDEX(GroupVertices[Group],MATCH(Vertices[[#This Row],[Vertex]],GroupVertices[Vertex],0)),1,1,"")</f>
        <v>5</v>
      </c>
      <c r="BU8" s="2"/>
      <c r="BV8" s="3"/>
      <c r="BW8" s="3"/>
      <c r="BX8" s="3"/>
      <c r="BY8" s="3"/>
    </row>
    <row r="9" spans="1:77" ht="41.45" customHeight="1">
      <c r="A9" s="62" t="s">
        <v>711</v>
      </c>
      <c r="B9" s="64"/>
      <c r="C9" s="81"/>
      <c r="D9" s="81" t="s">
        <v>64</v>
      </c>
      <c r="E9" s="88">
        <v>162.28086444182802</v>
      </c>
      <c r="F9" s="99">
        <v>99.9998565829232</v>
      </c>
      <c r="G9" s="72" t="s">
        <v>869</v>
      </c>
      <c r="H9" s="100"/>
      <c r="I9" s="73" t="s">
        <v>711</v>
      </c>
      <c r="J9" s="91"/>
      <c r="K9" s="101"/>
      <c r="L9" s="73" t="s">
        <v>1367</v>
      </c>
      <c r="M9" s="102">
        <v>1.047796131125898</v>
      </c>
      <c r="N9" s="96">
        <v>6623.1318359375</v>
      </c>
      <c r="O9" s="96">
        <v>2159.408447265625</v>
      </c>
      <c r="P9" s="97"/>
      <c r="Q9" s="98"/>
      <c r="R9" s="98"/>
      <c r="S9" s="103"/>
      <c r="T9" s="48">
        <v>0</v>
      </c>
      <c r="U9" s="48">
        <v>1</v>
      </c>
      <c r="V9" s="49">
        <v>0</v>
      </c>
      <c r="W9" s="49">
        <v>0.333333</v>
      </c>
      <c r="X9" s="49">
        <v>0</v>
      </c>
      <c r="Y9" s="49">
        <v>0.63829</v>
      </c>
      <c r="Z9" s="49">
        <v>0</v>
      </c>
      <c r="AA9" s="49">
        <v>0</v>
      </c>
      <c r="AB9" s="92">
        <v>9</v>
      </c>
      <c r="AC9" s="92"/>
      <c r="AD9" s="93"/>
      <c r="AE9" s="64" t="s">
        <v>1143</v>
      </c>
      <c r="AF9" s="64">
        <v>1292</v>
      </c>
      <c r="AG9" s="64">
        <v>280</v>
      </c>
      <c r="AH9" s="64">
        <v>10104</v>
      </c>
      <c r="AI9" s="64">
        <v>17967</v>
      </c>
      <c r="AJ9" s="64"/>
      <c r="AK9" s="64" t="s">
        <v>1181</v>
      </c>
      <c r="AL9" s="64" t="s">
        <v>1219</v>
      </c>
      <c r="AM9" s="64"/>
      <c r="AN9" s="64"/>
      <c r="AO9" s="66">
        <v>40243.71262731482</v>
      </c>
      <c r="AP9" s="67" t="s">
        <v>1262</v>
      </c>
      <c r="AQ9" s="64" t="b">
        <v>0</v>
      </c>
      <c r="AR9" s="64" t="b">
        <v>0</v>
      </c>
      <c r="AS9" s="64" t="b">
        <v>1</v>
      </c>
      <c r="AT9" s="64"/>
      <c r="AU9" s="64">
        <v>7</v>
      </c>
      <c r="AV9" s="67" t="s">
        <v>700</v>
      </c>
      <c r="AW9" s="64" t="b">
        <v>0</v>
      </c>
      <c r="AX9" s="64" t="s">
        <v>218</v>
      </c>
      <c r="AY9" s="67" t="s">
        <v>1326</v>
      </c>
      <c r="AZ9" s="104" t="s">
        <v>66</v>
      </c>
      <c r="BA9" s="48"/>
      <c r="BB9" s="48"/>
      <c r="BC9" s="48"/>
      <c r="BD9" s="48"/>
      <c r="BE9" s="48" t="s">
        <v>831</v>
      </c>
      <c r="BF9" s="48" t="s">
        <v>831</v>
      </c>
      <c r="BG9" s="86" t="s">
        <v>1514</v>
      </c>
      <c r="BH9" s="86" t="s">
        <v>1514</v>
      </c>
      <c r="BI9" s="86" t="s">
        <v>1570</v>
      </c>
      <c r="BJ9" s="86" t="s">
        <v>1570</v>
      </c>
      <c r="BK9" s="48">
        <v>0</v>
      </c>
      <c r="BL9" s="49">
        <v>0</v>
      </c>
      <c r="BM9" s="48">
        <v>0</v>
      </c>
      <c r="BN9" s="49">
        <v>0</v>
      </c>
      <c r="BO9" s="48">
        <v>0</v>
      </c>
      <c r="BP9" s="49">
        <v>0</v>
      </c>
      <c r="BQ9" s="48">
        <v>36</v>
      </c>
      <c r="BR9" s="49">
        <v>100</v>
      </c>
      <c r="BS9" s="48">
        <v>36</v>
      </c>
      <c r="BT9" s="63" t="str">
        <f>REPLACE(INDEX(GroupVertices[Group],MATCH(Vertices[[#This Row],[Vertex]],GroupVertices[Vertex],0)),1,1,"")</f>
        <v>5</v>
      </c>
      <c r="BU9" s="2"/>
      <c r="BV9" s="3"/>
      <c r="BW9" s="3"/>
      <c r="BX9" s="3"/>
      <c r="BY9" s="3"/>
    </row>
    <row r="10" spans="1:77" ht="41.45" customHeight="1">
      <c r="A10" s="62" t="s">
        <v>712</v>
      </c>
      <c r="B10" s="64"/>
      <c r="C10" s="81"/>
      <c r="D10" s="81" t="s">
        <v>64</v>
      </c>
      <c r="E10" s="88">
        <v>162.0549292081804</v>
      </c>
      <c r="F10" s="99">
        <v>99.99997195164181</v>
      </c>
      <c r="G10" s="72" t="s">
        <v>870</v>
      </c>
      <c r="H10" s="100"/>
      <c r="I10" s="73" t="s">
        <v>712</v>
      </c>
      <c r="J10" s="91"/>
      <c r="K10" s="101"/>
      <c r="L10" s="73" t="s">
        <v>1368</v>
      </c>
      <c r="M10" s="102">
        <v>1.0093475828401204</v>
      </c>
      <c r="N10" s="96">
        <v>8166.3857421875</v>
      </c>
      <c r="O10" s="96">
        <v>3110.017578125</v>
      </c>
      <c r="P10" s="97"/>
      <c r="Q10" s="98"/>
      <c r="R10" s="98"/>
      <c r="S10" s="103"/>
      <c r="T10" s="48">
        <v>0</v>
      </c>
      <c r="U10" s="48">
        <v>1</v>
      </c>
      <c r="V10" s="49">
        <v>0</v>
      </c>
      <c r="W10" s="49">
        <v>0.333333</v>
      </c>
      <c r="X10" s="49">
        <v>0</v>
      </c>
      <c r="Y10" s="49">
        <v>0.63829</v>
      </c>
      <c r="Z10" s="49">
        <v>0</v>
      </c>
      <c r="AA10" s="49">
        <v>0</v>
      </c>
      <c r="AB10" s="92">
        <v>10</v>
      </c>
      <c r="AC10" s="92"/>
      <c r="AD10" s="93"/>
      <c r="AE10" s="64" t="s">
        <v>1144</v>
      </c>
      <c r="AF10" s="64">
        <v>199</v>
      </c>
      <c r="AG10" s="64">
        <v>62</v>
      </c>
      <c r="AH10" s="64">
        <v>301</v>
      </c>
      <c r="AI10" s="64">
        <v>7298</v>
      </c>
      <c r="AJ10" s="64"/>
      <c r="AK10" s="64" t="s">
        <v>1182</v>
      </c>
      <c r="AL10" s="64" t="s">
        <v>1220</v>
      </c>
      <c r="AM10" s="64"/>
      <c r="AN10" s="64"/>
      <c r="AO10" s="66">
        <v>43371.074525462966</v>
      </c>
      <c r="AP10" s="67" t="s">
        <v>1263</v>
      </c>
      <c r="AQ10" s="64" t="b">
        <v>0</v>
      </c>
      <c r="AR10" s="64" t="b">
        <v>0</v>
      </c>
      <c r="AS10" s="64" t="b">
        <v>0</v>
      </c>
      <c r="AT10" s="64"/>
      <c r="AU10" s="64">
        <v>0</v>
      </c>
      <c r="AV10" s="67" t="s">
        <v>276</v>
      </c>
      <c r="AW10" s="64" t="b">
        <v>0</v>
      </c>
      <c r="AX10" s="64" t="s">
        <v>218</v>
      </c>
      <c r="AY10" s="67" t="s">
        <v>1327</v>
      </c>
      <c r="AZ10" s="104" t="s">
        <v>66</v>
      </c>
      <c r="BA10" s="48"/>
      <c r="BB10" s="48"/>
      <c r="BC10" s="48"/>
      <c r="BD10" s="48"/>
      <c r="BE10" s="48"/>
      <c r="BF10" s="48"/>
      <c r="BG10" s="86" t="s">
        <v>1623</v>
      </c>
      <c r="BH10" s="86" t="s">
        <v>1623</v>
      </c>
      <c r="BI10" s="86" t="s">
        <v>1654</v>
      </c>
      <c r="BJ10" s="86" t="s">
        <v>1654</v>
      </c>
      <c r="BK10" s="48">
        <v>0</v>
      </c>
      <c r="BL10" s="49">
        <v>0</v>
      </c>
      <c r="BM10" s="48">
        <v>0</v>
      </c>
      <c r="BN10" s="49">
        <v>0</v>
      </c>
      <c r="BO10" s="48">
        <v>0</v>
      </c>
      <c r="BP10" s="49">
        <v>0</v>
      </c>
      <c r="BQ10" s="48">
        <v>28</v>
      </c>
      <c r="BR10" s="49">
        <v>100</v>
      </c>
      <c r="BS10" s="48">
        <v>28</v>
      </c>
      <c r="BT10" s="63" t="str">
        <f>REPLACE(INDEX(GroupVertices[Group],MATCH(Vertices[[#This Row],[Vertex]],GroupVertices[Vertex],0)),1,1,"")</f>
        <v>4</v>
      </c>
      <c r="BU10" s="2"/>
      <c r="BV10" s="3"/>
      <c r="BW10" s="3"/>
      <c r="BX10" s="3"/>
      <c r="BY10" s="3"/>
    </row>
    <row r="11" spans="1:77" ht="41.45" customHeight="1">
      <c r="A11" s="62" t="s">
        <v>722</v>
      </c>
      <c r="B11" s="64"/>
      <c r="C11" s="81"/>
      <c r="D11" s="81" t="s">
        <v>64</v>
      </c>
      <c r="E11" s="88">
        <v>162.9027045344362</v>
      </c>
      <c r="F11" s="99">
        <v>99.9995390543399</v>
      </c>
      <c r="G11" s="72" t="s">
        <v>880</v>
      </c>
      <c r="H11" s="100"/>
      <c r="I11" s="73" t="s">
        <v>722</v>
      </c>
      <c r="J11" s="91"/>
      <c r="K11" s="101"/>
      <c r="L11" s="73" t="s">
        <v>1369</v>
      </c>
      <c r="M11" s="102">
        <v>1.1536178236555619</v>
      </c>
      <c r="N11" s="96">
        <v>9066.6171875</v>
      </c>
      <c r="O11" s="96">
        <v>3110.017578125</v>
      </c>
      <c r="P11" s="97"/>
      <c r="Q11" s="98"/>
      <c r="R11" s="98"/>
      <c r="S11" s="103"/>
      <c r="T11" s="48">
        <v>2</v>
      </c>
      <c r="U11" s="48">
        <v>2</v>
      </c>
      <c r="V11" s="49">
        <v>2</v>
      </c>
      <c r="W11" s="49">
        <v>0.5</v>
      </c>
      <c r="X11" s="49">
        <v>0</v>
      </c>
      <c r="Y11" s="49">
        <v>1.723381</v>
      </c>
      <c r="Z11" s="49">
        <v>0</v>
      </c>
      <c r="AA11" s="49">
        <v>0</v>
      </c>
      <c r="AB11" s="92">
        <v>11</v>
      </c>
      <c r="AC11" s="92"/>
      <c r="AD11" s="93"/>
      <c r="AE11" s="64" t="s">
        <v>1145</v>
      </c>
      <c r="AF11" s="64">
        <v>627</v>
      </c>
      <c r="AG11" s="64">
        <v>880</v>
      </c>
      <c r="AH11" s="64">
        <v>3992</v>
      </c>
      <c r="AI11" s="64">
        <v>6614</v>
      </c>
      <c r="AJ11" s="64"/>
      <c r="AK11" s="64" t="s">
        <v>1183</v>
      </c>
      <c r="AL11" s="64"/>
      <c r="AM11" s="67" t="s">
        <v>1237</v>
      </c>
      <c r="AN11" s="64"/>
      <c r="AO11" s="66">
        <v>41699.162314814814</v>
      </c>
      <c r="AP11" s="67" t="s">
        <v>1264</v>
      </c>
      <c r="AQ11" s="64" t="b">
        <v>1</v>
      </c>
      <c r="AR11" s="64" t="b">
        <v>0</v>
      </c>
      <c r="AS11" s="64" t="b">
        <v>1</v>
      </c>
      <c r="AT11" s="64"/>
      <c r="AU11" s="64">
        <v>1</v>
      </c>
      <c r="AV11" s="67" t="s">
        <v>276</v>
      </c>
      <c r="AW11" s="64" t="b">
        <v>0</v>
      </c>
      <c r="AX11" s="64" t="s">
        <v>218</v>
      </c>
      <c r="AY11" s="67" t="s">
        <v>1328</v>
      </c>
      <c r="AZ11" s="104" t="s">
        <v>66</v>
      </c>
      <c r="BA11" s="48" t="s">
        <v>1596</v>
      </c>
      <c r="BB11" s="48" t="s">
        <v>1596</v>
      </c>
      <c r="BC11" s="48" t="s">
        <v>1604</v>
      </c>
      <c r="BD11" s="48" t="s">
        <v>1604</v>
      </c>
      <c r="BE11" s="48" t="s">
        <v>833</v>
      </c>
      <c r="BF11" s="48" t="s">
        <v>833</v>
      </c>
      <c r="BG11" s="86" t="s">
        <v>1624</v>
      </c>
      <c r="BH11" s="86" t="s">
        <v>1640</v>
      </c>
      <c r="BI11" s="86" t="s">
        <v>1569</v>
      </c>
      <c r="BJ11" s="86" t="s">
        <v>1669</v>
      </c>
      <c r="BK11" s="48">
        <v>0</v>
      </c>
      <c r="BL11" s="49">
        <v>0</v>
      </c>
      <c r="BM11" s="48">
        <v>0</v>
      </c>
      <c r="BN11" s="49">
        <v>0</v>
      </c>
      <c r="BO11" s="48">
        <v>0</v>
      </c>
      <c r="BP11" s="49">
        <v>0</v>
      </c>
      <c r="BQ11" s="48">
        <v>215</v>
      </c>
      <c r="BR11" s="49">
        <v>100</v>
      </c>
      <c r="BS11" s="48">
        <v>215</v>
      </c>
      <c r="BT11" s="63" t="str">
        <f>REPLACE(INDEX(GroupVertices[Group],MATCH(Vertices[[#This Row],[Vertex]],GroupVertices[Vertex],0)),1,1,"")</f>
        <v>4</v>
      </c>
      <c r="BU11" s="2"/>
      <c r="BV11" s="3"/>
      <c r="BW11" s="3"/>
      <c r="BX11" s="3"/>
      <c r="BY11" s="3"/>
    </row>
    <row r="12" spans="1:77" ht="41.45" customHeight="1">
      <c r="A12" s="62" t="s">
        <v>729</v>
      </c>
      <c r="B12" s="64"/>
      <c r="C12" s="81"/>
      <c r="D12" s="81" t="s">
        <v>64</v>
      </c>
      <c r="E12" s="88">
        <v>162.71200690603635</v>
      </c>
      <c r="F12" s="99">
        <v>99.99963642977211</v>
      </c>
      <c r="G12" s="72" t="s">
        <v>1301</v>
      </c>
      <c r="H12" s="100"/>
      <c r="I12" s="73" t="s">
        <v>729</v>
      </c>
      <c r="J12" s="91"/>
      <c r="K12" s="101"/>
      <c r="L12" s="73" t="s">
        <v>1370</v>
      </c>
      <c r="M12" s="102">
        <v>1.121165837946465</v>
      </c>
      <c r="N12" s="96">
        <v>5529.99365234375</v>
      </c>
      <c r="O12" s="96">
        <v>3399.2373046875</v>
      </c>
      <c r="P12" s="97"/>
      <c r="Q12" s="98"/>
      <c r="R12" s="98"/>
      <c r="S12" s="103"/>
      <c r="T12" s="48">
        <v>1</v>
      </c>
      <c r="U12" s="48">
        <v>0</v>
      </c>
      <c r="V12" s="49">
        <v>0</v>
      </c>
      <c r="W12" s="49">
        <v>0.010417</v>
      </c>
      <c r="X12" s="49">
        <v>0.004387</v>
      </c>
      <c r="Y12" s="49">
        <v>0.293658</v>
      </c>
      <c r="Z12" s="49">
        <v>0</v>
      </c>
      <c r="AA12" s="49">
        <v>0</v>
      </c>
      <c r="AB12" s="92">
        <v>12</v>
      </c>
      <c r="AC12" s="92"/>
      <c r="AD12" s="93"/>
      <c r="AE12" s="64" t="s">
        <v>1146</v>
      </c>
      <c r="AF12" s="64">
        <v>199</v>
      </c>
      <c r="AG12" s="64">
        <v>696</v>
      </c>
      <c r="AH12" s="64">
        <v>825</v>
      </c>
      <c r="AI12" s="64">
        <v>1005</v>
      </c>
      <c r="AJ12" s="64"/>
      <c r="AK12" s="64" t="s">
        <v>1184</v>
      </c>
      <c r="AL12" s="64"/>
      <c r="AM12" s="67" t="s">
        <v>1238</v>
      </c>
      <c r="AN12" s="64"/>
      <c r="AO12" s="66">
        <v>43565.150659722225</v>
      </c>
      <c r="AP12" s="67" t="s">
        <v>1265</v>
      </c>
      <c r="AQ12" s="64" t="b">
        <v>1</v>
      </c>
      <c r="AR12" s="64" t="b">
        <v>0</v>
      </c>
      <c r="AS12" s="64" t="b">
        <v>0</v>
      </c>
      <c r="AT12" s="64"/>
      <c r="AU12" s="64">
        <v>0</v>
      </c>
      <c r="AV12" s="64"/>
      <c r="AW12" s="64" t="b">
        <v>0</v>
      </c>
      <c r="AX12" s="64" t="s">
        <v>218</v>
      </c>
      <c r="AY12" s="67" t="s">
        <v>1329</v>
      </c>
      <c r="AZ12" s="104" t="s">
        <v>65</v>
      </c>
      <c r="BA12" s="48"/>
      <c r="BB12" s="48"/>
      <c r="BC12" s="48"/>
      <c r="BD12" s="48"/>
      <c r="BE12" s="48"/>
      <c r="BF12" s="48"/>
      <c r="BG12" s="48"/>
      <c r="BH12" s="48"/>
      <c r="BI12" s="48"/>
      <c r="BJ12" s="48"/>
      <c r="BK12" s="48"/>
      <c r="BL12" s="49"/>
      <c r="BM12" s="48"/>
      <c r="BN12" s="49"/>
      <c r="BO12" s="48"/>
      <c r="BP12" s="49"/>
      <c r="BQ12" s="48"/>
      <c r="BR12" s="49"/>
      <c r="BS12" s="48"/>
      <c r="BT12" s="63" t="str">
        <f>REPLACE(INDEX(GroupVertices[Group],MATCH(Vertices[[#This Row],[Vertex]],GroupVertices[Vertex],0)),1,1,"")</f>
        <v>2</v>
      </c>
      <c r="BU12" s="2"/>
      <c r="BV12" s="3"/>
      <c r="BW12" s="3"/>
      <c r="BX12" s="3"/>
      <c r="BY12" s="3"/>
    </row>
    <row r="13" spans="1:77" ht="41.45" customHeight="1">
      <c r="A13" s="62" t="s">
        <v>714</v>
      </c>
      <c r="B13" s="64"/>
      <c r="C13" s="81"/>
      <c r="D13" s="81" t="s">
        <v>64</v>
      </c>
      <c r="E13" s="88">
        <v>162.12436801852164</v>
      </c>
      <c r="F13" s="99">
        <v>99.99993649428333</v>
      </c>
      <c r="G13" s="72" t="s">
        <v>872</v>
      </c>
      <c r="H13" s="100"/>
      <c r="I13" s="73" t="s">
        <v>714</v>
      </c>
      <c r="J13" s="91"/>
      <c r="K13" s="101"/>
      <c r="L13" s="73" t="s">
        <v>1371</v>
      </c>
      <c r="M13" s="102">
        <v>1.0211643385059328</v>
      </c>
      <c r="N13" s="96">
        <v>2680.235595703125</v>
      </c>
      <c r="O13" s="96">
        <v>704.1549072265625</v>
      </c>
      <c r="P13" s="97"/>
      <c r="Q13" s="98"/>
      <c r="R13" s="98"/>
      <c r="S13" s="103"/>
      <c r="T13" s="48">
        <v>0</v>
      </c>
      <c r="U13" s="48">
        <v>3</v>
      </c>
      <c r="V13" s="49">
        <v>0.285714</v>
      </c>
      <c r="W13" s="49">
        <v>0.011364</v>
      </c>
      <c r="X13" s="49">
        <v>0.013337</v>
      </c>
      <c r="Y13" s="49">
        <v>0.548248</v>
      </c>
      <c r="Z13" s="49">
        <v>0.3333333333333333</v>
      </c>
      <c r="AA13" s="49">
        <v>0</v>
      </c>
      <c r="AB13" s="92">
        <v>13</v>
      </c>
      <c r="AC13" s="92"/>
      <c r="AD13" s="93"/>
      <c r="AE13" s="64" t="s">
        <v>1147</v>
      </c>
      <c r="AF13" s="64">
        <v>429</v>
      </c>
      <c r="AG13" s="64">
        <v>129</v>
      </c>
      <c r="AH13" s="64">
        <v>6324</v>
      </c>
      <c r="AI13" s="64">
        <v>8015</v>
      </c>
      <c r="AJ13" s="64"/>
      <c r="AK13" s="64" t="s">
        <v>1185</v>
      </c>
      <c r="AL13" s="64" t="s">
        <v>1221</v>
      </c>
      <c r="AM13" s="64"/>
      <c r="AN13" s="64"/>
      <c r="AO13" s="66">
        <v>41348.92199074074</v>
      </c>
      <c r="AP13" s="67" t="s">
        <v>1266</v>
      </c>
      <c r="AQ13" s="64" t="b">
        <v>1</v>
      </c>
      <c r="AR13" s="64" t="b">
        <v>0</v>
      </c>
      <c r="AS13" s="64" t="b">
        <v>0</v>
      </c>
      <c r="AT13" s="64"/>
      <c r="AU13" s="64">
        <v>2</v>
      </c>
      <c r="AV13" s="67" t="s">
        <v>276</v>
      </c>
      <c r="AW13" s="64" t="b">
        <v>0</v>
      </c>
      <c r="AX13" s="64" t="s">
        <v>218</v>
      </c>
      <c r="AY13" s="67" t="s">
        <v>1330</v>
      </c>
      <c r="AZ13" s="104" t="s">
        <v>66</v>
      </c>
      <c r="BA13" s="48"/>
      <c r="BB13" s="48"/>
      <c r="BC13" s="48"/>
      <c r="BD13" s="48"/>
      <c r="BE13" s="48"/>
      <c r="BF13" s="48"/>
      <c r="BG13" s="86" t="s">
        <v>1625</v>
      </c>
      <c r="BH13" s="86" t="s">
        <v>1641</v>
      </c>
      <c r="BI13" s="86" t="s">
        <v>1655</v>
      </c>
      <c r="BJ13" s="86" t="s">
        <v>1655</v>
      </c>
      <c r="BK13" s="48">
        <v>0</v>
      </c>
      <c r="BL13" s="49">
        <v>0</v>
      </c>
      <c r="BM13" s="48">
        <v>0</v>
      </c>
      <c r="BN13" s="49">
        <v>0</v>
      </c>
      <c r="BO13" s="48">
        <v>0</v>
      </c>
      <c r="BP13" s="49">
        <v>0</v>
      </c>
      <c r="BQ13" s="48">
        <v>128</v>
      </c>
      <c r="BR13" s="49">
        <v>100</v>
      </c>
      <c r="BS13" s="48">
        <v>128</v>
      </c>
      <c r="BT13" s="63" t="str">
        <f>REPLACE(INDEX(GroupVertices[Group],MATCH(Vertices[[#This Row],[Vertex]],GroupVertices[Vertex],0)),1,1,"")</f>
        <v>2</v>
      </c>
      <c r="BU13" s="2"/>
      <c r="BV13" s="3"/>
      <c r="BW13" s="3"/>
      <c r="BX13" s="3"/>
      <c r="BY13" s="3"/>
    </row>
    <row r="14" spans="1:77" ht="41.45" customHeight="1">
      <c r="A14" s="62" t="s">
        <v>723</v>
      </c>
      <c r="B14" s="64"/>
      <c r="C14" s="81"/>
      <c r="D14" s="81" t="s">
        <v>64</v>
      </c>
      <c r="E14" s="88">
        <v>162.38761365772575</v>
      </c>
      <c r="F14" s="99">
        <v>99.99980207384974</v>
      </c>
      <c r="G14" s="72" t="s">
        <v>881</v>
      </c>
      <c r="H14" s="100"/>
      <c r="I14" s="73" t="s">
        <v>723</v>
      </c>
      <c r="J14" s="91"/>
      <c r="K14" s="101"/>
      <c r="L14" s="73" t="s">
        <v>1372</v>
      </c>
      <c r="M14" s="102">
        <v>1.0659621883434904</v>
      </c>
      <c r="N14" s="96">
        <v>2435.35791015625</v>
      </c>
      <c r="O14" s="96">
        <v>1965.9671630859375</v>
      </c>
      <c r="P14" s="97"/>
      <c r="Q14" s="98"/>
      <c r="R14" s="98"/>
      <c r="S14" s="103"/>
      <c r="T14" s="48">
        <v>7</v>
      </c>
      <c r="U14" s="48">
        <v>10</v>
      </c>
      <c r="V14" s="49">
        <v>89.191697</v>
      </c>
      <c r="W14" s="49">
        <v>0.017241</v>
      </c>
      <c r="X14" s="49">
        <v>0.057205</v>
      </c>
      <c r="Y14" s="49">
        <v>1.966192</v>
      </c>
      <c r="Z14" s="49">
        <v>0.26515151515151514</v>
      </c>
      <c r="AA14" s="49">
        <v>0.25</v>
      </c>
      <c r="AB14" s="92">
        <v>14</v>
      </c>
      <c r="AC14" s="92"/>
      <c r="AD14" s="93"/>
      <c r="AE14" s="64" t="s">
        <v>1148</v>
      </c>
      <c r="AF14" s="64">
        <v>437</v>
      </c>
      <c r="AG14" s="64">
        <v>383</v>
      </c>
      <c r="AH14" s="64">
        <v>9747</v>
      </c>
      <c r="AI14" s="64">
        <v>66906</v>
      </c>
      <c r="AJ14" s="64"/>
      <c r="AK14" s="64" t="s">
        <v>1186</v>
      </c>
      <c r="AL14" s="64" t="s">
        <v>697</v>
      </c>
      <c r="AM14" s="64"/>
      <c r="AN14" s="64"/>
      <c r="AO14" s="66">
        <v>41077.8172337963</v>
      </c>
      <c r="AP14" s="67" t="s">
        <v>1267</v>
      </c>
      <c r="AQ14" s="64" t="b">
        <v>0</v>
      </c>
      <c r="AR14" s="64" t="b">
        <v>0</v>
      </c>
      <c r="AS14" s="64" t="b">
        <v>0</v>
      </c>
      <c r="AT14" s="64"/>
      <c r="AU14" s="64">
        <v>1</v>
      </c>
      <c r="AV14" s="67" t="s">
        <v>276</v>
      </c>
      <c r="AW14" s="64" t="b">
        <v>0</v>
      </c>
      <c r="AX14" s="64" t="s">
        <v>218</v>
      </c>
      <c r="AY14" s="67" t="s">
        <v>1331</v>
      </c>
      <c r="AZ14" s="104" t="s">
        <v>66</v>
      </c>
      <c r="BA14" s="48" t="s">
        <v>1597</v>
      </c>
      <c r="BB14" s="48" t="s">
        <v>1597</v>
      </c>
      <c r="BC14" s="48" t="s">
        <v>1605</v>
      </c>
      <c r="BD14" s="48" t="s">
        <v>1605</v>
      </c>
      <c r="BE14" s="48" t="s">
        <v>833</v>
      </c>
      <c r="BF14" s="48" t="s">
        <v>833</v>
      </c>
      <c r="BG14" s="86" t="s">
        <v>1626</v>
      </c>
      <c r="BH14" s="86" t="s">
        <v>1642</v>
      </c>
      <c r="BI14" s="86" t="s">
        <v>1656</v>
      </c>
      <c r="BJ14" s="86" t="s">
        <v>1656</v>
      </c>
      <c r="BK14" s="48">
        <v>0</v>
      </c>
      <c r="BL14" s="49">
        <v>0</v>
      </c>
      <c r="BM14" s="48">
        <v>0</v>
      </c>
      <c r="BN14" s="49">
        <v>0</v>
      </c>
      <c r="BO14" s="48">
        <v>0</v>
      </c>
      <c r="BP14" s="49">
        <v>0</v>
      </c>
      <c r="BQ14" s="48">
        <v>207</v>
      </c>
      <c r="BR14" s="49">
        <v>100</v>
      </c>
      <c r="BS14" s="48">
        <v>207</v>
      </c>
      <c r="BT14" s="63" t="str">
        <f>REPLACE(INDEX(GroupVertices[Group],MATCH(Vertices[[#This Row],[Vertex]],GroupVertices[Vertex],0)),1,1,"")</f>
        <v>2</v>
      </c>
      <c r="BU14" s="2"/>
      <c r="BV14" s="3"/>
      <c r="BW14" s="3"/>
      <c r="BX14" s="3"/>
      <c r="BY14" s="3"/>
    </row>
    <row r="15" spans="1:77" ht="41.45" customHeight="1">
      <c r="A15" s="62" t="s">
        <v>730</v>
      </c>
      <c r="B15" s="64"/>
      <c r="C15" s="81"/>
      <c r="D15" s="81" t="s">
        <v>64</v>
      </c>
      <c r="E15" s="88">
        <v>163.37219380435536</v>
      </c>
      <c r="F15" s="99">
        <v>99.99929932025951</v>
      </c>
      <c r="G15" s="72" t="s">
        <v>1302</v>
      </c>
      <c r="H15" s="100"/>
      <c r="I15" s="73" t="s">
        <v>730</v>
      </c>
      <c r="J15" s="91"/>
      <c r="K15" s="101"/>
      <c r="L15" s="73" t="s">
        <v>1373</v>
      </c>
      <c r="M15" s="102">
        <v>1.2335132015154582</v>
      </c>
      <c r="N15" s="96">
        <v>1350.7669677734375</v>
      </c>
      <c r="O15" s="96">
        <v>2377.942626953125</v>
      </c>
      <c r="P15" s="97"/>
      <c r="Q15" s="98"/>
      <c r="R15" s="98"/>
      <c r="S15" s="103"/>
      <c r="T15" s="48">
        <v>8</v>
      </c>
      <c r="U15" s="48">
        <v>0</v>
      </c>
      <c r="V15" s="49">
        <v>46.679487</v>
      </c>
      <c r="W15" s="49">
        <v>0.015625</v>
      </c>
      <c r="X15" s="49">
        <v>0.037444</v>
      </c>
      <c r="Y15" s="49">
        <v>1.279761</v>
      </c>
      <c r="Z15" s="49">
        <v>0.35714285714285715</v>
      </c>
      <c r="AA15" s="49">
        <v>0</v>
      </c>
      <c r="AB15" s="92">
        <v>15</v>
      </c>
      <c r="AC15" s="92"/>
      <c r="AD15" s="93"/>
      <c r="AE15" s="64" t="s">
        <v>1149</v>
      </c>
      <c r="AF15" s="64">
        <v>152</v>
      </c>
      <c r="AG15" s="64">
        <v>1333</v>
      </c>
      <c r="AH15" s="64">
        <v>10086</v>
      </c>
      <c r="AI15" s="64">
        <v>2231</v>
      </c>
      <c r="AJ15" s="64"/>
      <c r="AK15" s="64" t="s">
        <v>1187</v>
      </c>
      <c r="AL15" s="64" t="s">
        <v>1222</v>
      </c>
      <c r="AM15" s="67" t="s">
        <v>1239</v>
      </c>
      <c r="AN15" s="64"/>
      <c r="AO15" s="66">
        <v>41162.66043981481</v>
      </c>
      <c r="AP15" s="67" t="s">
        <v>1268</v>
      </c>
      <c r="AQ15" s="64" t="b">
        <v>0</v>
      </c>
      <c r="AR15" s="64" t="b">
        <v>0</v>
      </c>
      <c r="AS15" s="64" t="b">
        <v>1</v>
      </c>
      <c r="AT15" s="64"/>
      <c r="AU15" s="64">
        <v>21</v>
      </c>
      <c r="AV15" s="67" t="s">
        <v>276</v>
      </c>
      <c r="AW15" s="64" t="b">
        <v>0</v>
      </c>
      <c r="AX15" s="64" t="s">
        <v>218</v>
      </c>
      <c r="AY15" s="67" t="s">
        <v>1332</v>
      </c>
      <c r="AZ15" s="104" t="s">
        <v>65</v>
      </c>
      <c r="BA15" s="48"/>
      <c r="BB15" s="48"/>
      <c r="BC15" s="48"/>
      <c r="BD15" s="48"/>
      <c r="BE15" s="48"/>
      <c r="BF15" s="48"/>
      <c r="BG15" s="48"/>
      <c r="BH15" s="48"/>
      <c r="BI15" s="48"/>
      <c r="BJ15" s="48"/>
      <c r="BK15" s="48"/>
      <c r="BL15" s="49"/>
      <c r="BM15" s="48"/>
      <c r="BN15" s="49"/>
      <c r="BO15" s="48"/>
      <c r="BP15" s="49"/>
      <c r="BQ15" s="48"/>
      <c r="BR15" s="49"/>
      <c r="BS15" s="48"/>
      <c r="BT15" s="63" t="str">
        <f>REPLACE(INDEX(GroupVertices[Group],MATCH(Vertices[[#This Row],[Vertex]],GroupVertices[Vertex],0)),1,1,"")</f>
        <v>2</v>
      </c>
      <c r="BU15" s="2"/>
      <c r="BV15" s="3"/>
      <c r="BW15" s="3"/>
      <c r="BX15" s="3"/>
      <c r="BY15" s="3"/>
    </row>
    <row r="16" spans="1:77" ht="41.45" customHeight="1">
      <c r="A16" s="62" t="s">
        <v>731</v>
      </c>
      <c r="B16" s="64"/>
      <c r="C16" s="81"/>
      <c r="D16" s="81" t="s">
        <v>64</v>
      </c>
      <c r="E16" s="88">
        <v>162.50058127454957</v>
      </c>
      <c r="F16" s="99">
        <v>99.99974438949044</v>
      </c>
      <c r="G16" s="72" t="s">
        <v>1303</v>
      </c>
      <c r="H16" s="100"/>
      <c r="I16" s="73" t="s">
        <v>731</v>
      </c>
      <c r="J16" s="91"/>
      <c r="K16" s="101"/>
      <c r="L16" s="73" t="s">
        <v>1374</v>
      </c>
      <c r="M16" s="102">
        <v>1.0851864624863794</v>
      </c>
      <c r="N16" s="96">
        <v>1629.0850830078125</v>
      </c>
      <c r="O16" s="96">
        <v>771.4602661132812</v>
      </c>
      <c r="P16" s="97"/>
      <c r="Q16" s="98"/>
      <c r="R16" s="98"/>
      <c r="S16" s="103"/>
      <c r="T16" s="48">
        <v>9</v>
      </c>
      <c r="U16" s="48">
        <v>0</v>
      </c>
      <c r="V16" s="49">
        <v>64.964835</v>
      </c>
      <c r="W16" s="49">
        <v>0.015625</v>
      </c>
      <c r="X16" s="49">
        <v>0.038583</v>
      </c>
      <c r="Y16" s="49">
        <v>1.415817</v>
      </c>
      <c r="Z16" s="49">
        <v>0.2777777777777778</v>
      </c>
      <c r="AA16" s="49">
        <v>0</v>
      </c>
      <c r="AB16" s="92">
        <v>16</v>
      </c>
      <c r="AC16" s="92"/>
      <c r="AD16" s="93"/>
      <c r="AE16" s="64" t="s">
        <v>1150</v>
      </c>
      <c r="AF16" s="64">
        <v>566</v>
      </c>
      <c r="AG16" s="64">
        <v>492</v>
      </c>
      <c r="AH16" s="64">
        <v>5276</v>
      </c>
      <c r="AI16" s="64">
        <v>12496</v>
      </c>
      <c r="AJ16" s="64"/>
      <c r="AK16" s="64" t="s">
        <v>1188</v>
      </c>
      <c r="AL16" s="64"/>
      <c r="AM16" s="64"/>
      <c r="AN16" s="64"/>
      <c r="AO16" s="66">
        <v>41218.590787037036</v>
      </c>
      <c r="AP16" s="67" t="s">
        <v>1269</v>
      </c>
      <c r="AQ16" s="64" t="b">
        <v>0</v>
      </c>
      <c r="AR16" s="64" t="b">
        <v>0</v>
      </c>
      <c r="AS16" s="64" t="b">
        <v>1</v>
      </c>
      <c r="AT16" s="64"/>
      <c r="AU16" s="64">
        <v>15</v>
      </c>
      <c r="AV16" s="67" t="s">
        <v>277</v>
      </c>
      <c r="AW16" s="64" t="b">
        <v>0</v>
      </c>
      <c r="AX16" s="64" t="s">
        <v>218</v>
      </c>
      <c r="AY16" s="67" t="s">
        <v>1333</v>
      </c>
      <c r="AZ16" s="104" t="s">
        <v>65</v>
      </c>
      <c r="BA16" s="48"/>
      <c r="BB16" s="48"/>
      <c r="BC16" s="48"/>
      <c r="BD16" s="48"/>
      <c r="BE16" s="48"/>
      <c r="BF16" s="48"/>
      <c r="BG16" s="48"/>
      <c r="BH16" s="48"/>
      <c r="BI16" s="48"/>
      <c r="BJ16" s="48"/>
      <c r="BK16" s="48"/>
      <c r="BL16" s="49"/>
      <c r="BM16" s="48"/>
      <c r="BN16" s="49"/>
      <c r="BO16" s="48"/>
      <c r="BP16" s="49"/>
      <c r="BQ16" s="48"/>
      <c r="BR16" s="49"/>
      <c r="BS16" s="48"/>
      <c r="BT16" s="63" t="str">
        <f>REPLACE(INDEX(GroupVertices[Group],MATCH(Vertices[[#This Row],[Vertex]],GroupVertices[Vertex],0)),1,1,"")</f>
        <v>2</v>
      </c>
      <c r="BU16" s="2"/>
      <c r="BV16" s="3"/>
      <c r="BW16" s="3"/>
      <c r="BX16" s="3"/>
      <c r="BY16" s="3"/>
    </row>
    <row r="17" spans="1:77" ht="41.45" customHeight="1">
      <c r="A17" s="62" t="s">
        <v>715</v>
      </c>
      <c r="B17" s="64"/>
      <c r="C17" s="81"/>
      <c r="D17" s="81" t="s">
        <v>64</v>
      </c>
      <c r="E17" s="88">
        <v>162.96281574338832</v>
      </c>
      <c r="F17" s="99">
        <v>99.99950835991018</v>
      </c>
      <c r="G17" s="72" t="s">
        <v>873</v>
      </c>
      <c r="H17" s="100"/>
      <c r="I17" s="73" t="s">
        <v>715</v>
      </c>
      <c r="J17" s="91"/>
      <c r="K17" s="101"/>
      <c r="L17" s="73" t="s">
        <v>1375</v>
      </c>
      <c r="M17" s="102">
        <v>1.1638472539334295</v>
      </c>
      <c r="N17" s="96">
        <v>2871.511474609375</v>
      </c>
      <c r="O17" s="96">
        <v>4459.64794921875</v>
      </c>
      <c r="P17" s="97"/>
      <c r="Q17" s="98"/>
      <c r="R17" s="98"/>
      <c r="S17" s="103"/>
      <c r="T17" s="48">
        <v>0</v>
      </c>
      <c r="U17" s="48">
        <v>3</v>
      </c>
      <c r="V17" s="49">
        <v>0.467532</v>
      </c>
      <c r="W17" s="49">
        <v>0.011494</v>
      </c>
      <c r="X17" s="49">
        <v>0.014325</v>
      </c>
      <c r="Y17" s="49">
        <v>0.539516</v>
      </c>
      <c r="Z17" s="49">
        <v>0.3333333333333333</v>
      </c>
      <c r="AA17" s="49">
        <v>0</v>
      </c>
      <c r="AB17" s="92">
        <v>17</v>
      </c>
      <c r="AC17" s="92"/>
      <c r="AD17" s="93"/>
      <c r="AE17" s="64" t="s">
        <v>1151</v>
      </c>
      <c r="AF17" s="64">
        <v>1136</v>
      </c>
      <c r="AG17" s="64">
        <v>938</v>
      </c>
      <c r="AH17" s="64">
        <v>17331</v>
      </c>
      <c r="AI17" s="64">
        <v>748</v>
      </c>
      <c r="AJ17" s="64"/>
      <c r="AK17" s="64" t="s">
        <v>1189</v>
      </c>
      <c r="AL17" s="64" t="s">
        <v>697</v>
      </c>
      <c r="AM17" s="67" t="s">
        <v>1240</v>
      </c>
      <c r="AN17" s="64"/>
      <c r="AO17" s="66">
        <v>40011.136296296296</v>
      </c>
      <c r="AP17" s="67" t="s">
        <v>1270</v>
      </c>
      <c r="AQ17" s="64" t="b">
        <v>0</v>
      </c>
      <c r="AR17" s="64" t="b">
        <v>0</v>
      </c>
      <c r="AS17" s="64" t="b">
        <v>1</v>
      </c>
      <c r="AT17" s="64"/>
      <c r="AU17" s="64">
        <v>35</v>
      </c>
      <c r="AV17" s="67" t="s">
        <v>1295</v>
      </c>
      <c r="AW17" s="64" t="b">
        <v>0</v>
      </c>
      <c r="AX17" s="64" t="s">
        <v>218</v>
      </c>
      <c r="AY17" s="67" t="s">
        <v>1334</v>
      </c>
      <c r="AZ17" s="104" t="s">
        <v>66</v>
      </c>
      <c r="BA17" s="48"/>
      <c r="BB17" s="48"/>
      <c r="BC17" s="48"/>
      <c r="BD17" s="48"/>
      <c r="BE17" s="48" t="s">
        <v>834</v>
      </c>
      <c r="BF17" s="48" t="s">
        <v>834</v>
      </c>
      <c r="BG17" s="86" t="s">
        <v>1627</v>
      </c>
      <c r="BH17" s="86" t="s">
        <v>1627</v>
      </c>
      <c r="BI17" s="86" t="s">
        <v>1657</v>
      </c>
      <c r="BJ17" s="86" t="s">
        <v>1657</v>
      </c>
      <c r="BK17" s="48">
        <v>0</v>
      </c>
      <c r="BL17" s="49">
        <v>0</v>
      </c>
      <c r="BM17" s="48">
        <v>0</v>
      </c>
      <c r="BN17" s="49">
        <v>0</v>
      </c>
      <c r="BO17" s="48">
        <v>0</v>
      </c>
      <c r="BP17" s="49">
        <v>0</v>
      </c>
      <c r="BQ17" s="48">
        <v>27</v>
      </c>
      <c r="BR17" s="49">
        <v>100</v>
      </c>
      <c r="BS17" s="48">
        <v>27</v>
      </c>
      <c r="BT17" s="63" t="str">
        <f>REPLACE(INDEX(GroupVertices[Group],MATCH(Vertices[[#This Row],[Vertex]],GroupVertices[Vertex],0)),1,1,"")</f>
        <v>2</v>
      </c>
      <c r="BU17" s="2"/>
      <c r="BV17" s="3"/>
      <c r="BW17" s="3"/>
      <c r="BX17" s="3"/>
      <c r="BY17" s="3"/>
    </row>
    <row r="18" spans="1:77" ht="41.45" customHeight="1">
      <c r="A18" s="62" t="s">
        <v>724</v>
      </c>
      <c r="B18" s="64"/>
      <c r="C18" s="81"/>
      <c r="D18" s="81" t="s">
        <v>64</v>
      </c>
      <c r="E18" s="88">
        <v>162</v>
      </c>
      <c r="F18" s="99">
        <v>100</v>
      </c>
      <c r="G18" s="72" t="s">
        <v>882</v>
      </c>
      <c r="H18" s="100"/>
      <c r="I18" s="73" t="s">
        <v>724</v>
      </c>
      <c r="J18" s="91"/>
      <c r="K18" s="101"/>
      <c r="L18" s="73" t="s">
        <v>1376</v>
      </c>
      <c r="M18" s="102">
        <v>1</v>
      </c>
      <c r="N18" s="96">
        <v>2521.462158203125</v>
      </c>
      <c r="O18" s="96">
        <v>3235.310546875</v>
      </c>
      <c r="P18" s="97"/>
      <c r="Q18" s="98"/>
      <c r="R18" s="98"/>
      <c r="S18" s="103"/>
      <c r="T18" s="48">
        <v>7</v>
      </c>
      <c r="U18" s="48">
        <v>5</v>
      </c>
      <c r="V18" s="49">
        <v>26.403197</v>
      </c>
      <c r="W18" s="49">
        <v>0.016393</v>
      </c>
      <c r="X18" s="49">
        <v>0.052115</v>
      </c>
      <c r="Y18" s="49">
        <v>1.507615</v>
      </c>
      <c r="Z18" s="49">
        <v>0.4166666666666667</v>
      </c>
      <c r="AA18" s="49">
        <v>0.1111111111111111</v>
      </c>
      <c r="AB18" s="92">
        <v>18</v>
      </c>
      <c r="AC18" s="92"/>
      <c r="AD18" s="93"/>
      <c r="AE18" s="64" t="s">
        <v>1152</v>
      </c>
      <c r="AF18" s="64">
        <v>70</v>
      </c>
      <c r="AG18" s="64">
        <v>9</v>
      </c>
      <c r="AH18" s="64">
        <v>12</v>
      </c>
      <c r="AI18" s="64">
        <v>5</v>
      </c>
      <c r="AJ18" s="64"/>
      <c r="AK18" s="64" t="s">
        <v>1190</v>
      </c>
      <c r="AL18" s="64"/>
      <c r="AM18" s="67" t="s">
        <v>1241</v>
      </c>
      <c r="AN18" s="64"/>
      <c r="AO18" s="66">
        <v>43725.874606481484</v>
      </c>
      <c r="AP18" s="64"/>
      <c r="AQ18" s="64" t="b">
        <v>1</v>
      </c>
      <c r="AR18" s="64" t="b">
        <v>0</v>
      </c>
      <c r="AS18" s="64" t="b">
        <v>0</v>
      </c>
      <c r="AT18" s="64"/>
      <c r="AU18" s="64">
        <v>0</v>
      </c>
      <c r="AV18" s="64"/>
      <c r="AW18" s="64" t="b">
        <v>0</v>
      </c>
      <c r="AX18" s="64" t="s">
        <v>218</v>
      </c>
      <c r="AY18" s="67" t="s">
        <v>1335</v>
      </c>
      <c r="AZ18" s="104" t="s">
        <v>66</v>
      </c>
      <c r="BA18" s="48" t="s">
        <v>1598</v>
      </c>
      <c r="BB18" s="48" t="s">
        <v>1598</v>
      </c>
      <c r="BC18" s="48" t="s">
        <v>1606</v>
      </c>
      <c r="BD18" s="48" t="s">
        <v>1610</v>
      </c>
      <c r="BE18" s="48" t="s">
        <v>1469</v>
      </c>
      <c r="BF18" s="48" t="s">
        <v>1615</v>
      </c>
      <c r="BG18" s="86" t="s">
        <v>1628</v>
      </c>
      <c r="BH18" s="86" t="s">
        <v>1643</v>
      </c>
      <c r="BI18" s="86" t="s">
        <v>1658</v>
      </c>
      <c r="BJ18" s="86" t="s">
        <v>1658</v>
      </c>
      <c r="BK18" s="48">
        <v>0</v>
      </c>
      <c r="BL18" s="49">
        <v>0</v>
      </c>
      <c r="BM18" s="48">
        <v>0</v>
      </c>
      <c r="BN18" s="49">
        <v>0</v>
      </c>
      <c r="BO18" s="48">
        <v>0</v>
      </c>
      <c r="BP18" s="49">
        <v>0</v>
      </c>
      <c r="BQ18" s="48">
        <v>59</v>
      </c>
      <c r="BR18" s="49">
        <v>100</v>
      </c>
      <c r="BS18" s="48">
        <v>59</v>
      </c>
      <c r="BT18" s="63" t="str">
        <f>REPLACE(INDEX(GroupVertices[Group],MATCH(Vertices[[#This Row],[Vertex]],GroupVertices[Vertex],0)),1,1,"")</f>
        <v>2</v>
      </c>
      <c r="BU18" s="2"/>
      <c r="BV18" s="3"/>
      <c r="BW18" s="3"/>
      <c r="BX18" s="3"/>
      <c r="BY18" s="3"/>
    </row>
    <row r="19" spans="1:72" ht="41.45" customHeight="1">
      <c r="A19" s="62" t="s">
        <v>732</v>
      </c>
      <c r="B19" s="64"/>
      <c r="C19" s="81"/>
      <c r="D19" s="81" t="s">
        <v>64</v>
      </c>
      <c r="E19" s="88">
        <v>202.28383759931137</v>
      </c>
      <c r="F19" s="99">
        <v>99.97942996915916</v>
      </c>
      <c r="G19" s="72" t="s">
        <v>1304</v>
      </c>
      <c r="H19" s="100"/>
      <c r="I19" s="73" t="s">
        <v>732</v>
      </c>
      <c r="J19" s="91"/>
      <c r="K19" s="101"/>
      <c r="L19" s="73" t="s">
        <v>1377</v>
      </c>
      <c r="M19" s="102">
        <v>7.855305611559169</v>
      </c>
      <c r="N19" s="96">
        <v>7722.54833984375</v>
      </c>
      <c r="O19" s="96">
        <v>7996.49462890625</v>
      </c>
      <c r="P19" s="97"/>
      <c r="Q19" s="98"/>
      <c r="R19" s="98"/>
      <c r="S19" s="103"/>
      <c r="T19" s="48">
        <v>10</v>
      </c>
      <c r="U19" s="48">
        <v>0</v>
      </c>
      <c r="V19" s="49">
        <v>35.108425</v>
      </c>
      <c r="W19" s="49">
        <v>0.015385</v>
      </c>
      <c r="X19" s="49">
        <v>0.044511</v>
      </c>
      <c r="Y19" s="49">
        <v>1.512368</v>
      </c>
      <c r="Z19" s="49">
        <v>0.3111111111111111</v>
      </c>
      <c r="AA19" s="49">
        <v>0</v>
      </c>
      <c r="AB19" s="92">
        <v>19</v>
      </c>
      <c r="AC19" s="92"/>
      <c r="AD19" s="93"/>
      <c r="AE19" s="64" t="s">
        <v>1153</v>
      </c>
      <c r="AF19" s="64">
        <v>457</v>
      </c>
      <c r="AG19" s="64">
        <v>38878</v>
      </c>
      <c r="AH19" s="64">
        <v>21835</v>
      </c>
      <c r="AI19" s="64">
        <v>15464</v>
      </c>
      <c r="AJ19" s="64"/>
      <c r="AK19" s="64" t="s">
        <v>1191</v>
      </c>
      <c r="AL19" s="64" t="s">
        <v>1223</v>
      </c>
      <c r="AM19" s="67" t="s">
        <v>1242</v>
      </c>
      <c r="AN19" s="64"/>
      <c r="AO19" s="66">
        <v>39737.6625462963</v>
      </c>
      <c r="AP19" s="67" t="s">
        <v>1271</v>
      </c>
      <c r="AQ19" s="64" t="b">
        <v>0</v>
      </c>
      <c r="AR19" s="64" t="b">
        <v>0</v>
      </c>
      <c r="AS19" s="64" t="b">
        <v>0</v>
      </c>
      <c r="AT19" s="64"/>
      <c r="AU19" s="64">
        <v>342</v>
      </c>
      <c r="AV19" s="67" t="s">
        <v>277</v>
      </c>
      <c r="AW19" s="64" t="b">
        <v>1</v>
      </c>
      <c r="AX19" s="64" t="s">
        <v>218</v>
      </c>
      <c r="AY19" s="67" t="s">
        <v>1336</v>
      </c>
      <c r="AZ19" s="104" t="s">
        <v>65</v>
      </c>
      <c r="BA19" s="48"/>
      <c r="BB19" s="48"/>
      <c r="BC19" s="48"/>
      <c r="BD19" s="48"/>
      <c r="BE19" s="48"/>
      <c r="BF19" s="48"/>
      <c r="BG19" s="48"/>
      <c r="BH19" s="48"/>
      <c r="BI19" s="48"/>
      <c r="BJ19" s="48"/>
      <c r="BK19" s="48"/>
      <c r="BL19" s="49"/>
      <c r="BM19" s="48"/>
      <c r="BN19" s="49"/>
      <c r="BO19" s="48"/>
      <c r="BP19" s="49"/>
      <c r="BQ19" s="48"/>
      <c r="BR19" s="49"/>
      <c r="BS19" s="48"/>
      <c r="BT19" s="63" t="str">
        <f>REPLACE(INDEX(GroupVertices[Group],MATCH(Vertices[[#This Row],[Vertex]],GroupVertices[Vertex],0)),1,1,"")</f>
        <v>3</v>
      </c>
    </row>
    <row r="20" spans="1:72" ht="41.45" customHeight="1">
      <c r="A20" s="62" t="s">
        <v>716</v>
      </c>
      <c r="B20" s="64"/>
      <c r="C20" s="81"/>
      <c r="D20" s="81" t="s">
        <v>64</v>
      </c>
      <c r="E20" s="88">
        <v>162.60836689060164</v>
      </c>
      <c r="F20" s="99">
        <v>99.99968935120266</v>
      </c>
      <c r="G20" s="72" t="s">
        <v>874</v>
      </c>
      <c r="H20" s="100"/>
      <c r="I20" s="73" t="s">
        <v>716</v>
      </c>
      <c r="J20" s="91"/>
      <c r="K20" s="101"/>
      <c r="L20" s="73" t="s">
        <v>1378</v>
      </c>
      <c r="M20" s="102">
        <v>1.1035288891915211</v>
      </c>
      <c r="N20" s="96">
        <v>922.8007202148438</v>
      </c>
      <c r="O20" s="96">
        <v>1248.624267578125</v>
      </c>
      <c r="P20" s="97"/>
      <c r="Q20" s="98"/>
      <c r="R20" s="98"/>
      <c r="S20" s="103"/>
      <c r="T20" s="48">
        <v>0</v>
      </c>
      <c r="U20" s="48">
        <v>3</v>
      </c>
      <c r="V20" s="49">
        <v>0.285714</v>
      </c>
      <c r="W20" s="49">
        <v>0.011364</v>
      </c>
      <c r="X20" s="49">
        <v>0.013337</v>
      </c>
      <c r="Y20" s="49">
        <v>0.548248</v>
      </c>
      <c r="Z20" s="49">
        <v>0.3333333333333333</v>
      </c>
      <c r="AA20" s="49">
        <v>0</v>
      </c>
      <c r="AB20" s="92">
        <v>20</v>
      </c>
      <c r="AC20" s="92"/>
      <c r="AD20" s="93"/>
      <c r="AE20" s="64" t="s">
        <v>1154</v>
      </c>
      <c r="AF20" s="64">
        <v>3587</v>
      </c>
      <c r="AG20" s="64">
        <v>596</v>
      </c>
      <c r="AH20" s="64">
        <v>891</v>
      </c>
      <c r="AI20" s="64">
        <v>9320</v>
      </c>
      <c r="AJ20" s="64"/>
      <c r="AK20" s="64" t="s">
        <v>1192</v>
      </c>
      <c r="AL20" s="64" t="s">
        <v>697</v>
      </c>
      <c r="AM20" s="64"/>
      <c r="AN20" s="64"/>
      <c r="AO20" s="66">
        <v>43304.8443287037</v>
      </c>
      <c r="AP20" s="67" t="s">
        <v>1272</v>
      </c>
      <c r="AQ20" s="64" t="b">
        <v>1</v>
      </c>
      <c r="AR20" s="64" t="b">
        <v>0</v>
      </c>
      <c r="AS20" s="64" t="b">
        <v>0</v>
      </c>
      <c r="AT20" s="64"/>
      <c r="AU20" s="64">
        <v>0</v>
      </c>
      <c r="AV20" s="64"/>
      <c r="AW20" s="64" t="b">
        <v>0</v>
      </c>
      <c r="AX20" s="64" t="s">
        <v>218</v>
      </c>
      <c r="AY20" s="67" t="s">
        <v>1337</v>
      </c>
      <c r="AZ20" s="104" t="s">
        <v>66</v>
      </c>
      <c r="BA20" s="48"/>
      <c r="BB20" s="48"/>
      <c r="BC20" s="48"/>
      <c r="BD20" s="48"/>
      <c r="BE20" s="48"/>
      <c r="BF20" s="48"/>
      <c r="BG20" s="86" t="s">
        <v>1629</v>
      </c>
      <c r="BH20" s="86" t="s">
        <v>1629</v>
      </c>
      <c r="BI20" s="86" t="s">
        <v>1659</v>
      </c>
      <c r="BJ20" s="86" t="s">
        <v>1659</v>
      </c>
      <c r="BK20" s="48">
        <v>0</v>
      </c>
      <c r="BL20" s="49">
        <v>0</v>
      </c>
      <c r="BM20" s="48">
        <v>0</v>
      </c>
      <c r="BN20" s="49">
        <v>0</v>
      </c>
      <c r="BO20" s="48">
        <v>0</v>
      </c>
      <c r="BP20" s="49">
        <v>0</v>
      </c>
      <c r="BQ20" s="48">
        <v>38</v>
      </c>
      <c r="BR20" s="49">
        <v>100</v>
      </c>
      <c r="BS20" s="48">
        <v>38</v>
      </c>
      <c r="BT20" s="63" t="str">
        <f>REPLACE(INDEX(GroupVertices[Group],MATCH(Vertices[[#This Row],[Vertex]],GroupVertices[Vertex],0)),1,1,"")</f>
        <v>2</v>
      </c>
    </row>
    <row r="21" spans="1:72" ht="41.45" customHeight="1">
      <c r="A21" s="62" t="s">
        <v>369</v>
      </c>
      <c r="B21" s="64"/>
      <c r="C21" s="81"/>
      <c r="D21" s="81" t="s">
        <v>64</v>
      </c>
      <c r="E21" s="88">
        <v>168.5676677780966</v>
      </c>
      <c r="F21" s="99">
        <v>99.99664636894599</v>
      </c>
      <c r="G21" s="72" t="s">
        <v>396</v>
      </c>
      <c r="H21" s="100"/>
      <c r="I21" s="73" t="s">
        <v>369</v>
      </c>
      <c r="J21" s="91"/>
      <c r="K21" s="101"/>
      <c r="L21" s="73" t="s">
        <v>1379</v>
      </c>
      <c r="M21" s="102">
        <v>2.117653442600799</v>
      </c>
      <c r="N21" s="96">
        <v>7869.84228515625</v>
      </c>
      <c r="O21" s="96">
        <v>6475.06982421875</v>
      </c>
      <c r="P21" s="97"/>
      <c r="Q21" s="98"/>
      <c r="R21" s="98"/>
      <c r="S21" s="103"/>
      <c r="T21" s="48">
        <v>11</v>
      </c>
      <c r="U21" s="48">
        <v>17</v>
      </c>
      <c r="V21" s="49">
        <v>214.327678</v>
      </c>
      <c r="W21" s="49">
        <v>0.02</v>
      </c>
      <c r="X21" s="49">
        <v>0.081651</v>
      </c>
      <c r="Y21" s="49">
        <v>3.186486</v>
      </c>
      <c r="Z21" s="49">
        <v>0.15526315789473685</v>
      </c>
      <c r="AA21" s="49">
        <v>0.3</v>
      </c>
      <c r="AB21" s="92">
        <v>21</v>
      </c>
      <c r="AC21" s="92"/>
      <c r="AD21" s="93"/>
      <c r="AE21" s="64" t="s">
        <v>393</v>
      </c>
      <c r="AF21" s="64">
        <v>3019</v>
      </c>
      <c r="AG21" s="64">
        <v>6346</v>
      </c>
      <c r="AH21" s="64">
        <v>162068</v>
      </c>
      <c r="AI21" s="64">
        <v>44429</v>
      </c>
      <c r="AJ21" s="64"/>
      <c r="AK21" s="64" t="s">
        <v>705</v>
      </c>
      <c r="AL21" s="64" t="s">
        <v>696</v>
      </c>
      <c r="AM21" s="67" t="s">
        <v>394</v>
      </c>
      <c r="AN21" s="64"/>
      <c r="AO21" s="66">
        <v>39456.03121527778</v>
      </c>
      <c r="AP21" s="67" t="s">
        <v>395</v>
      </c>
      <c r="AQ21" s="64" t="b">
        <v>0</v>
      </c>
      <c r="AR21" s="64" t="b">
        <v>0</v>
      </c>
      <c r="AS21" s="64" t="b">
        <v>0</v>
      </c>
      <c r="AT21" s="64"/>
      <c r="AU21" s="64">
        <v>559</v>
      </c>
      <c r="AV21" s="67" t="s">
        <v>277</v>
      </c>
      <c r="AW21" s="64" t="b">
        <v>0</v>
      </c>
      <c r="AX21" s="64" t="s">
        <v>218</v>
      </c>
      <c r="AY21" s="67" t="s">
        <v>397</v>
      </c>
      <c r="AZ21" s="104" t="s">
        <v>66</v>
      </c>
      <c r="BA21" s="48" t="s">
        <v>1599</v>
      </c>
      <c r="BB21" s="48" t="s">
        <v>1599</v>
      </c>
      <c r="BC21" s="48" t="s">
        <v>1607</v>
      </c>
      <c r="BD21" s="48" t="s">
        <v>1607</v>
      </c>
      <c r="BE21" s="48" t="s">
        <v>1612</v>
      </c>
      <c r="BF21" s="48" t="s">
        <v>1616</v>
      </c>
      <c r="BG21" s="86" t="s">
        <v>1630</v>
      </c>
      <c r="BH21" s="86" t="s">
        <v>1644</v>
      </c>
      <c r="BI21" s="86" t="s">
        <v>1660</v>
      </c>
      <c r="BJ21" s="86" t="s">
        <v>1660</v>
      </c>
      <c r="BK21" s="48">
        <v>0</v>
      </c>
      <c r="BL21" s="49">
        <v>0</v>
      </c>
      <c r="BM21" s="48">
        <v>0</v>
      </c>
      <c r="BN21" s="49">
        <v>0</v>
      </c>
      <c r="BO21" s="48">
        <v>0</v>
      </c>
      <c r="BP21" s="49">
        <v>0</v>
      </c>
      <c r="BQ21" s="48">
        <v>173</v>
      </c>
      <c r="BR21" s="49">
        <v>100</v>
      </c>
      <c r="BS21" s="48">
        <v>173</v>
      </c>
      <c r="BT21" s="63" t="str">
        <f>REPLACE(INDEX(GroupVertices[Group],MATCH(Vertices[[#This Row],[Vertex]],GroupVertices[Vertex],0)),1,1,"")</f>
        <v>3</v>
      </c>
    </row>
    <row r="22" spans="1:72" ht="41.45" customHeight="1">
      <c r="A22" s="62" t="s">
        <v>733</v>
      </c>
      <c r="B22" s="64"/>
      <c r="C22" s="81"/>
      <c r="D22" s="81" t="s">
        <v>64</v>
      </c>
      <c r="E22" s="88">
        <v>1000</v>
      </c>
      <c r="F22" s="99">
        <v>70</v>
      </c>
      <c r="G22" s="72" t="s">
        <v>1305</v>
      </c>
      <c r="H22" s="100"/>
      <c r="I22" s="73" t="s">
        <v>733</v>
      </c>
      <c r="J22" s="91"/>
      <c r="K22" s="101"/>
      <c r="L22" s="73" t="s">
        <v>1380</v>
      </c>
      <c r="M22" s="102">
        <v>9999</v>
      </c>
      <c r="N22" s="96">
        <v>8760.57421875</v>
      </c>
      <c r="O22" s="96">
        <v>4318.81689453125</v>
      </c>
      <c r="P22" s="97"/>
      <c r="Q22" s="98"/>
      <c r="R22" s="98"/>
      <c r="S22" s="103"/>
      <c r="T22" s="48">
        <v>1</v>
      </c>
      <c r="U22" s="48">
        <v>0</v>
      </c>
      <c r="V22" s="49">
        <v>0</v>
      </c>
      <c r="W22" s="49">
        <v>0.011905</v>
      </c>
      <c r="X22" s="49">
        <v>0.008174</v>
      </c>
      <c r="Y22" s="49">
        <v>0.278976</v>
      </c>
      <c r="Z22" s="49">
        <v>0</v>
      </c>
      <c r="AA22" s="49">
        <v>0</v>
      </c>
      <c r="AB22" s="92">
        <v>22</v>
      </c>
      <c r="AC22" s="92"/>
      <c r="AD22" s="93"/>
      <c r="AE22" s="64" t="s">
        <v>1155</v>
      </c>
      <c r="AF22" s="64">
        <v>103</v>
      </c>
      <c r="AG22" s="64">
        <v>56687819</v>
      </c>
      <c r="AH22" s="64">
        <v>11999</v>
      </c>
      <c r="AI22" s="64">
        <v>6348</v>
      </c>
      <c r="AJ22" s="64"/>
      <c r="AK22" s="64" t="s">
        <v>1193</v>
      </c>
      <c r="AL22" s="64" t="s">
        <v>1224</v>
      </c>
      <c r="AM22" s="67" t="s">
        <v>1243</v>
      </c>
      <c r="AN22" s="64"/>
      <c r="AO22" s="66">
        <v>39133.60826388889</v>
      </c>
      <c r="AP22" s="67" t="s">
        <v>1273</v>
      </c>
      <c r="AQ22" s="64" t="b">
        <v>0</v>
      </c>
      <c r="AR22" s="64" t="b">
        <v>0</v>
      </c>
      <c r="AS22" s="64" t="b">
        <v>1</v>
      </c>
      <c r="AT22" s="64"/>
      <c r="AU22" s="64">
        <v>90640</v>
      </c>
      <c r="AV22" s="67" t="s">
        <v>1294</v>
      </c>
      <c r="AW22" s="64" t="b">
        <v>1</v>
      </c>
      <c r="AX22" s="64" t="s">
        <v>218</v>
      </c>
      <c r="AY22" s="67" t="s">
        <v>1338</v>
      </c>
      <c r="AZ22" s="104" t="s">
        <v>65</v>
      </c>
      <c r="BA22" s="48"/>
      <c r="BB22" s="48"/>
      <c r="BC22" s="48"/>
      <c r="BD22" s="48"/>
      <c r="BE22" s="48"/>
      <c r="BF22" s="48"/>
      <c r="BG22" s="48"/>
      <c r="BH22" s="48"/>
      <c r="BI22" s="48"/>
      <c r="BJ22" s="48"/>
      <c r="BK22" s="48"/>
      <c r="BL22" s="49"/>
      <c r="BM22" s="48"/>
      <c r="BN22" s="49"/>
      <c r="BO22" s="48"/>
      <c r="BP22" s="49"/>
      <c r="BQ22" s="48"/>
      <c r="BR22" s="49"/>
      <c r="BS22" s="48"/>
      <c r="BT22" s="63" t="str">
        <f>REPLACE(INDEX(GroupVertices[Group],MATCH(Vertices[[#This Row],[Vertex]],GroupVertices[Vertex],0)),1,1,"")</f>
        <v>3</v>
      </c>
    </row>
    <row r="23" spans="1:72" ht="41.45" customHeight="1">
      <c r="A23" s="62" t="s">
        <v>717</v>
      </c>
      <c r="B23" s="64"/>
      <c r="C23" s="81"/>
      <c r="D23" s="81" t="s">
        <v>64</v>
      </c>
      <c r="E23" s="88">
        <v>163.01049015048827</v>
      </c>
      <c r="F23" s="99">
        <v>99.99948401605212</v>
      </c>
      <c r="G23" s="72" t="s">
        <v>875</v>
      </c>
      <c r="H23" s="100"/>
      <c r="I23" s="73" t="s">
        <v>717</v>
      </c>
      <c r="J23" s="91"/>
      <c r="K23" s="101"/>
      <c r="L23" s="73" t="s">
        <v>1381</v>
      </c>
      <c r="M23" s="102">
        <v>1.1719602503607036</v>
      </c>
      <c r="N23" s="96">
        <v>6870.1181640625</v>
      </c>
      <c r="O23" s="96">
        <v>6112.7685546875</v>
      </c>
      <c r="P23" s="97"/>
      <c r="Q23" s="98"/>
      <c r="R23" s="98"/>
      <c r="S23" s="103"/>
      <c r="T23" s="48">
        <v>0</v>
      </c>
      <c r="U23" s="48">
        <v>7</v>
      </c>
      <c r="V23" s="49">
        <v>7.682051</v>
      </c>
      <c r="W23" s="49">
        <v>0.013514</v>
      </c>
      <c r="X23" s="49">
        <v>0.028037</v>
      </c>
      <c r="Y23" s="49">
        <v>1.094413</v>
      </c>
      <c r="Z23" s="49">
        <v>0.3333333333333333</v>
      </c>
      <c r="AA23" s="49">
        <v>0</v>
      </c>
      <c r="AB23" s="92">
        <v>23</v>
      </c>
      <c r="AC23" s="92"/>
      <c r="AD23" s="93"/>
      <c r="AE23" s="64" t="s">
        <v>1156</v>
      </c>
      <c r="AF23" s="64">
        <v>1241</v>
      </c>
      <c r="AG23" s="64">
        <v>984</v>
      </c>
      <c r="AH23" s="64">
        <v>2577</v>
      </c>
      <c r="AI23" s="64">
        <v>5001</v>
      </c>
      <c r="AJ23" s="64"/>
      <c r="AK23" s="64" t="s">
        <v>1194</v>
      </c>
      <c r="AL23" s="64"/>
      <c r="AM23" s="67" t="s">
        <v>1244</v>
      </c>
      <c r="AN23" s="64"/>
      <c r="AO23" s="66">
        <v>41914.841875</v>
      </c>
      <c r="AP23" s="67" t="s">
        <v>1274</v>
      </c>
      <c r="AQ23" s="64" t="b">
        <v>0</v>
      </c>
      <c r="AR23" s="64" t="b">
        <v>0</v>
      </c>
      <c r="AS23" s="64" t="b">
        <v>0</v>
      </c>
      <c r="AT23" s="64"/>
      <c r="AU23" s="64">
        <v>15</v>
      </c>
      <c r="AV23" s="67" t="s">
        <v>1296</v>
      </c>
      <c r="AW23" s="64" t="b">
        <v>0</v>
      </c>
      <c r="AX23" s="64" t="s">
        <v>218</v>
      </c>
      <c r="AY23" s="67" t="s">
        <v>1339</v>
      </c>
      <c r="AZ23" s="104" t="s">
        <v>66</v>
      </c>
      <c r="BA23" s="48"/>
      <c r="BB23" s="48"/>
      <c r="BC23" s="48"/>
      <c r="BD23" s="48"/>
      <c r="BE23" s="48" t="s">
        <v>835</v>
      </c>
      <c r="BF23" s="48" t="s">
        <v>835</v>
      </c>
      <c r="BG23" s="86" t="s">
        <v>1631</v>
      </c>
      <c r="BH23" s="86" t="s">
        <v>1631</v>
      </c>
      <c r="BI23" s="86" t="s">
        <v>1661</v>
      </c>
      <c r="BJ23" s="86" t="s">
        <v>1661</v>
      </c>
      <c r="BK23" s="48">
        <v>0</v>
      </c>
      <c r="BL23" s="49">
        <v>0</v>
      </c>
      <c r="BM23" s="48">
        <v>0</v>
      </c>
      <c r="BN23" s="49">
        <v>0</v>
      </c>
      <c r="BO23" s="48">
        <v>0</v>
      </c>
      <c r="BP23" s="49">
        <v>0</v>
      </c>
      <c r="BQ23" s="48">
        <v>14</v>
      </c>
      <c r="BR23" s="49">
        <v>100</v>
      </c>
      <c r="BS23" s="48">
        <v>14</v>
      </c>
      <c r="BT23" s="63" t="str">
        <f>REPLACE(INDEX(GroupVertices[Group],MATCH(Vertices[[#This Row],[Vertex]],GroupVertices[Vertex],0)),1,1,"")</f>
        <v>3</v>
      </c>
    </row>
    <row r="24" spans="1:72" ht="41.45" customHeight="1">
      <c r="A24" s="62" t="s">
        <v>725</v>
      </c>
      <c r="B24" s="64"/>
      <c r="C24" s="81"/>
      <c r="D24" s="81" t="s">
        <v>64</v>
      </c>
      <c r="E24" s="88">
        <v>162.71097050588202</v>
      </c>
      <c r="F24" s="99">
        <v>99.99963695898641</v>
      </c>
      <c r="G24" s="72" t="s">
        <v>883</v>
      </c>
      <c r="H24" s="100"/>
      <c r="I24" s="73" t="s">
        <v>725</v>
      </c>
      <c r="J24" s="91"/>
      <c r="K24" s="101"/>
      <c r="L24" s="73" t="s">
        <v>1382</v>
      </c>
      <c r="M24" s="102">
        <v>1.1209894684589157</v>
      </c>
      <c r="N24" s="96">
        <v>6731.20654296875</v>
      </c>
      <c r="O24" s="96">
        <v>8302.974609375</v>
      </c>
      <c r="P24" s="97"/>
      <c r="Q24" s="98"/>
      <c r="R24" s="98"/>
      <c r="S24" s="103"/>
      <c r="T24" s="48">
        <v>5</v>
      </c>
      <c r="U24" s="48">
        <v>4</v>
      </c>
      <c r="V24" s="49">
        <v>7.691342</v>
      </c>
      <c r="W24" s="49">
        <v>0.014925</v>
      </c>
      <c r="X24" s="49">
        <v>0.034497</v>
      </c>
      <c r="Y24" s="49">
        <v>1.08348</v>
      </c>
      <c r="Z24" s="49">
        <v>0.38095238095238093</v>
      </c>
      <c r="AA24" s="49">
        <v>0.2857142857142857</v>
      </c>
      <c r="AB24" s="92">
        <v>24</v>
      </c>
      <c r="AC24" s="92"/>
      <c r="AD24" s="93"/>
      <c r="AE24" s="64" t="s">
        <v>1157</v>
      </c>
      <c r="AF24" s="64">
        <v>231</v>
      </c>
      <c r="AG24" s="64">
        <v>695</v>
      </c>
      <c r="AH24" s="64">
        <v>772</v>
      </c>
      <c r="AI24" s="64">
        <v>398</v>
      </c>
      <c r="AJ24" s="64"/>
      <c r="AK24" s="64" t="s">
        <v>1195</v>
      </c>
      <c r="AL24" s="64"/>
      <c r="AM24" s="67" t="s">
        <v>1245</v>
      </c>
      <c r="AN24" s="64"/>
      <c r="AO24" s="66">
        <v>40200.727118055554</v>
      </c>
      <c r="AP24" s="67" t="s">
        <v>1275</v>
      </c>
      <c r="AQ24" s="64" t="b">
        <v>0</v>
      </c>
      <c r="AR24" s="64" t="b">
        <v>0</v>
      </c>
      <c r="AS24" s="64" t="b">
        <v>0</v>
      </c>
      <c r="AT24" s="64"/>
      <c r="AU24" s="64">
        <v>31</v>
      </c>
      <c r="AV24" s="67" t="s">
        <v>276</v>
      </c>
      <c r="AW24" s="64" t="b">
        <v>0</v>
      </c>
      <c r="AX24" s="64" t="s">
        <v>218</v>
      </c>
      <c r="AY24" s="67" t="s">
        <v>1340</v>
      </c>
      <c r="AZ24" s="104" t="s">
        <v>66</v>
      </c>
      <c r="BA24" s="48" t="s">
        <v>799</v>
      </c>
      <c r="BB24" s="48" t="s">
        <v>799</v>
      </c>
      <c r="BC24" s="48" t="s">
        <v>824</v>
      </c>
      <c r="BD24" s="48" t="s">
        <v>824</v>
      </c>
      <c r="BE24" s="48" t="s">
        <v>1613</v>
      </c>
      <c r="BF24" s="48" t="s">
        <v>1617</v>
      </c>
      <c r="BG24" s="86" t="s">
        <v>1632</v>
      </c>
      <c r="BH24" s="86" t="s">
        <v>1645</v>
      </c>
      <c r="BI24" s="86" t="s">
        <v>1662</v>
      </c>
      <c r="BJ24" s="86" t="s">
        <v>1662</v>
      </c>
      <c r="BK24" s="48">
        <v>0</v>
      </c>
      <c r="BL24" s="49">
        <v>0</v>
      </c>
      <c r="BM24" s="48">
        <v>0</v>
      </c>
      <c r="BN24" s="49">
        <v>0</v>
      </c>
      <c r="BO24" s="48">
        <v>0</v>
      </c>
      <c r="BP24" s="49">
        <v>0</v>
      </c>
      <c r="BQ24" s="48">
        <v>37</v>
      </c>
      <c r="BR24" s="49">
        <v>100</v>
      </c>
      <c r="BS24" s="48">
        <v>37</v>
      </c>
      <c r="BT24" s="63" t="str">
        <f>REPLACE(INDEX(GroupVertices[Group],MATCH(Vertices[[#This Row],[Vertex]],GroupVertices[Vertex],0)),1,1,"")</f>
        <v>3</v>
      </c>
    </row>
    <row r="25" spans="1:72" ht="41.45" customHeight="1">
      <c r="A25" s="62" t="s">
        <v>721</v>
      </c>
      <c r="B25" s="64"/>
      <c r="C25" s="81"/>
      <c r="D25" s="81" t="s">
        <v>64</v>
      </c>
      <c r="E25" s="88">
        <v>162.6446408960038</v>
      </c>
      <c r="F25" s="99">
        <v>99.99967082870198</v>
      </c>
      <c r="G25" s="72" t="s">
        <v>879</v>
      </c>
      <c r="H25" s="100"/>
      <c r="I25" s="73" t="s">
        <v>721</v>
      </c>
      <c r="J25" s="91"/>
      <c r="K25" s="101"/>
      <c r="L25" s="73" t="s">
        <v>1383</v>
      </c>
      <c r="M25" s="102">
        <v>1.1097018212557515</v>
      </c>
      <c r="N25" s="96">
        <v>6370.04638671875</v>
      </c>
      <c r="O25" s="96">
        <v>6798.5869140625</v>
      </c>
      <c r="P25" s="97"/>
      <c r="Q25" s="98"/>
      <c r="R25" s="98"/>
      <c r="S25" s="103"/>
      <c r="T25" s="48">
        <v>3</v>
      </c>
      <c r="U25" s="48">
        <v>6</v>
      </c>
      <c r="V25" s="49">
        <v>9.939194</v>
      </c>
      <c r="W25" s="49">
        <v>0.015625</v>
      </c>
      <c r="X25" s="49">
        <v>0.035456</v>
      </c>
      <c r="Y25" s="49">
        <v>1.235863</v>
      </c>
      <c r="Z25" s="49">
        <v>0.375</v>
      </c>
      <c r="AA25" s="49">
        <v>0.125</v>
      </c>
      <c r="AB25" s="92">
        <v>25</v>
      </c>
      <c r="AC25" s="92"/>
      <c r="AD25" s="93"/>
      <c r="AE25" s="64" t="s">
        <v>1158</v>
      </c>
      <c r="AF25" s="64">
        <v>461</v>
      </c>
      <c r="AG25" s="64">
        <v>631</v>
      </c>
      <c r="AH25" s="64">
        <v>7405</v>
      </c>
      <c r="AI25" s="64">
        <v>2596</v>
      </c>
      <c r="AJ25" s="64"/>
      <c r="AK25" s="64" t="s">
        <v>1196</v>
      </c>
      <c r="AL25" s="64" t="s">
        <v>697</v>
      </c>
      <c r="AM25" s="64"/>
      <c r="AN25" s="64"/>
      <c r="AO25" s="66">
        <v>40190.80637731482</v>
      </c>
      <c r="AP25" s="67" t="s">
        <v>1276</v>
      </c>
      <c r="AQ25" s="64" t="b">
        <v>0</v>
      </c>
      <c r="AR25" s="64" t="b">
        <v>0</v>
      </c>
      <c r="AS25" s="64" t="b">
        <v>1</v>
      </c>
      <c r="AT25" s="64"/>
      <c r="AU25" s="64">
        <v>44</v>
      </c>
      <c r="AV25" s="67" t="s">
        <v>276</v>
      </c>
      <c r="AW25" s="64" t="b">
        <v>0</v>
      </c>
      <c r="AX25" s="64" t="s">
        <v>218</v>
      </c>
      <c r="AY25" s="67" t="s">
        <v>1341</v>
      </c>
      <c r="AZ25" s="104" t="s">
        <v>66</v>
      </c>
      <c r="BA25" s="48"/>
      <c r="BB25" s="48"/>
      <c r="BC25" s="48"/>
      <c r="BD25" s="48"/>
      <c r="BE25" s="48" t="s">
        <v>835</v>
      </c>
      <c r="BF25" s="48" t="s">
        <v>835</v>
      </c>
      <c r="BG25" s="86" t="s">
        <v>1631</v>
      </c>
      <c r="BH25" s="86" t="s">
        <v>1631</v>
      </c>
      <c r="BI25" s="86" t="s">
        <v>1661</v>
      </c>
      <c r="BJ25" s="86" t="s">
        <v>1661</v>
      </c>
      <c r="BK25" s="48">
        <v>0</v>
      </c>
      <c r="BL25" s="49">
        <v>0</v>
      </c>
      <c r="BM25" s="48">
        <v>0</v>
      </c>
      <c r="BN25" s="49">
        <v>0</v>
      </c>
      <c r="BO25" s="48">
        <v>0</v>
      </c>
      <c r="BP25" s="49">
        <v>0</v>
      </c>
      <c r="BQ25" s="48">
        <v>14</v>
      </c>
      <c r="BR25" s="49">
        <v>100</v>
      </c>
      <c r="BS25" s="48">
        <v>14</v>
      </c>
      <c r="BT25" s="63" t="str">
        <f>REPLACE(INDEX(GroupVertices[Group],MATCH(Vertices[[#This Row],[Vertex]],GroupVertices[Vertex],0)),1,1,"")</f>
        <v>3</v>
      </c>
    </row>
    <row r="26" spans="1:72" ht="41.45" customHeight="1">
      <c r="A26" s="62" t="s">
        <v>734</v>
      </c>
      <c r="B26" s="64"/>
      <c r="C26" s="81"/>
      <c r="D26" s="81" t="s">
        <v>64</v>
      </c>
      <c r="E26" s="88">
        <v>162.05803840864343</v>
      </c>
      <c r="F26" s="99">
        <v>99.9999703639989</v>
      </c>
      <c r="G26" s="72" t="s">
        <v>1306</v>
      </c>
      <c r="H26" s="100"/>
      <c r="I26" s="73" t="s">
        <v>734</v>
      </c>
      <c r="J26" s="91"/>
      <c r="K26" s="101"/>
      <c r="L26" s="73" t="s">
        <v>1384</v>
      </c>
      <c r="M26" s="102">
        <v>1.0098766913027686</v>
      </c>
      <c r="N26" s="96">
        <v>6012.26025390625</v>
      </c>
      <c r="O26" s="96">
        <v>5385.19091796875</v>
      </c>
      <c r="P26" s="97"/>
      <c r="Q26" s="98"/>
      <c r="R26" s="98"/>
      <c r="S26" s="103"/>
      <c r="T26" s="48">
        <v>4</v>
      </c>
      <c r="U26" s="48">
        <v>0</v>
      </c>
      <c r="V26" s="49">
        <v>2.257143</v>
      </c>
      <c r="W26" s="49">
        <v>0.013889</v>
      </c>
      <c r="X26" s="49">
        <v>0.022692</v>
      </c>
      <c r="Y26" s="49">
        <v>0.683047</v>
      </c>
      <c r="Z26" s="49">
        <v>0.5833333333333334</v>
      </c>
      <c r="AA26" s="49">
        <v>0</v>
      </c>
      <c r="AB26" s="92">
        <v>26</v>
      </c>
      <c r="AC26" s="92"/>
      <c r="AD26" s="93"/>
      <c r="AE26" s="64" t="s">
        <v>1159</v>
      </c>
      <c r="AF26" s="64">
        <v>272</v>
      </c>
      <c r="AG26" s="64">
        <v>65</v>
      </c>
      <c r="AH26" s="64">
        <v>237</v>
      </c>
      <c r="AI26" s="64">
        <v>772</v>
      </c>
      <c r="AJ26" s="64"/>
      <c r="AK26" s="64"/>
      <c r="AL26" s="64"/>
      <c r="AM26" s="64"/>
      <c r="AN26" s="64"/>
      <c r="AO26" s="66">
        <v>39820.78569444444</v>
      </c>
      <c r="AP26" s="64"/>
      <c r="AQ26" s="64" t="b">
        <v>1</v>
      </c>
      <c r="AR26" s="64" t="b">
        <v>0</v>
      </c>
      <c r="AS26" s="64" t="b">
        <v>0</v>
      </c>
      <c r="AT26" s="64"/>
      <c r="AU26" s="64">
        <v>0</v>
      </c>
      <c r="AV26" s="67" t="s">
        <v>276</v>
      </c>
      <c r="AW26" s="64" t="b">
        <v>0</v>
      </c>
      <c r="AX26" s="64" t="s">
        <v>218</v>
      </c>
      <c r="AY26" s="67" t="s">
        <v>1342</v>
      </c>
      <c r="AZ26" s="104" t="s">
        <v>65</v>
      </c>
      <c r="BA26" s="48"/>
      <c r="BB26" s="48"/>
      <c r="BC26" s="48"/>
      <c r="BD26" s="48"/>
      <c r="BE26" s="48"/>
      <c r="BF26" s="48"/>
      <c r="BG26" s="48"/>
      <c r="BH26" s="48"/>
      <c r="BI26" s="48"/>
      <c r="BJ26" s="48"/>
      <c r="BK26" s="48"/>
      <c r="BL26" s="49"/>
      <c r="BM26" s="48"/>
      <c r="BN26" s="49"/>
      <c r="BO26" s="48"/>
      <c r="BP26" s="49"/>
      <c r="BQ26" s="48"/>
      <c r="BR26" s="49"/>
      <c r="BS26" s="48"/>
      <c r="BT26" s="63" t="str">
        <f>REPLACE(INDEX(GroupVertices[Group],MATCH(Vertices[[#This Row],[Vertex]],GroupVertices[Vertex],0)),1,1,"")</f>
        <v>3</v>
      </c>
    </row>
    <row r="27" spans="1:72" ht="41.45" customHeight="1">
      <c r="A27" s="62" t="s">
        <v>735</v>
      </c>
      <c r="B27" s="64"/>
      <c r="C27" s="81"/>
      <c r="D27" s="81" t="s">
        <v>64</v>
      </c>
      <c r="E27" s="88">
        <v>319.72973949006143</v>
      </c>
      <c r="F27" s="99">
        <v>99.91945887484452</v>
      </c>
      <c r="G27" s="72" t="s">
        <v>1307</v>
      </c>
      <c r="H27" s="100"/>
      <c r="I27" s="73" t="s">
        <v>735</v>
      </c>
      <c r="J27" s="91"/>
      <c r="K27" s="101"/>
      <c r="L27" s="73" t="s">
        <v>1385</v>
      </c>
      <c r="M27" s="102">
        <v>27.841672310149217</v>
      </c>
      <c r="N27" s="96">
        <v>7185.06982421875</v>
      </c>
      <c r="O27" s="96">
        <v>4507.8212890625</v>
      </c>
      <c r="P27" s="97"/>
      <c r="Q27" s="98"/>
      <c r="R27" s="98"/>
      <c r="S27" s="103"/>
      <c r="T27" s="48">
        <v>4</v>
      </c>
      <c r="U27" s="48">
        <v>0</v>
      </c>
      <c r="V27" s="49">
        <v>2.257143</v>
      </c>
      <c r="W27" s="49">
        <v>0.013889</v>
      </c>
      <c r="X27" s="49">
        <v>0.022692</v>
      </c>
      <c r="Y27" s="49">
        <v>0.683047</v>
      </c>
      <c r="Z27" s="49">
        <v>0.5833333333333334</v>
      </c>
      <c r="AA27" s="49">
        <v>0</v>
      </c>
      <c r="AB27" s="92">
        <v>27</v>
      </c>
      <c r="AC27" s="92"/>
      <c r="AD27" s="93"/>
      <c r="AE27" s="64" t="s">
        <v>1160</v>
      </c>
      <c r="AF27" s="64">
        <v>3242</v>
      </c>
      <c r="AG27" s="64">
        <v>152199</v>
      </c>
      <c r="AH27" s="64">
        <v>259149</v>
      </c>
      <c r="AI27" s="64">
        <v>882</v>
      </c>
      <c r="AJ27" s="64"/>
      <c r="AK27" s="64" t="s">
        <v>1197</v>
      </c>
      <c r="AL27" s="64" t="s">
        <v>1214</v>
      </c>
      <c r="AM27" s="67" t="s">
        <v>1246</v>
      </c>
      <c r="AN27" s="64"/>
      <c r="AO27" s="66">
        <v>39830.12732638889</v>
      </c>
      <c r="AP27" s="67" t="s">
        <v>1277</v>
      </c>
      <c r="AQ27" s="64" t="b">
        <v>0</v>
      </c>
      <c r="AR27" s="64" t="b">
        <v>0</v>
      </c>
      <c r="AS27" s="64" t="b">
        <v>1</v>
      </c>
      <c r="AT27" s="64"/>
      <c r="AU27" s="64">
        <v>1031</v>
      </c>
      <c r="AV27" s="67" t="s">
        <v>700</v>
      </c>
      <c r="AW27" s="64" t="b">
        <v>1</v>
      </c>
      <c r="AX27" s="64" t="s">
        <v>218</v>
      </c>
      <c r="AY27" s="67" t="s">
        <v>1343</v>
      </c>
      <c r="AZ27" s="104" t="s">
        <v>65</v>
      </c>
      <c r="BA27" s="48"/>
      <c r="BB27" s="48"/>
      <c r="BC27" s="48"/>
      <c r="BD27" s="48"/>
      <c r="BE27" s="48"/>
      <c r="BF27" s="48"/>
      <c r="BG27" s="48"/>
      <c r="BH27" s="48"/>
      <c r="BI27" s="48"/>
      <c r="BJ27" s="48"/>
      <c r="BK27" s="48"/>
      <c r="BL27" s="49"/>
      <c r="BM27" s="48"/>
      <c r="BN27" s="49"/>
      <c r="BO27" s="48"/>
      <c r="BP27" s="49"/>
      <c r="BQ27" s="48"/>
      <c r="BR27" s="49"/>
      <c r="BS27" s="48"/>
      <c r="BT27" s="63" t="str">
        <f>REPLACE(INDEX(GroupVertices[Group],MATCH(Vertices[[#This Row],[Vertex]],GroupVertices[Vertex],0)),1,1,"")</f>
        <v>3</v>
      </c>
    </row>
    <row r="28" spans="1:72" ht="41.45" customHeight="1">
      <c r="A28" s="62" t="s">
        <v>718</v>
      </c>
      <c r="B28" s="64"/>
      <c r="C28" s="81"/>
      <c r="D28" s="81" t="s">
        <v>64</v>
      </c>
      <c r="E28" s="88">
        <v>162.06529320972385</v>
      </c>
      <c r="F28" s="99">
        <v>99.99996665949875</v>
      </c>
      <c r="G28" s="72" t="s">
        <v>876</v>
      </c>
      <c r="H28" s="100"/>
      <c r="I28" s="73" t="s">
        <v>718</v>
      </c>
      <c r="J28" s="91"/>
      <c r="K28" s="101"/>
      <c r="L28" s="73" t="s">
        <v>1386</v>
      </c>
      <c r="M28" s="102">
        <v>1.0111112777156146</v>
      </c>
      <c r="N28" s="96">
        <v>9174.0654296875</v>
      </c>
      <c r="O28" s="96">
        <v>7703.82080078125</v>
      </c>
      <c r="P28" s="97"/>
      <c r="Q28" s="98"/>
      <c r="R28" s="98"/>
      <c r="S28" s="103"/>
      <c r="T28" s="48">
        <v>1</v>
      </c>
      <c r="U28" s="48">
        <v>5</v>
      </c>
      <c r="V28" s="49">
        <v>1.897447</v>
      </c>
      <c r="W28" s="49">
        <v>0.014493</v>
      </c>
      <c r="X28" s="49">
        <v>0.028555</v>
      </c>
      <c r="Y28" s="49">
        <v>0.820478</v>
      </c>
      <c r="Z28" s="49">
        <v>0.4</v>
      </c>
      <c r="AA28" s="49">
        <v>0.2</v>
      </c>
      <c r="AB28" s="92">
        <v>28</v>
      </c>
      <c r="AC28" s="92"/>
      <c r="AD28" s="93"/>
      <c r="AE28" s="64" t="s">
        <v>1161</v>
      </c>
      <c r="AF28" s="64">
        <v>332</v>
      </c>
      <c r="AG28" s="64">
        <v>72</v>
      </c>
      <c r="AH28" s="64">
        <v>156</v>
      </c>
      <c r="AI28" s="64">
        <v>159</v>
      </c>
      <c r="AJ28" s="64"/>
      <c r="AK28" s="64" t="s">
        <v>1198</v>
      </c>
      <c r="AL28" s="64" t="s">
        <v>1225</v>
      </c>
      <c r="AM28" s="64"/>
      <c r="AN28" s="64"/>
      <c r="AO28" s="66">
        <v>39914.32326388889</v>
      </c>
      <c r="AP28" s="67" t="s">
        <v>1278</v>
      </c>
      <c r="AQ28" s="64" t="b">
        <v>0</v>
      </c>
      <c r="AR28" s="64" t="b">
        <v>0</v>
      </c>
      <c r="AS28" s="64" t="b">
        <v>0</v>
      </c>
      <c r="AT28" s="64"/>
      <c r="AU28" s="64">
        <v>0</v>
      </c>
      <c r="AV28" s="67" t="s">
        <v>1297</v>
      </c>
      <c r="AW28" s="64" t="b">
        <v>0</v>
      </c>
      <c r="AX28" s="64" t="s">
        <v>218</v>
      </c>
      <c r="AY28" s="67" t="s">
        <v>1344</v>
      </c>
      <c r="AZ28" s="104" t="s">
        <v>66</v>
      </c>
      <c r="BA28" s="48" t="s">
        <v>1600</v>
      </c>
      <c r="BB28" s="48" t="s">
        <v>1600</v>
      </c>
      <c r="BC28" s="48" t="s">
        <v>1608</v>
      </c>
      <c r="BD28" s="48" t="s">
        <v>1608</v>
      </c>
      <c r="BE28" s="48" t="s">
        <v>1614</v>
      </c>
      <c r="BF28" s="48" t="s">
        <v>1618</v>
      </c>
      <c r="BG28" s="86" t="s">
        <v>1633</v>
      </c>
      <c r="BH28" s="86" t="s">
        <v>1646</v>
      </c>
      <c r="BI28" s="86" t="s">
        <v>1663</v>
      </c>
      <c r="BJ28" s="86" t="s">
        <v>1663</v>
      </c>
      <c r="BK28" s="48">
        <v>0</v>
      </c>
      <c r="BL28" s="49">
        <v>0</v>
      </c>
      <c r="BM28" s="48">
        <v>0</v>
      </c>
      <c r="BN28" s="49">
        <v>0</v>
      </c>
      <c r="BO28" s="48">
        <v>0</v>
      </c>
      <c r="BP28" s="49">
        <v>0</v>
      </c>
      <c r="BQ28" s="48">
        <v>26</v>
      </c>
      <c r="BR28" s="49">
        <v>100</v>
      </c>
      <c r="BS28" s="48">
        <v>26</v>
      </c>
      <c r="BT28" s="63" t="str">
        <f>REPLACE(INDEX(GroupVertices[Group],MATCH(Vertices[[#This Row],[Vertex]],GroupVertices[Vertex],0)),1,1,"")</f>
        <v>3</v>
      </c>
    </row>
    <row r="29" spans="1:72" ht="41.45" customHeight="1">
      <c r="A29" s="62" t="s">
        <v>693</v>
      </c>
      <c r="B29" s="64"/>
      <c r="C29" s="81"/>
      <c r="D29" s="81" t="s">
        <v>64</v>
      </c>
      <c r="E29" s="88">
        <v>163.03018175342086</v>
      </c>
      <c r="F29" s="99">
        <v>99.99947396098032</v>
      </c>
      <c r="G29" s="72" t="s">
        <v>694</v>
      </c>
      <c r="H29" s="100"/>
      <c r="I29" s="73" t="s">
        <v>693</v>
      </c>
      <c r="J29" s="91"/>
      <c r="K29" s="101"/>
      <c r="L29" s="73" t="s">
        <v>1387</v>
      </c>
      <c r="M29" s="102">
        <v>1.175311270624143</v>
      </c>
      <c r="N29" s="96">
        <v>2965.879150390625</v>
      </c>
      <c r="O29" s="96">
        <v>7270.41650390625</v>
      </c>
      <c r="P29" s="97"/>
      <c r="Q29" s="98"/>
      <c r="R29" s="98"/>
      <c r="S29" s="103"/>
      <c r="T29" s="48">
        <v>6</v>
      </c>
      <c r="U29" s="48">
        <v>26</v>
      </c>
      <c r="V29" s="49">
        <v>512.803868</v>
      </c>
      <c r="W29" s="49">
        <v>0.023256</v>
      </c>
      <c r="X29" s="49">
        <v>0.081534</v>
      </c>
      <c r="Y29" s="49">
        <v>4.442875</v>
      </c>
      <c r="Z29" s="49">
        <v>0.0868945868945869</v>
      </c>
      <c r="AA29" s="49">
        <v>0.18518518518518517</v>
      </c>
      <c r="AB29" s="92">
        <v>29</v>
      </c>
      <c r="AC29" s="92"/>
      <c r="AD29" s="93"/>
      <c r="AE29" s="64" t="s">
        <v>695</v>
      </c>
      <c r="AF29" s="64">
        <v>605</v>
      </c>
      <c r="AG29" s="64">
        <v>1003</v>
      </c>
      <c r="AH29" s="64">
        <v>1272</v>
      </c>
      <c r="AI29" s="64">
        <v>856</v>
      </c>
      <c r="AJ29" s="64"/>
      <c r="AK29" s="64" t="s">
        <v>704</v>
      </c>
      <c r="AL29" s="64" t="s">
        <v>697</v>
      </c>
      <c r="AM29" s="67" t="s">
        <v>706</v>
      </c>
      <c r="AN29" s="64"/>
      <c r="AO29" s="66">
        <v>41705.608715277776</v>
      </c>
      <c r="AP29" s="67" t="s">
        <v>699</v>
      </c>
      <c r="AQ29" s="64" t="b">
        <v>1</v>
      </c>
      <c r="AR29" s="64" t="b">
        <v>0</v>
      </c>
      <c r="AS29" s="64" t="b">
        <v>1</v>
      </c>
      <c r="AT29" s="64"/>
      <c r="AU29" s="64">
        <v>43</v>
      </c>
      <c r="AV29" s="67" t="s">
        <v>276</v>
      </c>
      <c r="AW29" s="64" t="b">
        <v>0</v>
      </c>
      <c r="AX29" s="64" t="s">
        <v>218</v>
      </c>
      <c r="AY29" s="67" t="s">
        <v>702</v>
      </c>
      <c r="AZ29" s="104" t="s">
        <v>66</v>
      </c>
      <c r="BA29" s="48" t="s">
        <v>1601</v>
      </c>
      <c r="BB29" s="48" t="s">
        <v>1601</v>
      </c>
      <c r="BC29" s="48" t="s">
        <v>1434</v>
      </c>
      <c r="BD29" s="48" t="s">
        <v>1611</v>
      </c>
      <c r="BE29" s="48" t="s">
        <v>1468</v>
      </c>
      <c r="BF29" s="48" t="s">
        <v>1619</v>
      </c>
      <c r="BG29" s="86" t="s">
        <v>1634</v>
      </c>
      <c r="BH29" s="86" t="s">
        <v>1647</v>
      </c>
      <c r="BI29" s="86" t="s">
        <v>1664</v>
      </c>
      <c r="BJ29" s="86" t="s">
        <v>1664</v>
      </c>
      <c r="BK29" s="48">
        <v>0</v>
      </c>
      <c r="BL29" s="49">
        <v>0</v>
      </c>
      <c r="BM29" s="48">
        <v>0</v>
      </c>
      <c r="BN29" s="49">
        <v>0</v>
      </c>
      <c r="BO29" s="48">
        <v>0</v>
      </c>
      <c r="BP29" s="49">
        <v>0</v>
      </c>
      <c r="BQ29" s="48">
        <v>157</v>
      </c>
      <c r="BR29" s="49">
        <v>100</v>
      </c>
      <c r="BS29" s="48">
        <v>157</v>
      </c>
      <c r="BT29" s="63" t="str">
        <f>REPLACE(INDEX(GroupVertices[Group],MATCH(Vertices[[#This Row],[Vertex]],GroupVertices[Vertex],0)),1,1,"")</f>
        <v>1</v>
      </c>
    </row>
    <row r="30" spans="1:72" ht="41.45" customHeight="1">
      <c r="A30" s="62" t="s">
        <v>736</v>
      </c>
      <c r="B30" s="64"/>
      <c r="C30" s="81"/>
      <c r="D30" s="81" t="s">
        <v>64</v>
      </c>
      <c r="E30" s="88">
        <v>171.64681263666137</v>
      </c>
      <c r="F30" s="99">
        <v>99.99507407324433</v>
      </c>
      <c r="G30" s="72" t="s">
        <v>1308</v>
      </c>
      <c r="H30" s="100"/>
      <c r="I30" s="73" t="s">
        <v>736</v>
      </c>
      <c r="J30" s="91"/>
      <c r="K30" s="101"/>
      <c r="L30" s="73" t="s">
        <v>1388</v>
      </c>
      <c r="M30" s="102">
        <v>2.6416471901101843</v>
      </c>
      <c r="N30" s="96">
        <v>9516.7333984375</v>
      </c>
      <c r="O30" s="96">
        <v>6347.3984375</v>
      </c>
      <c r="P30" s="97"/>
      <c r="Q30" s="98"/>
      <c r="R30" s="98"/>
      <c r="S30" s="103"/>
      <c r="T30" s="48">
        <v>5</v>
      </c>
      <c r="U30" s="48">
        <v>0</v>
      </c>
      <c r="V30" s="49">
        <v>1.65</v>
      </c>
      <c r="W30" s="49">
        <v>0.014706</v>
      </c>
      <c r="X30" s="49">
        <v>0.03108</v>
      </c>
      <c r="Y30" s="49">
        <v>0.825085</v>
      </c>
      <c r="Z30" s="49">
        <v>0.75</v>
      </c>
      <c r="AA30" s="49">
        <v>0</v>
      </c>
      <c r="AB30" s="92">
        <v>30</v>
      </c>
      <c r="AC30" s="92"/>
      <c r="AD30" s="93"/>
      <c r="AE30" s="64" t="s">
        <v>1162</v>
      </c>
      <c r="AF30" s="64">
        <v>3912</v>
      </c>
      <c r="AG30" s="64">
        <v>9317</v>
      </c>
      <c r="AH30" s="64">
        <v>8729</v>
      </c>
      <c r="AI30" s="64">
        <v>34544</v>
      </c>
      <c r="AJ30" s="64"/>
      <c r="AK30" s="64" t="s">
        <v>1199</v>
      </c>
      <c r="AL30" s="64" t="s">
        <v>1226</v>
      </c>
      <c r="AM30" s="67" t="s">
        <v>1247</v>
      </c>
      <c r="AN30" s="64"/>
      <c r="AO30" s="66">
        <v>40122.1453587963</v>
      </c>
      <c r="AP30" s="67" t="s">
        <v>1279</v>
      </c>
      <c r="AQ30" s="64" t="b">
        <v>0</v>
      </c>
      <c r="AR30" s="64" t="b">
        <v>0</v>
      </c>
      <c r="AS30" s="64" t="b">
        <v>1</v>
      </c>
      <c r="AT30" s="64"/>
      <c r="AU30" s="64">
        <v>863</v>
      </c>
      <c r="AV30" s="67" t="s">
        <v>1298</v>
      </c>
      <c r="AW30" s="64" t="b">
        <v>1</v>
      </c>
      <c r="AX30" s="64" t="s">
        <v>218</v>
      </c>
      <c r="AY30" s="67" t="s">
        <v>1345</v>
      </c>
      <c r="AZ30" s="104" t="s">
        <v>65</v>
      </c>
      <c r="BA30" s="48"/>
      <c r="BB30" s="48"/>
      <c r="BC30" s="48"/>
      <c r="BD30" s="48"/>
      <c r="BE30" s="48"/>
      <c r="BF30" s="48"/>
      <c r="BG30" s="48"/>
      <c r="BH30" s="48"/>
      <c r="BI30" s="48"/>
      <c r="BJ30" s="48"/>
      <c r="BK30" s="48"/>
      <c r="BL30" s="49"/>
      <c r="BM30" s="48"/>
      <c r="BN30" s="49"/>
      <c r="BO30" s="48"/>
      <c r="BP30" s="49"/>
      <c r="BQ30" s="48"/>
      <c r="BR30" s="49"/>
      <c r="BS30" s="48"/>
      <c r="BT30" s="63" t="str">
        <f>REPLACE(INDEX(GroupVertices[Group],MATCH(Vertices[[#This Row],[Vertex]],GroupVertices[Vertex],0)),1,1,"")</f>
        <v>3</v>
      </c>
    </row>
    <row r="31" spans="1:72" ht="41.45" customHeight="1">
      <c r="A31" s="62" t="s">
        <v>737</v>
      </c>
      <c r="B31" s="64"/>
      <c r="C31" s="81"/>
      <c r="D31" s="81" t="s">
        <v>64</v>
      </c>
      <c r="E31" s="88">
        <v>162.6311676939973</v>
      </c>
      <c r="F31" s="99">
        <v>99.99967770848795</v>
      </c>
      <c r="G31" s="72" t="s">
        <v>1309</v>
      </c>
      <c r="H31" s="100"/>
      <c r="I31" s="73" t="s">
        <v>737</v>
      </c>
      <c r="J31" s="91"/>
      <c r="K31" s="101"/>
      <c r="L31" s="73" t="s">
        <v>1389</v>
      </c>
      <c r="M31" s="102">
        <v>1.1074090179176088</v>
      </c>
      <c r="N31" s="96">
        <v>4257.62890625</v>
      </c>
      <c r="O31" s="96">
        <v>5346.76123046875</v>
      </c>
      <c r="P31" s="97"/>
      <c r="Q31" s="98"/>
      <c r="R31" s="98"/>
      <c r="S31" s="103"/>
      <c r="T31" s="48">
        <v>1</v>
      </c>
      <c r="U31" s="48">
        <v>0</v>
      </c>
      <c r="V31" s="49">
        <v>0</v>
      </c>
      <c r="W31" s="49">
        <v>0.012987</v>
      </c>
      <c r="X31" s="49">
        <v>0.008162</v>
      </c>
      <c r="Y31" s="49">
        <v>0.289868</v>
      </c>
      <c r="Z31" s="49">
        <v>0</v>
      </c>
      <c r="AA31" s="49">
        <v>0</v>
      </c>
      <c r="AB31" s="92">
        <v>31</v>
      </c>
      <c r="AC31" s="92"/>
      <c r="AD31" s="93"/>
      <c r="AE31" s="64" t="s">
        <v>1163</v>
      </c>
      <c r="AF31" s="64">
        <v>1291</v>
      </c>
      <c r="AG31" s="64">
        <v>618</v>
      </c>
      <c r="AH31" s="64">
        <v>1760</v>
      </c>
      <c r="AI31" s="64">
        <v>395</v>
      </c>
      <c r="AJ31" s="64"/>
      <c r="AK31" s="64" t="s">
        <v>1200</v>
      </c>
      <c r="AL31" s="64" t="s">
        <v>697</v>
      </c>
      <c r="AM31" s="67" t="s">
        <v>1248</v>
      </c>
      <c r="AN31" s="64"/>
      <c r="AO31" s="66">
        <v>41163.86059027778</v>
      </c>
      <c r="AP31" s="67" t="s">
        <v>1280</v>
      </c>
      <c r="AQ31" s="64" t="b">
        <v>1</v>
      </c>
      <c r="AR31" s="64" t="b">
        <v>0</v>
      </c>
      <c r="AS31" s="64" t="b">
        <v>1</v>
      </c>
      <c r="AT31" s="64"/>
      <c r="AU31" s="64">
        <v>27</v>
      </c>
      <c r="AV31" s="67" t="s">
        <v>276</v>
      </c>
      <c r="AW31" s="64" t="b">
        <v>0</v>
      </c>
      <c r="AX31" s="64" t="s">
        <v>218</v>
      </c>
      <c r="AY31" s="67" t="s">
        <v>1346</v>
      </c>
      <c r="AZ31" s="104" t="s">
        <v>65</v>
      </c>
      <c r="BA31" s="48"/>
      <c r="BB31" s="48"/>
      <c r="BC31" s="48"/>
      <c r="BD31" s="48"/>
      <c r="BE31" s="48"/>
      <c r="BF31" s="48"/>
      <c r="BG31" s="48"/>
      <c r="BH31" s="48"/>
      <c r="BI31" s="48"/>
      <c r="BJ31" s="48"/>
      <c r="BK31" s="48"/>
      <c r="BL31" s="49"/>
      <c r="BM31" s="48"/>
      <c r="BN31" s="49"/>
      <c r="BO31" s="48"/>
      <c r="BP31" s="49"/>
      <c r="BQ31" s="48"/>
      <c r="BR31" s="49"/>
      <c r="BS31" s="48"/>
      <c r="BT31" s="63" t="str">
        <f>REPLACE(INDEX(GroupVertices[Group],MATCH(Vertices[[#This Row],[Vertex]],GroupVertices[Vertex],0)),1,1,"")</f>
        <v>1</v>
      </c>
    </row>
    <row r="32" spans="1:72" ht="41.45" customHeight="1">
      <c r="A32" s="62" t="s">
        <v>738</v>
      </c>
      <c r="B32" s="64"/>
      <c r="C32" s="81"/>
      <c r="D32" s="81" t="s">
        <v>64</v>
      </c>
      <c r="E32" s="88">
        <v>164.37231995330015</v>
      </c>
      <c r="F32" s="99">
        <v>99.99878862845469</v>
      </c>
      <c r="G32" s="72" t="s">
        <v>1310</v>
      </c>
      <c r="H32" s="100"/>
      <c r="I32" s="73" t="s">
        <v>738</v>
      </c>
      <c r="J32" s="91"/>
      <c r="K32" s="101"/>
      <c r="L32" s="73" t="s">
        <v>1390</v>
      </c>
      <c r="M32" s="102">
        <v>1.4037097570006674</v>
      </c>
      <c r="N32" s="96">
        <v>5529.99365234375</v>
      </c>
      <c r="O32" s="96">
        <v>8345.48828125</v>
      </c>
      <c r="P32" s="97"/>
      <c r="Q32" s="98"/>
      <c r="R32" s="98"/>
      <c r="S32" s="103"/>
      <c r="T32" s="48">
        <v>1</v>
      </c>
      <c r="U32" s="48">
        <v>0</v>
      </c>
      <c r="V32" s="49">
        <v>0</v>
      </c>
      <c r="W32" s="49">
        <v>0.012987</v>
      </c>
      <c r="X32" s="49">
        <v>0.008162</v>
      </c>
      <c r="Y32" s="49">
        <v>0.289868</v>
      </c>
      <c r="Z32" s="49">
        <v>0</v>
      </c>
      <c r="AA32" s="49">
        <v>0</v>
      </c>
      <c r="AB32" s="92">
        <v>32</v>
      </c>
      <c r="AC32" s="92"/>
      <c r="AD32" s="93"/>
      <c r="AE32" s="64" t="s">
        <v>1164</v>
      </c>
      <c r="AF32" s="64">
        <v>5001</v>
      </c>
      <c r="AG32" s="64">
        <v>2298</v>
      </c>
      <c r="AH32" s="64">
        <v>46468</v>
      </c>
      <c r="AI32" s="64">
        <v>23587</v>
      </c>
      <c r="AJ32" s="64"/>
      <c r="AK32" s="64" t="s">
        <v>1201</v>
      </c>
      <c r="AL32" s="64" t="s">
        <v>1227</v>
      </c>
      <c r="AM32" s="64"/>
      <c r="AN32" s="64"/>
      <c r="AO32" s="66">
        <v>40051.9903587963</v>
      </c>
      <c r="AP32" s="67" t="s">
        <v>1281</v>
      </c>
      <c r="AQ32" s="64" t="b">
        <v>0</v>
      </c>
      <c r="AR32" s="64" t="b">
        <v>0</v>
      </c>
      <c r="AS32" s="64" t="b">
        <v>1</v>
      </c>
      <c r="AT32" s="64"/>
      <c r="AU32" s="64">
        <v>94</v>
      </c>
      <c r="AV32" s="67" t="s">
        <v>701</v>
      </c>
      <c r="AW32" s="64" t="b">
        <v>0</v>
      </c>
      <c r="AX32" s="64" t="s">
        <v>218</v>
      </c>
      <c r="AY32" s="67" t="s">
        <v>1347</v>
      </c>
      <c r="AZ32" s="104" t="s">
        <v>65</v>
      </c>
      <c r="BA32" s="48"/>
      <c r="BB32" s="48"/>
      <c r="BC32" s="48"/>
      <c r="BD32" s="48"/>
      <c r="BE32" s="48"/>
      <c r="BF32" s="48"/>
      <c r="BG32" s="48"/>
      <c r="BH32" s="48"/>
      <c r="BI32" s="48"/>
      <c r="BJ32" s="48"/>
      <c r="BK32" s="48"/>
      <c r="BL32" s="49"/>
      <c r="BM32" s="48"/>
      <c r="BN32" s="49"/>
      <c r="BO32" s="48"/>
      <c r="BP32" s="49"/>
      <c r="BQ32" s="48"/>
      <c r="BR32" s="49"/>
      <c r="BS32" s="48"/>
      <c r="BT32" s="63" t="str">
        <f>REPLACE(INDEX(GroupVertices[Group],MATCH(Vertices[[#This Row],[Vertex]],GroupVertices[Vertex],0)),1,1,"")</f>
        <v>1</v>
      </c>
    </row>
    <row r="33" spans="1:72" ht="41.45" customHeight="1">
      <c r="A33" s="62" t="s">
        <v>719</v>
      </c>
      <c r="B33" s="64"/>
      <c r="C33" s="81"/>
      <c r="D33" s="81" t="s">
        <v>64</v>
      </c>
      <c r="E33" s="88">
        <v>163.6893322515855</v>
      </c>
      <c r="F33" s="99">
        <v>99.99913738068201</v>
      </c>
      <c r="G33" s="72" t="s">
        <v>877</v>
      </c>
      <c r="H33" s="100"/>
      <c r="I33" s="73" t="s">
        <v>719</v>
      </c>
      <c r="J33" s="91"/>
      <c r="K33" s="101"/>
      <c r="L33" s="73" t="s">
        <v>1391</v>
      </c>
      <c r="M33" s="102">
        <v>1.2874822647055866</v>
      </c>
      <c r="N33" s="96">
        <v>2327.4169921875</v>
      </c>
      <c r="O33" s="96">
        <v>5163.802734375</v>
      </c>
      <c r="P33" s="97"/>
      <c r="Q33" s="98"/>
      <c r="R33" s="98"/>
      <c r="S33" s="103"/>
      <c r="T33" s="48">
        <v>1</v>
      </c>
      <c r="U33" s="48">
        <v>1</v>
      </c>
      <c r="V33" s="49">
        <v>0</v>
      </c>
      <c r="W33" s="49">
        <v>0.013514</v>
      </c>
      <c r="X33" s="49">
        <v>0.016336</v>
      </c>
      <c r="Y33" s="49">
        <v>0.418844</v>
      </c>
      <c r="Z33" s="49">
        <v>1</v>
      </c>
      <c r="AA33" s="49">
        <v>0</v>
      </c>
      <c r="AB33" s="92">
        <v>33</v>
      </c>
      <c r="AC33" s="92"/>
      <c r="AD33" s="93"/>
      <c r="AE33" s="64" t="s">
        <v>1165</v>
      </c>
      <c r="AF33" s="64">
        <v>3151</v>
      </c>
      <c r="AG33" s="64">
        <v>1639</v>
      </c>
      <c r="AH33" s="64">
        <v>6366</v>
      </c>
      <c r="AI33" s="64">
        <v>15689</v>
      </c>
      <c r="AJ33" s="64"/>
      <c r="AK33" s="64" t="s">
        <v>1202</v>
      </c>
      <c r="AL33" s="64" t="s">
        <v>1228</v>
      </c>
      <c r="AM33" s="67" t="s">
        <v>1249</v>
      </c>
      <c r="AN33" s="64"/>
      <c r="AO33" s="66">
        <v>39918.08679398148</v>
      </c>
      <c r="AP33" s="67" t="s">
        <v>1282</v>
      </c>
      <c r="AQ33" s="64" t="b">
        <v>0</v>
      </c>
      <c r="AR33" s="64" t="b">
        <v>0</v>
      </c>
      <c r="AS33" s="64" t="b">
        <v>1</v>
      </c>
      <c r="AT33" s="64"/>
      <c r="AU33" s="64">
        <v>52</v>
      </c>
      <c r="AV33" s="67" t="s">
        <v>1296</v>
      </c>
      <c r="AW33" s="64" t="b">
        <v>0</v>
      </c>
      <c r="AX33" s="64" t="s">
        <v>218</v>
      </c>
      <c r="AY33" s="67" t="s">
        <v>1348</v>
      </c>
      <c r="AZ33" s="104" t="s">
        <v>66</v>
      </c>
      <c r="BA33" s="48"/>
      <c r="BB33" s="48"/>
      <c r="BC33" s="48"/>
      <c r="BD33" s="48"/>
      <c r="BE33" s="48" t="s">
        <v>840</v>
      </c>
      <c r="BF33" s="48" t="s">
        <v>840</v>
      </c>
      <c r="BG33" s="86" t="s">
        <v>1635</v>
      </c>
      <c r="BH33" s="86" t="s">
        <v>1635</v>
      </c>
      <c r="BI33" s="86" t="s">
        <v>1665</v>
      </c>
      <c r="BJ33" s="86" t="s">
        <v>1665</v>
      </c>
      <c r="BK33" s="48">
        <v>0</v>
      </c>
      <c r="BL33" s="49">
        <v>0</v>
      </c>
      <c r="BM33" s="48">
        <v>0</v>
      </c>
      <c r="BN33" s="49">
        <v>0</v>
      </c>
      <c r="BO33" s="48">
        <v>0</v>
      </c>
      <c r="BP33" s="49">
        <v>0</v>
      </c>
      <c r="BQ33" s="48">
        <v>18</v>
      </c>
      <c r="BR33" s="49">
        <v>100</v>
      </c>
      <c r="BS33" s="48">
        <v>18</v>
      </c>
      <c r="BT33" s="63" t="str">
        <f>REPLACE(INDEX(GroupVertices[Group],MATCH(Vertices[[#This Row],[Vertex]],GroupVertices[Vertex],0)),1,1,"")</f>
        <v>1</v>
      </c>
    </row>
    <row r="34" spans="1:72" ht="41.45" customHeight="1">
      <c r="A34" s="62" t="s">
        <v>739</v>
      </c>
      <c r="B34" s="64"/>
      <c r="C34" s="81"/>
      <c r="D34" s="81" t="s">
        <v>64</v>
      </c>
      <c r="E34" s="88">
        <v>1000</v>
      </c>
      <c r="F34" s="99">
        <v>99.57209424742285</v>
      </c>
      <c r="G34" s="72" t="s">
        <v>1311</v>
      </c>
      <c r="H34" s="100"/>
      <c r="I34" s="73" t="s">
        <v>739</v>
      </c>
      <c r="J34" s="91"/>
      <c r="K34" s="101"/>
      <c r="L34" s="73" t="s">
        <v>1392</v>
      </c>
      <c r="M34" s="102">
        <v>143.6067238088753</v>
      </c>
      <c r="N34" s="96">
        <v>1127.2587890625</v>
      </c>
      <c r="O34" s="96">
        <v>9209.0947265625</v>
      </c>
      <c r="P34" s="97"/>
      <c r="Q34" s="98"/>
      <c r="R34" s="98"/>
      <c r="S34" s="103"/>
      <c r="T34" s="48">
        <v>2</v>
      </c>
      <c r="U34" s="48">
        <v>0</v>
      </c>
      <c r="V34" s="49">
        <v>0</v>
      </c>
      <c r="W34" s="49">
        <v>0.013514</v>
      </c>
      <c r="X34" s="49">
        <v>0.016336</v>
      </c>
      <c r="Y34" s="49">
        <v>0.418844</v>
      </c>
      <c r="Z34" s="49">
        <v>1</v>
      </c>
      <c r="AA34" s="49">
        <v>0</v>
      </c>
      <c r="AB34" s="92">
        <v>34</v>
      </c>
      <c r="AC34" s="92"/>
      <c r="AD34" s="93"/>
      <c r="AE34" s="64" t="s">
        <v>1166</v>
      </c>
      <c r="AF34" s="64">
        <v>45245</v>
      </c>
      <c r="AG34" s="64">
        <v>808577</v>
      </c>
      <c r="AH34" s="64">
        <v>85208</v>
      </c>
      <c r="AI34" s="64">
        <v>40964</v>
      </c>
      <c r="AJ34" s="64"/>
      <c r="AK34" s="64" t="s">
        <v>1203</v>
      </c>
      <c r="AL34" s="64" t="s">
        <v>1229</v>
      </c>
      <c r="AM34" s="67" t="s">
        <v>1250</v>
      </c>
      <c r="AN34" s="64"/>
      <c r="AO34" s="66">
        <v>39559.17886574074</v>
      </c>
      <c r="AP34" s="67" t="s">
        <v>1283</v>
      </c>
      <c r="AQ34" s="64" t="b">
        <v>0</v>
      </c>
      <c r="AR34" s="64" t="b">
        <v>0</v>
      </c>
      <c r="AS34" s="64" t="b">
        <v>1</v>
      </c>
      <c r="AT34" s="64"/>
      <c r="AU34" s="64">
        <v>23430</v>
      </c>
      <c r="AV34" s="67" t="s">
        <v>276</v>
      </c>
      <c r="AW34" s="64" t="b">
        <v>1</v>
      </c>
      <c r="AX34" s="64" t="s">
        <v>218</v>
      </c>
      <c r="AY34" s="67" t="s">
        <v>1349</v>
      </c>
      <c r="AZ34" s="104" t="s">
        <v>65</v>
      </c>
      <c r="BA34" s="48"/>
      <c r="BB34" s="48"/>
      <c r="BC34" s="48"/>
      <c r="BD34" s="48"/>
      <c r="BE34" s="48"/>
      <c r="BF34" s="48"/>
      <c r="BG34" s="48"/>
      <c r="BH34" s="48"/>
      <c r="BI34" s="48"/>
      <c r="BJ34" s="48"/>
      <c r="BK34" s="48"/>
      <c r="BL34" s="49"/>
      <c r="BM34" s="48"/>
      <c r="BN34" s="49"/>
      <c r="BO34" s="48"/>
      <c r="BP34" s="49"/>
      <c r="BQ34" s="48"/>
      <c r="BR34" s="49"/>
      <c r="BS34" s="48"/>
      <c r="BT34" s="63" t="str">
        <f>REPLACE(INDEX(GroupVertices[Group],MATCH(Vertices[[#This Row],[Vertex]],GroupVertices[Vertex],0)),1,1,"")</f>
        <v>1</v>
      </c>
    </row>
    <row r="35" spans="1:72" ht="41.45" customHeight="1">
      <c r="A35" s="62" t="s">
        <v>740</v>
      </c>
      <c r="B35" s="64"/>
      <c r="C35" s="81"/>
      <c r="D35" s="81" t="s">
        <v>64</v>
      </c>
      <c r="E35" s="88">
        <v>163.5141806255009</v>
      </c>
      <c r="F35" s="99">
        <v>99.99922681789965</v>
      </c>
      <c r="G35" s="72" t="s">
        <v>1312</v>
      </c>
      <c r="H35" s="100"/>
      <c r="I35" s="73" t="s">
        <v>740</v>
      </c>
      <c r="J35" s="91"/>
      <c r="K35" s="101"/>
      <c r="L35" s="73" t="s">
        <v>1393</v>
      </c>
      <c r="M35" s="102">
        <v>1.2576758213097312</v>
      </c>
      <c r="N35" s="96">
        <v>4010.901611328125</v>
      </c>
      <c r="O35" s="96">
        <v>9005.2041015625</v>
      </c>
      <c r="P35" s="97"/>
      <c r="Q35" s="98"/>
      <c r="R35" s="98"/>
      <c r="S35" s="103"/>
      <c r="T35" s="48">
        <v>2</v>
      </c>
      <c r="U35" s="48">
        <v>0</v>
      </c>
      <c r="V35" s="49">
        <v>0</v>
      </c>
      <c r="W35" s="49">
        <v>0.013158</v>
      </c>
      <c r="X35" s="49">
        <v>0.014321</v>
      </c>
      <c r="Y35" s="49">
        <v>0.428069</v>
      </c>
      <c r="Z35" s="49">
        <v>1</v>
      </c>
      <c r="AA35" s="49">
        <v>0</v>
      </c>
      <c r="AB35" s="92">
        <v>35</v>
      </c>
      <c r="AC35" s="92"/>
      <c r="AD35" s="93"/>
      <c r="AE35" s="64" t="s">
        <v>1167</v>
      </c>
      <c r="AF35" s="64">
        <v>570</v>
      </c>
      <c r="AG35" s="64">
        <v>1470</v>
      </c>
      <c r="AH35" s="64">
        <v>1511</v>
      </c>
      <c r="AI35" s="64">
        <v>499</v>
      </c>
      <c r="AJ35" s="64"/>
      <c r="AK35" s="64" t="s">
        <v>1204</v>
      </c>
      <c r="AL35" s="64" t="s">
        <v>697</v>
      </c>
      <c r="AM35" s="67" t="s">
        <v>1251</v>
      </c>
      <c r="AN35" s="64"/>
      <c r="AO35" s="66">
        <v>40004.74431712963</v>
      </c>
      <c r="AP35" s="67" t="s">
        <v>1284</v>
      </c>
      <c r="AQ35" s="64" t="b">
        <v>0</v>
      </c>
      <c r="AR35" s="64" t="b">
        <v>0</v>
      </c>
      <c r="AS35" s="64" t="b">
        <v>0</v>
      </c>
      <c r="AT35" s="64"/>
      <c r="AU35" s="64">
        <v>12</v>
      </c>
      <c r="AV35" s="67" t="s">
        <v>1296</v>
      </c>
      <c r="AW35" s="64" t="b">
        <v>0</v>
      </c>
      <c r="AX35" s="64" t="s">
        <v>218</v>
      </c>
      <c r="AY35" s="67" t="s">
        <v>1350</v>
      </c>
      <c r="AZ35" s="104" t="s">
        <v>65</v>
      </c>
      <c r="BA35" s="48"/>
      <c r="BB35" s="48"/>
      <c r="BC35" s="48"/>
      <c r="BD35" s="48"/>
      <c r="BE35" s="48"/>
      <c r="BF35" s="48"/>
      <c r="BG35" s="48"/>
      <c r="BH35" s="48"/>
      <c r="BI35" s="48"/>
      <c r="BJ35" s="48"/>
      <c r="BK35" s="48"/>
      <c r="BL35" s="49"/>
      <c r="BM35" s="48"/>
      <c r="BN35" s="49"/>
      <c r="BO35" s="48"/>
      <c r="BP35" s="49"/>
      <c r="BQ35" s="48"/>
      <c r="BR35" s="49"/>
      <c r="BS35" s="48"/>
      <c r="BT35" s="63" t="str">
        <f>REPLACE(INDEX(GroupVertices[Group],MATCH(Vertices[[#This Row],[Vertex]],GroupVertices[Vertex],0)),1,1,"")</f>
        <v>1</v>
      </c>
    </row>
    <row r="36" spans="1:72" ht="41.45" customHeight="1">
      <c r="A36" s="62" t="s">
        <v>720</v>
      </c>
      <c r="B36" s="64"/>
      <c r="C36" s="81"/>
      <c r="D36" s="81" t="s">
        <v>64</v>
      </c>
      <c r="E36" s="88">
        <v>163.18253257610985</v>
      </c>
      <c r="F36" s="99">
        <v>99.99939616647741</v>
      </c>
      <c r="G36" s="72" t="s">
        <v>878</v>
      </c>
      <c r="H36" s="100"/>
      <c r="I36" s="73" t="s">
        <v>720</v>
      </c>
      <c r="J36" s="91"/>
      <c r="K36" s="101"/>
      <c r="L36" s="73" t="s">
        <v>1394</v>
      </c>
      <c r="M36" s="102">
        <v>1.2012375852939106</v>
      </c>
      <c r="N36" s="96">
        <v>2476.15478515625</v>
      </c>
      <c r="O36" s="96">
        <v>7763.44677734375</v>
      </c>
      <c r="P36" s="97"/>
      <c r="Q36" s="98"/>
      <c r="R36" s="98"/>
      <c r="S36" s="103"/>
      <c r="T36" s="48">
        <v>3</v>
      </c>
      <c r="U36" s="48">
        <v>17</v>
      </c>
      <c r="V36" s="49">
        <v>150.787202</v>
      </c>
      <c r="W36" s="49">
        <v>0.018868</v>
      </c>
      <c r="X36" s="49">
        <v>0.061531</v>
      </c>
      <c r="Y36" s="49">
        <v>2.764035</v>
      </c>
      <c r="Z36" s="49">
        <v>0.14338235294117646</v>
      </c>
      <c r="AA36" s="49">
        <v>0.17647058823529413</v>
      </c>
      <c r="AB36" s="92">
        <v>36</v>
      </c>
      <c r="AC36" s="92"/>
      <c r="AD36" s="93"/>
      <c r="AE36" s="64" t="s">
        <v>1168</v>
      </c>
      <c r="AF36" s="64">
        <v>754</v>
      </c>
      <c r="AG36" s="64">
        <v>1150</v>
      </c>
      <c r="AH36" s="64">
        <v>29181</v>
      </c>
      <c r="AI36" s="64">
        <v>34180</v>
      </c>
      <c r="AJ36" s="64"/>
      <c r="AK36" s="64" t="s">
        <v>1205</v>
      </c>
      <c r="AL36" s="64"/>
      <c r="AM36" s="64"/>
      <c r="AN36" s="64"/>
      <c r="AO36" s="66">
        <v>41358.60019675926</v>
      </c>
      <c r="AP36" s="67" t="s">
        <v>1285</v>
      </c>
      <c r="AQ36" s="64" t="b">
        <v>1</v>
      </c>
      <c r="AR36" s="64" t="b">
        <v>0</v>
      </c>
      <c r="AS36" s="64" t="b">
        <v>0</v>
      </c>
      <c r="AT36" s="64"/>
      <c r="AU36" s="64">
        <v>558</v>
      </c>
      <c r="AV36" s="67" t="s">
        <v>276</v>
      </c>
      <c r="AW36" s="64" t="b">
        <v>0</v>
      </c>
      <c r="AX36" s="64" t="s">
        <v>218</v>
      </c>
      <c r="AY36" s="67" t="s">
        <v>1351</v>
      </c>
      <c r="AZ36" s="104" t="s">
        <v>66</v>
      </c>
      <c r="BA36" s="48" t="s">
        <v>1602</v>
      </c>
      <c r="BB36" s="48" t="s">
        <v>1602</v>
      </c>
      <c r="BC36" s="48" t="s">
        <v>825</v>
      </c>
      <c r="BD36" s="48" t="s">
        <v>825</v>
      </c>
      <c r="BE36" s="48" t="s">
        <v>833</v>
      </c>
      <c r="BF36" s="48" t="s">
        <v>833</v>
      </c>
      <c r="BG36" s="86" t="s">
        <v>1636</v>
      </c>
      <c r="BH36" s="86" t="s">
        <v>1648</v>
      </c>
      <c r="BI36" s="86" t="s">
        <v>1666</v>
      </c>
      <c r="BJ36" s="86" t="s">
        <v>1670</v>
      </c>
      <c r="BK36" s="48">
        <v>0</v>
      </c>
      <c r="BL36" s="49">
        <v>0</v>
      </c>
      <c r="BM36" s="48">
        <v>0</v>
      </c>
      <c r="BN36" s="49">
        <v>0</v>
      </c>
      <c r="BO36" s="48">
        <v>0</v>
      </c>
      <c r="BP36" s="49">
        <v>0</v>
      </c>
      <c r="BQ36" s="48">
        <v>45</v>
      </c>
      <c r="BR36" s="49">
        <v>100</v>
      </c>
      <c r="BS36" s="48">
        <v>45</v>
      </c>
      <c r="BT36" s="63" t="str">
        <f>REPLACE(INDEX(GroupVertices[Group],MATCH(Vertices[[#This Row],[Vertex]],GroupVertices[Vertex],0)),1,1,"")</f>
        <v>1</v>
      </c>
    </row>
    <row r="37" spans="1:72" ht="41.45" customHeight="1">
      <c r="A37" s="62" t="s">
        <v>741</v>
      </c>
      <c r="B37" s="64"/>
      <c r="C37" s="81"/>
      <c r="D37" s="81" t="s">
        <v>64</v>
      </c>
      <c r="E37" s="88">
        <v>163.17527777502943</v>
      </c>
      <c r="F37" s="99">
        <v>99.99939987097756</v>
      </c>
      <c r="G37" s="72" t="s">
        <v>1313</v>
      </c>
      <c r="H37" s="100"/>
      <c r="I37" s="73" t="s">
        <v>741</v>
      </c>
      <c r="J37" s="91"/>
      <c r="K37" s="101"/>
      <c r="L37" s="73" t="s">
        <v>1395</v>
      </c>
      <c r="M37" s="102">
        <v>1.2000029988810645</v>
      </c>
      <c r="N37" s="96">
        <v>641.1123657226562</v>
      </c>
      <c r="O37" s="96">
        <v>7998.09033203125</v>
      </c>
      <c r="P37" s="97"/>
      <c r="Q37" s="98"/>
      <c r="R37" s="98"/>
      <c r="S37" s="103"/>
      <c r="T37" s="48">
        <v>2</v>
      </c>
      <c r="U37" s="48">
        <v>0</v>
      </c>
      <c r="V37" s="49">
        <v>0</v>
      </c>
      <c r="W37" s="49">
        <v>0.013158</v>
      </c>
      <c r="X37" s="49">
        <v>0.014321</v>
      </c>
      <c r="Y37" s="49">
        <v>0.428069</v>
      </c>
      <c r="Z37" s="49">
        <v>1</v>
      </c>
      <c r="AA37" s="49">
        <v>0</v>
      </c>
      <c r="AB37" s="92">
        <v>37</v>
      </c>
      <c r="AC37" s="92"/>
      <c r="AD37" s="93"/>
      <c r="AE37" s="64" t="s">
        <v>1169</v>
      </c>
      <c r="AF37" s="64">
        <v>400</v>
      </c>
      <c r="AG37" s="64">
        <v>1143</v>
      </c>
      <c r="AH37" s="64">
        <v>3313</v>
      </c>
      <c r="AI37" s="64">
        <v>5301</v>
      </c>
      <c r="AJ37" s="64"/>
      <c r="AK37" s="64" t="s">
        <v>1206</v>
      </c>
      <c r="AL37" s="64" t="s">
        <v>697</v>
      </c>
      <c r="AM37" s="67" t="s">
        <v>1252</v>
      </c>
      <c r="AN37" s="64"/>
      <c r="AO37" s="66">
        <v>42213.92883101852</v>
      </c>
      <c r="AP37" s="67" t="s">
        <v>1286</v>
      </c>
      <c r="AQ37" s="64" t="b">
        <v>0</v>
      </c>
      <c r="AR37" s="64" t="b">
        <v>0</v>
      </c>
      <c r="AS37" s="64" t="b">
        <v>1</v>
      </c>
      <c r="AT37" s="64"/>
      <c r="AU37" s="64">
        <v>8</v>
      </c>
      <c r="AV37" s="67" t="s">
        <v>276</v>
      </c>
      <c r="AW37" s="64" t="b">
        <v>0</v>
      </c>
      <c r="AX37" s="64" t="s">
        <v>218</v>
      </c>
      <c r="AY37" s="67" t="s">
        <v>1352</v>
      </c>
      <c r="AZ37" s="104" t="s">
        <v>65</v>
      </c>
      <c r="BA37" s="48"/>
      <c r="BB37" s="48"/>
      <c r="BC37" s="48"/>
      <c r="BD37" s="48"/>
      <c r="BE37" s="48"/>
      <c r="BF37" s="48"/>
      <c r="BG37" s="48"/>
      <c r="BH37" s="48"/>
      <c r="BI37" s="48"/>
      <c r="BJ37" s="48"/>
      <c r="BK37" s="48"/>
      <c r="BL37" s="49"/>
      <c r="BM37" s="48"/>
      <c r="BN37" s="49"/>
      <c r="BO37" s="48"/>
      <c r="BP37" s="49"/>
      <c r="BQ37" s="48"/>
      <c r="BR37" s="49"/>
      <c r="BS37" s="48"/>
      <c r="BT37" s="63" t="str">
        <f>REPLACE(INDEX(GroupVertices[Group],MATCH(Vertices[[#This Row],[Vertex]],GroupVertices[Vertex],0)),1,1,"")</f>
        <v>1</v>
      </c>
    </row>
    <row r="38" spans="1:72" ht="41.45" customHeight="1">
      <c r="A38" s="62" t="s">
        <v>742</v>
      </c>
      <c r="B38" s="64"/>
      <c r="C38" s="81"/>
      <c r="D38" s="81" t="s">
        <v>64</v>
      </c>
      <c r="E38" s="88">
        <v>162.0155460023152</v>
      </c>
      <c r="F38" s="99">
        <v>99.99999206178542</v>
      </c>
      <c r="G38" s="72" t="s">
        <v>1314</v>
      </c>
      <c r="H38" s="100"/>
      <c r="I38" s="73" t="s">
        <v>742</v>
      </c>
      <c r="J38" s="91"/>
      <c r="K38" s="101"/>
      <c r="L38" s="73" t="s">
        <v>1396</v>
      </c>
      <c r="M38" s="102">
        <v>1.0026455423132417</v>
      </c>
      <c r="N38" s="96">
        <v>1419.77001953125</v>
      </c>
      <c r="O38" s="96">
        <v>6135.263671875</v>
      </c>
      <c r="P38" s="97"/>
      <c r="Q38" s="98"/>
      <c r="R38" s="98"/>
      <c r="S38" s="103"/>
      <c r="T38" s="48">
        <v>2</v>
      </c>
      <c r="U38" s="48">
        <v>0</v>
      </c>
      <c r="V38" s="49">
        <v>0</v>
      </c>
      <c r="W38" s="49">
        <v>0.013158</v>
      </c>
      <c r="X38" s="49">
        <v>0.014321</v>
      </c>
      <c r="Y38" s="49">
        <v>0.428069</v>
      </c>
      <c r="Z38" s="49">
        <v>1</v>
      </c>
      <c r="AA38" s="49">
        <v>0</v>
      </c>
      <c r="AB38" s="92">
        <v>38</v>
      </c>
      <c r="AC38" s="92"/>
      <c r="AD38" s="93"/>
      <c r="AE38" s="64" t="s">
        <v>1170</v>
      </c>
      <c r="AF38" s="64">
        <v>61</v>
      </c>
      <c r="AG38" s="64">
        <v>24</v>
      </c>
      <c r="AH38" s="64">
        <v>9</v>
      </c>
      <c r="AI38" s="64">
        <v>53</v>
      </c>
      <c r="AJ38" s="64"/>
      <c r="AK38" s="64" t="s">
        <v>1207</v>
      </c>
      <c r="AL38" s="64" t="s">
        <v>697</v>
      </c>
      <c r="AM38" s="64"/>
      <c r="AN38" s="64"/>
      <c r="AO38" s="66">
        <v>43603.61111111111</v>
      </c>
      <c r="AP38" s="67" t="s">
        <v>1287</v>
      </c>
      <c r="AQ38" s="64" t="b">
        <v>1</v>
      </c>
      <c r="AR38" s="64" t="b">
        <v>0</v>
      </c>
      <c r="AS38" s="64" t="b">
        <v>0</v>
      </c>
      <c r="AT38" s="64"/>
      <c r="AU38" s="64">
        <v>0</v>
      </c>
      <c r="AV38" s="64"/>
      <c r="AW38" s="64" t="b">
        <v>0</v>
      </c>
      <c r="AX38" s="64" t="s">
        <v>218</v>
      </c>
      <c r="AY38" s="67" t="s">
        <v>1353</v>
      </c>
      <c r="AZ38" s="104" t="s">
        <v>65</v>
      </c>
      <c r="BA38" s="48"/>
      <c r="BB38" s="48"/>
      <c r="BC38" s="48"/>
      <c r="BD38" s="48"/>
      <c r="BE38" s="48"/>
      <c r="BF38" s="48"/>
      <c r="BG38" s="48"/>
      <c r="BH38" s="48"/>
      <c r="BI38" s="48"/>
      <c r="BJ38" s="48"/>
      <c r="BK38" s="48"/>
      <c r="BL38" s="49"/>
      <c r="BM38" s="48"/>
      <c r="BN38" s="49"/>
      <c r="BO38" s="48"/>
      <c r="BP38" s="49"/>
      <c r="BQ38" s="48"/>
      <c r="BR38" s="49"/>
      <c r="BS38" s="48"/>
      <c r="BT38" s="63" t="str">
        <f>REPLACE(INDEX(GroupVertices[Group],MATCH(Vertices[[#This Row],[Vertex]],GroupVertices[Vertex],0)),1,1,"")</f>
        <v>1</v>
      </c>
    </row>
    <row r="39" spans="1:72" ht="41.45" customHeight="1">
      <c r="A39" s="62" t="s">
        <v>743</v>
      </c>
      <c r="B39" s="64"/>
      <c r="C39" s="81"/>
      <c r="D39" s="81" t="s">
        <v>64</v>
      </c>
      <c r="E39" s="88">
        <v>163.89972148291795</v>
      </c>
      <c r="F39" s="99">
        <v>99.999029950178</v>
      </c>
      <c r="G39" s="72" t="s">
        <v>1315</v>
      </c>
      <c r="H39" s="100"/>
      <c r="I39" s="73" t="s">
        <v>743</v>
      </c>
      <c r="J39" s="91"/>
      <c r="K39" s="101"/>
      <c r="L39" s="73" t="s">
        <v>1397</v>
      </c>
      <c r="M39" s="102">
        <v>1.3232852706781228</v>
      </c>
      <c r="N39" s="96">
        <v>4999.005859375</v>
      </c>
      <c r="O39" s="96">
        <v>7317.8828125</v>
      </c>
      <c r="P39" s="97"/>
      <c r="Q39" s="98"/>
      <c r="R39" s="98"/>
      <c r="S39" s="103"/>
      <c r="T39" s="48">
        <v>2</v>
      </c>
      <c r="U39" s="48">
        <v>0</v>
      </c>
      <c r="V39" s="49">
        <v>0</v>
      </c>
      <c r="W39" s="49">
        <v>0.013158</v>
      </c>
      <c r="X39" s="49">
        <v>0.014321</v>
      </c>
      <c r="Y39" s="49">
        <v>0.428069</v>
      </c>
      <c r="Z39" s="49">
        <v>1</v>
      </c>
      <c r="AA39" s="49">
        <v>0</v>
      </c>
      <c r="AB39" s="92">
        <v>39</v>
      </c>
      <c r="AC39" s="92"/>
      <c r="AD39" s="93"/>
      <c r="AE39" s="64" t="s">
        <v>1171</v>
      </c>
      <c r="AF39" s="64">
        <v>2384</v>
      </c>
      <c r="AG39" s="64">
        <v>1842</v>
      </c>
      <c r="AH39" s="64">
        <v>46111</v>
      </c>
      <c r="AI39" s="64">
        <v>82238</v>
      </c>
      <c r="AJ39" s="64"/>
      <c r="AK39" s="64" t="s">
        <v>1208</v>
      </c>
      <c r="AL39" s="64" t="s">
        <v>698</v>
      </c>
      <c r="AM39" s="64"/>
      <c r="AN39" s="64"/>
      <c r="AO39" s="66">
        <v>40943.77012731481</v>
      </c>
      <c r="AP39" s="67" t="s">
        <v>1288</v>
      </c>
      <c r="AQ39" s="64" t="b">
        <v>0</v>
      </c>
      <c r="AR39" s="64" t="b">
        <v>0</v>
      </c>
      <c r="AS39" s="64" t="b">
        <v>1</v>
      </c>
      <c r="AT39" s="64"/>
      <c r="AU39" s="64">
        <v>21</v>
      </c>
      <c r="AV39" s="67" t="s">
        <v>1298</v>
      </c>
      <c r="AW39" s="64" t="b">
        <v>0</v>
      </c>
      <c r="AX39" s="64" t="s">
        <v>218</v>
      </c>
      <c r="AY39" s="67" t="s">
        <v>1354</v>
      </c>
      <c r="AZ39" s="104" t="s">
        <v>65</v>
      </c>
      <c r="BA39" s="48"/>
      <c r="BB39" s="48"/>
      <c r="BC39" s="48"/>
      <c r="BD39" s="48"/>
      <c r="BE39" s="48"/>
      <c r="BF39" s="48"/>
      <c r="BG39" s="48"/>
      <c r="BH39" s="48"/>
      <c r="BI39" s="48"/>
      <c r="BJ39" s="48"/>
      <c r="BK39" s="48"/>
      <c r="BL39" s="49"/>
      <c r="BM39" s="48"/>
      <c r="BN39" s="49"/>
      <c r="BO39" s="48"/>
      <c r="BP39" s="49"/>
      <c r="BQ39" s="48"/>
      <c r="BR39" s="49"/>
      <c r="BS39" s="48"/>
      <c r="BT39" s="63" t="str">
        <f>REPLACE(INDEX(GroupVertices[Group],MATCH(Vertices[[#This Row],[Vertex]],GroupVertices[Vertex],0)),1,1,"")</f>
        <v>1</v>
      </c>
    </row>
    <row r="40" spans="1:72" ht="41.45" customHeight="1">
      <c r="A40" s="62" t="s">
        <v>744</v>
      </c>
      <c r="B40" s="64"/>
      <c r="C40" s="81"/>
      <c r="D40" s="81" t="s">
        <v>64</v>
      </c>
      <c r="E40" s="88">
        <v>162.00103640015433</v>
      </c>
      <c r="F40" s="99">
        <v>99.9999994707857</v>
      </c>
      <c r="G40" s="72" t="s">
        <v>1316</v>
      </c>
      <c r="H40" s="100"/>
      <c r="I40" s="73" t="s">
        <v>744</v>
      </c>
      <c r="J40" s="91"/>
      <c r="K40" s="101"/>
      <c r="L40" s="73" t="s">
        <v>1398</v>
      </c>
      <c r="M40" s="102">
        <v>1.0001763694875494</v>
      </c>
      <c r="N40" s="96">
        <v>482.2668762207031</v>
      </c>
      <c r="O40" s="96">
        <v>6893.22998046875</v>
      </c>
      <c r="P40" s="97"/>
      <c r="Q40" s="98"/>
      <c r="R40" s="98"/>
      <c r="S40" s="103"/>
      <c r="T40" s="48">
        <v>2</v>
      </c>
      <c r="U40" s="48">
        <v>0</v>
      </c>
      <c r="V40" s="49">
        <v>0</v>
      </c>
      <c r="W40" s="49">
        <v>0.013158</v>
      </c>
      <c r="X40" s="49">
        <v>0.014321</v>
      </c>
      <c r="Y40" s="49">
        <v>0.428069</v>
      </c>
      <c r="Z40" s="49">
        <v>1</v>
      </c>
      <c r="AA40" s="49">
        <v>0</v>
      </c>
      <c r="AB40" s="92">
        <v>40</v>
      </c>
      <c r="AC40" s="92"/>
      <c r="AD40" s="93"/>
      <c r="AE40" s="64" t="s">
        <v>1172</v>
      </c>
      <c r="AF40" s="64">
        <v>239</v>
      </c>
      <c r="AG40" s="64">
        <v>10</v>
      </c>
      <c r="AH40" s="64">
        <v>2511</v>
      </c>
      <c r="AI40" s="64">
        <v>441</v>
      </c>
      <c r="AJ40" s="64"/>
      <c r="AK40" s="64"/>
      <c r="AL40" s="64"/>
      <c r="AM40" s="64"/>
      <c r="AN40" s="64"/>
      <c r="AO40" s="66">
        <v>43678.94256944444</v>
      </c>
      <c r="AP40" s="64"/>
      <c r="AQ40" s="64" t="b">
        <v>1</v>
      </c>
      <c r="AR40" s="64" t="b">
        <v>1</v>
      </c>
      <c r="AS40" s="64" t="b">
        <v>0</v>
      </c>
      <c r="AT40" s="64"/>
      <c r="AU40" s="64">
        <v>0</v>
      </c>
      <c r="AV40" s="64"/>
      <c r="AW40" s="64" t="b">
        <v>0</v>
      </c>
      <c r="AX40" s="64" t="s">
        <v>218</v>
      </c>
      <c r="AY40" s="67" t="s">
        <v>1355</v>
      </c>
      <c r="AZ40" s="104" t="s">
        <v>65</v>
      </c>
      <c r="BA40" s="48"/>
      <c r="BB40" s="48"/>
      <c r="BC40" s="48"/>
      <c r="BD40" s="48"/>
      <c r="BE40" s="48"/>
      <c r="BF40" s="48"/>
      <c r="BG40" s="48"/>
      <c r="BH40" s="48"/>
      <c r="BI40" s="48"/>
      <c r="BJ40" s="48"/>
      <c r="BK40" s="48"/>
      <c r="BL40" s="49"/>
      <c r="BM40" s="48"/>
      <c r="BN40" s="49"/>
      <c r="BO40" s="48"/>
      <c r="BP40" s="49"/>
      <c r="BQ40" s="48"/>
      <c r="BR40" s="49"/>
      <c r="BS40" s="48"/>
      <c r="BT40" s="63" t="str">
        <f>REPLACE(INDEX(GroupVertices[Group],MATCH(Vertices[[#This Row],[Vertex]],GroupVertices[Vertex],0)),1,1,"")</f>
        <v>1</v>
      </c>
    </row>
    <row r="41" spans="1:72" ht="41.45" customHeight="1">
      <c r="A41" s="62" t="s">
        <v>745</v>
      </c>
      <c r="B41" s="64"/>
      <c r="C41" s="81"/>
      <c r="D41" s="81" t="s">
        <v>64</v>
      </c>
      <c r="E41" s="88">
        <v>162.69646090372115</v>
      </c>
      <c r="F41" s="99">
        <v>99.9996443679867</v>
      </c>
      <c r="G41" s="72" t="s">
        <v>1317</v>
      </c>
      <c r="H41" s="100"/>
      <c r="I41" s="73" t="s">
        <v>745</v>
      </c>
      <c r="J41" s="91"/>
      <c r="K41" s="101"/>
      <c r="L41" s="73" t="s">
        <v>1399</v>
      </c>
      <c r="M41" s="102">
        <v>1.1185202956332234</v>
      </c>
      <c r="N41" s="96">
        <v>2718.8994140625</v>
      </c>
      <c r="O41" s="96">
        <v>9294.8447265625</v>
      </c>
      <c r="P41" s="97"/>
      <c r="Q41" s="98"/>
      <c r="R41" s="98"/>
      <c r="S41" s="103"/>
      <c r="T41" s="48">
        <v>2</v>
      </c>
      <c r="U41" s="48">
        <v>0</v>
      </c>
      <c r="V41" s="49">
        <v>0</v>
      </c>
      <c r="W41" s="49">
        <v>0.013158</v>
      </c>
      <c r="X41" s="49">
        <v>0.014321</v>
      </c>
      <c r="Y41" s="49">
        <v>0.428069</v>
      </c>
      <c r="Z41" s="49">
        <v>1</v>
      </c>
      <c r="AA41" s="49">
        <v>0</v>
      </c>
      <c r="AB41" s="92">
        <v>41</v>
      </c>
      <c r="AC41" s="92"/>
      <c r="AD41" s="93"/>
      <c r="AE41" s="64" t="s">
        <v>1173</v>
      </c>
      <c r="AF41" s="64">
        <v>325</v>
      </c>
      <c r="AG41" s="64">
        <v>681</v>
      </c>
      <c r="AH41" s="64">
        <v>3792</v>
      </c>
      <c r="AI41" s="64">
        <v>123</v>
      </c>
      <c r="AJ41" s="64"/>
      <c r="AK41" s="64" t="s">
        <v>1209</v>
      </c>
      <c r="AL41" s="64" t="s">
        <v>1214</v>
      </c>
      <c r="AM41" s="67" t="s">
        <v>1253</v>
      </c>
      <c r="AN41" s="64"/>
      <c r="AO41" s="66">
        <v>40012.84835648148</v>
      </c>
      <c r="AP41" s="67" t="s">
        <v>1289</v>
      </c>
      <c r="AQ41" s="64" t="b">
        <v>0</v>
      </c>
      <c r="AR41" s="64" t="b">
        <v>0</v>
      </c>
      <c r="AS41" s="64" t="b">
        <v>0</v>
      </c>
      <c r="AT41" s="64"/>
      <c r="AU41" s="64">
        <v>31</v>
      </c>
      <c r="AV41" s="67" t="s">
        <v>1299</v>
      </c>
      <c r="AW41" s="64" t="b">
        <v>0</v>
      </c>
      <c r="AX41" s="64" t="s">
        <v>218</v>
      </c>
      <c r="AY41" s="67" t="s">
        <v>1356</v>
      </c>
      <c r="AZ41" s="104" t="s">
        <v>65</v>
      </c>
      <c r="BA41" s="48"/>
      <c r="BB41" s="48"/>
      <c r="BC41" s="48"/>
      <c r="BD41" s="48"/>
      <c r="BE41" s="48"/>
      <c r="BF41" s="48"/>
      <c r="BG41" s="48"/>
      <c r="BH41" s="48"/>
      <c r="BI41" s="48"/>
      <c r="BJ41" s="48"/>
      <c r="BK41" s="48"/>
      <c r="BL41" s="49"/>
      <c r="BM41" s="48"/>
      <c r="BN41" s="49"/>
      <c r="BO41" s="48"/>
      <c r="BP41" s="49"/>
      <c r="BQ41" s="48"/>
      <c r="BR41" s="49"/>
      <c r="BS41" s="48"/>
      <c r="BT41" s="63" t="str">
        <f>REPLACE(INDEX(GroupVertices[Group],MATCH(Vertices[[#This Row],[Vertex]],GroupVertices[Vertex],0)),1,1,"")</f>
        <v>1</v>
      </c>
    </row>
    <row r="42" spans="1:72" ht="41.45" customHeight="1">
      <c r="A42" s="62" t="s">
        <v>746</v>
      </c>
      <c r="B42" s="64"/>
      <c r="C42" s="81"/>
      <c r="D42" s="81" t="s">
        <v>64</v>
      </c>
      <c r="E42" s="88">
        <v>162.16375122438683</v>
      </c>
      <c r="F42" s="99">
        <v>99.99991638413972</v>
      </c>
      <c r="G42" s="72" t="s">
        <v>1318</v>
      </c>
      <c r="H42" s="100"/>
      <c r="I42" s="73" t="s">
        <v>746</v>
      </c>
      <c r="J42" s="91"/>
      <c r="K42" s="101"/>
      <c r="L42" s="73" t="s">
        <v>1400</v>
      </c>
      <c r="M42" s="102">
        <v>1.0278663790328115</v>
      </c>
      <c r="N42" s="96">
        <v>4303.2861328125</v>
      </c>
      <c r="O42" s="96">
        <v>6424.0634765625</v>
      </c>
      <c r="P42" s="97"/>
      <c r="Q42" s="98"/>
      <c r="R42" s="98"/>
      <c r="S42" s="103"/>
      <c r="T42" s="48">
        <v>2</v>
      </c>
      <c r="U42" s="48">
        <v>0</v>
      </c>
      <c r="V42" s="49">
        <v>0</v>
      </c>
      <c r="W42" s="49">
        <v>0.013158</v>
      </c>
      <c r="X42" s="49">
        <v>0.014321</v>
      </c>
      <c r="Y42" s="49">
        <v>0.428069</v>
      </c>
      <c r="Z42" s="49">
        <v>1</v>
      </c>
      <c r="AA42" s="49">
        <v>0</v>
      </c>
      <c r="AB42" s="92">
        <v>42</v>
      </c>
      <c r="AC42" s="92"/>
      <c r="AD42" s="93"/>
      <c r="AE42" s="64" t="s">
        <v>1174</v>
      </c>
      <c r="AF42" s="64">
        <v>84</v>
      </c>
      <c r="AG42" s="64">
        <v>167</v>
      </c>
      <c r="AH42" s="64">
        <v>228</v>
      </c>
      <c r="AI42" s="64">
        <v>346</v>
      </c>
      <c r="AJ42" s="64"/>
      <c r="AK42" s="64" t="s">
        <v>1210</v>
      </c>
      <c r="AL42" s="64" t="s">
        <v>697</v>
      </c>
      <c r="AM42" s="67" t="s">
        <v>1254</v>
      </c>
      <c r="AN42" s="64"/>
      <c r="AO42" s="66">
        <v>43293.780185185184</v>
      </c>
      <c r="AP42" s="67" t="s">
        <v>1290</v>
      </c>
      <c r="AQ42" s="64" t="b">
        <v>1</v>
      </c>
      <c r="AR42" s="64" t="b">
        <v>0</v>
      </c>
      <c r="AS42" s="64" t="b">
        <v>0</v>
      </c>
      <c r="AT42" s="64"/>
      <c r="AU42" s="64">
        <v>2</v>
      </c>
      <c r="AV42" s="64"/>
      <c r="AW42" s="64" t="b">
        <v>0</v>
      </c>
      <c r="AX42" s="64" t="s">
        <v>218</v>
      </c>
      <c r="AY42" s="67" t="s">
        <v>1357</v>
      </c>
      <c r="AZ42" s="104" t="s">
        <v>65</v>
      </c>
      <c r="BA42" s="48"/>
      <c r="BB42" s="48"/>
      <c r="BC42" s="48"/>
      <c r="BD42" s="48"/>
      <c r="BE42" s="48"/>
      <c r="BF42" s="48"/>
      <c r="BG42" s="48"/>
      <c r="BH42" s="48"/>
      <c r="BI42" s="48"/>
      <c r="BJ42" s="48"/>
      <c r="BK42" s="48"/>
      <c r="BL42" s="49"/>
      <c r="BM42" s="48"/>
      <c r="BN42" s="49"/>
      <c r="BO42" s="48"/>
      <c r="BP42" s="49"/>
      <c r="BQ42" s="48"/>
      <c r="BR42" s="49"/>
      <c r="BS42" s="48"/>
      <c r="BT42" s="63" t="str">
        <f>REPLACE(INDEX(GroupVertices[Group],MATCH(Vertices[[#This Row],[Vertex]],GroupVertices[Vertex],0)),1,1,"")</f>
        <v>1</v>
      </c>
    </row>
    <row r="43" spans="1:72" ht="41.45" customHeight="1">
      <c r="A43" s="62" t="s">
        <v>747</v>
      </c>
      <c r="B43" s="64"/>
      <c r="C43" s="81"/>
      <c r="D43" s="81" t="s">
        <v>64</v>
      </c>
      <c r="E43" s="88">
        <v>1000</v>
      </c>
      <c r="F43" s="99">
        <v>85.8080435635104</v>
      </c>
      <c r="G43" s="72" t="s">
        <v>1319</v>
      </c>
      <c r="H43" s="100"/>
      <c r="I43" s="73" t="s">
        <v>747</v>
      </c>
      <c r="J43" s="91"/>
      <c r="K43" s="101"/>
      <c r="L43" s="73" t="s">
        <v>1401</v>
      </c>
      <c r="M43" s="102">
        <v>4730.706015067437</v>
      </c>
      <c r="N43" s="96">
        <v>8166.3857421875</v>
      </c>
      <c r="O43" s="96">
        <v>2100.728759765625</v>
      </c>
      <c r="P43" s="97"/>
      <c r="Q43" s="98"/>
      <c r="R43" s="98"/>
      <c r="S43" s="103"/>
      <c r="T43" s="48">
        <v>1</v>
      </c>
      <c r="U43" s="48">
        <v>0</v>
      </c>
      <c r="V43" s="49">
        <v>0</v>
      </c>
      <c r="W43" s="49">
        <v>0.333333</v>
      </c>
      <c r="X43" s="49">
        <v>0</v>
      </c>
      <c r="Y43" s="49">
        <v>0.63829</v>
      </c>
      <c r="Z43" s="49">
        <v>0</v>
      </c>
      <c r="AA43" s="49">
        <v>0</v>
      </c>
      <c r="AB43" s="92">
        <v>43</v>
      </c>
      <c r="AC43" s="92"/>
      <c r="AD43" s="93"/>
      <c r="AE43" s="64" t="s">
        <v>1175</v>
      </c>
      <c r="AF43" s="64">
        <v>39</v>
      </c>
      <c r="AG43" s="64">
        <v>26817040</v>
      </c>
      <c r="AH43" s="64">
        <v>7242</v>
      </c>
      <c r="AI43" s="64">
        <v>104</v>
      </c>
      <c r="AJ43" s="64"/>
      <c r="AK43" s="64" t="s">
        <v>1211</v>
      </c>
      <c r="AL43" s="64" t="s">
        <v>1230</v>
      </c>
      <c r="AM43" s="67" t="s">
        <v>1255</v>
      </c>
      <c r="AN43" s="64"/>
      <c r="AO43" s="66">
        <v>42754.95449074074</v>
      </c>
      <c r="AP43" s="67" t="s">
        <v>1291</v>
      </c>
      <c r="AQ43" s="64" t="b">
        <v>1</v>
      </c>
      <c r="AR43" s="64" t="b">
        <v>0</v>
      </c>
      <c r="AS43" s="64" t="b">
        <v>1</v>
      </c>
      <c r="AT43" s="64"/>
      <c r="AU43" s="64">
        <v>23418</v>
      </c>
      <c r="AV43" s="64"/>
      <c r="AW43" s="64" t="b">
        <v>1</v>
      </c>
      <c r="AX43" s="64" t="s">
        <v>218</v>
      </c>
      <c r="AY43" s="67" t="s">
        <v>1358</v>
      </c>
      <c r="AZ43" s="104" t="s">
        <v>65</v>
      </c>
      <c r="BA43" s="48"/>
      <c r="BB43" s="48"/>
      <c r="BC43" s="48"/>
      <c r="BD43" s="48"/>
      <c r="BE43" s="48"/>
      <c r="BF43" s="48"/>
      <c r="BG43" s="48"/>
      <c r="BH43" s="48"/>
      <c r="BI43" s="48"/>
      <c r="BJ43" s="48"/>
      <c r="BK43" s="48"/>
      <c r="BL43" s="49"/>
      <c r="BM43" s="48"/>
      <c r="BN43" s="49"/>
      <c r="BO43" s="48"/>
      <c r="BP43" s="49"/>
      <c r="BQ43" s="48"/>
      <c r="BR43" s="49"/>
      <c r="BS43" s="48"/>
      <c r="BT43" s="63" t="str">
        <f>REPLACE(INDEX(GroupVertices[Group],MATCH(Vertices[[#This Row],[Vertex]],GroupVertices[Vertex],0)),1,1,"")</f>
        <v>4</v>
      </c>
    </row>
    <row r="44" spans="1:72" ht="41.45" customHeight="1">
      <c r="A44" s="62" t="s">
        <v>726</v>
      </c>
      <c r="B44" s="64"/>
      <c r="C44" s="81"/>
      <c r="D44" s="81" t="s">
        <v>64</v>
      </c>
      <c r="E44" s="88">
        <v>162.43943366544312</v>
      </c>
      <c r="F44" s="99">
        <v>99.99977561313446</v>
      </c>
      <c r="G44" s="72" t="s">
        <v>884</v>
      </c>
      <c r="H44" s="100"/>
      <c r="I44" s="73" t="s">
        <v>726</v>
      </c>
      <c r="J44" s="91"/>
      <c r="K44" s="101"/>
      <c r="L44" s="73" t="s">
        <v>1402</v>
      </c>
      <c r="M44" s="102">
        <v>1.0747806627209624</v>
      </c>
      <c r="N44" s="96">
        <v>482.2668762207031</v>
      </c>
      <c r="O44" s="96">
        <v>2151.3857421875</v>
      </c>
      <c r="P44" s="97"/>
      <c r="Q44" s="98"/>
      <c r="R44" s="98"/>
      <c r="S44" s="103"/>
      <c r="T44" s="48">
        <v>0</v>
      </c>
      <c r="U44" s="48">
        <v>3</v>
      </c>
      <c r="V44" s="49">
        <v>0.285714</v>
      </c>
      <c r="W44" s="49">
        <v>0.011364</v>
      </c>
      <c r="X44" s="49">
        <v>0.013337</v>
      </c>
      <c r="Y44" s="49">
        <v>0.548248</v>
      </c>
      <c r="Z44" s="49">
        <v>0.3333333333333333</v>
      </c>
      <c r="AA44" s="49">
        <v>0</v>
      </c>
      <c r="AB44" s="92">
        <v>44</v>
      </c>
      <c r="AC44" s="92"/>
      <c r="AD44" s="93"/>
      <c r="AE44" s="64" t="s">
        <v>1176</v>
      </c>
      <c r="AF44" s="64">
        <v>658</v>
      </c>
      <c r="AG44" s="64">
        <v>433</v>
      </c>
      <c r="AH44" s="64">
        <v>6317</v>
      </c>
      <c r="AI44" s="64">
        <v>22388</v>
      </c>
      <c r="AJ44" s="64"/>
      <c r="AK44" s="64" t="s">
        <v>1212</v>
      </c>
      <c r="AL44" s="64" t="s">
        <v>1231</v>
      </c>
      <c r="AM44" s="64"/>
      <c r="AN44" s="64"/>
      <c r="AO44" s="66">
        <v>40737.912939814814</v>
      </c>
      <c r="AP44" s="67" t="s">
        <v>1292</v>
      </c>
      <c r="AQ44" s="64" t="b">
        <v>0</v>
      </c>
      <c r="AR44" s="64" t="b">
        <v>0</v>
      </c>
      <c r="AS44" s="64" t="b">
        <v>1</v>
      </c>
      <c r="AT44" s="64"/>
      <c r="AU44" s="64">
        <v>2</v>
      </c>
      <c r="AV44" s="67" t="s">
        <v>700</v>
      </c>
      <c r="AW44" s="64" t="b">
        <v>0</v>
      </c>
      <c r="AX44" s="64" t="s">
        <v>218</v>
      </c>
      <c r="AY44" s="67" t="s">
        <v>1359</v>
      </c>
      <c r="AZ44" s="104" t="s">
        <v>66</v>
      </c>
      <c r="BA44" s="48"/>
      <c r="BB44" s="48"/>
      <c r="BC44" s="48"/>
      <c r="BD44" s="48"/>
      <c r="BE44" s="48"/>
      <c r="BF44" s="48"/>
      <c r="BG44" s="86" t="s">
        <v>1637</v>
      </c>
      <c r="BH44" s="86" t="s">
        <v>1649</v>
      </c>
      <c r="BI44" s="86" t="s">
        <v>1667</v>
      </c>
      <c r="BJ44" s="86" t="s">
        <v>1671</v>
      </c>
      <c r="BK44" s="48">
        <v>0</v>
      </c>
      <c r="BL44" s="49">
        <v>0</v>
      </c>
      <c r="BM44" s="48">
        <v>0</v>
      </c>
      <c r="BN44" s="49">
        <v>0</v>
      </c>
      <c r="BO44" s="48">
        <v>0</v>
      </c>
      <c r="BP44" s="49">
        <v>0</v>
      </c>
      <c r="BQ44" s="48">
        <v>113</v>
      </c>
      <c r="BR44" s="49">
        <v>100</v>
      </c>
      <c r="BS44" s="48">
        <v>113</v>
      </c>
      <c r="BT44" s="63" t="str">
        <f>REPLACE(INDEX(GroupVertices[Group],MATCH(Vertices[[#This Row],[Vertex]],GroupVertices[Vertex],0)),1,1,"")</f>
        <v>2</v>
      </c>
    </row>
    <row r="45" spans="1:72" ht="41.45" customHeight="1">
      <c r="A45" s="80" t="s">
        <v>727</v>
      </c>
      <c r="B45" s="110"/>
      <c r="C45" s="111"/>
      <c r="D45" s="111" t="s">
        <v>64</v>
      </c>
      <c r="E45" s="112">
        <v>162.36481285433013</v>
      </c>
      <c r="F45" s="113">
        <v>99.99981371656446</v>
      </c>
      <c r="G45" s="125" t="s">
        <v>885</v>
      </c>
      <c r="H45" s="111"/>
      <c r="I45" s="114" t="s">
        <v>727</v>
      </c>
      <c r="J45" s="115"/>
      <c r="K45" s="115"/>
      <c r="L45" s="114" t="s">
        <v>1403</v>
      </c>
      <c r="M45" s="116">
        <v>1.0620820596174028</v>
      </c>
      <c r="N45" s="117">
        <v>7733.08984375</v>
      </c>
      <c r="O45" s="117">
        <v>9294.8447265625</v>
      </c>
      <c r="P45" s="118"/>
      <c r="Q45" s="119"/>
      <c r="R45" s="119"/>
      <c r="S45" s="120"/>
      <c r="T45" s="48">
        <v>1</v>
      </c>
      <c r="U45" s="48">
        <v>5</v>
      </c>
      <c r="V45" s="49">
        <v>0</v>
      </c>
      <c r="W45" s="49">
        <v>0.014085</v>
      </c>
      <c r="X45" s="49">
        <v>0.026941</v>
      </c>
      <c r="Y45" s="49">
        <v>0.818024</v>
      </c>
      <c r="Z45" s="49">
        <v>0.75</v>
      </c>
      <c r="AA45" s="49">
        <v>0</v>
      </c>
      <c r="AB45" s="121">
        <v>45</v>
      </c>
      <c r="AC45" s="121"/>
      <c r="AD45" s="122"/>
      <c r="AE45" s="110" t="s">
        <v>1177</v>
      </c>
      <c r="AF45" s="110">
        <v>261</v>
      </c>
      <c r="AG45" s="110">
        <v>361</v>
      </c>
      <c r="AH45" s="110">
        <v>21845</v>
      </c>
      <c r="AI45" s="110">
        <v>23284</v>
      </c>
      <c r="AJ45" s="110"/>
      <c r="AK45" s="110" t="s">
        <v>1213</v>
      </c>
      <c r="AL45" s="110" t="s">
        <v>1232</v>
      </c>
      <c r="AM45" s="124" t="s">
        <v>1256</v>
      </c>
      <c r="AN45" s="110"/>
      <c r="AO45" s="123">
        <v>40100.11277777778</v>
      </c>
      <c r="AP45" s="124" t="s">
        <v>1293</v>
      </c>
      <c r="AQ45" s="110" t="b">
        <v>0</v>
      </c>
      <c r="AR45" s="110" t="b">
        <v>0</v>
      </c>
      <c r="AS45" s="110" t="b">
        <v>1</v>
      </c>
      <c r="AT45" s="110"/>
      <c r="AU45" s="110">
        <v>2</v>
      </c>
      <c r="AV45" s="124" t="s">
        <v>1299</v>
      </c>
      <c r="AW45" s="110" t="b">
        <v>0</v>
      </c>
      <c r="AX45" s="110" t="s">
        <v>218</v>
      </c>
      <c r="AY45" s="124" t="s">
        <v>1360</v>
      </c>
      <c r="AZ45" s="104" t="s">
        <v>66</v>
      </c>
      <c r="BA45" s="48" t="s">
        <v>1603</v>
      </c>
      <c r="BB45" s="48" t="s">
        <v>1603</v>
      </c>
      <c r="BC45" s="48" t="s">
        <v>1609</v>
      </c>
      <c r="BD45" s="48" t="s">
        <v>1609</v>
      </c>
      <c r="BE45" s="48" t="s">
        <v>833</v>
      </c>
      <c r="BF45" s="48" t="s">
        <v>833</v>
      </c>
      <c r="BG45" s="86" t="s">
        <v>1638</v>
      </c>
      <c r="BH45" s="86" t="s">
        <v>1650</v>
      </c>
      <c r="BI45" s="86" t="s">
        <v>1668</v>
      </c>
      <c r="BJ45" s="86" t="s">
        <v>1672</v>
      </c>
      <c r="BK45" s="48">
        <v>0</v>
      </c>
      <c r="BL45" s="49">
        <v>0</v>
      </c>
      <c r="BM45" s="48">
        <v>0</v>
      </c>
      <c r="BN45" s="49">
        <v>0</v>
      </c>
      <c r="BO45" s="48">
        <v>0</v>
      </c>
      <c r="BP45" s="49">
        <v>0</v>
      </c>
      <c r="BQ45" s="48">
        <v>145</v>
      </c>
      <c r="BR45" s="49">
        <v>100</v>
      </c>
      <c r="BS45" s="48">
        <v>145</v>
      </c>
      <c r="BT45" s="63" t="str">
        <f>REPLACE(INDEX(GroupVertices[Group],MATCH(Vertices[[#This Row],[Vertex]],GroupVertices[Vertex],0)),1,1,"")</f>
        <v>3</v>
      </c>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5"/>
    <dataValidation allowBlank="1" showInputMessage="1" promptTitle="Vertex Tooltip" prompt="Enter optional text that will pop up when the mouse is hovered over the vertex." errorTitle="Invalid Vertex Image Key" sqref="L3:L4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5"/>
    <dataValidation allowBlank="1" showInputMessage="1" promptTitle="Vertex Label Fill Color" prompt="To select an optional fill color for the Label shape, right-click and select Select Color on the right-click menu." sqref="J3:J45"/>
    <dataValidation allowBlank="1" showInputMessage="1" promptTitle="Vertex Image File" prompt="Enter the path to an image file.  Hover over the column header for examples." errorTitle="Invalid Vertex Image Key" sqref="G3:G45"/>
    <dataValidation allowBlank="1" showInputMessage="1" promptTitle="Vertex Color" prompt="To select an optional vertex color, right-click and select Select Color on the right-click menu." sqref="C3:C45"/>
    <dataValidation allowBlank="1" showInputMessage="1" promptTitle="Vertex Opacity" prompt="Enter an optional vertex opacity between 0 (transparent) and 100 (opaque)." errorTitle="Invalid Vertex Opacity" error="The optional vertex opacity must be a whole number between 0 and 10." sqref="F3:F45"/>
    <dataValidation type="list" allowBlank="1" showInputMessage="1" showErrorMessage="1" promptTitle="Vertex Shape" prompt="Select an optional vertex shape." errorTitle="Invalid Vertex Shape" error="You have entered an invalid vertex shape.  Try selecting from the drop-down list instead." sqref="D3:D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5">
      <formula1>ValidVertexLabelPositions</formula1>
    </dataValidation>
    <dataValidation allowBlank="1" showInputMessage="1" showErrorMessage="1" promptTitle="Vertex Name" prompt="Enter the name of the vertex." sqref="A3:A45"/>
  </dataValidations>
  <hyperlinks>
    <hyperlink ref="AM3" r:id="rId1" display="https://t.co/2NVd54MxXw"/>
    <hyperlink ref="AM4" r:id="rId2" display="https://t.co/j11sj6g5Ye"/>
    <hyperlink ref="AM5" r:id="rId3" display="https://t.co/NV0do0qLBY"/>
    <hyperlink ref="AM8" r:id="rId4" display="http://t.co/SuQu3M1IeZ"/>
    <hyperlink ref="AM11" r:id="rId5" display="https://t.co/RlGxilE3Q6"/>
    <hyperlink ref="AM12" r:id="rId6" display="https://t.co/5Qt1XEB5LS"/>
    <hyperlink ref="AM15" r:id="rId7" display="https://t.co/Ij1QpGF80R"/>
    <hyperlink ref="AM17" r:id="rId8" display="https://t.co/IM2UnbJaYF"/>
    <hyperlink ref="AM18" r:id="rId9" display="https://t.co/XPlEybcHtk"/>
    <hyperlink ref="AM19" r:id="rId10" display="https://t.co/C0t8R0Wawg"/>
    <hyperlink ref="AM21" r:id="rId11" display="https://t.co/ol1K3QeP3F"/>
    <hyperlink ref="AM22" r:id="rId12" display="https://t.co/TAXQpsHa5X"/>
    <hyperlink ref="AM23" r:id="rId13" display="http://t.co/FXuesoSq5u"/>
    <hyperlink ref="AM24" r:id="rId14" display="https://t.co/k87tYgdm2x"/>
    <hyperlink ref="AM27" r:id="rId15" display="http://t.co/R11YJxOGHN"/>
    <hyperlink ref="AM29" r:id="rId16" display="https://t.co/CfxAVeXDad"/>
    <hyperlink ref="AM30" r:id="rId17" display="https://t.co/eUJLtrtePs"/>
    <hyperlink ref="AM31" r:id="rId18" display="https://t.co/HxxKx1erAb"/>
    <hyperlink ref="AM33" r:id="rId19" display="https://t.co/MtmXUxu29p"/>
    <hyperlink ref="AM34" r:id="rId20" display="https://t.co/96xlVBgIIs"/>
    <hyperlink ref="AM35" r:id="rId21" display="https://t.co/ooj8P17tsd"/>
    <hyperlink ref="AM37" r:id="rId22" display="https://t.co/yy2R57O59V"/>
    <hyperlink ref="AM41" r:id="rId23" display="http://t.co/r6Ohft33Q3"/>
    <hyperlink ref="AM42" r:id="rId24" display="https://t.co/9AatcV6X6L"/>
    <hyperlink ref="AM43" r:id="rId25" display="https://t.co/IxLjEB2zlE"/>
    <hyperlink ref="AM45" r:id="rId26" display="https://t.co/Q4m4gDuTyE"/>
    <hyperlink ref="AP3" r:id="rId27" display="https://pbs.twimg.com/profile_banners/14388746/1367329447"/>
    <hyperlink ref="AP4" r:id="rId28" display="https://pbs.twimg.com/profile_banners/387885930/1569085568"/>
    <hyperlink ref="AP5" r:id="rId29" display="https://pbs.twimg.com/profile_banners/820129550/1557110174"/>
    <hyperlink ref="AP7" r:id="rId30" display="https://pbs.twimg.com/profile_banners/790828451481591808/1477492766"/>
    <hyperlink ref="AP8" r:id="rId31" display="https://pbs.twimg.com/profile_banners/235459126/1567495665"/>
    <hyperlink ref="AP9" r:id="rId32" display="https://pbs.twimg.com/profile_banners/120509076/1520932858"/>
    <hyperlink ref="AP10" r:id="rId33" display="https://pbs.twimg.com/profile_banners/1045490102523318277/1538141915"/>
    <hyperlink ref="AP11" r:id="rId34" display="https://pbs.twimg.com/profile_banners/2366475956/1531814075"/>
    <hyperlink ref="AP12" r:id="rId35" display="https://pbs.twimg.com/profile_banners/1115820939529396224/1554873058"/>
    <hyperlink ref="AP13" r:id="rId36" display="https://pbs.twimg.com/profile_banners/1270829815/1518398602"/>
    <hyperlink ref="AP14" r:id="rId37" display="https://pbs.twimg.com/profile_banners/611064890/1541974030"/>
    <hyperlink ref="AP15" r:id="rId38" display="https://pbs.twimg.com/profile_banners/815485908/1569508684"/>
    <hyperlink ref="AP16" r:id="rId39" display="https://pbs.twimg.com/profile_banners/927691430/1569076515"/>
    <hyperlink ref="AP17" r:id="rId40" display="https://pbs.twimg.com/profile_banners/57536203/1454440308"/>
    <hyperlink ref="AP19" r:id="rId41" display="https://pbs.twimg.com/profile_banners/16809032/1566422096"/>
    <hyperlink ref="AP20" r:id="rId42" display="https://pbs.twimg.com/profile_banners/1021489083460341760/1567551461"/>
    <hyperlink ref="AP21" r:id="rId43" display="https://pbs.twimg.com/profile_banners/12006842/1559145689"/>
    <hyperlink ref="AP22" r:id="rId44" display="https://pbs.twimg.com/profile_banners/783214/1556918042"/>
    <hyperlink ref="AP23" r:id="rId45" display="https://pbs.twimg.com/profile_banners/2838351548/1569516570"/>
    <hyperlink ref="AP24" r:id="rId46" display="https://pbs.twimg.com/profile_banners/107470796/1511241499"/>
    <hyperlink ref="AP25" r:id="rId47" display="https://pbs.twimg.com/profile_banners/104247913/1408401186"/>
    <hyperlink ref="AP27" r:id="rId48" display="https://pbs.twimg.com/profile_banners/19098792/1497472685"/>
    <hyperlink ref="AP28" r:id="rId49" display="https://pbs.twimg.com/profile_banners/30418793/1567135567"/>
    <hyperlink ref="AP29" r:id="rId50" display="https://pbs.twimg.com/profile_banners/2377200630/1525824099"/>
    <hyperlink ref="AP30" r:id="rId51" display="https://pbs.twimg.com/profile_banners/87606674/1405285356"/>
    <hyperlink ref="AP31" r:id="rId52" display="https://pbs.twimg.com/profile_banners/818140476/1569928513"/>
    <hyperlink ref="AP32" r:id="rId53" display="https://pbs.twimg.com/profile_banners/69136365/1401391661"/>
    <hyperlink ref="AP33" r:id="rId54" display="https://pbs.twimg.com/profile_banners/31305344/1550669488"/>
    <hyperlink ref="AP34" r:id="rId55" display="https://pbs.twimg.com/profile_banners/14458280/1567512110"/>
    <hyperlink ref="AP35" r:id="rId56" display="https://pbs.twimg.com/profile_banners/55621655/1535130672"/>
    <hyperlink ref="AP36" r:id="rId57" display="https://pbs.twimg.com/profile_banners/1299673800/1474472530"/>
    <hyperlink ref="AP37" r:id="rId58" display="https://pbs.twimg.com/profile_banners/3392789213/1568485464"/>
    <hyperlink ref="AP38" r:id="rId59" display="https://pbs.twimg.com/profile_banners/1129758540636336129/1560618144"/>
    <hyperlink ref="AP39" r:id="rId60" display="https://pbs.twimg.com/profile_banners/483173029/1557000105"/>
    <hyperlink ref="AP41" r:id="rId61" display="https://pbs.twimg.com/profile_banners/58022478/1458154481"/>
    <hyperlink ref="AP42" r:id="rId62" display="https://pbs.twimg.com/profile_banners/1017479572865069056/1560017154"/>
    <hyperlink ref="AP43" r:id="rId63" display="https://pbs.twimg.com/profile_banners/822215679726100480/1549425227"/>
    <hyperlink ref="AP44" r:id="rId64" display="https://pbs.twimg.com/profile_banners/334928093/1566668165"/>
    <hyperlink ref="AP45" r:id="rId65" display="https://pbs.twimg.com/profile_banners/82257804/1563088097"/>
    <hyperlink ref="AV3" r:id="rId66" display="http://abs.twimg.com/images/themes/theme1/bg.png"/>
    <hyperlink ref="AV4" r:id="rId67" display="http://abs.twimg.com/images/themes/theme18/bg.gif"/>
    <hyperlink ref="AV5" r:id="rId68" display="http://abs.twimg.com/images/themes/theme14/bg.gif"/>
    <hyperlink ref="AV6" r:id="rId69" display="http://abs.twimg.com/images/themes/theme1/bg.png"/>
    <hyperlink ref="AV8" r:id="rId70" display="http://abs.twimg.com/images/themes/theme1/bg.png"/>
    <hyperlink ref="AV9" r:id="rId71" display="http://abs.twimg.com/images/themes/theme10/bg.gif"/>
    <hyperlink ref="AV10" r:id="rId72" display="http://abs.twimg.com/images/themes/theme1/bg.png"/>
    <hyperlink ref="AV11" r:id="rId73" display="http://abs.twimg.com/images/themes/theme1/bg.png"/>
    <hyperlink ref="AV13" r:id="rId74" display="http://abs.twimg.com/images/themes/theme1/bg.png"/>
    <hyperlink ref="AV14" r:id="rId75" display="http://abs.twimg.com/images/themes/theme1/bg.png"/>
    <hyperlink ref="AV15" r:id="rId76" display="http://abs.twimg.com/images/themes/theme1/bg.png"/>
    <hyperlink ref="AV16" r:id="rId77" display="http://abs.twimg.com/images/themes/theme14/bg.gif"/>
    <hyperlink ref="AV17" r:id="rId78" display="http://abs.twimg.com/images/themes/theme7/bg.gif"/>
    <hyperlink ref="AV19" r:id="rId79" display="http://abs.twimg.com/images/themes/theme14/bg.gif"/>
    <hyperlink ref="AV21" r:id="rId80" display="http://abs.twimg.com/images/themes/theme14/bg.gif"/>
    <hyperlink ref="AV22" r:id="rId81" display="http://abs.twimg.com/images/themes/theme18/bg.gif"/>
    <hyperlink ref="AV23" r:id="rId82" display="http://abs.twimg.com/images/themes/theme15/bg.png"/>
    <hyperlink ref="AV24" r:id="rId83" display="http://abs.twimg.com/images/themes/theme1/bg.png"/>
    <hyperlink ref="AV25" r:id="rId84" display="http://abs.twimg.com/images/themes/theme1/bg.png"/>
    <hyperlink ref="AV26" r:id="rId85" display="http://abs.twimg.com/images/themes/theme1/bg.png"/>
    <hyperlink ref="AV27" r:id="rId86" display="http://abs.twimg.com/images/themes/theme10/bg.gif"/>
    <hyperlink ref="AV28" r:id="rId87" display="http://abs.twimg.com/images/themes/theme11/bg.gif"/>
    <hyperlink ref="AV29" r:id="rId88" display="http://abs.twimg.com/images/themes/theme1/bg.png"/>
    <hyperlink ref="AV30" r:id="rId89" display="http://abs.twimg.com/images/themes/theme19/bg.gif"/>
    <hyperlink ref="AV31" r:id="rId90" display="http://abs.twimg.com/images/themes/theme1/bg.png"/>
    <hyperlink ref="AV32" r:id="rId91" display="http://abs.twimg.com/images/themes/theme9/bg.gif"/>
    <hyperlink ref="AV33" r:id="rId92" display="http://abs.twimg.com/images/themes/theme15/bg.png"/>
    <hyperlink ref="AV34" r:id="rId93" display="http://abs.twimg.com/images/themes/theme1/bg.png"/>
    <hyperlink ref="AV35" r:id="rId94" display="http://abs.twimg.com/images/themes/theme15/bg.png"/>
    <hyperlink ref="AV36" r:id="rId95" display="http://abs.twimg.com/images/themes/theme1/bg.png"/>
    <hyperlink ref="AV37" r:id="rId96" display="http://abs.twimg.com/images/themes/theme1/bg.png"/>
    <hyperlink ref="AV39" r:id="rId97" display="http://abs.twimg.com/images/themes/theme19/bg.gif"/>
    <hyperlink ref="AV41" r:id="rId98" display="http://abs.twimg.com/images/themes/theme13/bg.gif"/>
    <hyperlink ref="AV44" r:id="rId99" display="http://abs.twimg.com/images/themes/theme10/bg.gif"/>
    <hyperlink ref="AV45" r:id="rId100" display="http://abs.twimg.com/images/themes/theme13/bg.gif"/>
    <hyperlink ref="G3" r:id="rId101" display="http://pbs.twimg.com/profile_images/567439567360245760/t7pyr8Ah_normal.jpeg"/>
    <hyperlink ref="G4" r:id="rId102" display="http://pbs.twimg.com/profile_images/1124176275722125312/lyn4nKwU_normal.jpg"/>
    <hyperlink ref="G5" r:id="rId103" display="http://pbs.twimg.com/profile_images/1125227694403280898/eAwq83rQ_normal.png"/>
    <hyperlink ref="G6" r:id="rId104" display="http://pbs.twimg.com/profile_images/3243737137/f6fb1556bd20677e91a2bd4e4f676d20_normal.jpeg"/>
    <hyperlink ref="G7" r:id="rId105" display="http://pbs.twimg.com/profile_images/1020168026899939328/jDnCQqxk_normal.jpg"/>
    <hyperlink ref="G8" r:id="rId106" display="http://pbs.twimg.com/profile_images/1213459310/Makkaltv_web_normal.png"/>
    <hyperlink ref="G9" r:id="rId107" display="http://pbs.twimg.com/profile_images/1101096604390420481/1A0gbHVa_normal.jpg"/>
    <hyperlink ref="G10" r:id="rId108" display="http://pbs.twimg.com/profile_images/1151716300839931904/Y72pA1N8_normal.jpg"/>
    <hyperlink ref="G11" r:id="rId109" display="http://pbs.twimg.com/profile_images/1173256262777282561/7ZSOgUL3_normal.jpg"/>
    <hyperlink ref="G12" r:id="rId110" display="http://pbs.twimg.com/profile_images/1115821199836184578/ys9yvdGf_normal.jpg"/>
    <hyperlink ref="G13" r:id="rId111" display="http://pbs.twimg.com/profile_images/691486428253958144/rRbwW0C1_normal.jpg"/>
    <hyperlink ref="G14" r:id="rId112" display="http://pbs.twimg.com/profile_images/1150860543730868227/QCJmB2x5_normal.jpg"/>
    <hyperlink ref="G15" r:id="rId113" display="http://pbs.twimg.com/profile_images/1129944670988132352/LYEHUdAX_normal.jpg"/>
    <hyperlink ref="G16" r:id="rId114" display="http://pbs.twimg.com/profile_images/1174806119509893126/D4p4GAn-_normal.jpg"/>
    <hyperlink ref="G17" r:id="rId115" display="http://pbs.twimg.com/profile_images/841180358687232000/WPPfQFZe_normal.jpg"/>
    <hyperlink ref="G18" r:id="rId116" display="http://pbs.twimg.com/profile_images/1174767693976616960/Sk9xAS_U_normal.jpg"/>
    <hyperlink ref="G19" r:id="rId117" display="http://pbs.twimg.com/profile_images/1087719846605979648/HRHFp3Nq_normal.jpg"/>
    <hyperlink ref="G20" r:id="rId118" display="http://pbs.twimg.com/profile_images/1174724847156547589/QnFLbAWF_normal.jpg"/>
    <hyperlink ref="G21" r:id="rId119" display="http://pbs.twimg.com/profile_images/912667889395798022/pMoB2qc8_normal.jpg"/>
    <hyperlink ref="G22" r:id="rId120" display="http://pbs.twimg.com/profile_images/1111729635610382336/_65QFl7B_normal.png"/>
    <hyperlink ref="G23" r:id="rId121" display="http://pbs.twimg.com/profile_images/638699325959180288/5d-g_8F3_normal.jpg"/>
    <hyperlink ref="G24" r:id="rId122" display="http://pbs.twimg.com/profile_images/923243414425976832/GWZwBnhE_normal.jpg"/>
    <hyperlink ref="G25" r:id="rId123" display="http://pbs.twimg.com/profile_images/501498048363503617/3GKMEzwN_normal.jpeg"/>
    <hyperlink ref="G26" r:id="rId124" display="http://pbs.twimg.com/profile_images/1178037715562041344/s27aUQ4i_normal.jpg"/>
    <hyperlink ref="G27" r:id="rId125" display="http://pbs.twimg.com/profile_images/875442270924832770/ZNJxEiEh_normal.jpg"/>
    <hyperlink ref="G28" r:id="rId126" display="http://pbs.twimg.com/profile_images/2761713408/6329c1d5a241ca23457c0db374bee56b_normal.jpeg"/>
    <hyperlink ref="G29" r:id="rId127" display="http://pbs.twimg.com/profile_images/1061744570344517633/fKDfFqhQ_normal.jpg"/>
    <hyperlink ref="G30" r:id="rId128" display="http://pbs.twimg.com/profile_images/849132774661308416/pa2Uplq1_normal.jpg"/>
    <hyperlink ref="G31" r:id="rId129" display="http://pbs.twimg.com/profile_images/559972208538161152/ZBaP6rVl_normal.jpeg"/>
    <hyperlink ref="G32" r:id="rId130" display="http://pbs.twimg.com/profile_images/943167209479819264/NzUPkf7w_normal.jpg"/>
    <hyperlink ref="G33" r:id="rId131" display="http://pbs.twimg.com/profile_images/677951382775709696/azMKWnDc_normal.jpg"/>
    <hyperlink ref="G34" r:id="rId132" display="http://pbs.twimg.com/profile_images/1013776579955130368/9Q0oQwl2_normal.jpg"/>
    <hyperlink ref="G35" r:id="rId133" display="http://pbs.twimg.com/profile_images/1151576362647470080/0lgfKghP_normal.jpg"/>
    <hyperlink ref="G36" r:id="rId134" display="http://pbs.twimg.com/profile_images/875946540715659264/FDOf-UKL_normal.jpg"/>
    <hyperlink ref="G37" r:id="rId135" display="http://pbs.twimg.com/profile_images/1164998679779893248/7DIfB0k1_normal.jpg"/>
    <hyperlink ref="G38" r:id="rId136" display="http://pbs.twimg.com/profile_images/1139939627853320193/Bx27ZtdX_normal.jpg"/>
    <hyperlink ref="G39" r:id="rId137" display="http://pbs.twimg.com/profile_images/1099443204666130432/OmC9fmkI_normal.jpg"/>
    <hyperlink ref="G40" r:id="rId138" display="http://abs.twimg.com/sticky/default_profile_images/default_profile_normal.png"/>
    <hyperlink ref="G41" r:id="rId139" display="http://pbs.twimg.com/profile_images/710176952347271169/haP2cOVu_normal.jpg"/>
    <hyperlink ref="G42" r:id="rId140" display="http://pbs.twimg.com/profile_images/1137419165889945600/v8wO-NTt_normal.png"/>
    <hyperlink ref="G43" r:id="rId141" display="http://pbs.twimg.com/profile_images/859982100904148992/hv5soju7_normal.jpg"/>
    <hyperlink ref="G44" r:id="rId142" display="http://pbs.twimg.com/profile_images/1173076646527688704/VMno7d8h_normal.jpg"/>
    <hyperlink ref="G45" r:id="rId143" display="http://pbs.twimg.com/profile_images/1140048787844534272/GCgv7tNe_normal.jpg"/>
    <hyperlink ref="AY3" r:id="rId144" display="https://twitter.com/chrismachian"/>
    <hyperlink ref="AY4" r:id="rId145" display="https://twitter.com/thekamrinbaker"/>
    <hyperlink ref="AY5" r:id="rId146" display="https://twitter.com/unothegateway"/>
    <hyperlink ref="AY6" r:id="rId147" display="https://twitter.com/rahulsavane"/>
    <hyperlink ref="AY7" r:id="rId148" display="https://twitter.com/gchandramohan11"/>
    <hyperlink ref="AY8" r:id="rId149" display="https://twitter.com/makkaltv"/>
    <hyperlink ref="AY9" r:id="rId150" display="https://twitter.com/balachander1962"/>
    <hyperlink ref="AY10" r:id="rId151" display="https://twitter.com/aitchkira"/>
    <hyperlink ref="AY11" r:id="rId152" display="https://twitter.com/kylie_squiers"/>
    <hyperlink ref="AY12" r:id="rId153" display="https://twitter.com/flirtythesh"/>
    <hyperlink ref="AY13" r:id="rId154" display="https://twitter.com/coliver405"/>
    <hyperlink ref="AY14" r:id="rId155" display="https://twitter.com/ethan_wolbach"/>
    <hyperlink ref="AY15" r:id="rId156" display="https://twitter.com/mavradiouno"/>
    <hyperlink ref="AY16" r:id="rId157" display="https://twitter.com/jodeanebrownlee"/>
    <hyperlink ref="AY17" r:id="rId158" display="https://twitter.com/elirigatuso"/>
    <hyperlink ref="AY18" r:id="rId159" display="https://twitter.com/marsnevada"/>
    <hyperlink ref="AY19" r:id="rId160" display="https://twitter.com/unomaha"/>
    <hyperlink ref="AY20" r:id="rId161" display="https://twitter.com/jacmac102"/>
    <hyperlink ref="AY21" r:id="rId162" display="https://twitter.com/jeremyhl"/>
    <hyperlink ref="AY22" r:id="rId163" display="https://twitter.com/twitter"/>
    <hyperlink ref="AY23" r:id="rId164" display="https://twitter.com/newsengagement"/>
    <hyperlink ref="AY24" r:id="rId165" display="https://twitter.com/communo"/>
    <hyperlink ref="AY25" r:id="rId166" display="https://twitter.com/adamwtyma"/>
    <hyperlink ref="AY26" r:id="rId167" display="https://twitter.com/omahagirl45"/>
    <hyperlink ref="AY27" r:id="rId168" display="https://twitter.com/ketv"/>
    <hyperlink ref="AY28" r:id="rId169" display="https://twitter.com/larissagrace"/>
    <hyperlink ref="AY29" r:id="rId170" display="https://twitter.com/unosml"/>
    <hyperlink ref="AY30" r:id="rId171" display="https://twitter.com/nodexl"/>
    <hyperlink ref="AY31" r:id="rId172" display="https://twitter.com/derekesullivan"/>
    <hyperlink ref="AY32" r:id="rId173" display="https://twitter.com/nebraskasower"/>
    <hyperlink ref="AY33" r:id="rId174" display="https://twitter.com/crishm"/>
    <hyperlink ref="AY34" r:id="rId175" display="https://twitter.com/hubspot"/>
    <hyperlink ref="AY35" r:id="rId176" display="https://twitter.com/mavpro"/>
    <hyperlink ref="AY36" r:id="rId177" display="https://twitter.com/thartman2u"/>
    <hyperlink ref="AY37" r:id="rId178" display="https://twitter.com/unomavmaniacs"/>
    <hyperlink ref="AY38" r:id="rId179" display="https://twitter.com/maryperkinsondm"/>
    <hyperlink ref="AY39" r:id="rId180" display="https://twitter.com/carrieholerich"/>
    <hyperlink ref="AY40" r:id="rId181" display="https://twitter.com/stantonofomaha"/>
    <hyperlink ref="AY41" r:id="rId182" display="https://twitter.com/unospa"/>
    <hyperlink ref="AY42" r:id="rId183" display="https://twitter.com/sachakopp"/>
    <hyperlink ref="AY43" r:id="rId184" display="https://twitter.com/potus"/>
    <hyperlink ref="AY44" r:id="rId185" display="https://twitter.com/kassidybrown_"/>
    <hyperlink ref="AY45" r:id="rId186" display="https://twitter.com/okinatran"/>
  </hyperlinks>
  <printOptions/>
  <pageMargins left="0.7" right="0.7" top="0.75" bottom="0.75" header="0.3" footer="0.3"/>
  <pageSetup horizontalDpi="600" verticalDpi="600" orientation="portrait" r:id="rId191"/>
  <drawing r:id="rId190"/>
  <legacyDrawing r:id="rId188"/>
  <tableParts>
    <tablePart r:id="rId18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68"/>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232</v>
      </c>
      <c r="Z2" s="13" t="s">
        <v>235</v>
      </c>
      <c r="AA2" s="13" t="s">
        <v>238</v>
      </c>
      <c r="AB2" s="13" t="s">
        <v>241</v>
      </c>
      <c r="AC2" s="13" t="s">
        <v>244</v>
      </c>
      <c r="AD2" s="13" t="s">
        <v>249</v>
      </c>
      <c r="AE2" s="13" t="s">
        <v>250</v>
      </c>
      <c r="AF2" s="13" t="s">
        <v>253</v>
      </c>
      <c r="AG2" s="52" t="s">
        <v>292</v>
      </c>
      <c r="AH2" s="52" t="s">
        <v>293</v>
      </c>
      <c r="AI2" s="52" t="s">
        <v>294</v>
      </c>
      <c r="AJ2" s="52" t="s">
        <v>295</v>
      </c>
      <c r="AK2" s="52" t="s">
        <v>296</v>
      </c>
      <c r="AL2" s="52" t="s">
        <v>297</v>
      </c>
      <c r="AM2" s="52" t="s">
        <v>298</v>
      </c>
      <c r="AN2" s="52" t="s">
        <v>299</v>
      </c>
      <c r="AO2" s="52" t="s">
        <v>302</v>
      </c>
    </row>
    <row r="3" spans="1:41" ht="15">
      <c r="A3" s="80" t="s">
        <v>220</v>
      </c>
      <c r="B3" s="81" t="s">
        <v>221</v>
      </c>
      <c r="C3" s="81" t="s">
        <v>56</v>
      </c>
      <c r="D3" s="75"/>
      <c r="E3" s="74"/>
      <c r="F3" s="76" t="s">
        <v>1831</v>
      </c>
      <c r="G3" s="77"/>
      <c r="H3" s="77"/>
      <c r="I3" s="78">
        <v>3</v>
      </c>
      <c r="J3" s="79"/>
      <c r="K3" s="48">
        <v>13</v>
      </c>
      <c r="L3" s="48">
        <v>18</v>
      </c>
      <c r="M3" s="48">
        <v>5</v>
      </c>
      <c r="N3" s="48">
        <v>23</v>
      </c>
      <c r="O3" s="48">
        <v>0</v>
      </c>
      <c r="P3" s="49">
        <v>0.05263157894736842</v>
      </c>
      <c r="Q3" s="49">
        <v>0.1</v>
      </c>
      <c r="R3" s="48">
        <v>1</v>
      </c>
      <c r="S3" s="48">
        <v>0</v>
      </c>
      <c r="T3" s="48">
        <v>13</v>
      </c>
      <c r="U3" s="48">
        <v>23</v>
      </c>
      <c r="V3" s="48">
        <v>2</v>
      </c>
      <c r="W3" s="49">
        <v>1.621302</v>
      </c>
      <c r="X3" s="49">
        <v>0.1282051282051282</v>
      </c>
      <c r="Y3" s="63" t="s">
        <v>1425</v>
      </c>
      <c r="Z3" s="63" t="s">
        <v>1434</v>
      </c>
      <c r="AA3" s="63" t="s">
        <v>1468</v>
      </c>
      <c r="AB3" s="69" t="s">
        <v>1510</v>
      </c>
      <c r="AC3" s="69" t="s">
        <v>1566</v>
      </c>
      <c r="AD3" s="69" t="s">
        <v>369</v>
      </c>
      <c r="AE3" s="69" t="s">
        <v>1582</v>
      </c>
      <c r="AF3" s="69" t="s">
        <v>1590</v>
      </c>
      <c r="AG3" s="86">
        <v>0</v>
      </c>
      <c r="AH3" s="106">
        <v>0</v>
      </c>
      <c r="AI3" s="86">
        <v>0</v>
      </c>
      <c r="AJ3" s="106">
        <v>0</v>
      </c>
      <c r="AK3" s="86">
        <v>0</v>
      </c>
      <c r="AL3" s="106">
        <v>0</v>
      </c>
      <c r="AM3" s="86">
        <v>220</v>
      </c>
      <c r="AN3" s="106">
        <v>100</v>
      </c>
      <c r="AO3" s="86">
        <v>220</v>
      </c>
    </row>
    <row r="4" spans="1:41" ht="15">
      <c r="A4" s="132" t="s">
        <v>1404</v>
      </c>
      <c r="B4" s="81" t="s">
        <v>1409</v>
      </c>
      <c r="C4" s="81" t="s">
        <v>56</v>
      </c>
      <c r="D4" s="133"/>
      <c r="E4" s="134"/>
      <c r="F4" s="135" t="s">
        <v>1832</v>
      </c>
      <c r="G4" s="136"/>
      <c r="H4" s="136"/>
      <c r="I4" s="137">
        <v>4</v>
      </c>
      <c r="J4" s="138"/>
      <c r="K4" s="48">
        <v>12</v>
      </c>
      <c r="L4" s="48">
        <v>19</v>
      </c>
      <c r="M4" s="48">
        <v>22</v>
      </c>
      <c r="N4" s="48">
        <v>41</v>
      </c>
      <c r="O4" s="48">
        <v>9</v>
      </c>
      <c r="P4" s="49">
        <v>0</v>
      </c>
      <c r="Q4" s="49">
        <v>0</v>
      </c>
      <c r="R4" s="48">
        <v>1</v>
      </c>
      <c r="S4" s="48">
        <v>0</v>
      </c>
      <c r="T4" s="48">
        <v>12</v>
      </c>
      <c r="U4" s="48">
        <v>41</v>
      </c>
      <c r="V4" s="48">
        <v>3</v>
      </c>
      <c r="W4" s="49">
        <v>1.722222</v>
      </c>
      <c r="X4" s="49">
        <v>0.17424242424242425</v>
      </c>
      <c r="Y4" s="63" t="s">
        <v>1426</v>
      </c>
      <c r="Z4" s="63" t="s">
        <v>1435</v>
      </c>
      <c r="AA4" s="63" t="s">
        <v>1469</v>
      </c>
      <c r="AB4" s="69" t="s">
        <v>1511</v>
      </c>
      <c r="AC4" s="69" t="s">
        <v>1567</v>
      </c>
      <c r="AD4" s="63" t="s">
        <v>1581</v>
      </c>
      <c r="AE4" s="63" t="s">
        <v>1583</v>
      </c>
      <c r="AF4" s="63" t="s">
        <v>1591</v>
      </c>
      <c r="AG4" s="48">
        <v>0</v>
      </c>
      <c r="AH4" s="49">
        <v>0</v>
      </c>
      <c r="AI4" s="48">
        <v>0</v>
      </c>
      <c r="AJ4" s="49">
        <v>0</v>
      </c>
      <c r="AK4" s="48">
        <v>0</v>
      </c>
      <c r="AL4" s="49">
        <v>0</v>
      </c>
      <c r="AM4" s="48">
        <v>731</v>
      </c>
      <c r="AN4" s="49">
        <v>100</v>
      </c>
      <c r="AO4" s="48">
        <v>731</v>
      </c>
    </row>
    <row r="5" spans="1:41" ht="15">
      <c r="A5" s="132" t="s">
        <v>1405</v>
      </c>
      <c r="B5" s="81" t="s">
        <v>1410</v>
      </c>
      <c r="C5" s="81" t="s">
        <v>56</v>
      </c>
      <c r="D5" s="133"/>
      <c r="E5" s="134"/>
      <c r="F5" s="135" t="s">
        <v>1833</v>
      </c>
      <c r="G5" s="136"/>
      <c r="H5" s="136"/>
      <c r="I5" s="137">
        <v>5</v>
      </c>
      <c r="J5" s="138"/>
      <c r="K5" s="48">
        <v>11</v>
      </c>
      <c r="L5" s="48">
        <v>21</v>
      </c>
      <c r="M5" s="48">
        <v>24</v>
      </c>
      <c r="N5" s="48">
        <v>45</v>
      </c>
      <c r="O5" s="48">
        <v>8</v>
      </c>
      <c r="P5" s="49">
        <v>0.08333333333333333</v>
      </c>
      <c r="Q5" s="49">
        <v>0.15384615384615385</v>
      </c>
      <c r="R5" s="48">
        <v>1</v>
      </c>
      <c r="S5" s="48">
        <v>0</v>
      </c>
      <c r="T5" s="48">
        <v>11</v>
      </c>
      <c r="U5" s="48">
        <v>45</v>
      </c>
      <c r="V5" s="48">
        <v>2</v>
      </c>
      <c r="W5" s="49">
        <v>1.421488</v>
      </c>
      <c r="X5" s="49">
        <v>0.23636363636363636</v>
      </c>
      <c r="Y5" s="63" t="s">
        <v>1427</v>
      </c>
      <c r="Z5" s="63" t="s">
        <v>1436</v>
      </c>
      <c r="AA5" s="63" t="s">
        <v>1470</v>
      </c>
      <c r="AB5" s="69" t="s">
        <v>1512</v>
      </c>
      <c r="AC5" s="69" t="s">
        <v>1568</v>
      </c>
      <c r="AD5" s="63" t="s">
        <v>369</v>
      </c>
      <c r="AE5" s="63" t="s">
        <v>1584</v>
      </c>
      <c r="AF5" s="63" t="s">
        <v>1592</v>
      </c>
      <c r="AG5" s="48">
        <v>0</v>
      </c>
      <c r="AH5" s="49">
        <v>0</v>
      </c>
      <c r="AI5" s="48">
        <v>0</v>
      </c>
      <c r="AJ5" s="49">
        <v>0</v>
      </c>
      <c r="AK5" s="48">
        <v>0</v>
      </c>
      <c r="AL5" s="49">
        <v>0</v>
      </c>
      <c r="AM5" s="48">
        <v>409</v>
      </c>
      <c r="AN5" s="49">
        <v>100</v>
      </c>
      <c r="AO5" s="48">
        <v>409</v>
      </c>
    </row>
    <row r="6" spans="1:41" ht="15">
      <c r="A6" s="132" t="s">
        <v>1406</v>
      </c>
      <c r="B6" s="81" t="s">
        <v>1411</v>
      </c>
      <c r="C6" s="81" t="s">
        <v>56</v>
      </c>
      <c r="D6" s="133"/>
      <c r="E6" s="134"/>
      <c r="F6" s="135" t="s">
        <v>1834</v>
      </c>
      <c r="G6" s="136"/>
      <c r="H6" s="136"/>
      <c r="I6" s="137">
        <v>6</v>
      </c>
      <c r="J6" s="138"/>
      <c r="K6" s="48">
        <v>3</v>
      </c>
      <c r="L6" s="48">
        <v>1</v>
      </c>
      <c r="M6" s="48">
        <v>10</v>
      </c>
      <c r="N6" s="48">
        <v>11</v>
      </c>
      <c r="O6" s="48">
        <v>8</v>
      </c>
      <c r="P6" s="49">
        <v>0</v>
      </c>
      <c r="Q6" s="49">
        <v>0</v>
      </c>
      <c r="R6" s="48">
        <v>1</v>
      </c>
      <c r="S6" s="48">
        <v>0</v>
      </c>
      <c r="T6" s="48">
        <v>3</v>
      </c>
      <c r="U6" s="48">
        <v>11</v>
      </c>
      <c r="V6" s="48">
        <v>2</v>
      </c>
      <c r="W6" s="49">
        <v>0.888889</v>
      </c>
      <c r="X6" s="49">
        <v>0.3333333333333333</v>
      </c>
      <c r="Y6" s="63" t="s">
        <v>1428</v>
      </c>
      <c r="Z6" s="63" t="s">
        <v>1437</v>
      </c>
      <c r="AA6" s="63" t="s">
        <v>833</v>
      </c>
      <c r="AB6" s="69" t="s">
        <v>1513</v>
      </c>
      <c r="AC6" s="69" t="s">
        <v>1569</v>
      </c>
      <c r="AD6" s="63"/>
      <c r="AE6" s="63" t="s">
        <v>747</v>
      </c>
      <c r="AF6" s="63" t="s">
        <v>1593</v>
      </c>
      <c r="AG6" s="48">
        <v>0</v>
      </c>
      <c r="AH6" s="49">
        <v>0</v>
      </c>
      <c r="AI6" s="48">
        <v>0</v>
      </c>
      <c r="AJ6" s="49">
        <v>0</v>
      </c>
      <c r="AK6" s="48">
        <v>0</v>
      </c>
      <c r="AL6" s="49">
        <v>0</v>
      </c>
      <c r="AM6" s="48">
        <v>243</v>
      </c>
      <c r="AN6" s="49">
        <v>100</v>
      </c>
      <c r="AO6" s="48">
        <v>243</v>
      </c>
    </row>
    <row r="7" spans="1:41" ht="15">
      <c r="A7" s="132" t="s">
        <v>1407</v>
      </c>
      <c r="B7" s="81" t="s">
        <v>1412</v>
      </c>
      <c r="C7" s="81" t="s">
        <v>56</v>
      </c>
      <c r="D7" s="133"/>
      <c r="E7" s="134"/>
      <c r="F7" s="135" t="s">
        <v>1835</v>
      </c>
      <c r="G7" s="136"/>
      <c r="H7" s="136"/>
      <c r="I7" s="137">
        <v>7</v>
      </c>
      <c r="J7" s="138"/>
      <c r="K7" s="48">
        <v>3</v>
      </c>
      <c r="L7" s="48">
        <v>3</v>
      </c>
      <c r="M7" s="48">
        <v>0</v>
      </c>
      <c r="N7" s="48">
        <v>3</v>
      </c>
      <c r="O7" s="48">
        <v>1</v>
      </c>
      <c r="P7" s="49">
        <v>0</v>
      </c>
      <c r="Q7" s="49">
        <v>0</v>
      </c>
      <c r="R7" s="48">
        <v>1</v>
      </c>
      <c r="S7" s="48">
        <v>0</v>
      </c>
      <c r="T7" s="48">
        <v>3</v>
      </c>
      <c r="U7" s="48">
        <v>3</v>
      </c>
      <c r="V7" s="48">
        <v>2</v>
      </c>
      <c r="W7" s="49">
        <v>0.888889</v>
      </c>
      <c r="X7" s="49">
        <v>0.3333333333333333</v>
      </c>
      <c r="Y7" s="63" t="s">
        <v>795</v>
      </c>
      <c r="Z7" s="63" t="s">
        <v>820</v>
      </c>
      <c r="AA7" s="63" t="s">
        <v>832</v>
      </c>
      <c r="AB7" s="69" t="s">
        <v>1514</v>
      </c>
      <c r="AC7" s="69" t="s">
        <v>1570</v>
      </c>
      <c r="AD7" s="63"/>
      <c r="AE7" s="63"/>
      <c r="AF7" s="63" t="s">
        <v>1594</v>
      </c>
      <c r="AG7" s="48">
        <v>0</v>
      </c>
      <c r="AH7" s="49">
        <v>0</v>
      </c>
      <c r="AI7" s="48">
        <v>0</v>
      </c>
      <c r="AJ7" s="49">
        <v>0</v>
      </c>
      <c r="AK7" s="48">
        <v>0</v>
      </c>
      <c r="AL7" s="49">
        <v>0</v>
      </c>
      <c r="AM7" s="48">
        <v>108</v>
      </c>
      <c r="AN7" s="49">
        <v>100</v>
      </c>
      <c r="AO7" s="48">
        <v>108</v>
      </c>
    </row>
    <row r="8" spans="1:41" ht="15">
      <c r="A8" s="132" t="s">
        <v>1408</v>
      </c>
      <c r="B8" s="81" t="s">
        <v>1413</v>
      </c>
      <c r="C8" s="81" t="s">
        <v>56</v>
      </c>
      <c r="D8" s="133"/>
      <c r="E8" s="134"/>
      <c r="F8" s="135" t="s">
        <v>1836</v>
      </c>
      <c r="G8" s="136"/>
      <c r="H8" s="136"/>
      <c r="I8" s="137">
        <v>8</v>
      </c>
      <c r="J8" s="138"/>
      <c r="K8" s="48">
        <v>1</v>
      </c>
      <c r="L8" s="48">
        <v>1</v>
      </c>
      <c r="M8" s="48">
        <v>0</v>
      </c>
      <c r="N8" s="48">
        <v>1</v>
      </c>
      <c r="O8" s="48">
        <v>1</v>
      </c>
      <c r="P8" s="49" t="s">
        <v>1414</v>
      </c>
      <c r="Q8" s="49" t="s">
        <v>1414</v>
      </c>
      <c r="R8" s="48">
        <v>1</v>
      </c>
      <c r="S8" s="48">
        <v>1</v>
      </c>
      <c r="T8" s="48">
        <v>1</v>
      </c>
      <c r="U8" s="48">
        <v>1</v>
      </c>
      <c r="V8" s="48">
        <v>0</v>
      </c>
      <c r="W8" s="49">
        <v>0</v>
      </c>
      <c r="X8" s="49" t="s">
        <v>1414</v>
      </c>
      <c r="Y8" s="63"/>
      <c r="Z8" s="63"/>
      <c r="AA8" s="63" t="s">
        <v>830</v>
      </c>
      <c r="AB8" s="69" t="s">
        <v>1515</v>
      </c>
      <c r="AC8" s="69" t="s">
        <v>275</v>
      </c>
      <c r="AD8" s="63"/>
      <c r="AE8" s="63"/>
      <c r="AF8" s="63" t="s">
        <v>708</v>
      </c>
      <c r="AG8" s="48">
        <v>0</v>
      </c>
      <c r="AH8" s="49">
        <v>0</v>
      </c>
      <c r="AI8" s="48">
        <v>0</v>
      </c>
      <c r="AJ8" s="49">
        <v>0</v>
      </c>
      <c r="AK8" s="48">
        <v>0</v>
      </c>
      <c r="AL8" s="49">
        <v>0</v>
      </c>
      <c r="AM8" s="48">
        <v>36</v>
      </c>
      <c r="AN8" s="49">
        <v>100</v>
      </c>
      <c r="AO8" s="48">
        <v>36</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sheetData>
  <dataValidations count="8">
    <dataValidation allowBlank="1" showInputMessage="1" promptTitle="Group Vertex Color" prompt="To select a color to use for all vertices in the group, right-click and select Select Color on the right-click menu." sqref="B1269:B1394 B952:B1028 B761:B942 B439:B630 B109:B143 B104:B107 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69:C1394 C952:C1028 C761:C942 C439:C630 C109:C143 C104:C107 C3:C18">
      <formula1>ValidGroupShapes</formula1>
    </dataValidation>
    <dataValidation allowBlank="1" showInputMessage="1" showErrorMessage="1" promptTitle="Group Name" prompt="Enter the name of the group." sqref="A1269:A1394 A952:A1028 A761:A942 A439:A630 A109:A143 A104:A107 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220</v>
      </c>
      <c r="B2" s="69" t="s">
        <v>693</v>
      </c>
      <c r="C2" s="63">
        <f>VLOOKUP(GroupVertices[[#This Row],[Vertex]],Vertices[],MATCH("ID",Vertices[[#Headers],[Vertex]:[Vertex Group]],0),FALSE)</f>
        <v>29</v>
      </c>
    </row>
    <row r="3" spans="1:3" ht="15">
      <c r="A3" s="63" t="s">
        <v>220</v>
      </c>
      <c r="B3" s="69" t="s">
        <v>720</v>
      </c>
      <c r="C3" s="63">
        <f>VLOOKUP(GroupVertices[[#This Row],[Vertex]],Vertices[],MATCH("ID",Vertices[[#Headers],[Vertex]:[Vertex Group]],0),FALSE)</f>
        <v>36</v>
      </c>
    </row>
    <row r="4" spans="1:3" ht="15">
      <c r="A4" s="63" t="s">
        <v>220</v>
      </c>
      <c r="B4" s="69" t="s">
        <v>746</v>
      </c>
      <c r="C4" s="63">
        <f>VLOOKUP(GroupVertices[[#This Row],[Vertex]],Vertices[],MATCH("ID",Vertices[[#Headers],[Vertex]:[Vertex Group]],0),FALSE)</f>
        <v>42</v>
      </c>
    </row>
    <row r="5" spans="1:3" ht="15">
      <c r="A5" s="63" t="s">
        <v>220</v>
      </c>
      <c r="B5" s="69" t="s">
        <v>745</v>
      </c>
      <c r="C5" s="63">
        <f>VLOOKUP(GroupVertices[[#This Row],[Vertex]],Vertices[],MATCH("ID",Vertices[[#Headers],[Vertex]:[Vertex Group]],0),FALSE)</f>
        <v>41</v>
      </c>
    </row>
    <row r="6" spans="1:3" ht="15">
      <c r="A6" s="63" t="s">
        <v>220</v>
      </c>
      <c r="B6" s="69" t="s">
        <v>744</v>
      </c>
      <c r="C6" s="63">
        <f>VLOOKUP(GroupVertices[[#This Row],[Vertex]],Vertices[],MATCH("ID",Vertices[[#Headers],[Vertex]:[Vertex Group]],0),FALSE)</f>
        <v>40</v>
      </c>
    </row>
    <row r="7" spans="1:3" ht="15">
      <c r="A7" s="63" t="s">
        <v>220</v>
      </c>
      <c r="B7" s="69" t="s">
        <v>743</v>
      </c>
      <c r="C7" s="63">
        <f>VLOOKUP(GroupVertices[[#This Row],[Vertex]],Vertices[],MATCH("ID",Vertices[[#Headers],[Vertex]:[Vertex Group]],0),FALSE)</f>
        <v>39</v>
      </c>
    </row>
    <row r="8" spans="1:3" ht="15">
      <c r="A8" s="63" t="s">
        <v>220</v>
      </c>
      <c r="B8" s="69" t="s">
        <v>742</v>
      </c>
      <c r="C8" s="63">
        <f>VLOOKUP(GroupVertices[[#This Row],[Vertex]],Vertices[],MATCH("ID",Vertices[[#Headers],[Vertex]:[Vertex Group]],0),FALSE)</f>
        <v>38</v>
      </c>
    </row>
    <row r="9" spans="1:3" ht="15">
      <c r="A9" s="63" t="s">
        <v>220</v>
      </c>
      <c r="B9" s="69" t="s">
        <v>741</v>
      </c>
      <c r="C9" s="63">
        <f>VLOOKUP(GroupVertices[[#This Row],[Vertex]],Vertices[],MATCH("ID",Vertices[[#Headers],[Vertex]:[Vertex Group]],0),FALSE)</f>
        <v>37</v>
      </c>
    </row>
    <row r="10" spans="1:3" ht="15">
      <c r="A10" s="63" t="s">
        <v>220</v>
      </c>
      <c r="B10" s="69" t="s">
        <v>740</v>
      </c>
      <c r="C10" s="63">
        <f>VLOOKUP(GroupVertices[[#This Row],[Vertex]],Vertices[],MATCH("ID",Vertices[[#Headers],[Vertex]:[Vertex Group]],0),FALSE)</f>
        <v>35</v>
      </c>
    </row>
    <row r="11" spans="1:3" ht="15">
      <c r="A11" s="63" t="s">
        <v>220</v>
      </c>
      <c r="B11" s="69" t="s">
        <v>739</v>
      </c>
      <c r="C11" s="63">
        <f>VLOOKUP(GroupVertices[[#This Row],[Vertex]],Vertices[],MATCH("ID",Vertices[[#Headers],[Vertex]:[Vertex Group]],0),FALSE)</f>
        <v>34</v>
      </c>
    </row>
    <row r="12" spans="1:3" ht="15">
      <c r="A12" s="63" t="s">
        <v>220</v>
      </c>
      <c r="B12" s="69" t="s">
        <v>719</v>
      </c>
      <c r="C12" s="63">
        <f>VLOOKUP(GroupVertices[[#This Row],[Vertex]],Vertices[],MATCH("ID",Vertices[[#Headers],[Vertex]:[Vertex Group]],0),FALSE)</f>
        <v>33</v>
      </c>
    </row>
    <row r="13" spans="1:3" ht="15">
      <c r="A13" s="63" t="s">
        <v>220</v>
      </c>
      <c r="B13" s="69" t="s">
        <v>738</v>
      </c>
      <c r="C13" s="63">
        <f>VLOOKUP(GroupVertices[[#This Row],[Vertex]],Vertices[],MATCH("ID",Vertices[[#Headers],[Vertex]:[Vertex Group]],0),FALSE)</f>
        <v>32</v>
      </c>
    </row>
    <row r="14" spans="1:3" ht="15">
      <c r="A14" s="63" t="s">
        <v>220</v>
      </c>
      <c r="B14" s="69" t="s">
        <v>737</v>
      </c>
      <c r="C14" s="63">
        <f>VLOOKUP(GroupVertices[[#This Row],[Vertex]],Vertices[],MATCH("ID",Vertices[[#Headers],[Vertex]:[Vertex Group]],0),FALSE)</f>
        <v>31</v>
      </c>
    </row>
    <row r="15" spans="1:3" ht="15">
      <c r="A15" s="63" t="s">
        <v>1404</v>
      </c>
      <c r="B15" s="69" t="s">
        <v>726</v>
      </c>
      <c r="C15" s="63">
        <f>VLOOKUP(GroupVertices[[#This Row],[Vertex]],Vertices[],MATCH("ID",Vertices[[#Headers],[Vertex]:[Vertex Group]],0),FALSE)</f>
        <v>44</v>
      </c>
    </row>
    <row r="16" spans="1:3" ht="15">
      <c r="A16" s="63" t="s">
        <v>1404</v>
      </c>
      <c r="B16" s="69" t="s">
        <v>723</v>
      </c>
      <c r="C16" s="63">
        <f>VLOOKUP(GroupVertices[[#This Row],[Vertex]],Vertices[],MATCH("ID",Vertices[[#Headers],[Vertex]:[Vertex Group]],0),FALSE)</f>
        <v>14</v>
      </c>
    </row>
    <row r="17" spans="1:3" ht="15">
      <c r="A17" s="63" t="s">
        <v>1404</v>
      </c>
      <c r="B17" s="69" t="s">
        <v>731</v>
      </c>
      <c r="C17" s="63">
        <f>VLOOKUP(GroupVertices[[#This Row],[Vertex]],Vertices[],MATCH("ID",Vertices[[#Headers],[Vertex]:[Vertex Group]],0),FALSE)</f>
        <v>16</v>
      </c>
    </row>
    <row r="18" spans="1:3" ht="15">
      <c r="A18" s="63" t="s">
        <v>1404</v>
      </c>
      <c r="B18" s="69" t="s">
        <v>730</v>
      </c>
      <c r="C18" s="63">
        <f>VLOOKUP(GroupVertices[[#This Row],[Vertex]],Vertices[],MATCH("ID",Vertices[[#Headers],[Vertex]:[Vertex Group]],0),FALSE)</f>
        <v>15</v>
      </c>
    </row>
    <row r="19" spans="1:3" ht="15">
      <c r="A19" s="63" t="s">
        <v>1404</v>
      </c>
      <c r="B19" s="69" t="s">
        <v>728</v>
      </c>
      <c r="C19" s="63">
        <f>VLOOKUP(GroupVertices[[#This Row],[Vertex]],Vertices[],MATCH("ID",Vertices[[#Headers],[Vertex]:[Vertex Group]],0),FALSE)</f>
        <v>5</v>
      </c>
    </row>
    <row r="20" spans="1:3" ht="15">
      <c r="A20" s="63" t="s">
        <v>1404</v>
      </c>
      <c r="B20" s="69" t="s">
        <v>724</v>
      </c>
      <c r="C20" s="63">
        <f>VLOOKUP(GroupVertices[[#This Row],[Vertex]],Vertices[],MATCH("ID",Vertices[[#Headers],[Vertex]:[Vertex Group]],0),FALSE)</f>
        <v>18</v>
      </c>
    </row>
    <row r="21" spans="1:3" ht="15">
      <c r="A21" s="63" t="s">
        <v>1404</v>
      </c>
      <c r="B21" s="69" t="s">
        <v>713</v>
      </c>
      <c r="C21" s="63">
        <f>VLOOKUP(GroupVertices[[#This Row],[Vertex]],Vertices[],MATCH("ID",Vertices[[#Headers],[Vertex]:[Vertex Group]],0),FALSE)</f>
        <v>4</v>
      </c>
    </row>
    <row r="22" spans="1:3" ht="15">
      <c r="A22" s="63" t="s">
        <v>1404</v>
      </c>
      <c r="B22" s="69" t="s">
        <v>716</v>
      </c>
      <c r="C22" s="63">
        <f>VLOOKUP(GroupVertices[[#This Row],[Vertex]],Vertices[],MATCH("ID",Vertices[[#Headers],[Vertex]:[Vertex Group]],0),FALSE)</f>
        <v>20</v>
      </c>
    </row>
    <row r="23" spans="1:3" ht="15">
      <c r="A23" s="63" t="s">
        <v>1404</v>
      </c>
      <c r="B23" s="69" t="s">
        <v>715</v>
      </c>
      <c r="C23" s="63">
        <f>VLOOKUP(GroupVertices[[#This Row],[Vertex]],Vertices[],MATCH("ID",Vertices[[#Headers],[Vertex]:[Vertex Group]],0),FALSE)</f>
        <v>17</v>
      </c>
    </row>
    <row r="24" spans="1:3" ht="15">
      <c r="A24" s="63" t="s">
        <v>1404</v>
      </c>
      <c r="B24" s="69" t="s">
        <v>714</v>
      </c>
      <c r="C24" s="63">
        <f>VLOOKUP(GroupVertices[[#This Row],[Vertex]],Vertices[],MATCH("ID",Vertices[[#Headers],[Vertex]:[Vertex Group]],0),FALSE)</f>
        <v>13</v>
      </c>
    </row>
    <row r="25" spans="1:3" ht="15">
      <c r="A25" s="63" t="s">
        <v>1404</v>
      </c>
      <c r="B25" s="69" t="s">
        <v>729</v>
      </c>
      <c r="C25" s="63">
        <f>VLOOKUP(GroupVertices[[#This Row],[Vertex]],Vertices[],MATCH("ID",Vertices[[#Headers],[Vertex]:[Vertex Group]],0),FALSE)</f>
        <v>12</v>
      </c>
    </row>
    <row r="26" spans="1:3" ht="15">
      <c r="A26" s="63" t="s">
        <v>1404</v>
      </c>
      <c r="B26" s="69" t="s">
        <v>707</v>
      </c>
      <c r="C26" s="63">
        <f>VLOOKUP(GroupVertices[[#This Row],[Vertex]],Vertices[],MATCH("ID",Vertices[[#Headers],[Vertex]:[Vertex Group]],0),FALSE)</f>
        <v>3</v>
      </c>
    </row>
    <row r="27" spans="1:3" ht="15">
      <c r="A27" s="63" t="s">
        <v>1405</v>
      </c>
      <c r="B27" s="69" t="s">
        <v>727</v>
      </c>
      <c r="C27" s="63">
        <f>VLOOKUP(GroupVertices[[#This Row],[Vertex]],Vertices[],MATCH("ID",Vertices[[#Headers],[Vertex]:[Vertex Group]],0),FALSE)</f>
        <v>45</v>
      </c>
    </row>
    <row r="28" spans="1:3" ht="15">
      <c r="A28" s="63" t="s">
        <v>1405</v>
      </c>
      <c r="B28" s="69" t="s">
        <v>369</v>
      </c>
      <c r="C28" s="63">
        <f>VLOOKUP(GroupVertices[[#This Row],[Vertex]],Vertices[],MATCH("ID",Vertices[[#Headers],[Vertex]:[Vertex Group]],0),FALSE)</f>
        <v>21</v>
      </c>
    </row>
    <row r="29" spans="1:3" ht="15">
      <c r="A29" s="63" t="s">
        <v>1405</v>
      </c>
      <c r="B29" s="69" t="s">
        <v>725</v>
      </c>
      <c r="C29" s="63">
        <f>VLOOKUP(GroupVertices[[#This Row],[Vertex]],Vertices[],MATCH("ID",Vertices[[#Headers],[Vertex]:[Vertex Group]],0),FALSE)</f>
        <v>24</v>
      </c>
    </row>
    <row r="30" spans="1:3" ht="15">
      <c r="A30" s="63" t="s">
        <v>1405</v>
      </c>
      <c r="B30" s="69" t="s">
        <v>732</v>
      </c>
      <c r="C30" s="63">
        <f>VLOOKUP(GroupVertices[[#This Row],[Vertex]],Vertices[],MATCH("ID",Vertices[[#Headers],[Vertex]:[Vertex Group]],0),FALSE)</f>
        <v>19</v>
      </c>
    </row>
    <row r="31" spans="1:3" ht="15">
      <c r="A31" s="63" t="s">
        <v>1405</v>
      </c>
      <c r="B31" s="69" t="s">
        <v>736</v>
      </c>
      <c r="C31" s="63">
        <f>VLOOKUP(GroupVertices[[#This Row],[Vertex]],Vertices[],MATCH("ID",Vertices[[#Headers],[Vertex]:[Vertex Group]],0),FALSE)</f>
        <v>30</v>
      </c>
    </row>
    <row r="32" spans="1:3" ht="15">
      <c r="A32" s="63" t="s">
        <v>1405</v>
      </c>
      <c r="B32" s="69" t="s">
        <v>718</v>
      </c>
      <c r="C32" s="63">
        <f>VLOOKUP(GroupVertices[[#This Row],[Vertex]],Vertices[],MATCH("ID",Vertices[[#Headers],[Vertex]:[Vertex Group]],0),FALSE)</f>
        <v>28</v>
      </c>
    </row>
    <row r="33" spans="1:3" ht="15">
      <c r="A33" s="63" t="s">
        <v>1405</v>
      </c>
      <c r="B33" s="69" t="s">
        <v>721</v>
      </c>
      <c r="C33" s="63">
        <f>VLOOKUP(GroupVertices[[#This Row],[Vertex]],Vertices[],MATCH("ID",Vertices[[#Headers],[Vertex]:[Vertex Group]],0),FALSE)</f>
        <v>25</v>
      </c>
    </row>
    <row r="34" spans="1:3" ht="15">
      <c r="A34" s="63" t="s">
        <v>1405</v>
      </c>
      <c r="B34" s="69" t="s">
        <v>735</v>
      </c>
      <c r="C34" s="63">
        <f>VLOOKUP(GroupVertices[[#This Row],[Vertex]],Vertices[],MATCH("ID",Vertices[[#Headers],[Vertex]:[Vertex Group]],0),FALSE)</f>
        <v>27</v>
      </c>
    </row>
    <row r="35" spans="1:3" ht="15">
      <c r="A35" s="63" t="s">
        <v>1405</v>
      </c>
      <c r="B35" s="69" t="s">
        <v>734</v>
      </c>
      <c r="C35" s="63">
        <f>VLOOKUP(GroupVertices[[#This Row],[Vertex]],Vertices[],MATCH("ID",Vertices[[#Headers],[Vertex]:[Vertex Group]],0),FALSE)</f>
        <v>26</v>
      </c>
    </row>
    <row r="36" spans="1:3" ht="15">
      <c r="A36" s="63" t="s">
        <v>1405</v>
      </c>
      <c r="B36" s="69" t="s">
        <v>717</v>
      </c>
      <c r="C36" s="63">
        <f>VLOOKUP(GroupVertices[[#This Row],[Vertex]],Vertices[],MATCH("ID",Vertices[[#Headers],[Vertex]:[Vertex Group]],0),FALSE)</f>
        <v>23</v>
      </c>
    </row>
    <row r="37" spans="1:3" ht="15">
      <c r="A37" s="63" t="s">
        <v>1405</v>
      </c>
      <c r="B37" s="69" t="s">
        <v>733</v>
      </c>
      <c r="C37" s="63">
        <f>VLOOKUP(GroupVertices[[#This Row],[Vertex]],Vertices[],MATCH("ID",Vertices[[#Headers],[Vertex]:[Vertex Group]],0),FALSE)</f>
        <v>22</v>
      </c>
    </row>
    <row r="38" spans="1:3" ht="15">
      <c r="A38" s="63" t="s">
        <v>1406</v>
      </c>
      <c r="B38" s="69" t="s">
        <v>722</v>
      </c>
      <c r="C38" s="63">
        <f>VLOOKUP(GroupVertices[[#This Row],[Vertex]],Vertices[],MATCH("ID",Vertices[[#Headers],[Vertex]:[Vertex Group]],0),FALSE)</f>
        <v>11</v>
      </c>
    </row>
    <row r="39" spans="1:3" ht="15">
      <c r="A39" s="63" t="s">
        <v>1406</v>
      </c>
      <c r="B39" s="69" t="s">
        <v>747</v>
      </c>
      <c r="C39" s="63">
        <f>VLOOKUP(GroupVertices[[#This Row],[Vertex]],Vertices[],MATCH("ID",Vertices[[#Headers],[Vertex]:[Vertex Group]],0),FALSE)</f>
        <v>43</v>
      </c>
    </row>
    <row r="40" spans="1:3" ht="15">
      <c r="A40" s="63" t="s">
        <v>1406</v>
      </c>
      <c r="B40" s="69" t="s">
        <v>712</v>
      </c>
      <c r="C40" s="63">
        <f>VLOOKUP(GroupVertices[[#This Row],[Vertex]],Vertices[],MATCH("ID",Vertices[[#Headers],[Vertex]:[Vertex Group]],0),FALSE)</f>
        <v>10</v>
      </c>
    </row>
    <row r="41" spans="1:3" ht="15">
      <c r="A41" s="63" t="s">
        <v>1407</v>
      </c>
      <c r="B41" s="69" t="s">
        <v>711</v>
      </c>
      <c r="C41" s="63">
        <f>VLOOKUP(GroupVertices[[#This Row],[Vertex]],Vertices[],MATCH("ID",Vertices[[#Headers],[Vertex]:[Vertex Group]],0),FALSE)</f>
        <v>9</v>
      </c>
    </row>
    <row r="42" spans="1:3" ht="15">
      <c r="A42" s="63" t="s">
        <v>1407</v>
      </c>
      <c r="B42" s="69" t="s">
        <v>710</v>
      </c>
      <c r="C42" s="63">
        <f>VLOOKUP(GroupVertices[[#This Row],[Vertex]],Vertices[],MATCH("ID",Vertices[[#Headers],[Vertex]:[Vertex Group]],0),FALSE)</f>
        <v>8</v>
      </c>
    </row>
    <row r="43" spans="1:3" ht="15">
      <c r="A43" s="63" t="s">
        <v>1407</v>
      </c>
      <c r="B43" s="69" t="s">
        <v>709</v>
      </c>
      <c r="C43" s="63">
        <f>VLOOKUP(GroupVertices[[#This Row],[Vertex]],Vertices[],MATCH("ID",Vertices[[#Headers],[Vertex]:[Vertex Group]],0),FALSE)</f>
        <v>7</v>
      </c>
    </row>
    <row r="44" spans="1:3" ht="15">
      <c r="A44" s="63" t="s">
        <v>1408</v>
      </c>
      <c r="B44" s="69" t="s">
        <v>708</v>
      </c>
      <c r="C44" s="63">
        <f>VLOOKUP(GroupVertices[[#This Row],[Vertex]],Vertices[],MATCH("ID",Vertices[[#Headers],[Vertex]:[Vertex Group]],0),FALSE)</f>
        <v>6</v>
      </c>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222</v>
      </c>
      <c r="B2" s="34" t="s">
        <v>180</v>
      </c>
      <c r="D2" s="31">
        <f>MIN(Vertices[Degree])</f>
        <v>0</v>
      </c>
      <c r="E2" s="3">
        <f>COUNTIF(Vertices[Degree],"&gt;= "&amp;D2)-COUNTIF(Vertices[Degree],"&gt;="&amp;D3)</f>
        <v>0</v>
      </c>
      <c r="F2" s="37">
        <f>MIN(Vertices[In-Degree])</f>
        <v>0</v>
      </c>
      <c r="G2" s="38">
        <f>COUNTIF(Vertices[In-Degree],"&gt;= "&amp;F2)-COUNTIF(Vertices[In-Degree],"&gt;="&amp;F3)</f>
        <v>9</v>
      </c>
      <c r="H2" s="37">
        <f>MIN(Vertices[Out-Degree])</f>
        <v>0</v>
      </c>
      <c r="I2" s="38">
        <f>COUNTIF(Vertices[Out-Degree],"&gt;= "&amp;H2)-COUNTIF(Vertices[Out-Degree],"&gt;="&amp;H3)</f>
        <v>20</v>
      </c>
      <c r="J2" s="37">
        <f>MIN(Vertices[Betweenness Centrality])</f>
        <v>0</v>
      </c>
      <c r="K2" s="38">
        <f>COUNTIF(Vertices[Betweenness Centrality],"&gt;= "&amp;J2)-COUNTIF(Vertices[Betweenness Centrality],"&gt;="&amp;J3)</f>
        <v>33</v>
      </c>
      <c r="L2" s="37">
        <f>MIN(Vertices[Closeness Centrality])</f>
        <v>0</v>
      </c>
      <c r="M2" s="38">
        <f>COUNTIF(Vertices[Closeness Centrality],"&gt;= "&amp;L2)-COUNTIF(Vertices[Closeness Centrality],"&gt;="&amp;L3)</f>
        <v>7</v>
      </c>
      <c r="N2" s="37">
        <f>MIN(Vertices[Eigenvector Centrality])</f>
        <v>0</v>
      </c>
      <c r="O2" s="38">
        <f>COUNTIF(Vertices[Eigenvector Centrality],"&gt;= "&amp;N2)-COUNTIF(Vertices[Eigenvector Centrality],"&gt;="&amp;N3)</f>
        <v>7</v>
      </c>
      <c r="P2" s="37">
        <f>MIN(Vertices[PageRank])</f>
        <v>0.278976</v>
      </c>
      <c r="Q2" s="38">
        <f>COUNTIF(Vertices[PageRank],"&gt;= "&amp;P2)-COUNTIF(Vertices[PageRank],"&gt;="&amp;P3)</f>
        <v>4</v>
      </c>
      <c r="R2" s="37">
        <f>MIN(Vertices[Clustering Coefficient])</f>
        <v>0</v>
      </c>
      <c r="S2" s="43">
        <f>COUNTIF(Vertices[Clustering Coefficient],"&gt;= "&amp;R2)-COUNTIF(Vertices[Clustering Coefficient],"&gt;="&amp;R3)</f>
        <v>11</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2"/>
      <c r="B3" s="82"/>
      <c r="D3" s="32">
        <f aca="true" t="shared" si="1" ref="D3:D44">D2+($D$45-$D$2)/BinDivisor</f>
        <v>0</v>
      </c>
      <c r="E3" s="3">
        <f>COUNTIF(Vertices[Degree],"&gt;= "&amp;D3)-COUNTIF(Vertices[Degree],"&gt;="&amp;D4)</f>
        <v>0</v>
      </c>
      <c r="F3" s="39">
        <f aca="true" t="shared" si="2" ref="F3:F44">F2+($F$45-$F$2)/BinDivisor</f>
        <v>0.2558139534883721</v>
      </c>
      <c r="G3" s="40">
        <f>COUNTIF(Vertices[In-Degree],"&gt;= "&amp;F3)-COUNTIF(Vertices[In-Degree],"&gt;="&amp;F4)</f>
        <v>0</v>
      </c>
      <c r="H3" s="39">
        <f aca="true" t="shared" si="3" ref="H3:H44">H2+($H$45-$H$2)/BinDivisor</f>
        <v>0.6046511627906976</v>
      </c>
      <c r="I3" s="40">
        <f>COUNTIF(Vertices[Out-Degree],"&gt;= "&amp;H3)-COUNTIF(Vertices[Out-Degree],"&gt;="&amp;H4)</f>
        <v>6</v>
      </c>
      <c r="J3" s="39">
        <f aca="true" t="shared" si="4" ref="J3:J44">J2+($J$45-$J$2)/BinDivisor</f>
        <v>11.92567134883721</v>
      </c>
      <c r="K3" s="40">
        <f>COUNTIF(Vertices[Betweenness Centrality],"&gt;= "&amp;J3)-COUNTIF(Vertices[Betweenness Centrality],"&gt;="&amp;J4)</f>
        <v>0</v>
      </c>
      <c r="L3" s="39">
        <f aca="true" t="shared" si="5" ref="L3:L44">L2+($L$45-$L$2)/BinDivisor</f>
        <v>0.011627906976744186</v>
      </c>
      <c r="M3" s="40">
        <f>COUNTIF(Vertices[Closeness Centrality],"&gt;= "&amp;L3)-COUNTIF(Vertices[Closeness Centrality],"&gt;="&amp;L4)</f>
        <v>29</v>
      </c>
      <c r="N3" s="39">
        <f aca="true" t="shared" si="6" ref="N3:N44">N2+($N$45-$N$2)/BinDivisor</f>
        <v>0.001898860465116279</v>
      </c>
      <c r="O3" s="40">
        <f>COUNTIF(Vertices[Eigenvector Centrality],"&gt;= "&amp;N3)-COUNTIF(Vertices[Eigenvector Centrality],"&gt;="&amp;N4)</f>
        <v>0</v>
      </c>
      <c r="P3" s="39">
        <f aca="true" t="shared" si="7" ref="P3:P44">P2+($P$45-$P$2)/BinDivisor</f>
        <v>0.37581086046511625</v>
      </c>
      <c r="Q3" s="40">
        <f>COUNTIF(Vertices[PageRank],"&gt;= "&amp;P3)-COUNTIF(Vertices[PageRank],"&gt;="&amp;P4)</f>
        <v>10</v>
      </c>
      <c r="R3" s="39">
        <f aca="true" t="shared" si="8" ref="R3:R44">R2+($R$45-$R$2)/BinDivisor</f>
        <v>0.023255813953488372</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43</v>
      </c>
      <c r="D4" s="32">
        <f t="shared" si="1"/>
        <v>0</v>
      </c>
      <c r="E4" s="3">
        <f>COUNTIF(Vertices[Degree],"&gt;= "&amp;D4)-COUNTIF(Vertices[Degree],"&gt;="&amp;D5)</f>
        <v>0</v>
      </c>
      <c r="F4" s="37">
        <f t="shared" si="2"/>
        <v>0.5116279069767442</v>
      </c>
      <c r="G4" s="38">
        <f>COUNTIF(Vertices[In-Degree],"&gt;= "&amp;F4)-COUNTIF(Vertices[In-Degree],"&gt;="&amp;F5)</f>
        <v>0</v>
      </c>
      <c r="H4" s="37">
        <f t="shared" si="3"/>
        <v>1.2093023255813953</v>
      </c>
      <c r="I4" s="38">
        <f>COUNTIF(Vertices[Out-Degree],"&gt;= "&amp;H4)-COUNTIF(Vertices[Out-Degree],"&gt;="&amp;H5)</f>
        <v>0</v>
      </c>
      <c r="J4" s="37">
        <f t="shared" si="4"/>
        <v>23.85134269767442</v>
      </c>
      <c r="K4" s="38">
        <f>COUNTIF(Vertices[Betweenness Centrality],"&gt;= "&amp;J4)-COUNTIF(Vertices[Betweenness Centrality],"&gt;="&amp;J5)</f>
        <v>2</v>
      </c>
      <c r="L4" s="37">
        <f t="shared" si="5"/>
        <v>0.023255813953488372</v>
      </c>
      <c r="M4" s="38">
        <f>COUNTIF(Vertices[Closeness Centrality],"&gt;= "&amp;L4)-COUNTIF(Vertices[Closeness Centrality],"&gt;="&amp;L5)</f>
        <v>1</v>
      </c>
      <c r="N4" s="37">
        <f t="shared" si="6"/>
        <v>0.003797720930232558</v>
      </c>
      <c r="O4" s="38">
        <f>COUNTIF(Vertices[Eigenvector Centrality],"&gt;= "&amp;N4)-COUNTIF(Vertices[Eigenvector Centrality],"&gt;="&amp;N5)</f>
        <v>1</v>
      </c>
      <c r="P4" s="37">
        <f t="shared" si="7"/>
        <v>0.4726457209302325</v>
      </c>
      <c r="Q4" s="38">
        <f>COUNTIF(Vertices[PageRank],"&gt;= "&amp;P4)-COUNTIF(Vertices[PageRank],"&gt;="&amp;P5)</f>
        <v>4</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2"/>
      <c r="B5" s="82"/>
      <c r="D5" s="32">
        <f t="shared" si="1"/>
        <v>0</v>
      </c>
      <c r="E5" s="3">
        <f>COUNTIF(Vertices[Degree],"&gt;= "&amp;D5)-COUNTIF(Vertices[Degree],"&gt;="&amp;D6)</f>
        <v>0</v>
      </c>
      <c r="F5" s="39">
        <f t="shared" si="2"/>
        <v>0.7674418604651163</v>
      </c>
      <c r="G5" s="40">
        <f>COUNTIF(Vertices[In-Degree],"&gt;= "&amp;F5)-COUNTIF(Vertices[In-Degree],"&gt;="&amp;F6)</f>
        <v>9</v>
      </c>
      <c r="H5" s="39">
        <f t="shared" si="3"/>
        <v>1.813953488372093</v>
      </c>
      <c r="I5" s="40">
        <f>COUNTIF(Vertices[Out-Degree],"&gt;= "&amp;H5)-COUNTIF(Vertices[Out-Degree],"&gt;="&amp;H6)</f>
        <v>2</v>
      </c>
      <c r="J5" s="39">
        <f t="shared" si="4"/>
        <v>35.777014046511624</v>
      </c>
      <c r="K5" s="40">
        <f>COUNTIF(Vertices[Betweenness Centrality],"&gt;= "&amp;J5)-COUNTIF(Vertices[Betweenness Centrality],"&gt;="&amp;J6)</f>
        <v>1</v>
      </c>
      <c r="L5" s="39">
        <f t="shared" si="5"/>
        <v>0.03488372093023256</v>
      </c>
      <c r="M5" s="40">
        <f>COUNTIF(Vertices[Closeness Centrality],"&gt;= "&amp;L5)-COUNTIF(Vertices[Closeness Centrality],"&gt;="&amp;L6)</f>
        <v>0</v>
      </c>
      <c r="N5" s="39">
        <f t="shared" si="6"/>
        <v>0.005696581395348837</v>
      </c>
      <c r="O5" s="40">
        <f>COUNTIF(Vertices[Eigenvector Centrality],"&gt;= "&amp;N5)-COUNTIF(Vertices[Eigenvector Centrality],"&gt;="&amp;N6)</f>
        <v>0</v>
      </c>
      <c r="P5" s="39">
        <f t="shared" si="7"/>
        <v>0.5694805813953487</v>
      </c>
      <c r="Q5" s="40">
        <f>COUNTIF(Vertices[PageRank],"&gt;= "&amp;P5)-COUNTIF(Vertices[PageRank],"&gt;="&amp;P6)</f>
        <v>4</v>
      </c>
      <c r="R5" s="39">
        <f t="shared" si="8"/>
        <v>0.06976744186046512</v>
      </c>
      <c r="S5" s="44">
        <f>COUNTIF(Vertices[Clustering Coefficient],"&gt;= "&amp;R5)-COUNTIF(Vertices[Clustering Coefficient],"&gt;="&amp;R6)</f>
        <v>1</v>
      </c>
      <c r="T5" s="39" t="e">
        <f ca="1" t="shared" si="9"/>
        <v>#REF!</v>
      </c>
      <c r="U5" s="40" t="e">
        <f ca="1" t="shared" si="0"/>
        <v>#REF!</v>
      </c>
    </row>
    <row r="6" spans="1:21" ht="15">
      <c r="A6" s="34" t="s">
        <v>148</v>
      </c>
      <c r="B6" s="34">
        <v>93</v>
      </c>
      <c r="D6" s="32">
        <f t="shared" si="1"/>
        <v>0</v>
      </c>
      <c r="E6" s="3">
        <f>COUNTIF(Vertices[Degree],"&gt;= "&amp;D6)-COUNTIF(Vertices[Degree],"&gt;="&amp;D7)</f>
        <v>0</v>
      </c>
      <c r="F6" s="37">
        <f t="shared" si="2"/>
        <v>1.0232558139534884</v>
      </c>
      <c r="G6" s="38">
        <f>COUNTIF(Vertices[In-Degree],"&gt;= "&amp;F6)-COUNTIF(Vertices[In-Degree],"&gt;="&amp;F7)</f>
        <v>0</v>
      </c>
      <c r="H6" s="37">
        <f t="shared" si="3"/>
        <v>2.4186046511627906</v>
      </c>
      <c r="I6" s="38">
        <f>COUNTIF(Vertices[Out-Degree],"&gt;= "&amp;H6)-COUNTIF(Vertices[Out-Degree],"&gt;="&amp;H7)</f>
        <v>4</v>
      </c>
      <c r="J6" s="37">
        <f t="shared" si="4"/>
        <v>47.70268539534884</v>
      </c>
      <c r="K6" s="38">
        <f>COUNTIF(Vertices[Betweenness Centrality],"&gt;= "&amp;J6)-COUNTIF(Vertices[Betweenness Centrality],"&gt;="&amp;J7)</f>
        <v>0</v>
      </c>
      <c r="L6" s="37">
        <f t="shared" si="5"/>
        <v>0.046511627906976744</v>
      </c>
      <c r="M6" s="38">
        <f>COUNTIF(Vertices[Closeness Centrality],"&gt;= "&amp;L6)-COUNTIF(Vertices[Closeness Centrality],"&gt;="&amp;L7)</f>
        <v>0</v>
      </c>
      <c r="N6" s="37">
        <f t="shared" si="6"/>
        <v>0.007595441860465116</v>
      </c>
      <c r="O6" s="38">
        <f>COUNTIF(Vertices[Eigenvector Centrality],"&gt;= "&amp;N6)-COUNTIF(Vertices[Eigenvector Centrality],"&gt;="&amp;N7)</f>
        <v>4</v>
      </c>
      <c r="P6" s="37">
        <f t="shared" si="7"/>
        <v>0.666315441860465</v>
      </c>
      <c r="Q6" s="38">
        <f>COUNTIF(Vertices[PageRank],"&gt;= "&amp;P6)-COUNTIF(Vertices[PageRank],"&gt;="&amp;P7)</f>
        <v>2</v>
      </c>
      <c r="R6" s="37">
        <f t="shared" si="8"/>
        <v>0.09302325581395349</v>
      </c>
      <c r="S6" s="43">
        <f>COUNTIF(Vertices[Clustering Coefficient],"&gt;= "&amp;R6)-COUNTIF(Vertices[Clustering Coefficient],"&gt;="&amp;R7)</f>
        <v>0</v>
      </c>
      <c r="T6" s="37" t="e">
        <f ca="1" t="shared" si="9"/>
        <v>#REF!</v>
      </c>
      <c r="U6" s="38" t="e">
        <f ca="1" t="shared" si="0"/>
        <v>#REF!</v>
      </c>
    </row>
    <row r="7" spans="1:21" ht="15">
      <c r="A7" s="34" t="s">
        <v>149</v>
      </c>
      <c r="B7" s="34">
        <v>116</v>
      </c>
      <c r="D7" s="32">
        <f t="shared" si="1"/>
        <v>0</v>
      </c>
      <c r="E7" s="3">
        <f>COUNTIF(Vertices[Degree],"&gt;= "&amp;D7)-COUNTIF(Vertices[Degree],"&gt;="&amp;D8)</f>
        <v>0</v>
      </c>
      <c r="F7" s="39">
        <f t="shared" si="2"/>
        <v>1.2790697674418605</v>
      </c>
      <c r="G7" s="40">
        <f>COUNTIF(Vertices[In-Degree],"&gt;= "&amp;F7)-COUNTIF(Vertices[In-Degree],"&gt;="&amp;F8)</f>
        <v>0</v>
      </c>
      <c r="H7" s="39">
        <f t="shared" si="3"/>
        <v>3.0232558139534884</v>
      </c>
      <c r="I7" s="40">
        <f>COUNTIF(Vertices[Out-Degree],"&gt;= "&amp;H7)-COUNTIF(Vertices[Out-Degree],"&gt;="&amp;H8)</f>
        <v>0</v>
      </c>
      <c r="J7" s="39">
        <f t="shared" si="4"/>
        <v>59.62835674418605</v>
      </c>
      <c r="K7" s="40">
        <f>COUNTIF(Vertices[Betweenness Centrality],"&gt;= "&amp;J7)-COUNTIF(Vertices[Betweenness Centrality],"&gt;="&amp;J8)</f>
        <v>2</v>
      </c>
      <c r="L7" s="39">
        <f t="shared" si="5"/>
        <v>0.05813953488372093</v>
      </c>
      <c r="M7" s="40">
        <f>COUNTIF(Vertices[Closeness Centrality],"&gt;= "&amp;L7)-COUNTIF(Vertices[Closeness Centrality],"&gt;="&amp;L8)</f>
        <v>0</v>
      </c>
      <c r="N7" s="39">
        <f t="shared" si="6"/>
        <v>0.009494302325581395</v>
      </c>
      <c r="O7" s="40">
        <f>COUNTIF(Vertices[Eigenvector Centrality],"&gt;= "&amp;N7)-COUNTIF(Vertices[Eigenvector Centrality],"&gt;="&amp;N8)</f>
        <v>0</v>
      </c>
      <c r="P7" s="39">
        <f t="shared" si="7"/>
        <v>0.7631503023255812</v>
      </c>
      <c r="Q7" s="40">
        <f>COUNTIF(Vertices[PageRank],"&gt;= "&amp;P7)-COUNTIF(Vertices[PageRank],"&gt;="&amp;P8)</f>
        <v>3</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209</v>
      </c>
      <c r="D8" s="32">
        <f t="shared" si="1"/>
        <v>0</v>
      </c>
      <c r="E8" s="3">
        <f>COUNTIF(Vertices[Degree],"&gt;= "&amp;D8)-COUNTIF(Vertices[Degree],"&gt;="&amp;D9)</f>
        <v>0</v>
      </c>
      <c r="F8" s="37">
        <f t="shared" si="2"/>
        <v>1.5348837209302326</v>
      </c>
      <c r="G8" s="38">
        <f>COUNTIF(Vertices[In-Degree],"&gt;= "&amp;F8)-COUNTIF(Vertices[In-Degree],"&gt;="&amp;F9)</f>
        <v>0</v>
      </c>
      <c r="H8" s="37">
        <f t="shared" si="3"/>
        <v>3.6279069767441863</v>
      </c>
      <c r="I8" s="38">
        <f>COUNTIF(Vertices[Out-Degree],"&gt;= "&amp;H8)-COUNTIF(Vertices[Out-Degree],"&gt;="&amp;H9)</f>
        <v>2</v>
      </c>
      <c r="J8" s="37">
        <f t="shared" si="4"/>
        <v>71.55402809302326</v>
      </c>
      <c r="K8" s="38">
        <f>COUNTIF(Vertices[Betweenness Centrality],"&gt;= "&amp;J8)-COUNTIF(Vertices[Betweenness Centrality],"&gt;="&amp;J9)</f>
        <v>0</v>
      </c>
      <c r="L8" s="37">
        <f t="shared" si="5"/>
        <v>0.06976744186046512</v>
      </c>
      <c r="M8" s="38">
        <f>COUNTIF(Vertices[Closeness Centrality],"&gt;= "&amp;L8)-COUNTIF(Vertices[Closeness Centrality],"&gt;="&amp;L9)</f>
        <v>0</v>
      </c>
      <c r="N8" s="37">
        <f t="shared" si="6"/>
        <v>0.011393162790697674</v>
      </c>
      <c r="O8" s="38">
        <f>COUNTIF(Vertices[Eigenvector Centrality],"&gt;= "&amp;N8)-COUNTIF(Vertices[Eigenvector Centrality],"&gt;="&amp;N9)</f>
        <v>0</v>
      </c>
      <c r="P8" s="37">
        <f t="shared" si="7"/>
        <v>0.8599851627906975</v>
      </c>
      <c r="Q8" s="38">
        <f>COUNTIF(Vertices[PageRank],"&gt;= "&amp;P8)-COUNTIF(Vertices[PageRank],"&gt;="&amp;P9)</f>
        <v>0</v>
      </c>
      <c r="R8" s="37">
        <f t="shared" si="8"/>
        <v>0.13953488372093023</v>
      </c>
      <c r="S8" s="43">
        <f>COUNTIF(Vertices[Clustering Coefficient],"&gt;= "&amp;R8)-COUNTIF(Vertices[Clustering Coefficient],"&gt;="&amp;R9)</f>
        <v>2</v>
      </c>
      <c r="T8" s="37" t="e">
        <f ca="1" t="shared" si="9"/>
        <v>#REF!</v>
      </c>
      <c r="U8" s="38" t="e">
        <f ca="1" t="shared" si="0"/>
        <v>#REF!</v>
      </c>
    </row>
    <row r="9" spans="1:21" ht="15">
      <c r="A9" s="82"/>
      <c r="B9" s="82"/>
      <c r="D9" s="32">
        <f t="shared" si="1"/>
        <v>0</v>
      </c>
      <c r="E9" s="3">
        <f>COUNTIF(Vertices[Degree],"&gt;= "&amp;D9)-COUNTIF(Vertices[Degree],"&gt;="&amp;D10)</f>
        <v>0</v>
      </c>
      <c r="F9" s="39">
        <f t="shared" si="2"/>
        <v>1.7906976744186047</v>
      </c>
      <c r="G9" s="40">
        <f>COUNTIF(Vertices[In-Degree],"&gt;= "&amp;F9)-COUNTIF(Vertices[In-Degree],"&gt;="&amp;F10)</f>
        <v>9</v>
      </c>
      <c r="H9" s="39">
        <f t="shared" si="3"/>
        <v>4.232558139534884</v>
      </c>
      <c r="I9" s="40">
        <f>COUNTIF(Vertices[Out-Degree],"&gt;= "&amp;H9)-COUNTIF(Vertices[Out-Degree],"&gt;="&amp;H10)</f>
        <v>0</v>
      </c>
      <c r="J9" s="39">
        <f t="shared" si="4"/>
        <v>83.47969944186048</v>
      </c>
      <c r="K9" s="40">
        <f>COUNTIF(Vertices[Betweenness Centrality],"&gt;= "&amp;J9)-COUNTIF(Vertices[Betweenness Centrality],"&gt;="&amp;J10)</f>
        <v>1</v>
      </c>
      <c r="L9" s="39">
        <f t="shared" si="5"/>
        <v>0.08139534883720931</v>
      </c>
      <c r="M9" s="40">
        <f>COUNTIF(Vertices[Closeness Centrality],"&gt;= "&amp;L9)-COUNTIF(Vertices[Closeness Centrality],"&gt;="&amp;L10)</f>
        <v>0</v>
      </c>
      <c r="N9" s="39">
        <f t="shared" si="6"/>
        <v>0.013292023255813953</v>
      </c>
      <c r="O9" s="40">
        <f>COUNTIF(Vertices[Eigenvector Centrality],"&gt;= "&amp;N9)-COUNTIF(Vertices[Eigenvector Centrality],"&gt;="&amp;N10)</f>
        <v>11</v>
      </c>
      <c r="P9" s="39">
        <f t="shared" si="7"/>
        <v>0.9568200232558137</v>
      </c>
      <c r="Q9" s="40">
        <f>COUNTIF(Vertices[PageRank],"&gt;= "&amp;P9)-COUNTIF(Vertices[PageRank],"&gt;="&amp;P10)</f>
        <v>1</v>
      </c>
      <c r="R9" s="39">
        <f t="shared" si="8"/>
        <v>0.16279069767441862</v>
      </c>
      <c r="S9" s="44">
        <f>COUNTIF(Vertices[Clustering Coefficient],"&gt;= "&amp;R9)-COUNTIF(Vertices[Clustering Coefficient],"&gt;="&amp;R10)</f>
        <v>0</v>
      </c>
      <c r="T9" s="39" t="e">
        <f ca="1" t="shared" si="9"/>
        <v>#REF!</v>
      </c>
      <c r="U9" s="40" t="e">
        <f ca="1" t="shared" si="0"/>
        <v>#REF!</v>
      </c>
    </row>
    <row r="10" spans="1:21" ht="15">
      <c r="A10" s="34" t="s">
        <v>151</v>
      </c>
      <c r="B10" s="34">
        <v>27</v>
      </c>
      <c r="D10" s="32">
        <f t="shared" si="1"/>
        <v>0</v>
      </c>
      <c r="E10" s="3">
        <f>COUNTIF(Vertices[Degree],"&gt;= "&amp;D10)-COUNTIF(Vertices[Degree],"&gt;="&amp;D11)</f>
        <v>0</v>
      </c>
      <c r="F10" s="37">
        <f t="shared" si="2"/>
        <v>2.046511627906977</v>
      </c>
      <c r="G10" s="38">
        <f>COUNTIF(Vertices[In-Degree],"&gt;= "&amp;F10)-COUNTIF(Vertices[In-Degree],"&gt;="&amp;F11)</f>
        <v>0</v>
      </c>
      <c r="H10" s="37">
        <f t="shared" si="3"/>
        <v>4.837209302325582</v>
      </c>
      <c r="I10" s="38">
        <f>COUNTIF(Vertices[Out-Degree],"&gt;= "&amp;H10)-COUNTIF(Vertices[Out-Degree],"&gt;="&amp;H11)</f>
        <v>3</v>
      </c>
      <c r="J10" s="37">
        <f t="shared" si="4"/>
        <v>95.40537079069769</v>
      </c>
      <c r="K10" s="38">
        <f>COUNTIF(Vertices[Betweenness Centrality],"&gt;= "&amp;J10)-COUNTIF(Vertices[Betweenness Centrality],"&gt;="&amp;J11)</f>
        <v>1</v>
      </c>
      <c r="L10" s="37">
        <f t="shared" si="5"/>
        <v>0.09302325581395349</v>
      </c>
      <c r="M10" s="38">
        <f>COUNTIF(Vertices[Closeness Centrality],"&gt;= "&amp;L10)-COUNTIF(Vertices[Closeness Centrality],"&gt;="&amp;L11)</f>
        <v>0</v>
      </c>
      <c r="N10" s="37">
        <f t="shared" si="6"/>
        <v>0.015190883720930233</v>
      </c>
      <c r="O10" s="38">
        <f>COUNTIF(Vertices[Eigenvector Centrality],"&gt;= "&amp;N10)-COUNTIF(Vertices[Eigenvector Centrality],"&gt;="&amp;N11)</f>
        <v>2</v>
      </c>
      <c r="P10" s="37">
        <f t="shared" si="7"/>
        <v>1.05365488372093</v>
      </c>
      <c r="Q10" s="38">
        <f>COUNTIF(Vertices[PageRank],"&gt;= "&amp;P10)-COUNTIF(Vertices[PageRank],"&gt;="&amp;P11)</f>
        <v>2</v>
      </c>
      <c r="R10" s="37">
        <f t="shared" si="8"/>
        <v>0.18604651162790697</v>
      </c>
      <c r="S10" s="43">
        <f>COUNTIF(Vertices[Clustering Coefficient],"&gt;= "&amp;R10)-COUNTIF(Vertices[Clustering Coefficient],"&gt;="&amp;R11)</f>
        <v>0</v>
      </c>
      <c r="T10" s="37" t="e">
        <f ca="1" t="shared" si="9"/>
        <v>#REF!</v>
      </c>
      <c r="U10" s="38" t="e">
        <f ca="1" t="shared" si="0"/>
        <v>#REF!</v>
      </c>
    </row>
    <row r="11" spans="1:21" ht="15">
      <c r="A11" s="82"/>
      <c r="B11" s="82"/>
      <c r="D11" s="32">
        <f t="shared" si="1"/>
        <v>0</v>
      </c>
      <c r="E11" s="3">
        <f>COUNTIF(Vertices[Degree],"&gt;= "&amp;D11)-COUNTIF(Vertices[Degree],"&gt;="&amp;D12)</f>
        <v>0</v>
      </c>
      <c r="F11" s="39">
        <f t="shared" si="2"/>
        <v>2.302325581395349</v>
      </c>
      <c r="G11" s="40">
        <f>COUNTIF(Vertices[In-Degree],"&gt;= "&amp;F11)-COUNTIF(Vertices[In-Degree],"&gt;="&amp;F12)</f>
        <v>0</v>
      </c>
      <c r="H11" s="39">
        <f t="shared" si="3"/>
        <v>5.44186046511628</v>
      </c>
      <c r="I11" s="40">
        <f>COUNTIF(Vertices[Out-Degree],"&gt;= "&amp;H11)-COUNTIF(Vertices[Out-Degree],"&gt;="&amp;H12)</f>
        <v>1</v>
      </c>
      <c r="J11" s="39">
        <f t="shared" si="4"/>
        <v>107.3310421395349</v>
      </c>
      <c r="K11" s="40">
        <f>COUNTIF(Vertices[Betweenness Centrality],"&gt;= "&amp;J11)-COUNTIF(Vertices[Betweenness Centrality],"&gt;="&amp;J12)</f>
        <v>0</v>
      </c>
      <c r="L11" s="39">
        <f t="shared" si="5"/>
        <v>0.10465116279069767</v>
      </c>
      <c r="M11" s="40">
        <f>COUNTIF(Vertices[Closeness Centrality],"&gt;= "&amp;L11)-COUNTIF(Vertices[Closeness Centrality],"&gt;="&amp;L12)</f>
        <v>0</v>
      </c>
      <c r="N11" s="39">
        <f t="shared" si="6"/>
        <v>0.017089744186046512</v>
      </c>
      <c r="O11" s="40">
        <f>COUNTIF(Vertices[Eigenvector Centrality],"&gt;= "&amp;N11)-COUNTIF(Vertices[Eigenvector Centrality],"&gt;="&amp;N12)</f>
        <v>0</v>
      </c>
      <c r="P11" s="39">
        <f t="shared" si="7"/>
        <v>1.1504897441860464</v>
      </c>
      <c r="Q11" s="40">
        <f>COUNTIF(Vertices[PageRank],"&gt;= "&amp;P11)-COUNTIF(Vertices[PageRank],"&gt;="&amp;P12)</f>
        <v>1</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0.10091743119266056</v>
      </c>
      <c r="D12" s="32">
        <f t="shared" si="1"/>
        <v>0</v>
      </c>
      <c r="E12" s="3">
        <f>COUNTIF(Vertices[Degree],"&gt;= "&amp;D12)-COUNTIF(Vertices[Degree],"&gt;="&amp;D13)</f>
        <v>0</v>
      </c>
      <c r="F12" s="37">
        <f t="shared" si="2"/>
        <v>2.558139534883721</v>
      </c>
      <c r="G12" s="38">
        <f>COUNTIF(Vertices[In-Degree],"&gt;= "&amp;F12)-COUNTIF(Vertices[In-Degree],"&gt;="&amp;F13)</f>
        <v>0</v>
      </c>
      <c r="H12" s="37">
        <f t="shared" si="3"/>
        <v>6.046511627906978</v>
      </c>
      <c r="I12" s="38">
        <f>COUNTIF(Vertices[Out-Degree],"&gt;= "&amp;H12)-COUNTIF(Vertices[Out-Degree],"&gt;="&amp;H13)</f>
        <v>0</v>
      </c>
      <c r="J12" s="37">
        <f t="shared" si="4"/>
        <v>119.25671348837211</v>
      </c>
      <c r="K12" s="38">
        <f>COUNTIF(Vertices[Betweenness Centrality],"&gt;= "&amp;J12)-COUNTIF(Vertices[Betweenness Centrality],"&gt;="&amp;J13)</f>
        <v>0</v>
      </c>
      <c r="L12" s="37">
        <f t="shared" si="5"/>
        <v>0.11627906976744184</v>
      </c>
      <c r="M12" s="38">
        <f>COUNTIF(Vertices[Closeness Centrality],"&gt;= "&amp;L12)-COUNTIF(Vertices[Closeness Centrality],"&gt;="&amp;L13)</f>
        <v>0</v>
      </c>
      <c r="N12" s="37">
        <f t="shared" si="6"/>
        <v>0.01898860465116279</v>
      </c>
      <c r="O12" s="38">
        <f>COUNTIF(Vertices[Eigenvector Centrality],"&gt;= "&amp;N12)-COUNTIF(Vertices[Eigenvector Centrality],"&gt;="&amp;N13)</f>
        <v>0</v>
      </c>
      <c r="P12" s="37">
        <f t="shared" si="7"/>
        <v>1.2473246046511628</v>
      </c>
      <c r="Q12" s="38">
        <f>COUNTIF(Vertices[PageRank],"&gt;= "&amp;P12)-COUNTIF(Vertices[PageRank],"&gt;="&amp;P13)</f>
        <v>1</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0.18333333333333332</v>
      </c>
      <c r="D13" s="32">
        <f t="shared" si="1"/>
        <v>0</v>
      </c>
      <c r="E13" s="3">
        <f>COUNTIF(Vertices[Degree],"&gt;= "&amp;D13)-COUNTIF(Vertices[Degree],"&gt;="&amp;D14)</f>
        <v>0</v>
      </c>
      <c r="F13" s="39">
        <f t="shared" si="2"/>
        <v>2.813953488372093</v>
      </c>
      <c r="G13" s="40">
        <f>COUNTIF(Vertices[In-Degree],"&gt;= "&amp;F13)-COUNTIF(Vertices[In-Degree],"&gt;="&amp;F14)</f>
        <v>3</v>
      </c>
      <c r="H13" s="39">
        <f t="shared" si="3"/>
        <v>6.651162790697676</v>
      </c>
      <c r="I13" s="40">
        <f>COUNTIF(Vertices[Out-Degree],"&gt;= "&amp;H13)-COUNTIF(Vertices[Out-Degree],"&gt;="&amp;H14)</f>
        <v>1</v>
      </c>
      <c r="J13" s="39">
        <f t="shared" si="4"/>
        <v>131.18238483720933</v>
      </c>
      <c r="K13" s="40">
        <f>COUNTIF(Vertices[Betweenness Centrality],"&gt;= "&amp;J13)-COUNTIF(Vertices[Betweenness Centrality],"&gt;="&amp;J14)</f>
        <v>0</v>
      </c>
      <c r="L13" s="39">
        <f t="shared" si="5"/>
        <v>0.12790697674418602</v>
      </c>
      <c r="M13" s="40">
        <f>COUNTIF(Vertices[Closeness Centrality],"&gt;= "&amp;L13)-COUNTIF(Vertices[Closeness Centrality],"&gt;="&amp;L14)</f>
        <v>0</v>
      </c>
      <c r="N13" s="39">
        <f t="shared" si="6"/>
        <v>0.020887465116279067</v>
      </c>
      <c r="O13" s="40">
        <f>COUNTIF(Vertices[Eigenvector Centrality],"&gt;= "&amp;N13)-COUNTIF(Vertices[Eigenvector Centrality],"&gt;="&amp;N14)</f>
        <v>2</v>
      </c>
      <c r="P13" s="39">
        <f t="shared" si="7"/>
        <v>1.3441594651162792</v>
      </c>
      <c r="Q13" s="40">
        <f>COUNTIF(Vertices[PageRank],"&gt;= "&amp;P13)-COUNTIF(Vertices[PageRank],"&gt;="&amp;P14)</f>
        <v>1</v>
      </c>
      <c r="R13" s="39">
        <f t="shared" si="8"/>
        <v>0.25581395348837205</v>
      </c>
      <c r="S13" s="44">
        <f>COUNTIF(Vertices[Clustering Coefficient],"&gt;= "&amp;R13)-COUNTIF(Vertices[Clustering Coefficient],"&gt;="&amp;R14)</f>
        <v>2</v>
      </c>
      <c r="T13" s="39" t="e">
        <f ca="1" t="shared" si="9"/>
        <v>#REF!</v>
      </c>
      <c r="U13" s="40" t="e">
        <f ca="1" t="shared" si="0"/>
        <v>#REF!</v>
      </c>
    </row>
    <row r="14" spans="1:21" ht="15">
      <c r="A14" s="82"/>
      <c r="B14" s="82"/>
      <c r="D14" s="32">
        <f t="shared" si="1"/>
        <v>0</v>
      </c>
      <c r="E14" s="3">
        <f>COUNTIF(Vertices[Degree],"&gt;= "&amp;D14)-COUNTIF(Vertices[Degree],"&gt;="&amp;D15)</f>
        <v>0</v>
      </c>
      <c r="F14" s="37">
        <f t="shared" si="2"/>
        <v>3.0697674418604652</v>
      </c>
      <c r="G14" s="38">
        <f>COUNTIF(Vertices[In-Degree],"&gt;= "&amp;F14)-COUNTIF(Vertices[In-Degree],"&gt;="&amp;F15)</f>
        <v>0</v>
      </c>
      <c r="H14" s="37">
        <f t="shared" si="3"/>
        <v>7.255813953488373</v>
      </c>
      <c r="I14" s="38">
        <f>COUNTIF(Vertices[Out-Degree],"&gt;= "&amp;H14)-COUNTIF(Vertices[Out-Degree],"&gt;="&amp;H15)</f>
        <v>0</v>
      </c>
      <c r="J14" s="37">
        <f t="shared" si="4"/>
        <v>143.10805618604653</v>
      </c>
      <c r="K14" s="38">
        <f>COUNTIF(Vertices[Betweenness Centrality],"&gt;= "&amp;J14)-COUNTIF(Vertices[Betweenness Centrality],"&gt;="&amp;J15)</f>
        <v>1</v>
      </c>
      <c r="L14" s="37">
        <f t="shared" si="5"/>
        <v>0.1395348837209302</v>
      </c>
      <c r="M14" s="38">
        <f>COUNTIF(Vertices[Closeness Centrality],"&gt;= "&amp;L14)-COUNTIF(Vertices[Closeness Centrality],"&gt;="&amp;L15)</f>
        <v>0</v>
      </c>
      <c r="N14" s="37">
        <f t="shared" si="6"/>
        <v>0.022786325581395345</v>
      </c>
      <c r="O14" s="38">
        <f>COUNTIF(Vertices[Eigenvector Centrality],"&gt;= "&amp;N14)-COUNTIF(Vertices[Eigenvector Centrality],"&gt;="&amp;N15)</f>
        <v>0</v>
      </c>
      <c r="P14" s="37">
        <f t="shared" si="7"/>
        <v>1.4409943255813955</v>
      </c>
      <c r="Q14" s="38">
        <f>COUNTIF(Vertices[PageRank],"&gt;= "&amp;P14)-COUNTIF(Vertices[PageRank],"&gt;="&amp;P15)</f>
        <v>3</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4</v>
      </c>
      <c r="D15" s="32">
        <f t="shared" si="1"/>
        <v>0</v>
      </c>
      <c r="E15" s="3">
        <f>COUNTIF(Vertices[Degree],"&gt;= "&amp;D15)-COUNTIF(Vertices[Degree],"&gt;="&amp;D16)</f>
        <v>0</v>
      </c>
      <c r="F15" s="39">
        <f t="shared" si="2"/>
        <v>3.3255813953488373</v>
      </c>
      <c r="G15" s="40">
        <f>COUNTIF(Vertices[In-Degree],"&gt;= "&amp;F15)-COUNTIF(Vertices[In-Degree],"&gt;="&amp;F16)</f>
        <v>0</v>
      </c>
      <c r="H15" s="39">
        <f t="shared" si="3"/>
        <v>7.860465116279071</v>
      </c>
      <c r="I15" s="40">
        <f>COUNTIF(Vertices[Out-Degree],"&gt;= "&amp;H15)-COUNTIF(Vertices[Out-Degree],"&gt;="&amp;H16)</f>
        <v>0</v>
      </c>
      <c r="J15" s="39">
        <f t="shared" si="4"/>
        <v>155.03372753488372</v>
      </c>
      <c r="K15" s="40">
        <f>COUNTIF(Vertices[Betweenness Centrality],"&gt;= "&amp;J15)-COUNTIF(Vertices[Betweenness Centrality],"&gt;="&amp;J16)</f>
        <v>0</v>
      </c>
      <c r="L15" s="39">
        <f t="shared" si="5"/>
        <v>0.15116279069767438</v>
      </c>
      <c r="M15" s="40">
        <f>COUNTIF(Vertices[Closeness Centrality],"&gt;= "&amp;L15)-COUNTIF(Vertices[Closeness Centrality],"&gt;="&amp;L16)</f>
        <v>0</v>
      </c>
      <c r="N15" s="39">
        <f t="shared" si="6"/>
        <v>0.024685186046511622</v>
      </c>
      <c r="O15" s="40">
        <f>COUNTIF(Vertices[Eigenvector Centrality],"&gt;= "&amp;N15)-COUNTIF(Vertices[Eigenvector Centrality],"&gt;="&amp;N16)</f>
        <v>0</v>
      </c>
      <c r="P15" s="39">
        <f t="shared" si="7"/>
        <v>1.5378291860465119</v>
      </c>
      <c r="Q15" s="40">
        <f>COUNTIF(Vertices[PageRank],"&gt;= "&amp;P15)-COUNTIF(Vertices[PageRank],"&gt;="&amp;P16)</f>
        <v>1</v>
      </c>
      <c r="R15" s="39">
        <f t="shared" si="8"/>
        <v>0.30232558139534876</v>
      </c>
      <c r="S15" s="44">
        <f>COUNTIF(Vertices[Clustering Coefficient],"&gt;= "&amp;R15)-COUNTIF(Vertices[Clustering Coefficient],"&gt;="&amp;R16)</f>
        <v>1</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3.5813953488372094</v>
      </c>
      <c r="G16" s="38">
        <f>COUNTIF(Vertices[In-Degree],"&gt;= "&amp;F16)-COUNTIF(Vertices[In-Degree],"&gt;="&amp;F17)</f>
        <v>0</v>
      </c>
      <c r="H16" s="37">
        <f t="shared" si="3"/>
        <v>8.465116279069768</v>
      </c>
      <c r="I16" s="38">
        <f>COUNTIF(Vertices[Out-Degree],"&gt;= "&amp;H16)-COUNTIF(Vertices[Out-Degree],"&gt;="&amp;H17)</f>
        <v>0</v>
      </c>
      <c r="J16" s="37">
        <f t="shared" si="4"/>
        <v>166.95939888372092</v>
      </c>
      <c r="K16" s="38">
        <f>COUNTIF(Vertices[Betweenness Centrality],"&gt;= "&amp;J16)-COUNTIF(Vertices[Betweenness Centrality],"&gt;="&amp;J17)</f>
        <v>0</v>
      </c>
      <c r="L16" s="37">
        <f t="shared" si="5"/>
        <v>0.16279069767441856</v>
      </c>
      <c r="M16" s="38">
        <f>COUNTIF(Vertices[Closeness Centrality],"&gt;= "&amp;L16)-COUNTIF(Vertices[Closeness Centrality],"&gt;="&amp;L17)</f>
        <v>0</v>
      </c>
      <c r="N16" s="37">
        <f t="shared" si="6"/>
        <v>0.0265840465116279</v>
      </c>
      <c r="O16" s="38">
        <f>COUNTIF(Vertices[Eigenvector Centrality],"&gt;= "&amp;N16)-COUNTIF(Vertices[Eigenvector Centrality],"&gt;="&amp;N17)</f>
        <v>2</v>
      </c>
      <c r="P16" s="37">
        <f t="shared" si="7"/>
        <v>1.6346640465116282</v>
      </c>
      <c r="Q16" s="38">
        <f>COUNTIF(Vertices[PageRank],"&gt;= "&amp;P16)-COUNTIF(Vertices[PageRank],"&gt;="&amp;P17)</f>
        <v>2</v>
      </c>
      <c r="R16" s="37">
        <f t="shared" si="8"/>
        <v>0.3255813953488371</v>
      </c>
      <c r="S16" s="43">
        <f>COUNTIF(Vertices[Clustering Coefficient],"&gt;= "&amp;R16)-COUNTIF(Vertices[Clustering Coefficient],"&gt;="&amp;R17)</f>
        <v>6</v>
      </c>
      <c r="T16" s="37" t="e">
        <f ca="1" t="shared" si="9"/>
        <v>#REF!</v>
      </c>
      <c r="U16" s="38" t="e">
        <f ca="1" t="shared" si="0"/>
        <v>#REF!</v>
      </c>
    </row>
    <row r="17" spans="1:21" ht="15">
      <c r="A17" s="34" t="s">
        <v>154</v>
      </c>
      <c r="B17" s="34">
        <v>36</v>
      </c>
      <c r="D17" s="32">
        <f t="shared" si="1"/>
        <v>0</v>
      </c>
      <c r="E17" s="3">
        <f>COUNTIF(Vertices[Degree],"&gt;= "&amp;D17)-COUNTIF(Vertices[Degree],"&gt;="&amp;D18)</f>
        <v>0</v>
      </c>
      <c r="F17" s="39">
        <f t="shared" si="2"/>
        <v>3.8372093023255816</v>
      </c>
      <c r="G17" s="40">
        <f>COUNTIF(Vertices[In-Degree],"&gt;= "&amp;F17)-COUNTIF(Vertices[In-Degree],"&gt;="&amp;F18)</f>
        <v>2</v>
      </c>
      <c r="H17" s="39">
        <f t="shared" si="3"/>
        <v>9.069767441860465</v>
      </c>
      <c r="I17" s="40">
        <f>COUNTIF(Vertices[Out-Degree],"&gt;= "&amp;H17)-COUNTIF(Vertices[Out-Degree],"&gt;="&amp;H18)</f>
        <v>0</v>
      </c>
      <c r="J17" s="39">
        <f t="shared" si="4"/>
        <v>178.88507023255812</v>
      </c>
      <c r="K17" s="40">
        <f>COUNTIF(Vertices[Betweenness Centrality],"&gt;= "&amp;J17)-COUNTIF(Vertices[Betweenness Centrality],"&gt;="&amp;J18)</f>
        <v>0</v>
      </c>
      <c r="L17" s="39">
        <f t="shared" si="5"/>
        <v>0.17441860465116274</v>
      </c>
      <c r="M17" s="40">
        <f>COUNTIF(Vertices[Closeness Centrality],"&gt;= "&amp;L17)-COUNTIF(Vertices[Closeness Centrality],"&gt;="&amp;L18)</f>
        <v>0</v>
      </c>
      <c r="N17" s="39">
        <f t="shared" si="6"/>
        <v>0.028482906976744177</v>
      </c>
      <c r="O17" s="40">
        <f>COUNTIF(Vertices[Eigenvector Centrality],"&gt;= "&amp;N17)-COUNTIF(Vertices[Eigenvector Centrality],"&gt;="&amp;N18)</f>
        <v>1</v>
      </c>
      <c r="P17" s="39">
        <f t="shared" si="7"/>
        <v>1.7314989069767446</v>
      </c>
      <c r="Q17" s="40">
        <f>COUNTIF(Vertices[PageRank],"&gt;= "&amp;P17)-COUNTIF(Vertices[PageRank],"&gt;="&amp;P18)</f>
        <v>0</v>
      </c>
      <c r="R17" s="39">
        <f t="shared" si="8"/>
        <v>0.3488372093023255</v>
      </c>
      <c r="S17" s="44">
        <f>COUNTIF(Vertices[Clustering Coefficient],"&gt;= "&amp;R17)-COUNTIF(Vertices[Clustering Coefficient],"&gt;="&amp;R18)</f>
        <v>1</v>
      </c>
      <c r="T17" s="39" t="e">
        <f ca="1" t="shared" si="9"/>
        <v>#REF!</v>
      </c>
      <c r="U17" s="40" t="e">
        <f ca="1" t="shared" si="0"/>
        <v>#REF!</v>
      </c>
    </row>
    <row r="18" spans="1:21" ht="15">
      <c r="A18" s="34" t="s">
        <v>155</v>
      </c>
      <c r="B18" s="34">
        <v>194</v>
      </c>
      <c r="D18" s="32">
        <f t="shared" si="1"/>
        <v>0</v>
      </c>
      <c r="E18" s="3">
        <f>COUNTIF(Vertices[Degree],"&gt;= "&amp;D18)-COUNTIF(Vertices[Degree],"&gt;="&amp;D19)</f>
        <v>0</v>
      </c>
      <c r="F18" s="37">
        <f t="shared" si="2"/>
        <v>4.093023255813954</v>
      </c>
      <c r="G18" s="38">
        <f>COUNTIF(Vertices[In-Degree],"&gt;= "&amp;F18)-COUNTIF(Vertices[In-Degree],"&gt;="&amp;F19)</f>
        <v>0</v>
      </c>
      <c r="H18" s="37">
        <f t="shared" si="3"/>
        <v>9.674418604651162</v>
      </c>
      <c r="I18" s="38">
        <f>COUNTIF(Vertices[Out-Degree],"&gt;= "&amp;H18)-COUNTIF(Vertices[Out-Degree],"&gt;="&amp;H19)</f>
        <v>1</v>
      </c>
      <c r="J18" s="37">
        <f t="shared" si="4"/>
        <v>190.81074158139532</v>
      </c>
      <c r="K18" s="38">
        <f>COUNTIF(Vertices[Betweenness Centrality],"&gt;= "&amp;J18)-COUNTIF(Vertices[Betweenness Centrality],"&gt;="&amp;J19)</f>
        <v>0</v>
      </c>
      <c r="L18" s="37">
        <f t="shared" si="5"/>
        <v>0.18604651162790692</v>
      </c>
      <c r="M18" s="38">
        <f>COUNTIF(Vertices[Closeness Centrality],"&gt;= "&amp;L18)-COUNTIF(Vertices[Closeness Centrality],"&gt;="&amp;L19)</f>
        <v>0</v>
      </c>
      <c r="N18" s="37">
        <f t="shared" si="6"/>
        <v>0.030381767441860455</v>
      </c>
      <c r="O18" s="38">
        <f>COUNTIF(Vertices[Eigenvector Centrality],"&gt;= "&amp;N18)-COUNTIF(Vertices[Eigenvector Centrality],"&gt;="&amp;N19)</f>
        <v>1</v>
      </c>
      <c r="P18" s="37">
        <f t="shared" si="7"/>
        <v>1.828333767441861</v>
      </c>
      <c r="Q18" s="38">
        <f>COUNTIF(Vertices[PageRank],"&gt;= "&amp;P18)-COUNTIF(Vertices[PageRank],"&gt;="&amp;P19)</f>
        <v>0</v>
      </c>
      <c r="R18" s="37">
        <f t="shared" si="8"/>
        <v>0.37209302325581384</v>
      </c>
      <c r="S18" s="43">
        <f>COUNTIF(Vertices[Clustering Coefficient],"&gt;= "&amp;R18)-COUNTIF(Vertices[Clustering Coefficient],"&gt;="&amp;R19)</f>
        <v>2</v>
      </c>
      <c r="T18" s="37" t="e">
        <f ca="1" t="shared" si="9"/>
        <v>#REF!</v>
      </c>
      <c r="U18" s="38" t="e">
        <f ca="1" t="shared" si="0"/>
        <v>#REF!</v>
      </c>
    </row>
    <row r="19" spans="1:21" ht="15">
      <c r="A19" s="82"/>
      <c r="B19" s="82"/>
      <c r="D19" s="32">
        <f t="shared" si="1"/>
        <v>0</v>
      </c>
      <c r="E19" s="3">
        <f>COUNTIF(Vertices[Degree],"&gt;= "&amp;D19)-COUNTIF(Vertices[Degree],"&gt;="&amp;D20)</f>
        <v>0</v>
      </c>
      <c r="F19" s="39">
        <f t="shared" si="2"/>
        <v>4.348837209302326</v>
      </c>
      <c r="G19" s="40">
        <f>COUNTIF(Vertices[In-Degree],"&gt;= "&amp;F19)-COUNTIF(Vertices[In-Degree],"&gt;="&amp;F20)</f>
        <v>0</v>
      </c>
      <c r="H19" s="39">
        <f t="shared" si="3"/>
        <v>10.27906976744186</v>
      </c>
      <c r="I19" s="40">
        <f>COUNTIF(Vertices[Out-Degree],"&gt;= "&amp;H19)-COUNTIF(Vertices[Out-Degree],"&gt;="&amp;H20)</f>
        <v>0</v>
      </c>
      <c r="J19" s="39">
        <f t="shared" si="4"/>
        <v>202.73641293023252</v>
      </c>
      <c r="K19" s="40">
        <f>COUNTIF(Vertices[Betweenness Centrality],"&gt;= "&amp;J19)-COUNTIF(Vertices[Betweenness Centrality],"&gt;="&amp;J20)</f>
        <v>1</v>
      </c>
      <c r="L19" s="39">
        <f t="shared" si="5"/>
        <v>0.1976744186046511</v>
      </c>
      <c r="M19" s="40">
        <f>COUNTIF(Vertices[Closeness Centrality],"&gt;= "&amp;L19)-COUNTIF(Vertices[Closeness Centrality],"&gt;="&amp;L20)</f>
        <v>0</v>
      </c>
      <c r="N19" s="39">
        <f t="shared" si="6"/>
        <v>0.032280627906976736</v>
      </c>
      <c r="O19" s="40">
        <f>COUNTIF(Vertices[Eigenvector Centrality],"&gt;= "&amp;N19)-COUNTIF(Vertices[Eigenvector Centrality],"&gt;="&amp;N20)</f>
        <v>0</v>
      </c>
      <c r="P19" s="39">
        <f t="shared" si="7"/>
        <v>1.9251686279069773</v>
      </c>
      <c r="Q19" s="40">
        <f>COUNTIF(Vertices[PageRank],"&gt;= "&amp;P19)-COUNTIF(Vertices[PageRank],"&gt;="&amp;P20)</f>
        <v>1</v>
      </c>
      <c r="R19" s="39">
        <f t="shared" si="8"/>
        <v>0.3953488372093022</v>
      </c>
      <c r="S19" s="44">
        <f>COUNTIF(Vertices[Clustering Coefficient],"&gt;= "&amp;R19)-COUNTIF(Vertices[Clustering Coefficient],"&gt;="&amp;R20)</f>
        <v>3</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4.604651162790699</v>
      </c>
      <c r="G20" s="38">
        <f>COUNTIF(Vertices[In-Degree],"&gt;= "&amp;F20)-COUNTIF(Vertices[In-Degree],"&gt;="&amp;F21)</f>
        <v>0</v>
      </c>
      <c r="H20" s="37">
        <f t="shared" si="3"/>
        <v>10.883720930232556</v>
      </c>
      <c r="I20" s="38">
        <f>COUNTIF(Vertices[Out-Degree],"&gt;= "&amp;H20)-COUNTIF(Vertices[Out-Degree],"&gt;="&amp;H21)</f>
        <v>0</v>
      </c>
      <c r="J20" s="37">
        <f t="shared" si="4"/>
        <v>214.66208427906972</v>
      </c>
      <c r="K20" s="38">
        <f>COUNTIF(Vertices[Betweenness Centrality],"&gt;= "&amp;J20)-COUNTIF(Vertices[Betweenness Centrality],"&gt;="&amp;J21)</f>
        <v>0</v>
      </c>
      <c r="L20" s="37">
        <f t="shared" si="5"/>
        <v>0.20930232558139528</v>
      </c>
      <c r="M20" s="38">
        <f>COUNTIF(Vertices[Closeness Centrality],"&gt;= "&amp;L20)-COUNTIF(Vertices[Closeness Centrality],"&gt;="&amp;L21)</f>
        <v>0</v>
      </c>
      <c r="N20" s="37">
        <f t="shared" si="6"/>
        <v>0.03417948837209302</v>
      </c>
      <c r="O20" s="38">
        <f>COUNTIF(Vertices[Eigenvector Centrality],"&gt;= "&amp;N20)-COUNTIF(Vertices[Eigenvector Centrality],"&gt;="&amp;N21)</f>
        <v>2</v>
      </c>
      <c r="P20" s="37">
        <f t="shared" si="7"/>
        <v>2.0220034883720936</v>
      </c>
      <c r="Q20" s="38">
        <f>COUNTIF(Vertices[PageRank],"&gt;= "&amp;P20)-COUNTIF(Vertices[PageRank],"&gt;="&amp;P21)</f>
        <v>0</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1.984791</v>
      </c>
      <c r="D21" s="32">
        <f t="shared" si="1"/>
        <v>0</v>
      </c>
      <c r="E21" s="3">
        <f>COUNTIF(Vertices[Degree],"&gt;= "&amp;D21)-COUNTIF(Vertices[Degree],"&gt;="&amp;D22)</f>
        <v>0</v>
      </c>
      <c r="F21" s="39">
        <f t="shared" si="2"/>
        <v>4.860465116279071</v>
      </c>
      <c r="G21" s="40">
        <f>COUNTIF(Vertices[In-Degree],"&gt;= "&amp;F21)-COUNTIF(Vertices[In-Degree],"&gt;="&amp;F22)</f>
        <v>2</v>
      </c>
      <c r="H21" s="39">
        <f t="shared" si="3"/>
        <v>11.488372093023253</v>
      </c>
      <c r="I21" s="40">
        <f>COUNTIF(Vertices[Out-Degree],"&gt;= "&amp;H21)-COUNTIF(Vertices[Out-Degree],"&gt;="&amp;H22)</f>
        <v>0</v>
      </c>
      <c r="J21" s="39">
        <f t="shared" si="4"/>
        <v>226.58775562790692</v>
      </c>
      <c r="K21" s="40">
        <f>COUNTIF(Vertices[Betweenness Centrality],"&gt;= "&amp;J21)-COUNTIF(Vertices[Betweenness Centrality],"&gt;="&amp;J22)</f>
        <v>0</v>
      </c>
      <c r="L21" s="39">
        <f t="shared" si="5"/>
        <v>0.22093023255813946</v>
      </c>
      <c r="M21" s="40">
        <f>COUNTIF(Vertices[Closeness Centrality],"&gt;= "&amp;L21)-COUNTIF(Vertices[Closeness Centrality],"&gt;="&amp;L22)</f>
        <v>0</v>
      </c>
      <c r="N21" s="39">
        <f t="shared" si="6"/>
        <v>0.0360783488372093</v>
      </c>
      <c r="O21" s="40">
        <f>COUNTIF(Vertices[Eigenvector Centrality],"&gt;= "&amp;N21)-COUNTIF(Vertices[Eigenvector Centrality],"&gt;="&amp;N22)</f>
        <v>1</v>
      </c>
      <c r="P21" s="39">
        <f t="shared" si="7"/>
        <v>2.11883834883721</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82"/>
      <c r="B22" s="82"/>
      <c r="D22" s="32">
        <f t="shared" si="1"/>
        <v>0</v>
      </c>
      <c r="E22" s="3">
        <f>COUNTIF(Vertices[Degree],"&gt;= "&amp;D22)-COUNTIF(Vertices[Degree],"&gt;="&amp;D23)</f>
        <v>0</v>
      </c>
      <c r="F22" s="37">
        <f t="shared" si="2"/>
        <v>5.116279069767444</v>
      </c>
      <c r="G22" s="38">
        <f>COUNTIF(Vertices[In-Degree],"&gt;= "&amp;F22)-COUNTIF(Vertices[In-Degree],"&gt;="&amp;F23)</f>
        <v>0</v>
      </c>
      <c r="H22" s="37">
        <f t="shared" si="3"/>
        <v>12.09302325581395</v>
      </c>
      <c r="I22" s="38">
        <f>COUNTIF(Vertices[Out-Degree],"&gt;= "&amp;H22)-COUNTIF(Vertices[Out-Degree],"&gt;="&amp;H23)</f>
        <v>0</v>
      </c>
      <c r="J22" s="37">
        <f t="shared" si="4"/>
        <v>238.5134269767441</v>
      </c>
      <c r="K22" s="38">
        <f>COUNTIF(Vertices[Betweenness Centrality],"&gt;= "&amp;J22)-COUNTIF(Vertices[Betweenness Centrality],"&gt;="&amp;J23)</f>
        <v>0</v>
      </c>
      <c r="L22" s="37">
        <f t="shared" si="5"/>
        <v>0.23255813953488363</v>
      </c>
      <c r="M22" s="38">
        <f>COUNTIF(Vertices[Closeness Centrality],"&gt;= "&amp;L22)-COUNTIF(Vertices[Closeness Centrality],"&gt;="&amp;L23)</f>
        <v>0</v>
      </c>
      <c r="N22" s="37">
        <f t="shared" si="6"/>
        <v>0.03797720930232558</v>
      </c>
      <c r="O22" s="38">
        <f>COUNTIF(Vertices[Eigenvector Centrality],"&gt;= "&amp;N22)-COUNTIF(Vertices[Eigenvector Centrality],"&gt;="&amp;N23)</f>
        <v>1</v>
      </c>
      <c r="P22" s="37">
        <f t="shared" si="7"/>
        <v>2.2156732093023264</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0.0664451827242525</v>
      </c>
      <c r="D23" s="32">
        <f t="shared" si="1"/>
        <v>0</v>
      </c>
      <c r="E23" s="3">
        <f>COUNTIF(Vertices[Degree],"&gt;= "&amp;D23)-COUNTIF(Vertices[Degree],"&gt;="&amp;D24)</f>
        <v>0</v>
      </c>
      <c r="F23" s="39">
        <f t="shared" si="2"/>
        <v>5.372093023255816</v>
      </c>
      <c r="G23" s="40">
        <f>COUNTIF(Vertices[In-Degree],"&gt;= "&amp;F23)-COUNTIF(Vertices[In-Degree],"&gt;="&amp;F24)</f>
        <v>0</v>
      </c>
      <c r="H23" s="39">
        <f t="shared" si="3"/>
        <v>12.697674418604647</v>
      </c>
      <c r="I23" s="40">
        <f>COUNTIF(Vertices[Out-Degree],"&gt;= "&amp;H23)-COUNTIF(Vertices[Out-Degree],"&gt;="&amp;H24)</f>
        <v>0</v>
      </c>
      <c r="J23" s="39">
        <f t="shared" si="4"/>
        <v>250.4390983255813</v>
      </c>
      <c r="K23" s="40">
        <f>COUNTIF(Vertices[Betweenness Centrality],"&gt;= "&amp;J23)-COUNTIF(Vertices[Betweenness Centrality],"&gt;="&amp;J24)</f>
        <v>0</v>
      </c>
      <c r="L23" s="39">
        <f t="shared" si="5"/>
        <v>0.2441860465116278</v>
      </c>
      <c r="M23" s="40">
        <f>COUNTIF(Vertices[Closeness Centrality],"&gt;= "&amp;L23)-COUNTIF(Vertices[Closeness Centrality],"&gt;="&amp;L24)</f>
        <v>0</v>
      </c>
      <c r="N23" s="39">
        <f t="shared" si="6"/>
        <v>0.03987606976744186</v>
      </c>
      <c r="O23" s="40">
        <f>COUNTIF(Vertices[Eigenvector Centrality],"&gt;= "&amp;N23)-COUNTIF(Vertices[Eigenvector Centrality],"&gt;="&amp;N24)</f>
        <v>0</v>
      </c>
      <c r="P23" s="39">
        <f t="shared" si="7"/>
        <v>2.3125080697674427</v>
      </c>
      <c r="Q23" s="40">
        <f>COUNTIF(Vertices[PageRank],"&gt;= "&amp;P23)-COUNTIF(Vertices[PageRank],"&gt;="&amp;P24)</f>
        <v>0</v>
      </c>
      <c r="R23" s="39">
        <f t="shared" si="8"/>
        <v>0.4883720930232556</v>
      </c>
      <c r="S23" s="44">
        <f>COUNTIF(Vertices[Clustering Coefficient],"&gt;= "&amp;R23)-COUNTIF(Vertices[Clustering Coefficient],"&gt;="&amp;R24)</f>
        <v>1</v>
      </c>
      <c r="T23" s="39" t="e">
        <f ca="1" t="shared" si="9"/>
        <v>#REF!</v>
      </c>
      <c r="U23" s="40" t="e">
        <f ca="1" t="shared" si="0"/>
        <v>#REF!</v>
      </c>
    </row>
    <row r="24" spans="1:21" ht="15">
      <c r="A24" s="34" t="s">
        <v>223</v>
      </c>
      <c r="B24" s="34">
        <v>0.265058</v>
      </c>
      <c r="D24" s="32">
        <f t="shared" si="1"/>
        <v>0</v>
      </c>
      <c r="E24" s="3">
        <f>COUNTIF(Vertices[Degree],"&gt;= "&amp;D24)-COUNTIF(Vertices[Degree],"&gt;="&amp;D25)</f>
        <v>0</v>
      </c>
      <c r="F24" s="37">
        <f t="shared" si="2"/>
        <v>5.627906976744189</v>
      </c>
      <c r="G24" s="38">
        <f>COUNTIF(Vertices[In-Degree],"&gt;= "&amp;F24)-COUNTIF(Vertices[In-Degree],"&gt;="&amp;F25)</f>
        <v>0</v>
      </c>
      <c r="H24" s="37">
        <f t="shared" si="3"/>
        <v>13.302325581395344</v>
      </c>
      <c r="I24" s="38">
        <f>COUNTIF(Vertices[Out-Degree],"&gt;= "&amp;H24)-COUNTIF(Vertices[Out-Degree],"&gt;="&amp;H25)</f>
        <v>0</v>
      </c>
      <c r="J24" s="37">
        <f t="shared" si="4"/>
        <v>262.36476967441854</v>
      </c>
      <c r="K24" s="38">
        <f>COUNTIF(Vertices[Betweenness Centrality],"&gt;= "&amp;J24)-COUNTIF(Vertices[Betweenness Centrality],"&gt;="&amp;J25)</f>
        <v>0</v>
      </c>
      <c r="L24" s="37">
        <f t="shared" si="5"/>
        <v>0.255813953488372</v>
      </c>
      <c r="M24" s="38">
        <f>COUNTIF(Vertices[Closeness Centrality],"&gt;= "&amp;L24)-COUNTIF(Vertices[Closeness Centrality],"&gt;="&amp;L25)</f>
        <v>0</v>
      </c>
      <c r="N24" s="37">
        <f t="shared" si="6"/>
        <v>0.04177493023255814</v>
      </c>
      <c r="O24" s="38">
        <f>COUNTIF(Vertices[Eigenvector Centrality],"&gt;= "&amp;N24)-COUNTIF(Vertices[Eigenvector Centrality],"&gt;="&amp;N25)</f>
        <v>0</v>
      </c>
      <c r="P24" s="37">
        <f t="shared" si="7"/>
        <v>2.409342930232559</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2"/>
      <c r="B25" s="82"/>
      <c r="D25" s="32">
        <f t="shared" si="1"/>
        <v>0</v>
      </c>
      <c r="E25" s="3">
        <f>COUNTIF(Vertices[Degree],"&gt;= "&amp;D25)-COUNTIF(Vertices[Degree],"&gt;="&amp;D26)</f>
        <v>0</v>
      </c>
      <c r="F25" s="39">
        <f t="shared" si="2"/>
        <v>5.8837209302325615</v>
      </c>
      <c r="G25" s="40">
        <f>COUNTIF(Vertices[In-Degree],"&gt;= "&amp;F25)-COUNTIF(Vertices[In-Degree],"&gt;="&amp;F26)</f>
        <v>2</v>
      </c>
      <c r="H25" s="39">
        <f t="shared" si="3"/>
        <v>13.906976744186041</v>
      </c>
      <c r="I25" s="40">
        <f>COUNTIF(Vertices[Out-Degree],"&gt;= "&amp;H25)-COUNTIF(Vertices[Out-Degree],"&gt;="&amp;H26)</f>
        <v>0</v>
      </c>
      <c r="J25" s="39">
        <f t="shared" si="4"/>
        <v>274.29044102325577</v>
      </c>
      <c r="K25" s="40">
        <f>COUNTIF(Vertices[Betweenness Centrality],"&gt;= "&amp;J25)-COUNTIF(Vertices[Betweenness Centrality],"&gt;="&amp;J26)</f>
        <v>0</v>
      </c>
      <c r="L25" s="39">
        <f t="shared" si="5"/>
        <v>0.2674418604651162</v>
      </c>
      <c r="M25" s="40">
        <f>COUNTIF(Vertices[Closeness Centrality],"&gt;= "&amp;L25)-COUNTIF(Vertices[Closeness Centrality],"&gt;="&amp;L26)</f>
        <v>0</v>
      </c>
      <c r="N25" s="39">
        <f t="shared" si="6"/>
        <v>0.04367379069767442</v>
      </c>
      <c r="O25" s="40">
        <f>COUNTIF(Vertices[Eigenvector Centrality],"&gt;= "&amp;N25)-COUNTIF(Vertices[Eigenvector Centrality],"&gt;="&amp;N26)</f>
        <v>2</v>
      </c>
      <c r="P25" s="39">
        <f t="shared" si="7"/>
        <v>2.5061777906976754</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224</v>
      </c>
      <c r="B26" s="34" t="s">
        <v>703</v>
      </c>
      <c r="D26" s="32">
        <f t="shared" si="1"/>
        <v>0</v>
      </c>
      <c r="E26" s="3">
        <f>COUNTIF(Vertices[Degree],"&gt;= "&amp;D26)-COUNTIF(Vertices[Degree],"&gt;="&amp;D27)</f>
        <v>0</v>
      </c>
      <c r="F26" s="37">
        <f t="shared" si="2"/>
        <v>6.139534883720934</v>
      </c>
      <c r="G26" s="38">
        <f>COUNTIF(Vertices[In-Degree],"&gt;= "&amp;F26)-COUNTIF(Vertices[In-Degree],"&gt;="&amp;F27)</f>
        <v>0</v>
      </c>
      <c r="H26" s="37">
        <f t="shared" si="3"/>
        <v>14.511627906976738</v>
      </c>
      <c r="I26" s="38">
        <f>COUNTIF(Vertices[Out-Degree],"&gt;= "&amp;H26)-COUNTIF(Vertices[Out-Degree],"&gt;="&amp;H27)</f>
        <v>0</v>
      </c>
      <c r="J26" s="37">
        <f t="shared" si="4"/>
        <v>286.216112372093</v>
      </c>
      <c r="K26" s="38">
        <f>COUNTIF(Vertices[Betweenness Centrality],"&gt;= "&amp;J26)-COUNTIF(Vertices[Betweenness Centrality],"&gt;="&amp;J27)</f>
        <v>0</v>
      </c>
      <c r="L26" s="37">
        <f t="shared" si="5"/>
        <v>0.2790697674418604</v>
      </c>
      <c r="M26" s="38">
        <f>COUNTIF(Vertices[Closeness Centrality],"&gt;= "&amp;L26)-COUNTIF(Vertices[Closeness Centrality],"&gt;="&amp;L27)</f>
        <v>0</v>
      </c>
      <c r="N26" s="37">
        <f t="shared" si="6"/>
        <v>0.0455726511627907</v>
      </c>
      <c r="O26" s="38">
        <f>COUNTIF(Vertices[Eigenvector Centrality],"&gt;= "&amp;N26)-COUNTIF(Vertices[Eigenvector Centrality],"&gt;="&amp;N27)</f>
        <v>1</v>
      </c>
      <c r="P26" s="37">
        <f t="shared" si="7"/>
        <v>2.603012651162792</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6.395348837209307</v>
      </c>
      <c r="G27" s="40">
        <f>COUNTIF(Vertices[In-Degree],"&gt;= "&amp;F27)-COUNTIF(Vertices[In-Degree],"&gt;="&amp;F28)</f>
        <v>0</v>
      </c>
      <c r="H27" s="39">
        <f t="shared" si="3"/>
        <v>15.116279069767435</v>
      </c>
      <c r="I27" s="40">
        <f>COUNTIF(Vertices[Out-Degree],"&gt;= "&amp;H27)-COUNTIF(Vertices[Out-Degree],"&gt;="&amp;H28)</f>
        <v>0</v>
      </c>
      <c r="J27" s="39">
        <f t="shared" si="4"/>
        <v>298.1417837209302</v>
      </c>
      <c r="K27" s="40">
        <f>COUNTIF(Vertices[Betweenness Centrality],"&gt;= "&amp;J27)-COUNTIF(Vertices[Betweenness Centrality],"&gt;="&amp;J28)</f>
        <v>0</v>
      </c>
      <c r="L27" s="39">
        <f t="shared" si="5"/>
        <v>0.2906976744186046</v>
      </c>
      <c r="M27" s="40">
        <f>COUNTIF(Vertices[Closeness Centrality],"&gt;= "&amp;L27)-COUNTIF(Vertices[Closeness Centrality],"&gt;="&amp;L28)</f>
        <v>0</v>
      </c>
      <c r="N27" s="39">
        <f t="shared" si="6"/>
        <v>0.047471511627906984</v>
      </c>
      <c r="O27" s="40">
        <f>COUNTIF(Vertices[Eigenvector Centrality],"&gt;= "&amp;N27)-COUNTIF(Vertices[Eigenvector Centrality],"&gt;="&amp;N28)</f>
        <v>0</v>
      </c>
      <c r="P27" s="39">
        <f t="shared" si="7"/>
        <v>2.699847511627908</v>
      </c>
      <c r="Q27" s="40">
        <f>COUNTIF(Vertices[PageRank],"&gt;= "&amp;P27)-COUNTIF(Vertices[PageRank],"&gt;="&amp;P28)</f>
        <v>1</v>
      </c>
      <c r="R27" s="39">
        <f t="shared" si="8"/>
        <v>0.5813953488372092</v>
      </c>
      <c r="S27" s="44">
        <f>COUNTIF(Vertices[Clustering Coefficient],"&gt;= "&amp;R27)-COUNTIF(Vertices[Clustering Coefficient],"&gt;="&amp;R28)</f>
        <v>2</v>
      </c>
      <c r="T27" s="39" t="e">
        <f ca="1" t="shared" si="9"/>
        <v>#REF!</v>
      </c>
      <c r="U27" s="40" t="e">
        <f ca="1" t="shared" si="0"/>
        <v>#REF!</v>
      </c>
    </row>
    <row r="28" spans="4:21" ht="15">
      <c r="D28" s="32">
        <f t="shared" si="1"/>
        <v>0</v>
      </c>
      <c r="E28" s="3">
        <f>COUNTIF(Vertices[Degree],"&gt;= "&amp;D28)-COUNTIF(Vertices[Degree],"&gt;="&amp;D29)</f>
        <v>0</v>
      </c>
      <c r="F28" s="37">
        <f t="shared" si="2"/>
        <v>6.651162790697679</v>
      </c>
      <c r="G28" s="38">
        <f>COUNTIF(Vertices[In-Degree],"&gt;= "&amp;F28)-COUNTIF(Vertices[In-Degree],"&gt;="&amp;F29)</f>
        <v>0</v>
      </c>
      <c r="H28" s="37">
        <f t="shared" si="3"/>
        <v>15.720930232558132</v>
      </c>
      <c r="I28" s="38">
        <f>COUNTIF(Vertices[Out-Degree],"&gt;= "&amp;H28)-COUNTIF(Vertices[Out-Degree],"&gt;="&amp;H29)</f>
        <v>0</v>
      </c>
      <c r="J28" s="37">
        <f t="shared" si="4"/>
        <v>310.06745506976745</v>
      </c>
      <c r="K28" s="38">
        <f>COUNTIF(Vertices[Betweenness Centrality],"&gt;= "&amp;J28)-COUNTIF(Vertices[Betweenness Centrality],"&gt;="&amp;J29)</f>
        <v>0</v>
      </c>
      <c r="L28" s="37">
        <f t="shared" si="5"/>
        <v>0.3023255813953488</v>
      </c>
      <c r="M28" s="38">
        <f>COUNTIF(Vertices[Closeness Centrality],"&gt;= "&amp;L28)-COUNTIF(Vertices[Closeness Centrality],"&gt;="&amp;L29)</f>
        <v>0</v>
      </c>
      <c r="N28" s="37">
        <f t="shared" si="6"/>
        <v>0.049370372093023265</v>
      </c>
      <c r="O28" s="38">
        <f>COUNTIF(Vertices[Eigenvector Centrality],"&gt;= "&amp;N28)-COUNTIF(Vertices[Eigenvector Centrality],"&gt;="&amp;N29)</f>
        <v>0</v>
      </c>
      <c r="P28" s="37">
        <f t="shared" si="7"/>
        <v>2.7966823720930245</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6.906976744186052</v>
      </c>
      <c r="G29" s="40">
        <f>COUNTIF(Vertices[In-Degree],"&gt;= "&amp;F29)-COUNTIF(Vertices[In-Degree],"&gt;="&amp;F30)</f>
        <v>2</v>
      </c>
      <c r="H29" s="39">
        <f t="shared" si="3"/>
        <v>16.32558139534883</v>
      </c>
      <c r="I29" s="40">
        <f>COUNTIF(Vertices[Out-Degree],"&gt;= "&amp;H29)-COUNTIF(Vertices[Out-Degree],"&gt;="&amp;H30)</f>
        <v>0</v>
      </c>
      <c r="J29" s="39">
        <f t="shared" si="4"/>
        <v>321.9931264186047</v>
      </c>
      <c r="K29" s="40">
        <f>COUNTIF(Vertices[Betweenness Centrality],"&gt;= "&amp;J29)-COUNTIF(Vertices[Betweenness Centrality],"&gt;="&amp;J30)</f>
        <v>0</v>
      </c>
      <c r="L29" s="39">
        <f t="shared" si="5"/>
        <v>0.313953488372093</v>
      </c>
      <c r="M29" s="40">
        <f>COUNTIF(Vertices[Closeness Centrality],"&gt;= "&amp;L29)-COUNTIF(Vertices[Closeness Centrality],"&gt;="&amp;L30)</f>
        <v>0</v>
      </c>
      <c r="N29" s="39">
        <f t="shared" si="6"/>
        <v>0.051269232558139546</v>
      </c>
      <c r="O29" s="40">
        <f>COUNTIF(Vertices[Eigenvector Centrality],"&gt;= "&amp;N29)-COUNTIF(Vertices[Eigenvector Centrality],"&gt;="&amp;N30)</f>
        <v>1</v>
      </c>
      <c r="P29" s="39">
        <f t="shared" si="7"/>
        <v>2.893517232558141</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7.162790697674424</v>
      </c>
      <c r="G30" s="38">
        <f>COUNTIF(Vertices[In-Degree],"&gt;= "&amp;F30)-COUNTIF(Vertices[In-Degree],"&gt;="&amp;F31)</f>
        <v>0</v>
      </c>
      <c r="H30" s="37">
        <f t="shared" si="3"/>
        <v>16.93023255813953</v>
      </c>
      <c r="I30" s="38">
        <f>COUNTIF(Vertices[Out-Degree],"&gt;= "&amp;H30)-COUNTIF(Vertices[Out-Degree],"&gt;="&amp;H31)</f>
        <v>2</v>
      </c>
      <c r="J30" s="37">
        <f t="shared" si="4"/>
        <v>333.9187977674419</v>
      </c>
      <c r="K30" s="38">
        <f>COUNTIF(Vertices[Betweenness Centrality],"&gt;= "&amp;J30)-COUNTIF(Vertices[Betweenness Centrality],"&gt;="&amp;J31)</f>
        <v>0</v>
      </c>
      <c r="L30" s="37">
        <f t="shared" si="5"/>
        <v>0.32558139534883723</v>
      </c>
      <c r="M30" s="38">
        <f>COUNTIF(Vertices[Closeness Centrality],"&gt;= "&amp;L30)-COUNTIF(Vertices[Closeness Centrality],"&gt;="&amp;L31)</f>
        <v>4</v>
      </c>
      <c r="N30" s="37">
        <f t="shared" si="6"/>
        <v>0.05316809302325583</v>
      </c>
      <c r="O30" s="38">
        <f>COUNTIF(Vertices[Eigenvector Centrality],"&gt;= "&amp;N30)-COUNTIF(Vertices[Eigenvector Centrality],"&gt;="&amp;N31)</f>
        <v>0</v>
      </c>
      <c r="P30" s="37">
        <f t="shared" si="7"/>
        <v>2.990352093023257</v>
      </c>
      <c r="Q30" s="38">
        <f>COUNTIF(Vertices[PageRank],"&gt;= "&amp;P30)-COUNTIF(Vertices[PageRank],"&gt;="&amp;P31)</f>
        <v>0</v>
      </c>
      <c r="R30" s="37">
        <f t="shared" si="8"/>
        <v>0.6511627906976745</v>
      </c>
      <c r="S30" s="43">
        <f>COUNTIF(Vertices[Clustering Coefficient],"&gt;= "&amp;R30)-COUNTIF(Vertices[Clustering Coefficient],"&gt;="&amp;R31)</f>
        <v>0</v>
      </c>
      <c r="T30" s="37" t="e">
        <f ca="1" t="shared" si="9"/>
        <v>#REF!</v>
      </c>
      <c r="U30" s="38" t="e">
        <f ca="1" t="shared" si="0"/>
        <v>#REF!</v>
      </c>
    </row>
    <row r="31" spans="4:21" ht="15">
      <c r="D31" s="32">
        <f t="shared" si="1"/>
        <v>0</v>
      </c>
      <c r="E31" s="3">
        <f>COUNTIF(Vertices[Degree],"&gt;= "&amp;D31)-COUNTIF(Vertices[Degree],"&gt;="&amp;D32)</f>
        <v>0</v>
      </c>
      <c r="F31" s="39">
        <f t="shared" si="2"/>
        <v>7.418604651162797</v>
      </c>
      <c r="G31" s="40">
        <f>COUNTIF(Vertices[In-Degree],"&gt;= "&amp;F31)-COUNTIF(Vertices[In-Degree],"&gt;="&amp;F32)</f>
        <v>0</v>
      </c>
      <c r="H31" s="39">
        <f t="shared" si="3"/>
        <v>17.534883720930228</v>
      </c>
      <c r="I31" s="40">
        <f>COUNTIF(Vertices[Out-Degree],"&gt;= "&amp;H31)-COUNTIF(Vertices[Out-Degree],"&gt;="&amp;H32)</f>
        <v>0</v>
      </c>
      <c r="J31" s="39">
        <f t="shared" si="4"/>
        <v>345.84446911627913</v>
      </c>
      <c r="K31" s="40">
        <f>COUNTIF(Vertices[Betweenness Centrality],"&gt;= "&amp;J31)-COUNTIF(Vertices[Betweenness Centrality],"&gt;="&amp;J32)</f>
        <v>0</v>
      </c>
      <c r="L31" s="39">
        <f t="shared" si="5"/>
        <v>0.33720930232558144</v>
      </c>
      <c r="M31" s="40">
        <f>COUNTIF(Vertices[Closeness Centrality],"&gt;= "&amp;L31)-COUNTIF(Vertices[Closeness Centrality],"&gt;="&amp;L32)</f>
        <v>0</v>
      </c>
      <c r="N31" s="39">
        <f t="shared" si="6"/>
        <v>0.05506695348837211</v>
      </c>
      <c r="O31" s="40">
        <f>COUNTIF(Vertices[Eigenvector Centrality],"&gt;= "&amp;N31)-COUNTIF(Vertices[Eigenvector Centrality],"&gt;="&amp;N32)</f>
        <v>0</v>
      </c>
      <c r="P31" s="39">
        <f t="shared" si="7"/>
        <v>3.0871869534883736</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7.674418604651169</v>
      </c>
      <c r="G32" s="38">
        <f>COUNTIF(Vertices[In-Degree],"&gt;= "&amp;F32)-COUNTIF(Vertices[In-Degree],"&gt;="&amp;F33)</f>
        <v>0</v>
      </c>
      <c r="H32" s="37">
        <f t="shared" si="3"/>
        <v>18.139534883720927</v>
      </c>
      <c r="I32" s="38">
        <f>COUNTIF(Vertices[Out-Degree],"&gt;= "&amp;H32)-COUNTIF(Vertices[Out-Degree],"&gt;="&amp;H33)</f>
        <v>0</v>
      </c>
      <c r="J32" s="37">
        <f t="shared" si="4"/>
        <v>357.77014046511636</v>
      </c>
      <c r="K32" s="38">
        <f>COUNTIF(Vertices[Betweenness Centrality],"&gt;= "&amp;J32)-COUNTIF(Vertices[Betweenness Centrality],"&gt;="&amp;J33)</f>
        <v>0</v>
      </c>
      <c r="L32" s="37">
        <f t="shared" si="5"/>
        <v>0.34883720930232565</v>
      </c>
      <c r="M32" s="38">
        <f>COUNTIF(Vertices[Closeness Centrality],"&gt;= "&amp;L32)-COUNTIF(Vertices[Closeness Centrality],"&gt;="&amp;L33)</f>
        <v>0</v>
      </c>
      <c r="N32" s="37">
        <f t="shared" si="6"/>
        <v>0.05696581395348839</v>
      </c>
      <c r="O32" s="38">
        <f>COUNTIF(Vertices[Eigenvector Centrality],"&gt;= "&amp;N32)-COUNTIF(Vertices[Eigenvector Centrality],"&gt;="&amp;N33)</f>
        <v>1</v>
      </c>
      <c r="P32" s="37">
        <f t="shared" si="7"/>
        <v>3.18402181395349</v>
      </c>
      <c r="Q32" s="38">
        <f>COUNTIF(Vertices[PageRank],"&gt;= "&amp;P32)-COUNTIF(Vertices[PageRank],"&gt;="&amp;P33)</f>
        <v>1</v>
      </c>
      <c r="R32" s="37">
        <f t="shared" si="8"/>
        <v>0.6976744186046513</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7.930232558139542</v>
      </c>
      <c r="G33" s="40">
        <f>COUNTIF(Vertices[In-Degree],"&gt;= "&amp;F33)-COUNTIF(Vertices[In-Degree],"&gt;="&amp;F34)</f>
        <v>1</v>
      </c>
      <c r="H33" s="39">
        <f t="shared" si="3"/>
        <v>18.744186046511626</v>
      </c>
      <c r="I33" s="40">
        <f>COUNTIF(Vertices[Out-Degree],"&gt;= "&amp;H33)-COUNTIF(Vertices[Out-Degree],"&gt;="&amp;H34)</f>
        <v>0</v>
      </c>
      <c r="J33" s="39">
        <f t="shared" si="4"/>
        <v>369.6958118139536</v>
      </c>
      <c r="K33" s="40">
        <f>COUNTIF(Vertices[Betweenness Centrality],"&gt;= "&amp;J33)-COUNTIF(Vertices[Betweenness Centrality],"&gt;="&amp;J34)</f>
        <v>0</v>
      </c>
      <c r="L33" s="39">
        <f t="shared" si="5"/>
        <v>0.36046511627906985</v>
      </c>
      <c r="M33" s="40">
        <f>COUNTIF(Vertices[Closeness Centrality],"&gt;= "&amp;L33)-COUNTIF(Vertices[Closeness Centrality],"&gt;="&amp;L34)</f>
        <v>0</v>
      </c>
      <c r="N33" s="39">
        <f t="shared" si="6"/>
        <v>0.05886467441860467</v>
      </c>
      <c r="O33" s="40">
        <f>COUNTIF(Vertices[Eigenvector Centrality],"&gt;= "&amp;N33)-COUNTIF(Vertices[Eigenvector Centrality],"&gt;="&amp;N34)</f>
        <v>0</v>
      </c>
      <c r="P33" s="39">
        <f t="shared" si="7"/>
        <v>3.2808566744186063</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8.186046511627914</v>
      </c>
      <c r="G34" s="38">
        <f>COUNTIF(Vertices[In-Degree],"&gt;= "&amp;F34)-COUNTIF(Vertices[In-Degree],"&gt;="&amp;F35)</f>
        <v>0</v>
      </c>
      <c r="H34" s="37">
        <f t="shared" si="3"/>
        <v>19.348837209302324</v>
      </c>
      <c r="I34" s="38">
        <f>COUNTIF(Vertices[Out-Degree],"&gt;= "&amp;H34)-COUNTIF(Vertices[Out-Degree],"&gt;="&amp;H35)</f>
        <v>0</v>
      </c>
      <c r="J34" s="37">
        <f t="shared" si="4"/>
        <v>381.6214831627908</v>
      </c>
      <c r="K34" s="38">
        <f>COUNTIF(Vertices[Betweenness Centrality],"&gt;= "&amp;J34)-COUNTIF(Vertices[Betweenness Centrality],"&gt;="&amp;J35)</f>
        <v>0</v>
      </c>
      <c r="L34" s="37">
        <f t="shared" si="5"/>
        <v>0.37209302325581406</v>
      </c>
      <c r="M34" s="38">
        <f>COUNTIF(Vertices[Closeness Centrality],"&gt;= "&amp;L34)-COUNTIF(Vertices[Closeness Centrality],"&gt;="&amp;L35)</f>
        <v>0</v>
      </c>
      <c r="N34" s="37">
        <f t="shared" si="6"/>
        <v>0.06076353488372095</v>
      </c>
      <c r="O34" s="38">
        <f>COUNTIF(Vertices[Eigenvector Centrality],"&gt;= "&amp;N34)-COUNTIF(Vertices[Eigenvector Centrality],"&gt;="&amp;N35)</f>
        <v>1</v>
      </c>
      <c r="P34" s="37">
        <f t="shared" si="7"/>
        <v>3.3776915348837226</v>
      </c>
      <c r="Q34" s="38">
        <f>COUNTIF(Vertices[PageRank],"&gt;= "&amp;P34)-COUNTIF(Vertices[PageRank],"&gt;="&amp;P35)</f>
        <v>0</v>
      </c>
      <c r="R34" s="37">
        <f t="shared" si="8"/>
        <v>0.7441860465116281</v>
      </c>
      <c r="S34" s="43">
        <f>COUNTIF(Vertices[Clustering Coefficient],"&gt;= "&amp;R34)-COUNTIF(Vertices[Clustering Coefficient],"&gt;="&amp;R35)</f>
        <v>2</v>
      </c>
      <c r="T34" s="37" t="e">
        <f ca="1" t="shared" si="9"/>
        <v>#REF!</v>
      </c>
      <c r="U34" s="38" t="e">
        <f ca="1" t="shared" si="0"/>
        <v>#REF!</v>
      </c>
    </row>
    <row r="35" spans="4:21" ht="15">
      <c r="D35" s="32">
        <f t="shared" si="1"/>
        <v>0</v>
      </c>
      <c r="E35" s="3">
        <f>COUNTIF(Vertices[Degree],"&gt;= "&amp;D35)-COUNTIF(Vertices[Degree],"&gt;="&amp;D36)</f>
        <v>0</v>
      </c>
      <c r="F35" s="39">
        <f t="shared" si="2"/>
        <v>8.441860465116287</v>
      </c>
      <c r="G35" s="40">
        <f>COUNTIF(Vertices[In-Degree],"&gt;= "&amp;F35)-COUNTIF(Vertices[In-Degree],"&gt;="&amp;F36)</f>
        <v>0</v>
      </c>
      <c r="H35" s="39">
        <f t="shared" si="3"/>
        <v>19.953488372093023</v>
      </c>
      <c r="I35" s="40">
        <f>COUNTIF(Vertices[Out-Degree],"&gt;= "&amp;H35)-COUNTIF(Vertices[Out-Degree],"&gt;="&amp;H36)</f>
        <v>0</v>
      </c>
      <c r="J35" s="39">
        <f t="shared" si="4"/>
        <v>393.54715451162804</v>
      </c>
      <c r="K35" s="40">
        <f>COUNTIF(Vertices[Betweenness Centrality],"&gt;= "&amp;J35)-COUNTIF(Vertices[Betweenness Centrality],"&gt;="&amp;J36)</f>
        <v>0</v>
      </c>
      <c r="L35" s="39">
        <f t="shared" si="5"/>
        <v>0.38372093023255827</v>
      </c>
      <c r="M35" s="40">
        <f>COUNTIF(Vertices[Closeness Centrality],"&gt;= "&amp;L35)-COUNTIF(Vertices[Closeness Centrality],"&gt;="&amp;L36)</f>
        <v>0</v>
      </c>
      <c r="N35" s="39">
        <f t="shared" si="6"/>
        <v>0.06266239534883723</v>
      </c>
      <c r="O35" s="40">
        <f>COUNTIF(Vertices[Eigenvector Centrality],"&gt;= "&amp;N35)-COUNTIF(Vertices[Eigenvector Centrality],"&gt;="&amp;N36)</f>
        <v>0</v>
      </c>
      <c r="P35" s="39">
        <f t="shared" si="7"/>
        <v>3.474526395348839</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8.69767441860466</v>
      </c>
      <c r="G36" s="38">
        <f>COUNTIF(Vertices[In-Degree],"&gt;= "&amp;F36)-COUNTIF(Vertices[In-Degree],"&gt;="&amp;F37)</f>
        <v>0</v>
      </c>
      <c r="H36" s="37">
        <f t="shared" si="3"/>
        <v>20.558139534883722</v>
      </c>
      <c r="I36" s="38">
        <f>COUNTIF(Vertices[Out-Degree],"&gt;= "&amp;H36)-COUNTIF(Vertices[Out-Degree],"&gt;="&amp;H37)</f>
        <v>0</v>
      </c>
      <c r="J36" s="37">
        <f t="shared" si="4"/>
        <v>405.47282586046526</v>
      </c>
      <c r="K36" s="38">
        <f>COUNTIF(Vertices[Betweenness Centrality],"&gt;= "&amp;J36)-COUNTIF(Vertices[Betweenness Centrality],"&gt;="&amp;J37)</f>
        <v>0</v>
      </c>
      <c r="L36" s="37">
        <f t="shared" si="5"/>
        <v>0.3953488372093025</v>
      </c>
      <c r="M36" s="38">
        <f>COUNTIF(Vertices[Closeness Centrality],"&gt;= "&amp;L36)-COUNTIF(Vertices[Closeness Centrality],"&gt;="&amp;L37)</f>
        <v>0</v>
      </c>
      <c r="N36" s="37">
        <f t="shared" si="6"/>
        <v>0.06456125581395351</v>
      </c>
      <c r="O36" s="38">
        <f>COUNTIF(Vertices[Eigenvector Centrality],"&gt;= "&amp;N36)-COUNTIF(Vertices[Eigenvector Centrality],"&gt;="&amp;N37)</f>
        <v>0</v>
      </c>
      <c r="P36" s="37">
        <f t="shared" si="7"/>
        <v>3.5713612558139554</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8.953488372093032</v>
      </c>
      <c r="G37" s="40">
        <f>COUNTIF(Vertices[In-Degree],"&gt;= "&amp;F37)-COUNTIF(Vertices[In-Degree],"&gt;="&amp;F38)</f>
        <v>1</v>
      </c>
      <c r="H37" s="39">
        <f t="shared" si="3"/>
        <v>21.16279069767442</v>
      </c>
      <c r="I37" s="40">
        <f>COUNTIF(Vertices[Out-Degree],"&gt;= "&amp;H37)-COUNTIF(Vertices[Out-Degree],"&gt;="&amp;H38)</f>
        <v>0</v>
      </c>
      <c r="J37" s="39">
        <f t="shared" si="4"/>
        <v>417.3984972093025</v>
      </c>
      <c r="K37" s="40">
        <f>COUNTIF(Vertices[Betweenness Centrality],"&gt;= "&amp;J37)-COUNTIF(Vertices[Betweenness Centrality],"&gt;="&amp;J38)</f>
        <v>0</v>
      </c>
      <c r="L37" s="39">
        <f t="shared" si="5"/>
        <v>0.4069767441860467</v>
      </c>
      <c r="M37" s="40">
        <f>COUNTIF(Vertices[Closeness Centrality],"&gt;= "&amp;L37)-COUNTIF(Vertices[Closeness Centrality],"&gt;="&amp;L38)</f>
        <v>0</v>
      </c>
      <c r="N37" s="39">
        <f t="shared" si="6"/>
        <v>0.0664601162790698</v>
      </c>
      <c r="O37" s="40">
        <f>COUNTIF(Vertices[Eigenvector Centrality],"&gt;= "&amp;N37)-COUNTIF(Vertices[Eigenvector Centrality],"&gt;="&amp;N38)</f>
        <v>0</v>
      </c>
      <c r="P37" s="39">
        <f t="shared" si="7"/>
        <v>3.6681961162790717</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9.209302325581405</v>
      </c>
      <c r="G38" s="38">
        <f>COUNTIF(Vertices[In-Degree],"&gt;= "&amp;F38)-COUNTIF(Vertices[In-Degree],"&gt;="&amp;F39)</f>
        <v>0</v>
      </c>
      <c r="H38" s="37">
        <f t="shared" si="3"/>
        <v>21.76744186046512</v>
      </c>
      <c r="I38" s="38">
        <f>COUNTIF(Vertices[Out-Degree],"&gt;= "&amp;H38)-COUNTIF(Vertices[Out-Degree],"&gt;="&amp;H39)</f>
        <v>0</v>
      </c>
      <c r="J38" s="37">
        <f t="shared" si="4"/>
        <v>429.3241685581397</v>
      </c>
      <c r="K38" s="38">
        <f>COUNTIF(Vertices[Betweenness Centrality],"&gt;= "&amp;J38)-COUNTIF(Vertices[Betweenness Centrality],"&gt;="&amp;J39)</f>
        <v>0</v>
      </c>
      <c r="L38" s="37">
        <f t="shared" si="5"/>
        <v>0.4186046511627909</v>
      </c>
      <c r="M38" s="38">
        <f>COUNTIF(Vertices[Closeness Centrality],"&gt;= "&amp;L38)-COUNTIF(Vertices[Closeness Centrality],"&gt;="&amp;L39)</f>
        <v>0</v>
      </c>
      <c r="N38" s="37">
        <f t="shared" si="6"/>
        <v>0.06835897674418608</v>
      </c>
      <c r="O38" s="38">
        <f>COUNTIF(Vertices[Eigenvector Centrality],"&gt;= "&amp;N38)-COUNTIF(Vertices[Eigenvector Centrality],"&gt;="&amp;N39)</f>
        <v>0</v>
      </c>
      <c r="P38" s="37">
        <f t="shared" si="7"/>
        <v>3.765030976744188</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9.465116279069777</v>
      </c>
      <c r="G39" s="40">
        <f>COUNTIF(Vertices[In-Degree],"&gt;= "&amp;F39)-COUNTIF(Vertices[In-Degree],"&gt;="&amp;F40)</f>
        <v>0</v>
      </c>
      <c r="H39" s="39">
        <f t="shared" si="3"/>
        <v>22.372093023255818</v>
      </c>
      <c r="I39" s="40">
        <f>COUNTIF(Vertices[Out-Degree],"&gt;= "&amp;H39)-COUNTIF(Vertices[Out-Degree],"&gt;="&amp;H40)</f>
        <v>0</v>
      </c>
      <c r="J39" s="39">
        <f t="shared" si="4"/>
        <v>441.24983990697694</v>
      </c>
      <c r="K39" s="40">
        <f>COUNTIF(Vertices[Betweenness Centrality],"&gt;= "&amp;J39)-COUNTIF(Vertices[Betweenness Centrality],"&gt;="&amp;J40)</f>
        <v>0</v>
      </c>
      <c r="L39" s="39">
        <f t="shared" si="5"/>
        <v>0.4302325581395351</v>
      </c>
      <c r="M39" s="40">
        <f>COUNTIF(Vertices[Closeness Centrality],"&gt;= "&amp;L39)-COUNTIF(Vertices[Closeness Centrality],"&gt;="&amp;L40)</f>
        <v>0</v>
      </c>
      <c r="N39" s="39">
        <f t="shared" si="6"/>
        <v>0.07025783720930236</v>
      </c>
      <c r="O39" s="40">
        <f>COUNTIF(Vertices[Eigenvector Centrality],"&gt;= "&amp;N39)-COUNTIF(Vertices[Eigenvector Centrality],"&gt;="&amp;N40)</f>
        <v>0</v>
      </c>
      <c r="P39" s="39">
        <f t="shared" si="7"/>
        <v>3.8618658372093044</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9.72093023255815</v>
      </c>
      <c r="G40" s="38">
        <f>COUNTIF(Vertices[In-Degree],"&gt;= "&amp;F40)-COUNTIF(Vertices[In-Degree],"&gt;="&amp;F41)</f>
        <v>0</v>
      </c>
      <c r="H40" s="37">
        <f t="shared" si="3"/>
        <v>22.976744186046517</v>
      </c>
      <c r="I40" s="38">
        <f>COUNTIF(Vertices[Out-Degree],"&gt;= "&amp;H40)-COUNTIF(Vertices[Out-Degree],"&gt;="&amp;H41)</f>
        <v>0</v>
      </c>
      <c r="J40" s="37">
        <f t="shared" si="4"/>
        <v>453.1755112558142</v>
      </c>
      <c r="K40" s="38">
        <f>COUNTIF(Vertices[Betweenness Centrality],"&gt;= "&amp;J40)-COUNTIF(Vertices[Betweenness Centrality],"&gt;="&amp;J41)</f>
        <v>0</v>
      </c>
      <c r="L40" s="37">
        <f t="shared" si="5"/>
        <v>0.4418604651162793</v>
      </c>
      <c r="M40" s="38">
        <f>COUNTIF(Vertices[Closeness Centrality],"&gt;= "&amp;L40)-COUNTIF(Vertices[Closeness Centrality],"&gt;="&amp;L41)</f>
        <v>0</v>
      </c>
      <c r="N40" s="37">
        <f t="shared" si="6"/>
        <v>0.07215669767441864</v>
      </c>
      <c r="O40" s="38">
        <f>COUNTIF(Vertices[Eigenvector Centrality],"&gt;= "&amp;N40)-COUNTIF(Vertices[Eigenvector Centrality],"&gt;="&amp;N41)</f>
        <v>0</v>
      </c>
      <c r="P40" s="37">
        <f t="shared" si="7"/>
        <v>3.958700697674421</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9.976744186046522</v>
      </c>
      <c r="G41" s="40">
        <f>COUNTIF(Vertices[In-Degree],"&gt;= "&amp;F41)-COUNTIF(Vertices[In-Degree],"&gt;="&amp;F42)</f>
        <v>2</v>
      </c>
      <c r="H41" s="39">
        <f t="shared" si="3"/>
        <v>23.581395348837216</v>
      </c>
      <c r="I41" s="40">
        <f>COUNTIF(Vertices[Out-Degree],"&gt;= "&amp;H41)-COUNTIF(Vertices[Out-Degree],"&gt;="&amp;H42)</f>
        <v>0</v>
      </c>
      <c r="J41" s="39">
        <f t="shared" si="4"/>
        <v>465.1011826046514</v>
      </c>
      <c r="K41" s="40">
        <f>COUNTIF(Vertices[Betweenness Centrality],"&gt;= "&amp;J41)-COUNTIF(Vertices[Betweenness Centrality],"&gt;="&amp;J42)</f>
        <v>0</v>
      </c>
      <c r="L41" s="39">
        <f t="shared" si="5"/>
        <v>0.4534883720930235</v>
      </c>
      <c r="M41" s="40">
        <f>COUNTIF(Vertices[Closeness Centrality],"&gt;= "&amp;L41)-COUNTIF(Vertices[Closeness Centrality],"&gt;="&amp;L42)</f>
        <v>0</v>
      </c>
      <c r="N41" s="39">
        <f t="shared" si="6"/>
        <v>0.07405555813953492</v>
      </c>
      <c r="O41" s="40">
        <f>COUNTIF(Vertices[Eigenvector Centrality],"&gt;= "&amp;N41)-COUNTIF(Vertices[Eigenvector Centrality],"&gt;="&amp;N42)</f>
        <v>0</v>
      </c>
      <c r="P41" s="39">
        <f t="shared" si="7"/>
        <v>4.055535558139537</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10.232558139534895</v>
      </c>
      <c r="G42" s="38">
        <f>COUNTIF(Vertices[In-Degree],"&gt;= "&amp;F42)-COUNTIF(Vertices[In-Degree],"&gt;="&amp;F43)</f>
        <v>0</v>
      </c>
      <c r="H42" s="37">
        <f t="shared" si="3"/>
        <v>24.186046511627914</v>
      </c>
      <c r="I42" s="38">
        <f>COUNTIF(Vertices[Out-Degree],"&gt;= "&amp;H42)-COUNTIF(Vertices[Out-Degree],"&gt;="&amp;H43)</f>
        <v>0</v>
      </c>
      <c r="J42" s="37">
        <f t="shared" si="4"/>
        <v>477.0268539534886</v>
      </c>
      <c r="K42" s="38">
        <f>COUNTIF(Vertices[Betweenness Centrality],"&gt;= "&amp;J42)-COUNTIF(Vertices[Betweenness Centrality],"&gt;="&amp;J43)</f>
        <v>0</v>
      </c>
      <c r="L42" s="37">
        <f t="shared" si="5"/>
        <v>0.4651162790697677</v>
      </c>
      <c r="M42" s="38">
        <f>COUNTIF(Vertices[Closeness Centrality],"&gt;= "&amp;L42)-COUNTIF(Vertices[Closeness Centrality],"&gt;="&amp;L43)</f>
        <v>0</v>
      </c>
      <c r="N42" s="37">
        <f t="shared" si="6"/>
        <v>0.0759544186046512</v>
      </c>
      <c r="O42" s="38">
        <f>COUNTIF(Vertices[Eigenvector Centrality],"&gt;= "&amp;N42)-COUNTIF(Vertices[Eigenvector Centrality],"&gt;="&amp;N43)</f>
        <v>0</v>
      </c>
      <c r="P42" s="37">
        <f t="shared" si="7"/>
        <v>4.1523704186046535</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10.488372093023267</v>
      </c>
      <c r="G43" s="40">
        <f>COUNTIF(Vertices[In-Degree],"&gt;= "&amp;F43)-COUNTIF(Vertices[In-Degree],"&gt;="&amp;F44)</f>
        <v>0</v>
      </c>
      <c r="H43" s="39">
        <f t="shared" si="3"/>
        <v>24.790697674418613</v>
      </c>
      <c r="I43" s="40">
        <f>COUNTIF(Vertices[Out-Degree],"&gt;= "&amp;H43)-COUNTIF(Vertices[Out-Degree],"&gt;="&amp;H44)</f>
        <v>0</v>
      </c>
      <c r="J43" s="39">
        <f t="shared" si="4"/>
        <v>488.95252530232585</v>
      </c>
      <c r="K43" s="40">
        <f>COUNTIF(Vertices[Betweenness Centrality],"&gt;= "&amp;J43)-COUNTIF(Vertices[Betweenness Centrality],"&gt;="&amp;J44)</f>
        <v>0</v>
      </c>
      <c r="L43" s="39">
        <f t="shared" si="5"/>
        <v>0.4767441860465119</v>
      </c>
      <c r="M43" s="40">
        <f>COUNTIF(Vertices[Closeness Centrality],"&gt;= "&amp;L43)-COUNTIF(Vertices[Closeness Centrality],"&gt;="&amp;L44)</f>
        <v>0</v>
      </c>
      <c r="N43" s="39">
        <f t="shared" si="6"/>
        <v>0.07785327906976748</v>
      </c>
      <c r="O43" s="40">
        <f>COUNTIF(Vertices[Eigenvector Centrality],"&gt;= "&amp;N43)-COUNTIF(Vertices[Eigenvector Centrality],"&gt;="&amp;N44)</f>
        <v>0</v>
      </c>
      <c r="P43" s="39">
        <f t="shared" si="7"/>
        <v>4.24920527906977</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10.74418604651164</v>
      </c>
      <c r="G44" s="38">
        <f>COUNTIF(Vertices[In-Degree],"&gt;= "&amp;F44)-COUNTIF(Vertices[In-Degree],"&gt;="&amp;F45)</f>
        <v>0</v>
      </c>
      <c r="H44" s="37">
        <f t="shared" si="3"/>
        <v>25.395348837209312</v>
      </c>
      <c r="I44" s="38">
        <f>COUNTIF(Vertices[Out-Degree],"&gt;= "&amp;H44)-COUNTIF(Vertices[Out-Degree],"&gt;="&amp;H45)</f>
        <v>0</v>
      </c>
      <c r="J44" s="37">
        <f t="shared" si="4"/>
        <v>500.8781966511631</v>
      </c>
      <c r="K44" s="38">
        <f>COUNTIF(Vertices[Betweenness Centrality],"&gt;= "&amp;J44)-COUNTIF(Vertices[Betweenness Centrality],"&gt;="&amp;J45)</f>
        <v>0</v>
      </c>
      <c r="L44" s="37">
        <f t="shared" si="5"/>
        <v>0.4883720930232561</v>
      </c>
      <c r="M44" s="38">
        <f>COUNTIF(Vertices[Closeness Centrality],"&gt;= "&amp;L44)-COUNTIF(Vertices[Closeness Centrality],"&gt;="&amp;L45)</f>
        <v>0</v>
      </c>
      <c r="N44" s="37">
        <f t="shared" si="6"/>
        <v>0.07975213953488376</v>
      </c>
      <c r="O44" s="38">
        <f>COUNTIF(Vertices[Eigenvector Centrality],"&gt;= "&amp;N44)-COUNTIF(Vertices[Eigenvector Centrality],"&gt;="&amp;N45)</f>
        <v>1</v>
      </c>
      <c r="P44" s="37">
        <f t="shared" si="7"/>
        <v>4.346040139534886</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11</v>
      </c>
      <c r="G45" s="42">
        <f>COUNTIF(Vertices[In-Degree],"&gt;= "&amp;F45)-COUNTIF(Vertices[In-Degree],"&gt;="&amp;F46)</f>
        <v>1</v>
      </c>
      <c r="H45" s="41">
        <f>MAX(Vertices[Out-Degree])</f>
        <v>26</v>
      </c>
      <c r="I45" s="42">
        <f>COUNTIF(Vertices[Out-Degree],"&gt;= "&amp;H45)-COUNTIF(Vertices[Out-Degree],"&gt;="&amp;H46)</f>
        <v>1</v>
      </c>
      <c r="J45" s="41">
        <f>MAX(Vertices[Betweenness Centrality])</f>
        <v>512.803868</v>
      </c>
      <c r="K45" s="42">
        <f>COUNTIF(Vertices[Betweenness Centrality],"&gt;= "&amp;J45)-COUNTIF(Vertices[Betweenness Centrality],"&gt;="&amp;J46)</f>
        <v>1</v>
      </c>
      <c r="L45" s="41">
        <f>MAX(Vertices[Closeness Centrality])</f>
        <v>0.5</v>
      </c>
      <c r="M45" s="42">
        <f>COUNTIF(Vertices[Closeness Centrality],"&gt;= "&amp;L45)-COUNTIF(Vertices[Closeness Centrality],"&gt;="&amp;L46)</f>
        <v>2</v>
      </c>
      <c r="N45" s="41">
        <f>MAX(Vertices[Eigenvector Centrality])</f>
        <v>0.081651</v>
      </c>
      <c r="O45" s="42">
        <f>COUNTIF(Vertices[Eigenvector Centrality],"&gt;= "&amp;N45)-COUNTIF(Vertices[Eigenvector Centrality],"&gt;="&amp;N46)</f>
        <v>1</v>
      </c>
      <c r="P45" s="41">
        <f>MAX(Vertices[PageRank])</f>
        <v>4.442875</v>
      </c>
      <c r="Q45" s="42">
        <f>COUNTIF(Vertices[PageRank],"&gt;= "&amp;P45)-COUNTIF(Vertices[PageRank],"&gt;="&amp;P46)</f>
        <v>1</v>
      </c>
      <c r="R45" s="41">
        <f>MAX(Vertices[Clustering Coefficient])</f>
        <v>1</v>
      </c>
      <c r="S45" s="45">
        <f>COUNTIF(Vertices[Clustering Coefficient],"&gt;= "&amp;R45)-COUNTIF(Vertices[Clustering Coefficient],"&gt;="&amp;R46)</f>
        <v>9</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11</v>
      </c>
    </row>
    <row r="59" spans="1:2" ht="15">
      <c r="A59" s="33" t="s">
        <v>90</v>
      </c>
      <c r="B59" s="47">
        <f>_xlfn.IFERROR(AVERAGE(Vertices[In-Degree]),NoMetricMessage)</f>
        <v>2.9767441860465116</v>
      </c>
    </row>
    <row r="60" spans="1:2" ht="15">
      <c r="A60" s="33" t="s">
        <v>91</v>
      </c>
      <c r="B60" s="47">
        <f>_xlfn.IFERROR(MEDIAN(Vertices[In-Degree]),NoMetricMessage)</f>
        <v>2</v>
      </c>
    </row>
    <row r="71" spans="1:2" ht="15">
      <c r="A71" s="33" t="s">
        <v>94</v>
      </c>
      <c r="B71" s="46">
        <f>IF(COUNT(Vertices[Out-Degree])&gt;0,H2,NoMetricMessage)</f>
        <v>0</v>
      </c>
    </row>
    <row r="72" spans="1:2" ht="15">
      <c r="A72" s="33" t="s">
        <v>95</v>
      </c>
      <c r="B72" s="46">
        <f>IF(COUNT(Vertices[Out-Degree])&gt;0,H45,NoMetricMessage)</f>
        <v>26</v>
      </c>
    </row>
    <row r="73" spans="1:2" ht="15">
      <c r="A73" s="33" t="s">
        <v>96</v>
      </c>
      <c r="B73" s="47">
        <f>_xlfn.IFERROR(AVERAGE(Vertices[Out-Degree]),NoMetricMessage)</f>
        <v>2.9767441860465116</v>
      </c>
    </row>
    <row r="74" spans="1:2" ht="15">
      <c r="A74" s="33" t="s">
        <v>97</v>
      </c>
      <c r="B74" s="47">
        <f>_xlfn.IFERROR(MEDIAN(Vertices[Out-Degree]),NoMetricMessage)</f>
        <v>1</v>
      </c>
    </row>
    <row r="85" spans="1:2" ht="15">
      <c r="A85" s="33" t="s">
        <v>100</v>
      </c>
      <c r="B85" s="47">
        <f>IF(COUNT(Vertices[Betweenness Centrality])&gt;0,J2,NoMetricMessage)</f>
        <v>0</v>
      </c>
    </row>
    <row r="86" spans="1:2" ht="15">
      <c r="A86" s="33" t="s">
        <v>101</v>
      </c>
      <c r="B86" s="47">
        <f>IF(COUNT(Vertices[Betweenness Centrality])&gt;0,J45,NoMetricMessage)</f>
        <v>512.803868</v>
      </c>
    </row>
    <row r="87" spans="1:2" ht="15">
      <c r="A87" s="33" t="s">
        <v>102</v>
      </c>
      <c r="B87" s="47">
        <f>_xlfn.IFERROR(AVERAGE(Vertices[Betweenness Centrality]),NoMetricMessage)</f>
        <v>31.11627902325582</v>
      </c>
    </row>
    <row r="88" spans="1:2" ht="15">
      <c r="A88" s="33" t="s">
        <v>103</v>
      </c>
      <c r="B88" s="47">
        <f>_xlfn.IFERROR(MEDIAN(Vertices[Betweenness Centrality]),NoMetricMessage)</f>
        <v>0.285714</v>
      </c>
    </row>
    <row r="99" spans="1:2" ht="15">
      <c r="A99" s="33" t="s">
        <v>106</v>
      </c>
      <c r="B99" s="47">
        <f>IF(COUNT(Vertices[Closeness Centrality])&gt;0,L2,NoMetricMessage)</f>
        <v>0</v>
      </c>
    </row>
    <row r="100" spans="1:2" ht="15">
      <c r="A100" s="33" t="s">
        <v>107</v>
      </c>
      <c r="B100" s="47">
        <f>IF(COUNT(Vertices[Closeness Centrality])&gt;0,L45,NoMetricMessage)</f>
        <v>0.5</v>
      </c>
    </row>
    <row r="101" spans="1:2" ht="15">
      <c r="A101" s="33" t="s">
        <v>108</v>
      </c>
      <c r="B101" s="47">
        <f>_xlfn.IFERROR(AVERAGE(Vertices[Closeness Centrality]),NoMetricMessage)</f>
        <v>0.06622169767441852</v>
      </c>
    </row>
    <row r="102" spans="1:2" ht="15">
      <c r="A102" s="33" t="s">
        <v>109</v>
      </c>
      <c r="B102" s="47">
        <f>_xlfn.IFERROR(MEDIAN(Vertices[Closeness Centrality]),NoMetricMessage)</f>
        <v>0.013889</v>
      </c>
    </row>
    <row r="113" spans="1:2" ht="15">
      <c r="A113" s="33" t="s">
        <v>112</v>
      </c>
      <c r="B113" s="47">
        <f>IF(COUNT(Vertices[Eigenvector Centrality])&gt;0,N2,NoMetricMessage)</f>
        <v>0</v>
      </c>
    </row>
    <row r="114" spans="1:2" ht="15">
      <c r="A114" s="33" t="s">
        <v>113</v>
      </c>
      <c r="B114" s="47">
        <f>IF(COUNT(Vertices[Eigenvector Centrality])&gt;0,N45,NoMetricMessage)</f>
        <v>0.081651</v>
      </c>
    </row>
    <row r="115" spans="1:2" ht="15">
      <c r="A115" s="33" t="s">
        <v>114</v>
      </c>
      <c r="B115" s="47">
        <f>_xlfn.IFERROR(AVERAGE(Vertices[Eigenvector Centrality]),NoMetricMessage)</f>
        <v>0.023255837209302334</v>
      </c>
    </row>
    <row r="116" spans="1:2" ht="15">
      <c r="A116" s="33" t="s">
        <v>115</v>
      </c>
      <c r="B116" s="47">
        <f>_xlfn.IFERROR(MEDIAN(Vertices[Eigenvector Centrality]),NoMetricMessage)</f>
        <v>0.014321</v>
      </c>
    </row>
    <row r="127" spans="1:2" ht="15">
      <c r="A127" s="33" t="s">
        <v>140</v>
      </c>
      <c r="B127" s="47">
        <f>IF(COUNT(Vertices[PageRank])&gt;0,P2,NoMetricMessage)</f>
        <v>0.278976</v>
      </c>
    </row>
    <row r="128" spans="1:2" ht="15">
      <c r="A128" s="33" t="s">
        <v>141</v>
      </c>
      <c r="B128" s="47">
        <f>IF(COUNT(Vertices[PageRank])&gt;0,P45,NoMetricMessage)</f>
        <v>4.442875</v>
      </c>
    </row>
    <row r="129" spans="1:2" ht="15">
      <c r="A129" s="33" t="s">
        <v>142</v>
      </c>
      <c r="B129" s="47">
        <f>_xlfn.IFERROR(AVERAGE(Vertices[PageRank]),NoMetricMessage)</f>
        <v>0.9999867441860464</v>
      </c>
    </row>
    <row r="130" spans="1:2" ht="15">
      <c r="A130" s="33" t="s">
        <v>143</v>
      </c>
      <c r="B130" s="47">
        <f>_xlfn.IFERROR(MEDIAN(Vertices[PageRank]),NoMetricMessage)</f>
        <v>0.63829</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0.4129728946517412</v>
      </c>
    </row>
    <row r="144" spans="1:2" ht="15">
      <c r="A144" s="33" t="s">
        <v>121</v>
      </c>
      <c r="B144"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409.5">
      <c r="A6">
        <v>0</v>
      </c>
      <c r="B6" s="1" t="s">
        <v>136</v>
      </c>
      <c r="C6">
        <v>1</v>
      </c>
      <c r="D6" t="s">
        <v>59</v>
      </c>
      <c r="E6" t="s">
        <v>59</v>
      </c>
      <c r="F6">
        <v>0</v>
      </c>
      <c r="H6" t="s">
        <v>71</v>
      </c>
      <c r="J6" t="s">
        <v>173</v>
      </c>
      <c r="K6" s="13" t="s">
        <v>332</v>
      </c>
      <c r="R6" t="s">
        <v>129</v>
      </c>
    </row>
    <row r="7" spans="1:11" ht="409.5">
      <c r="A7">
        <v>2</v>
      </c>
      <c r="B7">
        <v>1</v>
      </c>
      <c r="C7">
        <v>0</v>
      </c>
      <c r="D7" t="s">
        <v>60</v>
      </c>
      <c r="E7" t="s">
        <v>60</v>
      </c>
      <c r="F7">
        <v>2</v>
      </c>
      <c r="H7" t="s">
        <v>72</v>
      </c>
      <c r="J7" t="s">
        <v>174</v>
      </c>
      <c r="K7" s="13" t="s">
        <v>333</v>
      </c>
    </row>
    <row r="8" spans="1:11" ht="409.5">
      <c r="A8"/>
      <c r="B8">
        <v>2</v>
      </c>
      <c r="C8">
        <v>2</v>
      </c>
      <c r="D8" t="s">
        <v>61</v>
      </c>
      <c r="E8" t="s">
        <v>61</v>
      </c>
      <c r="H8" t="s">
        <v>73</v>
      </c>
      <c r="J8" t="s">
        <v>175</v>
      </c>
      <c r="K8" s="13" t="s">
        <v>334</v>
      </c>
    </row>
    <row r="9" spans="1:11" ht="409.5">
      <c r="A9"/>
      <c r="B9">
        <v>3</v>
      </c>
      <c r="C9">
        <v>4</v>
      </c>
      <c r="D9" t="s">
        <v>62</v>
      </c>
      <c r="E9" t="s">
        <v>62</v>
      </c>
      <c r="H9" t="s">
        <v>74</v>
      </c>
      <c r="J9" t="s">
        <v>176</v>
      </c>
      <c r="K9" s="13" t="s">
        <v>335</v>
      </c>
    </row>
    <row r="10" spans="1:11" ht="409.5">
      <c r="A10"/>
      <c r="B10">
        <v>4</v>
      </c>
      <c r="D10" t="s">
        <v>63</v>
      </c>
      <c r="E10" t="s">
        <v>63</v>
      </c>
      <c r="H10" t="s">
        <v>75</v>
      </c>
      <c r="J10" t="s">
        <v>177</v>
      </c>
      <c r="K10" s="108" t="s">
        <v>336</v>
      </c>
    </row>
    <row r="11" spans="1:11" ht="409.5">
      <c r="A11"/>
      <c r="B11">
        <v>5</v>
      </c>
      <c r="D11" t="s">
        <v>46</v>
      </c>
      <c r="E11">
        <v>1</v>
      </c>
      <c r="H11" t="s">
        <v>76</v>
      </c>
      <c r="J11" t="s">
        <v>178</v>
      </c>
      <c r="K11" s="13" t="s">
        <v>692</v>
      </c>
    </row>
    <row r="12" spans="1:11" ht="15">
      <c r="A12"/>
      <c r="B12"/>
      <c r="D12" t="s">
        <v>64</v>
      </c>
      <c r="E12">
        <v>2</v>
      </c>
      <c r="H12">
        <v>0</v>
      </c>
      <c r="J12" t="s">
        <v>179</v>
      </c>
      <c r="K12">
        <v>7</v>
      </c>
    </row>
    <row r="13" spans="1:11" ht="15">
      <c r="A13"/>
      <c r="B13"/>
      <c r="D13">
        <v>1</v>
      </c>
      <c r="E13">
        <v>3</v>
      </c>
      <c r="H13">
        <v>1</v>
      </c>
      <c r="J13" t="s">
        <v>181</v>
      </c>
      <c r="K13" t="s">
        <v>1837</v>
      </c>
    </row>
    <row r="14" spans="4:11" ht="409.5">
      <c r="D14">
        <v>2</v>
      </c>
      <c r="E14">
        <v>4</v>
      </c>
      <c r="H14">
        <v>2</v>
      </c>
      <c r="J14" t="s">
        <v>182</v>
      </c>
      <c r="K14" s="13" t="s">
        <v>1838</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225</v>
      </c>
      <c r="B2" s="84" t="s">
        <v>226</v>
      </c>
      <c r="C2" s="52" t="s">
        <v>227</v>
      </c>
    </row>
    <row r="3" spans="1:3" ht="15">
      <c r="A3" s="83" t="s">
        <v>220</v>
      </c>
      <c r="B3" s="83" t="s">
        <v>220</v>
      </c>
      <c r="C3" s="34">
        <v>23</v>
      </c>
    </row>
    <row r="4" spans="1:3" ht="15">
      <c r="A4" s="140" t="s">
        <v>220</v>
      </c>
      <c r="B4" s="139" t="s">
        <v>1404</v>
      </c>
      <c r="C4" s="34">
        <v>21</v>
      </c>
    </row>
    <row r="5" spans="1:3" ht="15">
      <c r="A5" s="140" t="s">
        <v>220</v>
      </c>
      <c r="B5" s="139" t="s">
        <v>1405</v>
      </c>
      <c r="C5" s="34">
        <v>27</v>
      </c>
    </row>
    <row r="6" spans="1:3" ht="15">
      <c r="A6" s="140" t="s">
        <v>1404</v>
      </c>
      <c r="B6" s="139" t="s">
        <v>220</v>
      </c>
      <c r="C6" s="34">
        <v>2</v>
      </c>
    </row>
    <row r="7" spans="1:3" ht="15">
      <c r="A7" s="140" t="s">
        <v>1404</v>
      </c>
      <c r="B7" s="139" t="s">
        <v>1404</v>
      </c>
      <c r="C7" s="34">
        <v>41</v>
      </c>
    </row>
    <row r="8" spans="1:3" ht="15">
      <c r="A8" s="140" t="s">
        <v>1404</v>
      </c>
      <c r="B8" s="139" t="s">
        <v>1405</v>
      </c>
      <c r="C8" s="34">
        <v>6</v>
      </c>
    </row>
    <row r="9" spans="1:3" ht="15">
      <c r="A9" s="140" t="s">
        <v>1405</v>
      </c>
      <c r="B9" s="139" t="s">
        <v>220</v>
      </c>
      <c r="C9" s="34">
        <v>13</v>
      </c>
    </row>
    <row r="10" spans="1:3" ht="15">
      <c r="A10" s="140" t="s">
        <v>1405</v>
      </c>
      <c r="B10" s="139" t="s">
        <v>1404</v>
      </c>
      <c r="C10" s="34">
        <v>16</v>
      </c>
    </row>
    <row r="11" spans="1:3" ht="15">
      <c r="A11" s="140" t="s">
        <v>1405</v>
      </c>
      <c r="B11" s="139" t="s">
        <v>1405</v>
      </c>
      <c r="C11" s="34">
        <v>45</v>
      </c>
    </row>
    <row r="12" spans="1:3" ht="15">
      <c r="A12" s="140" t="s">
        <v>1406</v>
      </c>
      <c r="B12" s="139" t="s">
        <v>1406</v>
      </c>
      <c r="C12" s="34">
        <v>11</v>
      </c>
    </row>
    <row r="13" spans="1:3" ht="15">
      <c r="A13" s="140" t="s">
        <v>1407</v>
      </c>
      <c r="B13" s="139" t="s">
        <v>1407</v>
      </c>
      <c r="C13" s="34">
        <v>3</v>
      </c>
    </row>
    <row r="14" spans="1:3" ht="15">
      <c r="A14" s="140" t="s">
        <v>1408</v>
      </c>
      <c r="B14" s="139" t="s">
        <v>1408</v>
      </c>
      <c r="C14"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2019-10-02T20:00:33Z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