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<sst xmlns="http://schemas.openxmlformats.org/spreadsheetml/2006/main" count="5045" uniqueCount="1188">
  <si>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</si>
  <si>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</si>
  <si>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</si>
  <si>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</si>
  <si>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</si>
  <si>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</si>
  <si>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</si>
  <si>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</si>
  <si>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</si>
  <si>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</si>
  <si>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</si>
  <si>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</si>
  <si>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</si>
  <si>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</si>
  <si>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</si>
  <si>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</si>
  <si>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</si>
  <si>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</si>
  <si>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</si>
  <si>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</si>
  <si>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</si>
  <si>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</si>
  <si>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</si>
  <si>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</si>
  <si>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</si>
  <si>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</si>
  <si>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</si>
  <si>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</si>
  <si>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</si>
  <si>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</si>
  <si>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</si>
  <si>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</si>
  <si>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</si>
  <si>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</si>
  <si>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</si>
  <si>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</si>
  <si>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</si>
  <si>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</si>
  <si>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</si>
  <si>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</si>
  <si>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</si>
  <si>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</si>
  <si>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</si>
  <si>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</si>
  <si>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</si>
  <si>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</si>
  <si>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</si>
  <si>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</si>
  <si>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</si>
  <si>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</si>
  <si>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</si>
  <si>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</si>
  <si>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</si>
  <si>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</si>
  <si>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</si>
  <si>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</si>
  <si>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</si>
  <si>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</si>
  <si>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</si>
  <si>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</si>
  <si>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</si>
  <si>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</si>
  <si>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</si>
  <si>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</si>
  <si>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</si>
  <si>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</si>
  <si>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</si>
  <si>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</si>
  <si>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</si>
  <si>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</si>
  <si>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</si>
  <si>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</si>
  <si>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</si>
  <si>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</si>
  <si>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</si>
  <si>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</si>
  <si>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</si>
  <si>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</si>
  <si>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</si>
  <si>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</si>
  <si>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</si>
  <si>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</si>
  <si>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</si>
  <si>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</si>
  <si>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</si>
  <si>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</si>
  <si>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</si>
  <si>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</si>
  <si>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</si>
  <si>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</si>
  <si>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</si>
  <si>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</si>
  <si>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</si>
  <si>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</si>
  <si>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</si>
  <si>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</si>
  <si>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</si>
  <si>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</si>
  <si>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</si>
  <si>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</si>
  <si>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</si>
  <si>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</si>
  <si>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</si>
  <si>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</si>
  <si>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</si>
  <si>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</si>
  <si>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</si>
  <si>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</si>
  <si>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</si>
  <si>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</si>
  <si>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</si>
  <si>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</si>
  <si>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</si>
  <si>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</si>
  <si>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</si>
  <si>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</si>
  <si>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</si>
  <si>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</si>
  <si>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</si>
  <si>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</si>
  <si>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</si>
  <si>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</si>
  <si>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</si>
  <si>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</si>
  <si>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</si>
  <si>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</si>
  <si>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</si>
  <si>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</si>
  <si>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</si>
  <si>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</si>
  <si>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</si>
  <si>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</si>
  <si>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</si>
  <si>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</si>
  <si>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</si>
  <si>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</si>
  <si>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</si>
  <si>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</si>
  <si>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</si>
  <si>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</si>
  <si>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</si>
  <si>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</si>
  <si>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</si>
  <si>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</si>
  <si>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</si>
  <si>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</si>
  <si>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</si>
  <si>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</si>
  <si>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</si>
  <si>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</si>
  <si>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</si>
  <si>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</si>
  <si>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</si>
  <si>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</si>
  <si>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</si>
  <si>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</si>
  <si>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</si>
  <si>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</si>
  <si>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</si>
  <si>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</si>
  <si>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</si>
  <si>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</si>
  <si>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</si>
  <si>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</si>
  <si>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</si>
  <si>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</si>
  <si>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</si>
  <si>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</si>
  <si>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</si>
  <si>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</si>
  <si>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</si>
  <si>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</si>
  <si>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</si>
  <si>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</si>
  <si>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</si>
  <si>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</si>
  <si>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</si>
  <si>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</si>
  <si>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</si>
  <si>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</si>
  <si>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</si>
  <si>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</si>
  <si>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</si>
  <si>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</si>
  <si>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</si>
  <si>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</si>
  <si>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</si>
  <si>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</si>
  <si>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</si>
  <si>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</si>
  <si>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</si>
  <si>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</si>
  <si>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</si>
  <si>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</si>
  <si>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</si>
  <si>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</si>
  <si>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</si>
  <si>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</si>
  <si>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</si>
  <si>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</si>
  <si>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</si>
  <si>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</si>
  <si>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</si>
  <si>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</si>
  <si>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</si>
  <si>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</si>
  <si>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</si>
  <si>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</si>
  <si>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</si>
  <si>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</si>
  <si>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</si>
  <si>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</si>
  <si>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</si>
  <si>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</si>
  <si>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</si>
  <si>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</si>
  <si>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</si>
  <si>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</si>
  <si>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</si>
  <si>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</si>
  <si>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</si>
  <si>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</si>
  <si>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</si>
  <si>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</si>
  <si>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</si>
  <si>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</si>
  <si>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</si>
  <si>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</si>
  <si>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</si>
  <si>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</si>
  <si>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</si>
  <si>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</si>
  <si>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</si>
  <si>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</si>
  <si>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</si>
  <si>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</si>
  <si>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</si>
  <si>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</si>
  <si>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</si>
  <si>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</si>
  <si>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</si>
  <si>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</si>
  <si>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</si>
  <si>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</si>
  <si>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</si>
  <si>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</si>
  <si>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</si>
  <si>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</si>
  <si>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</si>
  <si>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</si>
  <si>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</si>
  <si>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</si>
  <si>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presidentrcpe</t>
  </si>
  <si>
    <t>signguidelines</t>
  </si>
  <si>
    <t>intmep</t>
  </si>
  <si>
    <t>nyonyozintun</t>
  </si>
  <si>
    <t>qureshisafia1</t>
  </si>
  <si>
    <t>ses_imt</t>
  </si>
  <si>
    <t>drbalji</t>
  </si>
  <si>
    <t>healthhashtags</t>
  </si>
  <si>
    <t>drhjawaid</t>
  </si>
  <si>
    <t>edinburghwatch</t>
  </si>
  <si>
    <t>rcpedin</t>
  </si>
  <si>
    <t>gmacscotland</t>
  </si>
  <si>
    <t>muna_shakir</t>
  </si>
  <si>
    <t>rr_metabolicmed</t>
  </si>
  <si>
    <t>athattersley</t>
  </si>
  <si>
    <t>profjohnatodd</t>
  </si>
  <si>
    <t>drkathowen</t>
  </si>
  <si>
    <t>skmch</t>
  </si>
  <si>
    <t>diabetesuk</t>
  </si>
  <si>
    <t>healthinnovmcr</t>
  </si>
  <si>
    <t>rcpemanc</t>
  </si>
  <si>
    <t>parthaskar</t>
  </si>
  <si>
    <t>alpanamair</t>
  </si>
  <si>
    <t>runnermandoc</t>
  </si>
  <si>
    <t>hughesdyfrig</t>
  </si>
  <si>
    <t>npglondon</t>
  </si>
  <si>
    <t>slidoapp</t>
  </si>
  <si>
    <t>nicecomms</t>
  </si>
  <si>
    <t>nhs_lothian</t>
  </si>
  <si>
    <t>stu_ralston</t>
  </si>
  <si>
    <t>Retweet</t>
  </si>
  <si>
    <t>Mentions</t>
  </si>
  <si>
    <t>Replies to</t>
  </si>
  <si>
    <t>There's still time to book our Diabetes &amp;amp; Endocrinology symposium which is taking place next week! Grab your spot here: https://t.co/XwSmnJP4ME #rcpeDiabetes19 https://t.co/ZoPkOxEMGk</t>
  </si>
  <si>
    <t>Attending the session from Gulf Medical University,Ajman,UAE.#rcpeDiabetes19</t>
  </si>
  <si>
    <t>Today's Health Conferences: #LIVES2019 #ERS2019 #TCP19 #rcpeDiabetes19 #ASHNR19 https://t.co/YnZewsLKhm #hcsm</t>
  </si>
  <si>
    <t>Attending @RCPEdin Diabetes and Endocrinology seminar #rcpeDiabetes19  @SKMCH Lahore</t>
  </si>
  <si>
    <t>Interesting and interactive set of lectures #rcpeDiabetes19 - well done @RCPEdin</t>
  </si>
  <si>
    <t>Learning about #DiabeticFoot with Dr Anthony Coll at #rcpeDiabetes19
Some useful frameworks:
SINBAD to assess severity
(Version below from @DiabetesUK)
WIfI for Wound, Ischemia, and foot Infection
https://t.co/MZBInq6dsd
"A hot red foot is a presentation not a diagnosis" https://t.co/cGe0cgG8qy</t>
  </si>
  <si>
    <t>As well as #rcpeDiabetes19 we're holding our first Adherence conference! We're looking forward to hearing from @HughesDyfrig, @runnermandoc, @AlpanaMair and @parthaskar - make sure you join in the conversation using #Adherence19 @RCPEManc @HealthInnovMcr https://t.co/XEP2LOpsSZ</t>
  </si>
  <si>
    <t>Sir Derrick Melville Dunlop (1902-1980) lecture at #rcpeDiabetes19
Described at the time of his death as a "legend in his lifetime"
Read more here:
https://t.co/FipelgWSLY
Image via @NPGLondon
This year's lecture is by Prof Colin Dayan on immunotherapy for type 1 #diabetes https://t.co/VWrw5ERYKo</t>
  </si>
  <si>
    <t>Good to see @Slidoapp being used by @RCPEdin at #rcpeDiabetes19
Allows interaction from multiple participants - questions and polls - without prior registration
https://t.co/dRJtDw8cZp https://t.co/6qvBpD9HEz</t>
  </si>
  <si>
    <t>.@athattersley on precision treatment in type 2 #diabetes at #rcpeDiabetes19
Marked variation in prescribing by geography and time
https://t.co/tpkRzsxpa7
Different risks, benefits and cost for T2 treatments
https://t.co/RrJJ9lawSu
See also @NICEComms: https://t.co/wSs6UVwg7o https://t.co/ZaqolXy5tG</t>
  </si>
  <si>
    <t>@DiabetesUK Dr Anthony Coll concludes his session at #rcpeDiabetes19 by highlighting excellent results from local @NHS_Lothian #DiabeticFoot service
Full reference here https://t.co/NSbFSQEyNz https://t.co/Nuwmnsfzsx</t>
  </si>
  <si>
    <t>Watch out for tweets on diabetes and endocrinology today from @RCPEdin symposium
Hashtag #rcpeDiabetes19
Programme here:
https://t.co/rU1pU1F8ie
(Twitter not allowing image upload at present so live tweeting may be rather quiet).</t>
  </si>
  <si>
    <t>T3 or not T3?
Really interesting debate on treatment of hypothyroidism at #rcpeDiabetes19
Cost of T3 has increased massively in UK.
Clinical evidence for combined T3/T4 therapy limited.
Read more:
https://t.co/VxN6V6HgZx https://t.co/dd73jgMvdX</t>
  </si>
  <si>
    <t>_xD83D__xDC4B_ Hello to everyone attending today's Diabetes and Endocrinology symposium! Make sure you join in using #rcpeDiabetes19</t>
  </si>
  <si>
    <t>We’re excited to hear form our fantastic line up of speakers including @DrKathOwen @athattersley and @Stu_Ralston #rcpeDiabetes19</t>
  </si>
  <si>
    <t>@DrKathOwen @athattersley @Stu_Ralston Today’s first session (chaired by @rr_metabolicmed) is on challenges with endocrinology with Prof Vincent Marks, Dr Carla Moran, Pro Isla Mackenzie and our keynote speaker Prof Colin Dayan #rcpeDiabetes19</t>
  </si>
  <si>
    <t>Useful summary of drugs that affect thyroid hormone synthesis and action
Dr Carla Moran presenting at #rcpeDiabetes19 @RCPEdin 
https://t.co/rU1pU1F8ie https://t.co/98AaAzJLHy</t>
  </si>
  <si>
    <t>Practical advice from Dr Carla Moran on investigation and management of patients with endocrine problems following novel cancer treatments
#rcpeDiabetes19
More information in these two references
https://t.co/8SizBNcaGB
https://t.co/w5iALegevh https://t.co/WG5tnDnOkw</t>
  </si>
  <si>
    <t>Prof Isla Mackenzie on history, site, epidemiology &amp;amp; presentation of #phaeochromocytoma at #rcpeDiabetes19
Rare disease, common symptoms (esp headaches, sweating, palpitations). Watch out for the "grey and pale" patient
On average 3y delay to diagnosis
https://t.co/SOlmh7SsO6 https://t.co/CZwmIRDlaO</t>
  </si>
  <si>
    <t>Prof Isla Mackenzie on malignant #phaeochromocytoma_xD83C__xDDEC__xD83C__xDDE7_ at #rcpeDiabetes19
~10% of cases (sometimes referred to as the "10% tumour"*)
Lower survival rate than other forms of #pheochromocytoma_xD83C__xDDFA__xD83C__xDDF8_ but some patients will live for decades after diagnosis.
* https://t.co/R39sOeowWn https://t.co/9Au4UCe5Hx</t>
  </si>
  <si>
    <t>Prof Colin Dayan on research into immunotherapy for T1 diabetes at #rcpeDiabetes19
Insulin was discovered in 1921 by Banting &amp;amp; Best, but no new treatments in almost a century (c.f. impressive advances for psoriasis) 
More on areas for future research: 
https://t.co/iK9GDOXyrg https://t.co/p0E8GFOhxz</t>
  </si>
  <si>
    <t>@DrKathOwen @athattersley @Stu_Ralston @rr_metabolicmed The #rcpeDiabetes19 Sir Derrick Melville Dunlop Keynote Medal is presented to Professor Colin Dayan by Dr Peter Reid https://t.co/hovb8d4sTq</t>
  </si>
  <si>
    <t>@DrKathOwen @athattersley @Stu_Ralston @rr_metabolicmed Time for our debate on T3 or not T3, that is the question! Will you side with Dr Peter Taylor on For, or Dr Kristien Boelaert on Against? #rcpeDiabetes19</t>
  </si>
  <si>
    <t>Learning about MODY - maturity onset diabetes of the young - with @DrKathOwen at #rcpeDiabetes19
Important implications for choice of #diabetes treatment (eg sulphonylurea)
Read more from previous interview:
https://t.co/l5xLN1BVlh
MODY calculator here:
https://t.co/ly1GRLcSPg https://t.co/H5hsEjARn4</t>
  </si>
  <si>
    <t>@DiabetesUK Some further detail on SINBAD for #DiabeticFoot - simple scoring criteria that can be applied in clinic or on the ward
#rcpeDiabetes19 https://t.co/qHCRvgH8Ug</t>
  </si>
  <si>
    <t>@DiabetesUK Further advice from Dr Anthony Coll at #rcpeDiabetes19: know your #DiabeticFoot service and its referral criteria
Lothian information here: 
https://t.co/CNxsCL8CIG
And a warning - if it doesn't hurt (ie neuropathy) the patient won't rest it and won't know when to seek help https://t.co/cTeEpRmUjC</t>
  </si>
  <si>
    <t>@DrKathOwen @athattersley @Stu_Ralston @rr_metabolicmed We’re back from lunch and ready to discuss of individualising care with @DrKathOwen @athattersley and @Stu_Ralston #rcpeDiabetes19</t>
  </si>
  <si>
    <t>@DrKathOwen @athattersley @Stu_Ralston @rr_metabolicmed It’s our last part of #rcpeDiabetes19 and we’re discussing ‘how do I manage someone with diabetes and…’ with Dr Anthony Coll and Dr Shazli Azmi #rcpeDiabetes19</t>
  </si>
  <si>
    <t>@DrKathOwen @athattersley @Stu_Ralston @rr_metabolicmed Thank you to everyone who joined us today and to our fantastic speakers – we hope you’ve had as fun a day as we have! #rcpeDiabetes19 _xD83D__xDE01_</t>
  </si>
  <si>
    <t>A lovely morning in Edinburgh and looking forward to being educated  at #rcpeDiabetes19</t>
  </si>
  <si>
    <t>"a little bit of C-peptide goes a long way" - Colin Dayan on the benefits of beta-cell preservation #rcpeDiabetes19</t>
  </si>
  <si>
    <t>http://www.symplur.com/healthcare-hashtags/conferences/</t>
  </si>
  <si>
    <t>https://twitter.com/RCPEManc/status/1179324181101629441</t>
  </si>
  <si>
    <t>http://journals.ed.ac.uk/resmedica/article/download/942/1345/</t>
  </si>
  <si>
    <t>https://app.sli.do/</t>
  </si>
  <si>
    <t>https://onlinelibrary.wiley.com/doi/full/10.1111/dom.13346?cookieSet=1 https://www.ncbi.nlm.nih.gov/pmc/articles/PMC6591121/#__ffn_sectitle https://www.nice.org.uk/guidance/ng28</t>
  </si>
  <si>
    <t>https://www.ncbi.nlm.nih.gov/m/pubmed/18697900/</t>
  </si>
  <si>
    <t>https://events.rcpe.ac.uk/diabetes-and-endocrinology</t>
  </si>
  <si>
    <t>https://www.ncbi.nlm.nih.gov/pmc/articles/PMC6054022/ https://www.ncbi.nlm.nih.gov/m/pubmed/29930025/</t>
  </si>
  <si>
    <t>https://www.ncbi.nlm.nih.gov/m/pubmed/29361475/</t>
  </si>
  <si>
    <t>https://www.ncbi.nlm.nih.gov/pmc/articles/PMC4735481/</t>
  </si>
  <si>
    <t>https://www.pharmaceutical-journal.com/news-and-analysis/features/immunotherapy-for-type-1-diabetes-whats-in-the-pipeline/20204622.article?firstPass=false</t>
  </si>
  <si>
    <t>https://www.ncbi.nlm.nih.gov/m/pubmed/29375671/</t>
  </si>
  <si>
    <t>https://www.ndm.ox.ac.uk/diabetes-in-young-adults-by-katharine-owen https://www.diabetesgenes.org/</t>
  </si>
  <si>
    <t>https://secure.jbs.elsevierhealth.com/action/getSharedSiteSession?redirect=https%3A%2F%2Fwww.jvascsurg.org%2Farticle%2FS0741-5214%2813%2901515-2%2Ffulltext&amp;rc=0</t>
  </si>
  <si>
    <t>http://www.edinburghdiabetes.com/foot-clinic</t>
  </si>
  <si>
    <t>symplur.com</t>
  </si>
  <si>
    <t>twitter.com</t>
  </si>
  <si>
    <t>ac.uk</t>
  </si>
  <si>
    <t>sli.do</t>
  </si>
  <si>
    <t>wiley.com nih.gov org.uk</t>
  </si>
  <si>
    <t>nih.gov</t>
  </si>
  <si>
    <t>nih.gov nih.gov</t>
  </si>
  <si>
    <t>pharmaceutical-journal.com</t>
  </si>
  <si>
    <t>ac.uk diabetesgenes.org</t>
  </si>
  <si>
    <t>elsevierhealth.com</t>
  </si>
  <si>
    <t>edinburghdiabetes.com</t>
  </si>
  <si>
    <t>rcpediabetes19</t>
  </si>
  <si>
    <t>lives2019 ers2019 tcp19 rcpediabetes19 ashnr19 hcsm</t>
  </si>
  <si>
    <t>diabeticfoot rcpediabetes19</t>
  </si>
  <si>
    <t>rcpediabetes19 adherence19</t>
  </si>
  <si>
    <t>rcpediabetes19 diabetes</t>
  </si>
  <si>
    <t>diabetes rcpediabetes19</t>
  </si>
  <si>
    <t>rcpediabetes19 diabeticfoot</t>
  </si>
  <si>
    <t>phaeochromocytoma rcpediabetes19</t>
  </si>
  <si>
    <t>phaeochromocytoma rcpediabetes19 pheochromocytoma</t>
  </si>
  <si>
    <t>rcpediabetes19 rcpediabetes19</t>
  </si>
  <si>
    <t>https://pbs.twimg.com/media/EF3jTJDWoAEVsfz.jpg</t>
  </si>
  <si>
    <t>https://pbs.twimg.com/media/EF30wtVWwAIHV9G.jpg</t>
  </si>
  <si>
    <t>https://pbs.twimg.com/media/EF4SkYdXYAQLKG6.jpg</t>
  </si>
  <si>
    <t>https://pbs.twimg.com/media/EF4oqZPWsAAR_bj.jpg</t>
  </si>
  <si>
    <t>https://pbs.twimg.com/media/EF3N7MYXUAEhmeM.jpg</t>
  </si>
  <si>
    <t>https://pbs.twimg.com/media/EF3SfNvXoAAC_fG.jpg</t>
  </si>
  <si>
    <t>https://pbs.twimg.com/media/EF3WN3hX0AAG2xs.jpg</t>
  </si>
  <si>
    <t>https://pbs.twimg.com/media/EF3erteXoAAGz2P.jpg</t>
  </si>
  <si>
    <t>https://pbs.twimg.com/media/EF3rVg9W4AQ_qPG.jpg</t>
  </si>
  <si>
    <t>https://pbs.twimg.com/media/EF3wzROXUAIyadr.jpg</t>
  </si>
  <si>
    <t>https://pbs.twimg.com/media/EF4McqOWoAI91iC.jpg</t>
  </si>
  <si>
    <t>https://pbs.twimg.com/media/EF4h1f3X0AEhW7l.jpg</t>
  </si>
  <si>
    <t>https://pbs.twimg.com/media/EF4ix0GWwAAs0tB.jpg</t>
  </si>
  <si>
    <t>https://pbs.twimg.com/media/EF4kcjQXUAAxxul.jpg</t>
  </si>
  <si>
    <t>https://pbs.twimg.com/amplify_video_thumb/1165987443679670276/img/vqzxbQcsPWZDnrkt.jpg</t>
  </si>
  <si>
    <t>https://pbs.twimg.com/media/EF3m0dgXoAIdZEK.jpg</t>
  </si>
  <si>
    <t>http://pbs.twimg.com/profile_images/536823730547064833/zurkXuCp_normal.jpeg</t>
  </si>
  <si>
    <t>http://pbs.twimg.com/profile_images/1088350564499501056/_4NQeTuq_normal.jpg</t>
  </si>
  <si>
    <t>http://pbs.twimg.com/profile_images/1153973372373651456/X9lrzEYo_normal.jpg</t>
  </si>
  <si>
    <t>http://pbs.twimg.com/profile_images/791762418728890368/6uQ--mKz_normal.jpg</t>
  </si>
  <si>
    <t>http://pbs.twimg.com/profile_images/857617508156805120/IIPBM1UJ_normal.jpg</t>
  </si>
  <si>
    <t>http://pbs.twimg.com/profile_images/1098590400225464326/Fqm5elrq_normal.jpg</t>
  </si>
  <si>
    <t>http://pbs.twimg.com/profile_images/902522923/Dr.Balji_normal.jpg</t>
  </si>
  <si>
    <t>http://pbs.twimg.com/profile_images/776176153593720832/e_wO9ivm_normal.jpg</t>
  </si>
  <si>
    <t>http://pbs.twimg.com/profile_images/1155164835916722179/64ZTBnTz_normal.jpg</t>
  </si>
  <si>
    <t>http://pbs.twimg.com/profile_images/774056027444707328/lDLQftWS_normal.jpg</t>
  </si>
  <si>
    <t>http://pbs.twimg.com/profile_images/774200422273875968/ABnszuB4_normal.jpg</t>
  </si>
  <si>
    <t>http://pbs.twimg.com/profile_images/1014272128689033216/QGL0FELi_normal.jpg</t>
  </si>
  <si>
    <t>http://pbs.twimg.com/profile_images/1138863567749419008/SE7C32Al_normal.jpg</t>
  </si>
  <si>
    <t>http://pbs.twimg.com/profile_images/730819225623891969/jg8CeMr4_normal.jpg</t>
  </si>
  <si>
    <t>http://pbs.twimg.com/profile_images/840167936442662912/FsCJ67ey_normal.jpg</t>
  </si>
  <si>
    <t>http://pbs.twimg.com/profile_images/909495767450230784/rCjbeilP_normal.jpg</t>
  </si>
  <si>
    <t>http://pbs.twimg.com/profile_images/378800000562342029/52bc1b9d47f76a527cbb33b4ee7c4dcc_normal.jpeg</t>
  </si>
  <si>
    <t>14:59:41</t>
  </si>
  <si>
    <t>15:14:46</t>
  </si>
  <si>
    <t>17:42:48</t>
  </si>
  <si>
    <t>18:55:34</t>
  </si>
  <si>
    <t>19:48:57</t>
  </si>
  <si>
    <t>15:54:23</t>
  </si>
  <si>
    <t>08:26:14</t>
  </si>
  <si>
    <t>13:00:44</t>
  </si>
  <si>
    <t>09:37:21</t>
  </si>
  <si>
    <t>14:11:20</t>
  </si>
  <si>
    <t>15:27:51</t>
  </si>
  <si>
    <t>09:40:05</t>
  </si>
  <si>
    <t>10:53:12</t>
  </si>
  <si>
    <t>12:09:30</t>
  </si>
  <si>
    <t>14:19:45</t>
  </si>
  <si>
    <t>15:56:16</t>
  </si>
  <si>
    <t>08:52:29</t>
  </si>
  <si>
    <t>12:00:57</t>
  </si>
  <si>
    <t>08:31:05</t>
  </si>
  <si>
    <t>08:31:15</t>
  </si>
  <si>
    <t>08:31:21</t>
  </si>
  <si>
    <t>08:45:53</t>
  </si>
  <si>
    <t>09:19:50</t>
  </si>
  <si>
    <t>09:39:46</t>
  </si>
  <si>
    <t>09:56:04</t>
  </si>
  <si>
    <t>10:33:03</t>
  </si>
  <si>
    <t>11:28:19</t>
  </si>
  <si>
    <t>11:28:43</t>
  </si>
  <si>
    <t>11:29:26</t>
  </si>
  <si>
    <t>11:52:14</t>
  </si>
  <si>
    <t>13:52:59</t>
  </si>
  <si>
    <t>15:26:27</t>
  </si>
  <si>
    <t>15:30:34</t>
  </si>
  <si>
    <t>15:37:51</t>
  </si>
  <si>
    <t>11:45:44</t>
  </si>
  <si>
    <t>12:57:33</t>
  </si>
  <si>
    <t>16:06:26</t>
  </si>
  <si>
    <t>08:36:20</t>
  </si>
  <si>
    <t>13:00:01</t>
  </si>
  <si>
    <t>07:45:05</t>
  </si>
  <si>
    <t>08:02:00</t>
  </si>
  <si>
    <t>08:23:56</t>
  </si>
  <si>
    <t>11:08:36</t>
  </si>
  <si>
    <t>11:12:48</t>
  </si>
  <si>
    <t>12:54:32</t>
  </si>
  <si>
    <t>14:58:11</t>
  </si>
  <si>
    <t>15:55:37</t>
  </si>
  <si>
    <t>16:47:58</t>
  </si>
  <si>
    <t>16:54:07</t>
  </si>
  <si>
    <t>09:26:09</t>
  </si>
  <si>
    <t>11:46:54</t>
  </si>
  <si>
    <t>https://twitter.com/presidentrcpe/status/1177598690824986629</t>
  </si>
  <si>
    <t>https://twitter.com/signguidelines/status/1177602486225526784</t>
  </si>
  <si>
    <t>https://twitter.com/intmep/status/1177639741610692610</t>
  </si>
  <si>
    <t>https://twitter.com/nyonyozintun/status/1177658053740650496</t>
  </si>
  <si>
    <t>https://twitter.com/qureshisafia1/status/1177671487714725888</t>
  </si>
  <si>
    <t>https://twitter.com/ses_imt/status/1179062008274141186</t>
  </si>
  <si>
    <t>https://twitter.com/drbalji/status/1179311618058006528</t>
  </si>
  <si>
    <t>https://twitter.com/healthhashtags/status/1179380698064523264</t>
  </si>
  <si>
    <t>https://twitter.com/drhjawaid/status/1179329513395757056</t>
  </si>
  <si>
    <t>https://twitter.com/drhjawaid/status/1179398464314265600</t>
  </si>
  <si>
    <t>https://twitter.com/edinburghwatch/status/1179417721320218626</t>
  </si>
  <si>
    <t>https://twitter.com/rcpedin/status/1179330200712204289</t>
  </si>
  <si>
    <t>https://twitter.com/gmacscotland/status/1179348599920091136</t>
  </si>
  <si>
    <t>https://twitter.com/gmacscotland/status/1179367805025697793</t>
  </si>
  <si>
    <t>https://twitter.com/gmacscotland/status/1179400582299373570</t>
  </si>
  <si>
    <t>https://twitter.com/gmacscotland/status/1179424871044075520</t>
  </si>
  <si>
    <t>https://twitter.com/rcpedin/status/1179318223927496705</t>
  </si>
  <si>
    <t>https://twitter.com/rcpedin/status/1179365651531653123</t>
  </si>
  <si>
    <t>https://twitter.com/gmacscotland/status/1179312835916107776</t>
  </si>
  <si>
    <t>https://twitter.com/gmacscotland/status/1179312878119206913</t>
  </si>
  <si>
    <t>https://twitter.com/gmacscotland/status/1179312903276699648</t>
  </si>
  <si>
    <t>https://twitter.com/gmacscotland/status/1179316560617492480</t>
  </si>
  <si>
    <t>https://twitter.com/gmacscotland/status/1179325103852658689</t>
  </si>
  <si>
    <t>https://twitter.com/gmacscotland/status/1179330123218259969</t>
  </si>
  <si>
    <t>https://twitter.com/gmacscotland/status/1179334222684798977</t>
  </si>
  <si>
    <t>https://twitter.com/gmacscotland/status/1179343530927493123</t>
  </si>
  <si>
    <t>https://twitter.com/gmacscotland/status/1179357438803369984</t>
  </si>
  <si>
    <t>https://twitter.com/gmacscotland/status/1179357541194698753</t>
  </si>
  <si>
    <t>https://twitter.com/gmacscotland/status/1179357721180672002</t>
  </si>
  <si>
    <t>https://twitter.com/gmacscotland/status/1179363456119660544</t>
  </si>
  <si>
    <t>https://twitter.com/gmacscotland/status/1179393846641352704</t>
  </si>
  <si>
    <t>https://twitter.com/gmacscotland/status/1179417366729515011</t>
  </si>
  <si>
    <t>https://twitter.com/gmacscotland/status/1179418401716031490</t>
  </si>
  <si>
    <t>https://twitter.com/gmacscotland/status/1179420234907815940</t>
  </si>
  <si>
    <t>https://twitter.com/muna_shakir/status/1179361820869562368</t>
  </si>
  <si>
    <t>https://twitter.com/muna_shakir/status/1179379894255525888</t>
  </si>
  <si>
    <t>https://twitter.com/muna_shakir/status/1179427428684455936</t>
  </si>
  <si>
    <t>https://twitter.com/rr_metabolicmed/status/1179314156668887040</t>
  </si>
  <si>
    <t>https://twitter.com/rcpedin/status/1177568575017672704</t>
  </si>
  <si>
    <t>https://twitter.com/rcpedin/status/1179301261486768128</t>
  </si>
  <si>
    <t>https://twitter.com/rcpedin/status/1179305517723860992</t>
  </si>
  <si>
    <t>https://twitter.com/rcpedin/status/1179311036974936064</t>
  </si>
  <si>
    <t>https://twitter.com/rcpedin/status/1179352476908183557</t>
  </si>
  <si>
    <t>https://twitter.com/rcpedin/status/1179353535693103107</t>
  </si>
  <si>
    <t>https://twitter.com/rcpedin/status/1179379136441278465</t>
  </si>
  <si>
    <t>https://twitter.com/rcpedin/status/1179410252619538433</t>
  </si>
  <si>
    <t>https://twitter.com/rcpedin/status/1179424707839434754</t>
  </si>
  <si>
    <t>https://twitter.com/athattersley/status/1179437882471321600</t>
  </si>
  <si>
    <t>https://twitter.com/profjohnatodd/status/1179439427594178560</t>
  </si>
  <si>
    <t>https://twitter.com/drkathowen/status/1179326693397454848</t>
  </si>
  <si>
    <t>https://twitter.com/drkathowen/status/1179362113787179010</t>
  </si>
  <si>
    <t>1177598690824986629</t>
  </si>
  <si>
    <t>1177602486225526784</t>
  </si>
  <si>
    <t>1177639741610692610</t>
  </si>
  <si>
    <t>1177658053740650496</t>
  </si>
  <si>
    <t>1177671487714725888</t>
  </si>
  <si>
    <t>1179062008274141186</t>
  </si>
  <si>
    <t>1179311618058006528</t>
  </si>
  <si>
    <t>1179380698064523264</t>
  </si>
  <si>
    <t>1179329513395757056</t>
  </si>
  <si>
    <t>1179398464314265600</t>
  </si>
  <si>
    <t>1179417721320218626</t>
  </si>
  <si>
    <t>1179330200712204289</t>
  </si>
  <si>
    <t>1179348599920091136</t>
  </si>
  <si>
    <t>1179367805025697793</t>
  </si>
  <si>
    <t>1179400582299373570</t>
  </si>
  <si>
    <t>1179424871044075520</t>
  </si>
  <si>
    <t>1179318223927496705</t>
  </si>
  <si>
    <t>1179365651531653123</t>
  </si>
  <si>
    <t>1179312835916107776</t>
  </si>
  <si>
    <t>1179312878119206913</t>
  </si>
  <si>
    <t>1179312903276699648</t>
  </si>
  <si>
    <t>1179316560617492480</t>
  </si>
  <si>
    <t>1179325103852658689</t>
  </si>
  <si>
    <t>1179330123218259969</t>
  </si>
  <si>
    <t>1179334222684798977</t>
  </si>
  <si>
    <t>1179343530927493123</t>
  </si>
  <si>
    <t>1179357438803369984</t>
  </si>
  <si>
    <t>1179357541194698753</t>
  </si>
  <si>
    <t>1179357721180672002</t>
  </si>
  <si>
    <t>1179363456119660544</t>
  </si>
  <si>
    <t>1179393846641352704</t>
  </si>
  <si>
    <t>1179417366729515011</t>
  </si>
  <si>
    <t>1179418401716031490</t>
  </si>
  <si>
    <t>1179420234907815940</t>
  </si>
  <si>
    <t>1179361820869562368</t>
  </si>
  <si>
    <t>1179379894255525888</t>
  </si>
  <si>
    <t>1179427428684455936</t>
  </si>
  <si>
    <t>1179314156668887040</t>
  </si>
  <si>
    <t>1177568575017672704</t>
  </si>
  <si>
    <t>1179301261486768128</t>
  </si>
  <si>
    <t>1179305517723860992</t>
  </si>
  <si>
    <t>1179311036974936064</t>
  </si>
  <si>
    <t>1179352476908183557</t>
  </si>
  <si>
    <t>1179353535693103107</t>
  </si>
  <si>
    <t>1179379136441278465</t>
  </si>
  <si>
    <t>1179410252619538433</t>
  </si>
  <si>
    <t>1179424707839434754</t>
  </si>
  <si>
    <t>1179437882471321600</t>
  </si>
  <si>
    <t>1179439427594178560</t>
  </si>
  <si>
    <t>1179326693397454848</t>
  </si>
  <si>
    <t>1179362113787179010</t>
  </si>
  <si>
    <t/>
  </si>
  <si>
    <t>1206145507</t>
  </si>
  <si>
    <t>113298824</t>
  </si>
  <si>
    <t>en</t>
  </si>
  <si>
    <t>1179324181101629441</t>
  </si>
  <si>
    <t>Twitter for Android</t>
  </si>
  <si>
    <t>Hootsuite Inc.</t>
  </si>
  <si>
    <t>Twitter for iPhone</t>
  </si>
  <si>
    <t>Healthhashtags Twitter App</t>
  </si>
  <si>
    <t>Edinburgh Watch</t>
  </si>
  <si>
    <t>Twitter Web App</t>
  </si>
  <si>
    <t>Twitter Ads Composer</t>
  </si>
  <si>
    <t>69.328873,27.708226 
75.382124,27.708226 
75.382124,34.019989 
69.328873,34.019989</t>
  </si>
  <si>
    <t>Pakistan</t>
  </si>
  <si>
    <t>PK</t>
  </si>
  <si>
    <t>Punjab, Pakistan</t>
  </si>
  <si>
    <t>00cc0d5640394308</t>
  </si>
  <si>
    <t>Punjab</t>
  </si>
  <si>
    <t>admin</t>
  </si>
  <si>
    <t>https://api.twitter.com/1.1/geo/id/00cc0d5640394308.json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</si>
  <si>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</si>
  <si>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</si>
  <si>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</si>
  <si>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</si>
  <si>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</si>
  <si>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</si>
  <si>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</si>
  <si>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</si>
  <si>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</si>
  <si>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</si>
  <si>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</si>
  <si>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</si>
  <si>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</si>
  <si>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</si>
  <si>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</si>
  <si>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</si>
  <si>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</si>
  <si>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</si>
  <si>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</si>
  <si>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</si>
  <si>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</si>
  <si>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Derek Bell</t>
  </si>
  <si>
    <t>RCPEdin</t>
  </si>
  <si>
    <t>SIGN Guidelines</t>
  </si>
  <si>
    <t>intMEP</t>
  </si>
  <si>
    <t>Nyo Nyo Tun</t>
  </si>
  <si>
    <t>Safia Qureshi</t>
  </si>
  <si>
    <t>IMT-SES</t>
  </si>
  <si>
    <t>Baljinder Singh</t>
  </si>
  <si>
    <t>Symplur Hashtags</t>
  </si>
  <si>
    <t>Hina Jawaid</t>
  </si>
  <si>
    <t>Shaukat Khanum</t>
  </si>
  <si>
    <t>Dr Graham Mackenzie_xD83C__xDDEA__xD83C__xDDFA_</t>
  </si>
  <si>
    <t>Diabetes UK</t>
  </si>
  <si>
    <t>Health Innovation Manchester</t>
  </si>
  <si>
    <t>RCPE Manchester</t>
  </si>
  <si>
    <t>Partha Kar</t>
  </si>
  <si>
    <t>Alpana Mair</t>
  </si>
  <si>
    <t>Martin Vernon</t>
  </si>
  <si>
    <t>Dyfrig Hughes</t>
  </si>
  <si>
    <t>Portrait Gallery</t>
  </si>
  <si>
    <t>Slido</t>
  </si>
  <si>
    <t>NICE</t>
  </si>
  <si>
    <t>NHS Lothian</t>
  </si>
  <si>
    <t>Stuart Ralston</t>
  </si>
  <si>
    <t>Andrew Hattersley</t>
  </si>
  <si>
    <t>Katharine Owen</t>
  </si>
  <si>
    <t>Rebecca Reynolds</t>
  </si>
  <si>
    <t>Muna  Mohamed</t>
  </si>
  <si>
    <t>John Andrew Todd</t>
  </si>
  <si>
    <t>Professor Derek Bell, President of the Royal College of Physicians of Edinburgh. Chair in Acute Medicine, Imperial College, London.</t>
  </si>
  <si>
    <t>Standard-setting &amp; professional membership organisation representing 13,000 Fellows &amp; Members @PresidentRCPE @RCPEdinTrainees @RCPEVenue @RCPEHeritage @RCPEManc</t>
  </si>
  <si>
    <t>The Scottish Intercollegiate Guidelines Network (SIGN) develops evidence based clinical practice guidelines for the NHS in Scotland.</t>
  </si>
  <si>
    <t>Internal medicine training in Scotland</t>
  </si>
  <si>
    <t>Endocrinology registrar</t>
  </si>
  <si>
    <t>Evidence Director - Healthcare Improvement Scotland @online_his. she/her</t>
  </si>
  <si>
    <t>Internal Medicine Training programme, South East Scotland. Here to share info! For individual enquiries, please email your TPDs. Views our own (of the TPDs)</t>
  </si>
  <si>
    <t>Healthcare Hashtag Project by @symplur is a free open platform for patients and providers that connects them to relevant conversations and communities</t>
  </si>
  <si>
    <t>General Practitioner, NHS, UK and Assistant Professor in Family Medicine at University of Health Sciences Lahore</t>
  </si>
  <si>
    <t>The miracle of SKMCH&amp;RC does not just lie in its creation but the fact that it has been providing free treatment to 75% of its patients since the last 24 years.</t>
  </si>
  <si>
    <t>I randomly RT content from around Edinburgh to present a slice of Lothian life. Sister account to @Glasgow_Watch. Created by actual human @ardavey.</t>
  </si>
  <si>
    <t>GP trainee 2019-22 after 6y hospital medicine &amp; 17y #PublicHealth | @theQCommunity | #QualityImprovement |_xD83D__xDD0E_health topics on Twitter | _xD83C__xDFB7_ | Husband | Dad x3</t>
  </si>
  <si>
    <t>We are the UK’s leading diabetes charity. Our vision is to build a world where diabetes can do no harm. Tweets answered 9-5, Mon to Fri. https://t.co/S9dpCeZKW3</t>
  </si>
  <si>
    <t>We work with innovators to discover, develop and deploy new solutions that improve the health and wellbeing of Greater Manchester’s 2.8m citizens #WeAreHInM</t>
  </si>
  <si>
    <t>An exciting partnership in the heart of Manchester delivering clinical and academic events, learning, training and research.</t>
  </si>
  <si>
    <t>Consultant,NHS,Portsmouth.Done some fun stuff in diabetes. @NHSEngland &amp; @NHSGIRFT #diabetes co-lead.Can’t pronounce my name?Try Panther _xD83D__xDC06_ Sounds cool at least</t>
  </si>
  <si>
    <t>Head Prescribing &amp; Therapeutics @ScotGov-4 safe appropriate meds: Improve pt outcomes.EU &amp;WHO polypharmacy lead:@SIMPATHYproject Independ Rxer@homeless practice</t>
  </si>
  <si>
    <t>Clinical Leader for Older People     Views my own</t>
  </si>
  <si>
    <t>Co-director @CHEMEBangor Pharmaceutical economics and policy, personalised medicines. @ResearchWales senior research leader. Own views</t>
  </si>
  <si>
    <t>National Portrait Gallery, London. World's largest collection of personalities and faces. Admission free.</t>
  </si>
  <si>
    <t>Slido is an award-winning Q&amp;A and polling platform for events and meetings. It's [Sly-doe]. #eventtech #eventprofs</t>
  </si>
  <si>
    <t>Official feed of NICE - National Institute for Health and Care Excellence. We produce evidence-based health and social care guidance. Tweets by the comms team.</t>
  </si>
  <si>
    <t>NHS Lothian news &amp; health information. If you have a medical question please speak to your GP or call NHS24 on 111. Please note, our feed is not monitored 24/7</t>
  </si>
  <si>
    <t>Professor of Rheumatology, Clinical Director Rheumatology, Editor Davidson’s Principles &amp; Practice of Medicine, Chair Commission for Human Medicines.</t>
  </si>
  <si>
    <t>Diabetes and Genetics Research Professor at @uniofexeter Medical School. Consultant Diabetologist @RDEhospitals. Member great  #ExeterDiabetes research team.</t>
  </si>
  <si>
    <t>OCDEM, MODY and other rare causes of diabetes, young adults with diabetes. Perhaps too much politics (sorry)  Fussy about tea (not sorry) The views are mine!</t>
  </si>
  <si>
    <t>Professor of Metabolic Medicine, University of Edinburgh; early life; metabolic and cardiovascular disease</t>
  </si>
  <si>
    <t>it's just me</t>
  </si>
  <si>
    <t>Edinburgh</t>
  </si>
  <si>
    <t>Edinburgh, Scotland</t>
  </si>
  <si>
    <t>Sharjah, United Arab Emirates</t>
  </si>
  <si>
    <t>Los Angeles, CA</t>
  </si>
  <si>
    <t>Manchester | Lahore</t>
  </si>
  <si>
    <t>Lahore</t>
  </si>
  <si>
    <t>UK</t>
  </si>
  <si>
    <t>Greater Manchester</t>
  </si>
  <si>
    <t>Manchester, England</t>
  </si>
  <si>
    <t>Southsea</t>
  </si>
  <si>
    <t>North West, England</t>
  </si>
  <si>
    <t>Prifysgol Bangor</t>
  </si>
  <si>
    <t>Trafalgar Square, London</t>
  </si>
  <si>
    <t>London, New York, San Francisco</t>
  </si>
  <si>
    <t>London and Manchester, UK</t>
  </si>
  <si>
    <t>Edinburgh, UK</t>
  </si>
  <si>
    <t>Exeter, England</t>
  </si>
  <si>
    <t>oxford</t>
  </si>
  <si>
    <t>http://t.co/X2tTiAgJpt</t>
  </si>
  <si>
    <t>https://t.co/AY5Onl85Mq</t>
  </si>
  <si>
    <t>http://t.co/TcXNWPzKpR</t>
  </si>
  <si>
    <t>https://t.co/AA3IqwJxPo</t>
  </si>
  <si>
    <t>https://t.co/eVRJHueTU2</t>
  </si>
  <si>
    <t>https://t.co/N3v6EToybS</t>
  </si>
  <si>
    <t>https://t.co/w15N4eirBo</t>
  </si>
  <si>
    <t>https://t.co/177njUHwyH</t>
  </si>
  <si>
    <t>https://t.co/YaUINs23z1</t>
  </si>
  <si>
    <t>https://t.co/OJSCeq9hjN</t>
  </si>
  <si>
    <t>https://t.co/wZRqtgkx9z</t>
  </si>
  <si>
    <t>https://t.co/5RlyOHEiLV</t>
  </si>
  <si>
    <t>https://t.co/fr1ScyqCH8</t>
  </si>
  <si>
    <t>http://t.co/QIhW6SIslO</t>
  </si>
  <si>
    <t>https://t.co/yoyId1J5rg</t>
  </si>
  <si>
    <t>https://t.co/D1FNvqe5hN</t>
  </si>
  <si>
    <t>https://t.co/lbZWgp9xCI</t>
  </si>
  <si>
    <t>https://t.co/wdLtYzCNp0</t>
  </si>
  <si>
    <t>https://t.co/scjRvt5ENH</t>
  </si>
  <si>
    <t>https://pbs.twimg.com/profile_banners/2890544632/1497367620</t>
  </si>
  <si>
    <t>https://pbs.twimg.com/profile_banners/113298824/1542386883</t>
  </si>
  <si>
    <t>https://pbs.twimg.com/profile_banners/861174421/1548318192</t>
  </si>
  <si>
    <t>https://pbs.twimg.com/profile_banners/724650598579200000/1485853636</t>
  </si>
  <si>
    <t>https://pbs.twimg.com/profile_banners/857616303275872256/1493331669</t>
  </si>
  <si>
    <t>https://pbs.twimg.com/profile_banners/1098590169215782913/1550761620</t>
  </si>
  <si>
    <t>https://pbs.twimg.com/profile_banners/202011626/1405013457</t>
  </si>
  <si>
    <t>https://pbs.twimg.com/profile_banners/1922427728/1568567837</t>
  </si>
  <si>
    <t>https://pbs.twimg.com/profile_banners/99329240/1569901438</t>
  </si>
  <si>
    <t>https://pbs.twimg.com/profile_banners/745014260087070720/1473384392</t>
  </si>
  <si>
    <t>https://pbs.twimg.com/profile_banners/1206145507/1545000937</t>
  </si>
  <si>
    <t>https://pbs.twimg.com/profile_banners/16864209/1569402147</t>
  </si>
  <si>
    <t>https://pbs.twimg.com/profile_banners/744924979/1539720872</t>
  </si>
  <si>
    <t>https://pbs.twimg.com/profile_banners/861872575063969794/1528815883</t>
  </si>
  <si>
    <t>https://pbs.twimg.com/profile_banners/95022046/1567623746</t>
  </si>
  <si>
    <t>https://pbs.twimg.com/profile_banners/703540918515798016/1567184772</t>
  </si>
  <si>
    <t>https://pbs.twimg.com/profile_banners/703584727257759745/1555622104</t>
  </si>
  <si>
    <t>https://pbs.twimg.com/profile_banners/89211580/1569425605</t>
  </si>
  <si>
    <t>https://pbs.twimg.com/profile_banners/1099395060/1516614796</t>
  </si>
  <si>
    <t>https://pbs.twimg.com/profile_banners/85555796/1552903293</t>
  </si>
  <si>
    <t>https://pbs.twimg.com/profile_banners/87191924/1568294524</t>
  </si>
  <si>
    <t>https://pbs.twimg.com/profile_banners/1943871734/1404742266</t>
  </si>
  <si>
    <t>https://pbs.twimg.com/profile_banners/1578688543/1560361209</t>
  </si>
  <si>
    <t>http://abs.twimg.com/images/themes/theme1/bg.png</t>
  </si>
  <si>
    <t>http://abs.twimg.com/images/themes/theme16/bg.gif</t>
  </si>
  <si>
    <t>http://abs.twimg.com/images/themes/theme11/bg.gif</t>
  </si>
  <si>
    <t>http://abs.twimg.com/images/themes/theme9/bg.gif</t>
  </si>
  <si>
    <t>http://abs.twimg.com/images/themes/theme12/bg.gif</t>
  </si>
  <si>
    <t>http://pbs.twimg.com/profile_images/1178878179815153664/eUCZg1RL_normal.jpg</t>
  </si>
  <si>
    <t>http://pbs.twimg.com/profile_images/1075711205216567296/VcckLdiO_normal.jpg</t>
  </si>
  <si>
    <t>http://pbs.twimg.com/profile_images/913003960616783872/A8RmhGNE_normal.jpg</t>
  </si>
  <si>
    <t>http://pbs.twimg.com/profile_images/1006552935587774465/cTGSWYtp_normal.jpg</t>
  </si>
  <si>
    <t>http://pbs.twimg.com/profile_images/1169324852647485441/L9l0KHQn_normal.jpg</t>
  </si>
  <si>
    <t>http://pbs.twimg.com/profile_images/441722984353382400/2vX-fCsq_normal.jpeg</t>
  </si>
  <si>
    <t>http://pbs.twimg.com/profile_images/1167488301386948609/Vl3eZdf7_normal.jpg</t>
  </si>
  <si>
    <t>http://pbs.twimg.com/profile_images/1118984566843281421/wQ00TF1-_normal.jpg</t>
  </si>
  <si>
    <t>http://pbs.twimg.com/profile_images/1148628816245473280/TXxb3QhP_normal.png</t>
  </si>
  <si>
    <t>http://pbs.twimg.com/profile_images/1050318472213872640/ziRWEie0_normal.jpg</t>
  </si>
  <si>
    <t>http://pbs.twimg.com/profile_images/826386986277732353/1srg9dyN_normal.jpg</t>
  </si>
  <si>
    <t>http://pbs.twimg.com/profile_images/1061905894466822144/s4ZTaqAS_normal.jpg</t>
  </si>
  <si>
    <t>http://pbs.twimg.com/profile_images/653276418474909696/5O8IzE9G_normal.jpg</t>
  </si>
  <si>
    <t>Open Twitter Page for This Person</t>
  </si>
  <si>
    <t>https://twitter.com/presidentrcpe</t>
  </si>
  <si>
    <t>https://twitter.com/rcpedin</t>
  </si>
  <si>
    <t>https://twitter.com/signguidelines</t>
  </si>
  <si>
    <t>https://twitter.com/intmep</t>
  </si>
  <si>
    <t>https://twitter.com/nyonyozintun</t>
  </si>
  <si>
    <t>https://twitter.com/qureshisafia1</t>
  </si>
  <si>
    <t>https://twitter.com/ses_imt</t>
  </si>
  <si>
    <t>https://twitter.com/drbalji</t>
  </si>
  <si>
    <t>https://twitter.com/healthhashtags</t>
  </si>
  <si>
    <t>https://twitter.com/drhjawaid</t>
  </si>
  <si>
    <t>https://twitter.com/skmch</t>
  </si>
  <si>
    <t>https://twitter.com/edinburghwatch</t>
  </si>
  <si>
    <t>https://twitter.com/gmacscotland</t>
  </si>
  <si>
    <t>https://twitter.com/diabetesuk</t>
  </si>
  <si>
    <t>https://twitter.com/healthinnovmcr</t>
  </si>
  <si>
    <t>https://twitter.com/rcpemanc</t>
  </si>
  <si>
    <t>https://twitter.com/parthaskar</t>
  </si>
  <si>
    <t>https://twitter.com/alpanamair</t>
  </si>
  <si>
    <t>https://twitter.com/runnermandoc</t>
  </si>
  <si>
    <t>https://twitter.com/hughesdyfrig</t>
  </si>
  <si>
    <t>https://twitter.com/npglondon</t>
  </si>
  <si>
    <t>https://twitter.com/slidoapp</t>
  </si>
  <si>
    <t>https://twitter.com/nicecomms</t>
  </si>
  <si>
    <t>https://twitter.com/nhs_lothian</t>
  </si>
  <si>
    <t>https://twitter.com/stu_ralston</t>
  </si>
  <si>
    <t>https://twitter.com/athattersley</t>
  </si>
  <si>
    <t>https://twitter.com/drkathowen</t>
  </si>
  <si>
    <t>https://twitter.com/rr_metabolicmed</t>
  </si>
  <si>
    <t>https://twitter.com/muna_shakir</t>
  </si>
  <si>
    <t>https://twitter.com/profjohnatodd</t>
  </si>
  <si>
    <t>presidentrcpe
There's still time to book our
Diabetes &amp;amp; Endocrinology symposium
which is taking place next week!
Grab your spot here: https://t.co/XwSmnJP4ME
#rcpeDiabetes19 https://t.co/ZoPkOxEMGk</t>
  </si>
  <si>
    <t>rcpedin
@DrKathOwen @athattersley @Stu_Ralston
@rr_metabolicmed Thank you to everyone
who joined us today and to our
fantastic speakers – we hope you’ve
had as fun a day as we have! #rcpeDiabetes19
_xD83D__xDE01_</t>
  </si>
  <si>
    <t>signguidelines
There's still time to book our
Diabetes &amp;amp; Endocrinology symposium
which is taking place next week!
Grab your spot here: https://t.co/XwSmnJP4ME
#rcpeDiabetes19 https://t.co/ZoPkOxEMGk</t>
  </si>
  <si>
    <t>intmep
There's still time to book our
Diabetes &amp;amp; Endocrinology symposium
which is taking place next week!
Grab your spot here: https://t.co/XwSmnJP4ME
#rcpeDiabetes19 https://t.co/ZoPkOxEMGk</t>
  </si>
  <si>
    <t>nyonyozintun
There's still time to book our
Diabetes &amp;amp; Endocrinology symposium
which is taking place next week!
Grab your spot here: https://t.co/XwSmnJP4ME
#rcpeDiabetes19 https://t.co/ZoPkOxEMGk</t>
  </si>
  <si>
    <t>qureshisafia1
There's still time to book our
Diabetes &amp;amp; Endocrinology symposium
which is taking place next week!
Grab your spot here: https://t.co/XwSmnJP4ME
#rcpeDiabetes19 https://t.co/ZoPkOxEMGk</t>
  </si>
  <si>
    <t>ses_imt
There's still time to book our
Diabetes &amp;amp; Endocrinology symposium
which is taking place next week!
Grab your spot here: https://t.co/XwSmnJP4ME
#rcpeDiabetes19 https://t.co/ZoPkOxEMGk</t>
  </si>
  <si>
    <t>drbalji
Attending the session from Gulf
Medical University,Ajman,UAE.#rcpeDiabetes19</t>
  </si>
  <si>
    <t>healthhashtags
Today's Health Conferences: #LIVES2019
#ERS2019 #TCP19 #rcpeDiabetes19
#ASHNR19 https://t.co/YnZewsLKhm
#hcsm</t>
  </si>
  <si>
    <t>drhjawaid
Interesting and interactive set
of lectures #rcpeDiabetes19 - well
done @RCPEdin</t>
  </si>
  <si>
    <t xml:space="preserve">skmch
</t>
  </si>
  <si>
    <t>edinburghwatch
Learning about #DiabeticFoot with
Dr Anthony Coll at #rcpeDiabetes19
Some useful frameworks: SINBAD
to assess severity (Version below
from @DiabetesUK) WIfI for Wound,
Ischemia, and foot Infection https://t.co/MZBInq6dsd
"A hot red foot is a presentation
not a diagnosis" https://t.co/cGe0cgG8qy</t>
  </si>
  <si>
    <t>gmacscotland
@DiabetesUK Dr Anthony Coll concludes
his session at #rcpeDiabetes19
by highlighting excellent results
from local @NHS_Lothian #DiabeticFoot
service Full reference here https://t.co/NSbFSQEyNz
https://t.co/Nuwmnsfzsx</t>
  </si>
  <si>
    <t xml:space="preserve">diabetesuk
</t>
  </si>
  <si>
    <t xml:space="preserve">healthinnovmcr
</t>
  </si>
  <si>
    <t xml:space="preserve">rcpemanc
</t>
  </si>
  <si>
    <t xml:space="preserve">parthaskar
</t>
  </si>
  <si>
    <t xml:space="preserve">alpanamair
</t>
  </si>
  <si>
    <t xml:space="preserve">runnermandoc
</t>
  </si>
  <si>
    <t xml:space="preserve">hughesdyfrig
</t>
  </si>
  <si>
    <t xml:space="preserve">npglondon
</t>
  </si>
  <si>
    <t xml:space="preserve">slidoapp
</t>
  </si>
  <si>
    <t xml:space="preserve">nicecomms
</t>
  </si>
  <si>
    <t xml:space="preserve">nhs_lothian
</t>
  </si>
  <si>
    <t xml:space="preserve">stu_ralston
</t>
  </si>
  <si>
    <t>athattersley
@DrKathOwen @athattersley @Stu_Ralston
@rr_metabolicmed The #rcpeDiabetes19
Sir Derrick Melville Dunlop Keynote
Medal is presented to Professor
Colin Dayan by Dr Peter Reid https://t.co/hovb8d4sTq</t>
  </si>
  <si>
    <t>drkathowen
"a little bit of C-peptide goes
a long way" - Colin Dayan on the
benefits of beta-cell preservation
#rcpeDiabetes19</t>
  </si>
  <si>
    <t>rr_metabolicmed
@DrKathOwen @athattersley @Stu_Ralston
Today’s first session (chaired
by @rr_metabolicmed) is on challenges
with endocrinology with Prof Vincent
Marks, Dr Carla Moran, Pro Isla
Mackenzie and our keynote speaker
Prof Colin Dayan #rcpeDiabetes19</t>
  </si>
  <si>
    <t>muna_shakir
Learning about #DiabeticFoot with
Dr Anthony Coll at #rcpeDiabetes19
Some useful frameworks: SINBAD
to assess severity (Version below
from @DiabetesUK) WIfI for Wound,
Ischemia, and foot Infection https://t.co/MZBInq6dsd
"A hot red foot is a presentation
not a diagnosis" https://t.co/cGe0cgG8qy</t>
  </si>
  <si>
    <t>profjohnatodd
@DrKathOwen @athattersley @Stu_Ralston
@rr_metabolicmed The #rcpeDiabetes19
Sir Derrick Melville Dunlop Keynote
Medal is presented to Professor
Colin Dayan by Dr Peter Reid https://t.co/hovb8d4sTq</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</si>
  <si>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</si>
  <si>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</si>
  <si>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</si>
  <si>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</si>
  <si>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</si>
  <si>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</si>
  <si>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</si>
  <si>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</si>
  <si>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</si>
  <si>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</si>
  <si>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</si>
  <si>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</si>
  <si>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</si>
  <si>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</si>
  <si>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</si>
  <si>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</si>
  <si>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https://www.ndm.ox.ac.uk/diabetes-in-young-adults-by-katharine-owen</t>
  </si>
  <si>
    <t>https://www.diabetesgenes.org/</t>
  </si>
  <si>
    <t>https://onlinelibrary.wiley.com/doi/full/10.1111/dom.13346?cookieSet=1</t>
  </si>
  <si>
    <t>https://www.ncbi.nlm.nih.gov/pmc/articles/PMC6591121/#__ffn_sectitle</t>
  </si>
  <si>
    <t>https://www.nice.org.uk/guidance/ng28</t>
  </si>
  <si>
    <t>Entire Graph Count</t>
  </si>
  <si>
    <t>Top URLs in Tweet in G1</t>
  </si>
  <si>
    <t>Top URLs in Tweet in G2</t>
  </si>
  <si>
    <t>G1 Count</t>
  </si>
  <si>
    <t>https://www.ncbi.nlm.nih.gov/pmc/articles/PMC6054022/</t>
  </si>
  <si>
    <t>https://www.ncbi.nlm.nih.gov/m/pubmed/29930025/</t>
  </si>
  <si>
    <t>Top URLs in Tweet in G3</t>
  </si>
  <si>
    <t>G2 Count</t>
  </si>
  <si>
    <t>Top URLs in Tweet in G4</t>
  </si>
  <si>
    <t>G3 Count</t>
  </si>
  <si>
    <t>Top URLs in Tweet in G5</t>
  </si>
  <si>
    <t>G4 Count</t>
  </si>
  <si>
    <t>G5 Count</t>
  </si>
  <si>
    <t>Top URLs in Tweet</t>
  </si>
  <si>
    <t>https://events.rcpe.ac.uk/diabetes-and-endocrinology https://twitter.com/RCPEManc/status/1179324181101629441</t>
  </si>
  <si>
    <t>https://events.rcpe.ac.uk/diabetes-and-endocrinology https://www.ncbi.nlm.nih.gov/pmc/articles/PMC6054022/ https://www.ncbi.nlm.nih.gov/m/pubmed/29930025/ https://www.ncbi.nlm.nih.gov/m/pubmed/29361475/ https://www.ncbi.nlm.nih.gov/pmc/articles/PMC4735481/ https://www.pharmaceutical-journal.com/news-and-analysis/features/immunotherapy-for-type-1-diabetes-whats-in-the-pipeline/20204622.article?firstPass=false https://www.ncbi.nlm.nih.gov/m/pubmed/29375671/ https://secure.jbs.elsevierhealth.com/action/getSharedSiteSession?redirect=https%3A%2F%2Fwww.jvascsurg.org%2Farticle%2FS0741-5214%2813%2901515-2%2Ffulltext&amp;rc=0 http://www.edinburghdiabetes.com/foot-clinic http://journals.ed.ac.uk/resmedica/article/download/942/1345/</t>
  </si>
  <si>
    <t>Top Domains in Tweet in Entire Graph</t>
  </si>
  <si>
    <t>diabetesgenes.org</t>
  </si>
  <si>
    <t>wiley.com</t>
  </si>
  <si>
    <t>org.uk</t>
  </si>
  <si>
    <t>Top Domains in Tweet in G1</t>
  </si>
  <si>
    <t>Top Domains in Tweet in G2</t>
  </si>
  <si>
    <t>Top Domains in Tweet in G3</t>
  </si>
  <si>
    <t>Top Domains in Tweet in G4</t>
  </si>
  <si>
    <t>Top Domains in Tweet in G5</t>
  </si>
  <si>
    <t>Top Domains in Tweet</t>
  </si>
  <si>
    <t>ac.uk twitter.com</t>
  </si>
  <si>
    <t>nih.gov ac.uk pharmaceutical-journal.com elsevierhealth.com edinburghdiabetes.com sli.do wiley.com org.uk diabetesgenes.org</t>
  </si>
  <si>
    <t>Top Hashtags in Tweet in Entire Graph</t>
  </si>
  <si>
    <t>diabeticfoot</t>
  </si>
  <si>
    <t>diabetes</t>
  </si>
  <si>
    <t>phaeochromocytoma</t>
  </si>
  <si>
    <t>adherence19</t>
  </si>
  <si>
    <t>pheochromocytoma</t>
  </si>
  <si>
    <t>lives2019</t>
  </si>
  <si>
    <t>ers2019</t>
  </si>
  <si>
    <t>tcp19</t>
  </si>
  <si>
    <t>ashnr19</t>
  </si>
  <si>
    <t>Top Hashtags in Tweet in G1</t>
  </si>
  <si>
    <t>Top Hashtags in Tweet in G2</t>
  </si>
  <si>
    <t>Top Hashtags in Tweet in G3</t>
  </si>
  <si>
    <t>Top Hashtags in Tweet in G4</t>
  </si>
  <si>
    <t>Top Hashtags in Tweet in G5</t>
  </si>
  <si>
    <t>hcsm</t>
  </si>
  <si>
    <t>Top Hashtags in Tweet</t>
  </si>
  <si>
    <t>rcpediabetes19 diabeticfoot diabetes phaeochromocytoma pheochromocytoma</t>
  </si>
  <si>
    <t>rcpediabetes19 lives2019 ers2019 tcp19 ashnr19 hcsm</t>
  </si>
  <si>
    <t>Top Words in Tweet in Entire Graph</t>
  </si>
  <si>
    <t>Words in Sentiment List#1: Positive</t>
  </si>
  <si>
    <t>Words in Sentiment List#2: Negative</t>
  </si>
  <si>
    <t>Words in Sentiment List#3: Angry/Violent</t>
  </si>
  <si>
    <t>Non-categorized Words</t>
  </si>
  <si>
    <t>Total Words</t>
  </si>
  <si>
    <t>#rcpediabetes19</t>
  </si>
  <si>
    <t>dr</t>
  </si>
  <si>
    <t>Top Words in Tweet in G1</t>
  </si>
  <si>
    <t>endocrinology</t>
  </si>
  <si>
    <t>symposium</t>
  </si>
  <si>
    <t>time</t>
  </si>
  <si>
    <t>here</t>
  </si>
  <si>
    <t>still</t>
  </si>
  <si>
    <t>Top Words in Tweet in G2</t>
  </si>
  <si>
    <t>more</t>
  </si>
  <si>
    <t>#diabeticfoot</t>
  </si>
  <si>
    <t>foot</t>
  </si>
  <si>
    <t>t3</t>
  </si>
  <si>
    <t>prof</t>
  </si>
  <si>
    <t>useful</t>
  </si>
  <si>
    <t>carla</t>
  </si>
  <si>
    <t>Top Words in Tweet in G3</t>
  </si>
  <si>
    <t>colin</t>
  </si>
  <si>
    <t>dayan</t>
  </si>
  <si>
    <t>keynote</t>
  </si>
  <si>
    <t>sir</t>
  </si>
  <si>
    <t>Top Words in Tweet in G4</t>
  </si>
  <si>
    <t>Top Words in Tweet in G5</t>
  </si>
  <si>
    <t>Top Words in Tweet</t>
  </si>
  <si>
    <t>#rcpediabetes19 diabetes endocrinology symposium drkathowen athattersley stu_ralston time here still</t>
  </si>
  <si>
    <t>#rcpediabetes19 dr more #diabeticfoot diabetesuk foot t3 prof useful carla</t>
  </si>
  <si>
    <t>#rcpediabetes19 colin dayan drkathowen athattersley stu_ralston rr_metabolicmed keynote dr sir</t>
  </si>
  <si>
    <t>rcpedin #rcpediabetes19</t>
  </si>
  <si>
    <t>Top Word Pairs in Tweet in Entire Graph</t>
  </si>
  <si>
    <t>drkathowen,athattersley</t>
  </si>
  <si>
    <t>athattersley,stu_ralston</t>
  </si>
  <si>
    <t>diabetes,endocrinology</t>
  </si>
  <si>
    <t>colin,dayan</t>
  </si>
  <si>
    <t>stu_ralston,rr_metabolicmed</t>
  </si>
  <si>
    <t>endocrinology,symposium</t>
  </si>
  <si>
    <t>dr,carla</t>
  </si>
  <si>
    <t>carla,moran</t>
  </si>
  <si>
    <t>still,time</t>
  </si>
  <si>
    <t>time,book</t>
  </si>
  <si>
    <t>Top Word Pairs in Tweet in G1</t>
  </si>
  <si>
    <t>book,diabetes</t>
  </si>
  <si>
    <t>symposium,taking</t>
  </si>
  <si>
    <t>taking,place</t>
  </si>
  <si>
    <t>place,next</t>
  </si>
  <si>
    <t>Top Word Pairs in Tweet in G2</t>
  </si>
  <si>
    <t>dr,anthony</t>
  </si>
  <si>
    <t>anthony,coll</t>
  </si>
  <si>
    <t>coll,#rcpediabetes19</t>
  </si>
  <si>
    <t>advice,dr</t>
  </si>
  <si>
    <t>learning,#diabeticfoot</t>
  </si>
  <si>
    <t>Top Word Pairs in Tweet in G3</t>
  </si>
  <si>
    <t>rr_metabolicmed,#rcpediabetes19</t>
  </si>
  <si>
    <t>#rcpediabetes19,sir</t>
  </si>
  <si>
    <t>sir,derrick</t>
  </si>
  <si>
    <t>derrick,melville</t>
  </si>
  <si>
    <t>melville,dunlop</t>
  </si>
  <si>
    <t>dunlop,keynote</t>
  </si>
  <si>
    <t>Top Word Pairs in Tweet in G4</t>
  </si>
  <si>
    <t>Top Word Pairs in Tweet in G5</t>
  </si>
  <si>
    <t>Top Word Pairs in Tweet</t>
  </si>
  <si>
    <t>diabetes,endocrinology  drkathowen,athattersley  athattersley,stu_ralston  endocrinology,symposium  still,time  time,book  book,diabetes  symposium,taking  taking,place  place,next</t>
  </si>
  <si>
    <t>dr,carla  carla,moran  dr,anthony  anthony,coll  coll,#rcpediabetes19  drkathowen,athattersley  athattersley,stu_ralston  colin,dayan  advice,dr  learning,#diabeticfoot</t>
  </si>
  <si>
    <t>colin,dayan  drkathowen,athattersley  athattersley,stu_ralston  stu_ralston,rr_metabolicmed  rr_metabolicmed,#rcpediabetes19  #rcpediabetes19,sir  sir,derrick  derrick,melville  melville,dunlop  dunlop,keynote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</si>
  <si>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</si>
  <si>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</si>
  <si>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</si>
  <si>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</si>
  <si>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</si>
  <si>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</si>
  <si>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</si>
  <si>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</si>
  <si>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</si>
  <si>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</si>
  <si>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</si>
  <si>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</si>
  <si>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</si>
  <si>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drkathowen diabetesuk</t>
  </si>
  <si>
    <t>Top Mentioned in Tweet</t>
  </si>
  <si>
    <t>athattersley stu_ralston rr_metabolicmed rcpedin hughesdyfrig runnermandoc alpanamair parthaskar rcpemanc healthinnovmcr</t>
  </si>
  <si>
    <t>athattersley rcpedin stu_ralston diabetesuk rr_metabolicmed drkathowen npglondon slidoapp nhs_lothian nicecomms</t>
  </si>
  <si>
    <t>athattersley stu_ralston rr_metabolicmed</t>
  </si>
  <si>
    <t>rcpedin skmch</t>
  </si>
  <si>
    <t>Top Tweeters in Entire Graph</t>
  </si>
  <si>
    <t>Top Tweeters in G1</t>
  </si>
  <si>
    <t>Top Tweeters in G2</t>
  </si>
  <si>
    <t>Top Tweeters in G3</t>
  </si>
  <si>
    <t>Top Tweeters in G4</t>
  </si>
  <si>
    <t>Top Tweeters in G5</t>
  </si>
  <si>
    <t>Top Tweeters</t>
  </si>
  <si>
    <t>parthaskar rcpedin healthinnovmcr presidentrcpe runnermandoc signguidelines alpanamair hughesdyfrig qureshisafia1 ses_imt</t>
  </si>
  <si>
    <t>edinburghwatch diabetesuk gmacscotland npglondon nicecomms nhs_lothian slidoapp muna_shakir</t>
  </si>
  <si>
    <t>drkathowen athattersley profjohnatodd rr_metabolicmed stu_ralston</t>
  </si>
  <si>
    <t>skmch drhjawaid</t>
  </si>
  <si>
    <t>healthhashtags drbalji</t>
  </si>
  <si>
    <t>Top URLs in Tweet by Count</t>
  </si>
  <si>
    <t>https://twitter.com/RCPEManc/status/1179324181101629441 https://events.rcpe.ac.uk/diabetes-and-endocrinology</t>
  </si>
  <si>
    <t>https://events.rcpe.ac.uk/diabetes-and-endocrinology https://www.ndm.ox.ac.uk/diabetes-in-young-adults-by-katharine-owen https://www.diabetesgenes.org/ https://onlinelibrary.wiley.com/doi/full/10.1111/dom.13346?cookieSet=1 https://www.ncbi.nlm.nih.gov/pmc/articles/PMC6591121/#__ffn_sectitle https://www.nice.org.uk/guidance/ng28 https://www.ncbi.nlm.nih.gov/m/pubmed/18697900/ https://app.sli.do/ http://journals.ed.ac.uk/resmedica/article/download/942/1345/ http://www.edinburghdiabetes.com/foot-clinic</t>
  </si>
  <si>
    <t>Top URLs in Tweet by Salience</t>
  </si>
  <si>
    <t>Top Domains in Tweet by Count</t>
  </si>
  <si>
    <t>twitter.com ac.uk</t>
  </si>
  <si>
    <t>nih.gov ac.uk diabetesgenes.org wiley.com org.uk sli.do edinburghdiabetes.com elsevierhealth.com pharmaceutical-journal.com</t>
  </si>
  <si>
    <t>Top Domains in Tweet by Salience</t>
  </si>
  <si>
    <t>Top Hashtags in Tweet by Count</t>
  </si>
  <si>
    <t>Top Hashtags in Tweet by Salience</t>
  </si>
  <si>
    <t>adherence19 rcpediabetes19</t>
  </si>
  <si>
    <t>diabeticfoot diabetes phaeochromocytoma pheochromocytoma rcpediabetes19</t>
  </si>
  <si>
    <t>Top Words in Tweet by Count</t>
  </si>
  <si>
    <t>still time book diabetes endocrinology symposium taking place next week</t>
  </si>
  <si>
    <t>drkathowen athattersley stu_ralston rr_metabolicmed dr t3 diabetes endocrinology today re</t>
  </si>
  <si>
    <t>attending session gulf medical university ajman uae</t>
  </si>
  <si>
    <t>today's health conferences #lives2019 #ers2019 #tcp19 #ashnr19 #hcsm</t>
  </si>
  <si>
    <t>rcpedin attending diabetes endocrinology seminar skmch lahore interesting interactive set</t>
  </si>
  <si>
    <t>foot learning #diabeticfoot dr anthony coll useful frameworks sinbad assess</t>
  </si>
  <si>
    <t>dr t3 prof drkathowen athattersley more here stu_ralston colin dayan</t>
  </si>
  <si>
    <t>drkathowen athattersley stu_ralston rr_metabolicmed sir derrick melville dunlop keynote medal</t>
  </si>
  <si>
    <t>little bit c peptide goes long way colin dayan benefits</t>
  </si>
  <si>
    <t>prof drkathowen athattersley stu_ralston today s first session chaired rr_metabolicmed</t>
  </si>
  <si>
    <t>dr useful carla moran foot summary drugs affect thyroid hormone</t>
  </si>
  <si>
    <t>Top Words in Tweet by Salience</t>
  </si>
  <si>
    <t>t3 dr prof diabetes endocrinology drkathowen athattersley stu_ralston rr_metabolicmed today</t>
  </si>
  <si>
    <t>attending diabetes endocrinology seminar skmch lahore interesting interactive set lectures</t>
  </si>
  <si>
    <t>t3 prof dr drkathowen athattersley more here stu_ralston colin dayan</t>
  </si>
  <si>
    <t>foot summary drugs affect thyroid hormone synthesis action presenting rcpedin</t>
  </si>
  <si>
    <t>Top Word Pairs in Tweet by Count</t>
  </si>
  <si>
    <t>still,time  time,book  book,diabetes  diabetes,endocrinology  endocrinology,symposium  symposium,taking  taking,place  place,next  next,week  week,grab</t>
  </si>
  <si>
    <t>drkathowen,athattersley  athattersley,stu_ralston  stu_ralston,rr_metabolicmed  diabetes,endocrinology  stu_ralston,#rcpediabetes19  t3,t3  dr,peter  colin,dayan  make,sure  sure,join</t>
  </si>
  <si>
    <t>attending,session  session,gulf  gulf,medical  medical,university  university,ajman  ajman,uae  uae,#rcpediabetes19</t>
  </si>
  <si>
    <t>today's,health  health,conferences  conferences,#lives2019  #lives2019,#ers2019  #ers2019,#tcp19  #tcp19,#rcpediabetes19  #rcpediabetes19,#ashnr19  #ashnr19,#hcsm</t>
  </si>
  <si>
    <t>attending,rcpedin  rcpedin,diabetes  diabetes,endocrinology  endocrinology,seminar  seminar,#rcpediabetes19  #rcpediabetes19,skmch  skmch,lahore  interesting,interactive  interactive,set  set,lectures</t>
  </si>
  <si>
    <t>learning,#diabeticfoot  #diabeticfoot,dr  dr,anthony  anthony,coll  coll,#rcpediabetes19  #rcpediabetes19,useful  useful,frameworks  frameworks,sinbad  sinbad,assess  assess,severity</t>
  </si>
  <si>
    <t>drkathowen,athattersley  athattersley,stu_ralston  colin,dayan  dr,carla  carla,moran  isla,mackenzie  prof,colin  read,more  dr,anthony  anthony,coll</t>
  </si>
  <si>
    <t>drkathowen,athattersley  athattersley,stu_ralston  stu_ralston,rr_metabolicmed  rr_metabolicmed,#rcpediabetes19  #rcpediabetes19,sir  sir,derrick  derrick,melville  melville,dunlop  dunlop,keynote  keynote,medal</t>
  </si>
  <si>
    <t>little,bit  bit,c  c,peptide  peptide,goes  goes,long  long,way  way,colin  colin,dayan  dayan,benefits  benefits,beta</t>
  </si>
  <si>
    <t>drkathowen,athattersley  athattersley,stu_ralston  stu_ralston,today  today,s  s,first  first,session  session,chaired  chaired,rr_metabolicmed  rr_metabolicmed,challenges  challenges,endocrinology</t>
  </si>
  <si>
    <t>dr,carla  carla,moran  useful,summary  summary,drugs  drugs,affect  affect,thyroid  thyroid,hormone  hormone,synthesis  synthesis,action  action,dr</t>
  </si>
  <si>
    <t>Top Word Pairs in Tweet by Salience</t>
  </si>
  <si>
    <t>stu_ralston,rr_metabolicmed  drkathowen,athattersley  athattersley,stu_ralston  diabetes,endocrinology  stu_ralston,#rcpediabetes19  t3,t3  dr,peter  colin,dayan  make,sure  sure,join</t>
  </si>
  <si>
    <t>useful,summary  summary,drugs  drugs,affect  affect,thyroid  thyroid,hormone  hormone,synthesis  synthesis,action  action,dr  moran,presenting  presenting,#rcpediabetes19</t>
  </si>
  <si>
    <t>Word</t>
  </si>
  <si>
    <t>moran</t>
  </si>
  <si>
    <t>book</t>
  </si>
  <si>
    <t>taking</t>
  </si>
  <si>
    <t>place</t>
  </si>
  <si>
    <t>next</t>
  </si>
  <si>
    <t>week</t>
  </si>
  <si>
    <t>grab</t>
  </si>
  <si>
    <t>spot</t>
  </si>
  <si>
    <t>peter</t>
  </si>
  <si>
    <t>anthony</t>
  </si>
  <si>
    <t>coll</t>
  </si>
  <si>
    <t>today</t>
  </si>
  <si>
    <t>derrick</t>
  </si>
  <si>
    <t>melville</t>
  </si>
  <si>
    <t>dunlop</t>
  </si>
  <si>
    <t>diagnosis</t>
  </si>
  <si>
    <t>session</t>
  </si>
  <si>
    <t>isla</t>
  </si>
  <si>
    <t>mackenzie</t>
  </si>
  <si>
    <t>medal</t>
  </si>
  <si>
    <t>presented</t>
  </si>
  <si>
    <t>professor</t>
  </si>
  <si>
    <t>reid</t>
  </si>
  <si>
    <t>learning</t>
  </si>
  <si>
    <t>sinbad</t>
  </si>
  <si>
    <t>presentation</t>
  </si>
  <si>
    <t>treatments</t>
  </si>
  <si>
    <t>s</t>
  </si>
  <si>
    <t>first</t>
  </si>
  <si>
    <t>re</t>
  </si>
  <si>
    <t>debate</t>
  </si>
  <si>
    <t>treatment</t>
  </si>
  <si>
    <t>read</t>
  </si>
  <si>
    <t>attending</t>
  </si>
  <si>
    <t>frameworks</t>
  </si>
  <si>
    <t>assess</t>
  </si>
  <si>
    <t>severity</t>
  </si>
  <si>
    <t>version</t>
  </si>
  <si>
    <t>below</t>
  </si>
  <si>
    <t>wifi</t>
  </si>
  <si>
    <t>wound</t>
  </si>
  <si>
    <t>ischemia</t>
  </si>
  <si>
    <t>infection</t>
  </si>
  <si>
    <t>hot</t>
  </si>
  <si>
    <t>red</t>
  </si>
  <si>
    <t>advice</t>
  </si>
  <si>
    <t>patients</t>
  </si>
  <si>
    <t>information</t>
  </si>
  <si>
    <t>chaired</t>
  </si>
  <si>
    <t>challenges</t>
  </si>
  <si>
    <t>vincent</t>
  </si>
  <si>
    <t>marks</t>
  </si>
  <si>
    <t>pro</t>
  </si>
  <si>
    <t>speaker</t>
  </si>
  <si>
    <t>everyone</t>
  </si>
  <si>
    <t>fantastic</t>
  </si>
  <si>
    <t>speakers</t>
  </si>
  <si>
    <t>#diabetes</t>
  </si>
  <si>
    <t>cost</t>
  </si>
  <si>
    <t>image</t>
  </si>
  <si>
    <t>make</t>
  </si>
  <si>
    <t>sure</t>
  </si>
  <si>
    <t>join</t>
  </si>
  <si>
    <t>using</t>
  </si>
  <si>
    <t>interesting</t>
  </si>
  <si>
    <t>live</t>
  </si>
  <si>
    <t>watch</t>
  </si>
  <si>
    <t>out</t>
  </si>
  <si>
    <t>today's</t>
  </si>
  <si>
    <t>summary</t>
  </si>
  <si>
    <t>drugs</t>
  </si>
  <si>
    <t>affect</t>
  </si>
  <si>
    <t>thyroid</t>
  </si>
  <si>
    <t>hormone</t>
  </si>
  <si>
    <t>synthesis</t>
  </si>
  <si>
    <t>action</t>
  </si>
  <si>
    <t>presenting</t>
  </si>
  <si>
    <t>practical</t>
  </si>
  <si>
    <t>investigation</t>
  </si>
  <si>
    <t>management</t>
  </si>
  <si>
    <t>endocrine</t>
  </si>
  <si>
    <t>problems</t>
  </si>
  <si>
    <t>following</t>
  </si>
  <si>
    <t>novel</t>
  </si>
  <si>
    <t>cancer</t>
  </si>
  <si>
    <t>two</t>
  </si>
  <si>
    <t>references</t>
  </si>
  <si>
    <t>question</t>
  </si>
  <si>
    <t>side</t>
  </si>
  <si>
    <t>taylor</t>
  </si>
  <si>
    <t>kristien</t>
  </si>
  <si>
    <t>boelaert</t>
  </si>
  <si>
    <t>against</t>
  </si>
  <si>
    <t>c</t>
  </si>
  <si>
    <t>benefits</t>
  </si>
  <si>
    <t>looking</t>
  </si>
  <si>
    <t>forward</t>
  </si>
  <si>
    <t>being</t>
  </si>
  <si>
    <t>excited</t>
  </si>
  <si>
    <t>hear</t>
  </si>
  <si>
    <t>form</t>
  </si>
  <si>
    <t>line</t>
  </si>
  <si>
    <t>up</t>
  </si>
  <si>
    <t>including</t>
  </si>
  <si>
    <t>mody</t>
  </si>
  <si>
    <t>type</t>
  </si>
  <si>
    <t>see</t>
  </si>
  <si>
    <t>service</t>
  </si>
  <si>
    <t>lecture</t>
  </si>
  <si>
    <t>immunotherapy</t>
  </si>
  <si>
    <t>well</t>
  </si>
  <si>
    <t>further</t>
  </si>
  <si>
    <t>know</t>
  </si>
  <si>
    <t>criteria</t>
  </si>
  <si>
    <t>patient</t>
  </si>
  <si>
    <t>really</t>
  </si>
  <si>
    <t>hypothyroidism</t>
  </si>
  <si>
    <t>increased</t>
  </si>
  <si>
    <t>massively</t>
  </si>
  <si>
    <t>uk</t>
  </si>
  <si>
    <t>clinical</t>
  </si>
  <si>
    <t>evidence</t>
  </si>
  <si>
    <t>combined</t>
  </si>
  <si>
    <t>t4</t>
  </si>
  <si>
    <t>therapy</t>
  </si>
  <si>
    <t>limited</t>
  </si>
  <si>
    <t>research</t>
  </si>
  <si>
    <t>#phaeochromocytoma</t>
  </si>
  <si>
    <t>10</t>
  </si>
  <si>
    <t>tweets</t>
  </si>
  <si>
    <t>hashtag</t>
  </si>
  <si>
    <t>programme</t>
  </si>
  <si>
    <t>twitter</t>
  </si>
  <si>
    <t>allowing</t>
  </si>
  <si>
    <t>upload</t>
  </si>
  <si>
    <t>present</t>
  </si>
  <si>
    <t>tweeting</t>
  </si>
  <si>
    <t>quiet</t>
  </si>
  <si>
    <t>hello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</si>
  <si>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</si>
  <si>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</si>
  <si>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</si>
  <si>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</si>
  <si>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</si>
  <si>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</si>
  <si>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</si>
  <si>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</si>
  <si>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</si>
  <si>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</si>
  <si>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</si>
  <si>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</si>
  <si>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</si>
  <si>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</si>
  <si>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</si>
  <si>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</si>
  <si>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</si>
  <si>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</si>
  <si>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</si>
  <si>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</si>
  <si>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</si>
  <si>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</si>
  <si>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</si>
  <si>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</si>
  <si>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</si>
  <si>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</si>
  <si>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</si>
  <si>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</si>
  <si>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</si>
  <si>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</si>
  <si>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</si>
  <si>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</si>
  <si>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</si>
  <si>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</si>
  <si>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</si>
  <si>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</si>
  <si>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</si>
  <si>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</si>
  <si>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</si>
  <si>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</si>
  <si>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</si>
  <si>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</si>
  <si>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</si>
  <si>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</si>
  <si>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</si>
  <si>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</si>
  <si>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</si>
  <si>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39, 108, 0</t>
  </si>
  <si>
    <t>170, 43, 0</t>
  </si>
  <si>
    <t>131, 62, 0</t>
  </si>
  <si>
    <t>85, 85, 0</t>
  </si>
  <si>
    <t>Red</t>
  </si>
  <si>
    <t>216, 20, 0</t>
  </si>
  <si>
    <t>G1: #rcpediabetes19 diabetes endocrinology symposium drkathowen athattersley stu_ralston time here still</t>
  </si>
  <si>
    <t>G2: #rcpediabetes19 dr more #diabeticfoot diabetesuk foot t3 prof useful carla</t>
  </si>
  <si>
    <t>G3: #rcpediabetes19 colin dayan drkathowen athattersley stu_ralston rr_metabolicmed keynote dr sir</t>
  </si>
  <si>
    <t>G4: rcpedin #rcpediabetes19</t>
  </si>
  <si>
    <t>G5: #rcpediabetes19</t>
  </si>
  <si>
    <t>Edge Weight▓1▓7▓0▓True▓Green▓Red▓▓Edge Weight▓2▓5▓0▓3▓10▓False▓Edge Weight▓1▓7▓0▓32▓6▓False▓▓0▓0▓0▓True▓Black▓Black▓▓Followers▓38▓17867▓0▓162▓1000▓False▓Followers▓38▓388054▓0▓100▓70▓False▓▓0▓0▓0▓0▓0▓False▓▓0▓0▓0▓0▓0▓False</t>
  </si>
  <si>
    <t>Subgraph</t>
  </si>
  <si>
    <t>GraphSource░TwitterSearch▓GraphTerm░#rcpeDiabetes19▓ImportDescription░The graph represents a network of 30 Twitter users whose recent tweets contained "#rcpeDiabetes19", or who were replied to or mentioned in those tweets, taken from a data set limited to a maximum of 18,000 tweets.  The network was obtained from Twitter on Wednesday, 02 October 2019 at 17:20 UTC.
The tweets in the network were tweeted over the 5-day, 3-hour, 54-minute period from Friday, 27 September 2019 at 13:00 UTC to Wednesday, 02 October 2019 at 16:54 UTC.
There is an edge for each "replies-to" relationship in a tweet, an edge for each "mentions" relationship in a tweet, and a self-loop edge for each tweet that is not a "replies-to" or "mentions".▓ImportSuggestedTitle░#rcpeDiabetes19 Twitter NodeXL SNA Map and Report for Wednesday, 02 October 2019 at 17:20 UTC▓ImportSuggestedFileNameNoExtension░2019-10-02 17-20-26 NodeXL Twitter Search #rcpeDiabetes19▓GroupingDescription░The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</si>
</sst>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936767"/>
        <c:axId val="50886584"/>
      </c:barChart>
      <c:catAx>
        <c:axId val="42936767"/>
        <c:scaling>
          <c:orientation val="minMax"/>
        </c:scaling>
        <c:axPos val="b"/>
        <c:delete val="1"/>
        <c:majorTickMark val="out"/>
        <c:minorTickMark val="none"/>
        <c:tickLblPos val="none"/>
        <c:crossAx val="50886584"/>
        <c:crosses val="autoZero"/>
        <c:auto val="1"/>
        <c:lblOffset val="100"/>
        <c:noMultiLvlLbl val="0"/>
      </c:catAx>
      <c:valAx>
        <c:axId val="50886584"/>
        <c:scaling>
          <c:orientation val="minMax"/>
        </c:scaling>
        <c:axPos val="l"/>
        <c:delete val="1"/>
        <c:majorTickMark val="out"/>
        <c:minorTickMark val="none"/>
        <c:tickLblPos val="none"/>
        <c:crossAx val="42936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residentrcp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rcped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ignguideli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intme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nyonyozintu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qureshisafi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ses_im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drbalj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healthhashtag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drhjawai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km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dinburghwat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gmacscotlan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iabetesu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healthinnovmc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cpeman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parthask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lpanamai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unnermando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hughesdyfri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npglond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lidoap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nicecom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nhs_lothi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tu_ralst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thattersl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drkathow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rr_metabolicme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una_shak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profjohnatod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0" totalsRowShown="0" headerRowDxfId="353" dataDxfId="317">
  <autoFilter ref="A2:BN110"/>
  <tableColumns count="66">
    <tableColumn id="1" name="Vertex 1" dataDxfId="302"/>
    <tableColumn id="2" name="Vertex 2" dataDxfId="300"/>
    <tableColumn id="3" name="Color" dataDxfId="301"/>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207"/>
    <tableColumn id="7" name="ID" dataDxfId="319"/>
    <tableColumn id="9" name="Dynamic Filter" dataDxfId="318"/>
    <tableColumn id="8" name="Add Your Own Columns Here" dataDxfId="299"/>
    <tableColumn id="15" name="Relationship" dataDxfId="298"/>
    <tableColumn id="16" name="Relationship Date (UTC)" dataDxfId="297"/>
    <tableColumn id="17" name="Tweet" dataDxfId="296"/>
    <tableColumn id="18" name="URLs in Tweet" dataDxfId="295"/>
    <tableColumn id="19" name="Domains in Tweet" dataDxfId="294"/>
    <tableColumn id="20" name="Hashtags in Tweet" dataDxfId="293"/>
    <tableColumn id="21" name="Media in Tweet" dataDxfId="292"/>
    <tableColumn id="22" name="Tweet Image File" dataDxfId="291"/>
    <tableColumn id="23" name="Tweet Date (UTC)" dataDxfId="290"/>
    <tableColumn id="24" name="Date" dataDxfId="289"/>
    <tableColumn id="25" name="Time" dataDxfId="288"/>
    <tableColumn id="26" name="Twitter Page for Tweet" dataDxfId="287"/>
    <tableColumn id="27" name="Latitude" dataDxfId="286"/>
    <tableColumn id="28" name="Longitude" dataDxfId="285"/>
    <tableColumn id="29" name="Imported ID" dataDxfId="284"/>
    <tableColumn id="30" name="In-Reply-To Tweet ID" dataDxfId="283"/>
    <tableColumn id="31" name="Favorited" dataDxfId="282"/>
    <tableColumn id="32" name="Favorite Count" dataDxfId="281"/>
    <tableColumn id="33" name="In-Reply-To User ID" dataDxfId="280"/>
    <tableColumn id="34" name="Is Quote Status" dataDxfId="279"/>
    <tableColumn id="35" name="Language" dataDxfId="278"/>
    <tableColumn id="36" name="Possibly Sensitive" dataDxfId="277"/>
    <tableColumn id="37" name="Quoted Status ID" dataDxfId="276"/>
    <tableColumn id="38" name="Retweeted" dataDxfId="275"/>
    <tableColumn id="39" name="Retweet Count" dataDxfId="274"/>
    <tableColumn id="40" name="Retweet ID" dataDxfId="273"/>
    <tableColumn id="41" name="Source" dataDxfId="272"/>
    <tableColumn id="42" name="Truncated" dataDxfId="271"/>
    <tableColumn id="43" name="Unified Twitter ID" dataDxfId="270"/>
    <tableColumn id="44" name="Imported Tweet Type" dataDxfId="269"/>
    <tableColumn id="45" name="Added By Extended Analysis" dataDxfId="268"/>
    <tableColumn id="46" name="Corrected By Extended Analysis" dataDxfId="267"/>
    <tableColumn id="47" name="Place Bounding Box" dataDxfId="266"/>
    <tableColumn id="48" name="Place Country" dataDxfId="265"/>
    <tableColumn id="49" name="Place Country Code" dataDxfId="264"/>
    <tableColumn id="50" name="Place Full Name" dataDxfId="263"/>
    <tableColumn id="51" name="Place ID" dataDxfId="262"/>
    <tableColumn id="52" name="Place Name" dataDxfId="261"/>
    <tableColumn id="53" name="Place Type" dataDxfId="260"/>
    <tableColumn id="54" name="Place URL" dataDxfId="25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4" totalsRowShown="0" headerRowDxfId="191" dataDxfId="190">
  <autoFilter ref="A14:L24"/>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L37" totalsRowShown="0" headerRowDxfId="176" dataDxfId="175">
  <autoFilter ref="A27:L3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L50" totalsRowShown="0" headerRowDxfId="161" dataDxfId="160">
  <autoFilter ref="A40:L5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L63" totalsRowShown="0" headerRowDxfId="146" dataDxfId="145">
  <autoFilter ref="A53:L6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L68" totalsRowShown="0" headerRowDxfId="131" dataDxfId="130">
  <autoFilter ref="A66:L6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L81" totalsRowShown="0" headerRowDxfId="128" dataDxfId="127">
  <autoFilter ref="A71:L81"/>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L94" totalsRowShown="0" headerRowDxfId="101" dataDxfId="100">
  <autoFilter ref="A84:L94"/>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23" totalsRowShown="0" headerRowDxfId="76" dataDxfId="75">
  <autoFilter ref="A1:G32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52" dataDxfId="303">
  <autoFilter ref="A2:BT32"/>
  <tableColumns count="72">
    <tableColumn id="1" name="Vertex" dataDxfId="316"/>
    <tableColumn id="72" name="Subgraph"/>
    <tableColumn id="2" name="Color" dataDxfId="315"/>
    <tableColumn id="5" name="Shape" dataDxfId="314"/>
    <tableColumn id="6" name="Size" dataDxfId="313"/>
    <tableColumn id="4" name="Opacity" dataDxfId="239"/>
    <tableColumn id="7" name="Image File" dataDxfId="237"/>
    <tableColumn id="3" name="Visibility" dataDxfId="238"/>
    <tableColumn id="10" name="Label" dataDxfId="312"/>
    <tableColumn id="16" name="Label Fill Color" dataDxfId="311"/>
    <tableColumn id="9" name="Label Position" dataDxfId="233"/>
    <tableColumn id="8" name="Tooltip" dataDxfId="231"/>
    <tableColumn id="18" name="Layout Order" dataDxfId="232"/>
    <tableColumn id="13" name="X" dataDxfId="310"/>
    <tableColumn id="14" name="Y" dataDxfId="309"/>
    <tableColumn id="12" name="Locked?" dataDxfId="308"/>
    <tableColumn id="19" name="Polar R" dataDxfId="307"/>
    <tableColumn id="20" name="Polar Angle" dataDxfId="30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5"/>
    <tableColumn id="28" name="Dynamic Filter" dataDxfId="304"/>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87" totalsRowShown="0" headerRowDxfId="67" dataDxfId="66">
  <autoFilter ref="A1:L28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23" dataDxfId="22">
  <autoFilter ref="A2:C1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51">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50"/>
    <tableColumn id="20" name="Collapsed X"/>
    <tableColumn id="21" name="Collapsed Y"/>
    <tableColumn id="6" name="ID" dataDxfId="349"/>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48" dataDxfId="347">
  <autoFilter ref="A1:C31"/>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6"/>
    <tableColumn id="2" name="Degree Frequency" dataDxfId="345">
      <calculatedColumnFormula>COUNTIF(Vertices[Degree], "&gt;= " &amp; D2) - COUNTIF(Vertices[Degree], "&gt;=" &amp; D3)</calculatedColumnFormula>
    </tableColumn>
    <tableColumn id="3" name="In-Degree Bin" dataDxfId="344"/>
    <tableColumn id="4" name="In-Degree Frequency" dataDxfId="343">
      <calculatedColumnFormula>COUNTIF(Vertices[In-Degree], "&gt;= " &amp; F2) - COUNTIF(Vertices[In-Degree], "&gt;=" &amp; F3)</calculatedColumnFormula>
    </tableColumn>
    <tableColumn id="5" name="Out-Degree Bin" dataDxfId="342"/>
    <tableColumn id="6" name="Out-Degree Frequency" dataDxfId="341">
      <calculatedColumnFormula>COUNTIF(Vertices[Out-Degree], "&gt;= " &amp; H2) - COUNTIF(Vertices[Out-Degree], "&gt;=" &amp; H3)</calculatedColumnFormula>
    </tableColumn>
    <tableColumn id="7" name="Betweenness Centrality Bin" dataDxfId="340"/>
    <tableColumn id="8" name="Betweenness Centrality Frequency" dataDxfId="339">
      <calculatedColumnFormula>COUNTIF(Vertices[Betweenness Centrality], "&gt;= " &amp; J2) - COUNTIF(Vertices[Betweenness Centrality], "&gt;=" &amp; J3)</calculatedColumnFormula>
    </tableColumn>
    <tableColumn id="9" name="Closeness Centrality Bin" dataDxfId="338"/>
    <tableColumn id="10" name="Closeness Centrality Frequency" dataDxfId="337">
      <calculatedColumnFormula>COUNTIF(Vertices[Closeness Centrality], "&gt;= " &amp; L2) - COUNTIF(Vertices[Closeness Centrality], "&gt;=" &amp; L3)</calculatedColumnFormula>
    </tableColumn>
    <tableColumn id="11" name="Eigenvector Centrality Bin" dataDxfId="336"/>
    <tableColumn id="12" name="Eigenvector Centrality Frequency" dataDxfId="335">
      <calculatedColumnFormula>COUNTIF(Vertices[Eigenvector Centrality], "&gt;= " &amp; N2) - COUNTIF(Vertices[Eigenvector Centrality], "&gt;=" &amp; N3)</calculatedColumnFormula>
    </tableColumn>
    <tableColumn id="18" name="PageRank Bin" dataDxfId="334"/>
    <tableColumn id="17" name="PageRank Frequency" dataDxfId="333">
      <calculatedColumnFormula>COUNTIF(Vertices[Eigenvector Centrality], "&gt;= " &amp; P2) - COUNTIF(Vertices[Eigenvector Centrality], "&gt;=" &amp; P3)</calculatedColumnFormula>
    </tableColumn>
    <tableColumn id="13" name="Clustering Coefficient Bin" dataDxfId="332"/>
    <tableColumn id="14" name="Clustering Coefficient Frequency" dataDxfId="331">
      <calculatedColumnFormula>COUNTIF(Vertices[Clustering Coefficient], "&gt;= " &amp; R2) - COUNTIF(Vertices[Clustering Coefficient], "&gt;=" &amp; R3)</calculatedColumnFormula>
    </tableColumn>
    <tableColumn id="15" name="Dynamic Filter Bin" dataDxfId="330"/>
    <tableColumn id="16" name="Dynamic Filter Frequency" dataDxfId="3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ymplur.com/healthcare-hashtags/conferences/" TargetMode="External" /><Relationship Id="rId2" Type="http://schemas.openxmlformats.org/officeDocument/2006/relationships/hyperlink" Target="https://twitter.com/RCPEManc/status/1179324181101629441" TargetMode="External" /><Relationship Id="rId3" Type="http://schemas.openxmlformats.org/officeDocument/2006/relationships/hyperlink" Target="https://twitter.com/RCPEManc/status/1179324181101629441" TargetMode="External" /><Relationship Id="rId4" Type="http://schemas.openxmlformats.org/officeDocument/2006/relationships/hyperlink" Target="https://twitter.com/RCPEManc/status/1179324181101629441" TargetMode="External" /><Relationship Id="rId5" Type="http://schemas.openxmlformats.org/officeDocument/2006/relationships/hyperlink" Target="https://twitter.com/RCPEManc/status/1179324181101629441" TargetMode="External" /><Relationship Id="rId6" Type="http://schemas.openxmlformats.org/officeDocument/2006/relationships/hyperlink" Target="https://twitter.com/RCPEManc/status/1179324181101629441" TargetMode="External" /><Relationship Id="rId7" Type="http://schemas.openxmlformats.org/officeDocument/2006/relationships/hyperlink" Target="https://twitter.com/RCPEManc/status/1179324181101629441" TargetMode="External" /><Relationship Id="rId8" Type="http://schemas.openxmlformats.org/officeDocument/2006/relationships/hyperlink" Target="http://journals.ed.ac.uk/resmedica/article/download/942/1345/" TargetMode="External" /><Relationship Id="rId9" Type="http://schemas.openxmlformats.org/officeDocument/2006/relationships/hyperlink" Target="https://app.sli.do/" TargetMode="External" /><Relationship Id="rId10" Type="http://schemas.openxmlformats.org/officeDocument/2006/relationships/hyperlink" Target="https://www.ncbi.nlm.nih.gov/m/pubmed/18697900/" TargetMode="External" /><Relationship Id="rId11" Type="http://schemas.openxmlformats.org/officeDocument/2006/relationships/hyperlink" Target="https://events.rcpe.ac.uk/diabetes-and-endocrinology" TargetMode="External" /><Relationship Id="rId12" Type="http://schemas.openxmlformats.org/officeDocument/2006/relationships/hyperlink" Target="https://events.rcpe.ac.uk/diabetes-and-endocrinology" TargetMode="External" /><Relationship Id="rId13" Type="http://schemas.openxmlformats.org/officeDocument/2006/relationships/hyperlink" Target="https://www.ncbi.nlm.nih.gov/m/pubmed/29361475/" TargetMode="External" /><Relationship Id="rId14" Type="http://schemas.openxmlformats.org/officeDocument/2006/relationships/hyperlink" Target="https://www.ncbi.nlm.nih.gov/pmc/articles/PMC4735481/" TargetMode="External" /><Relationship Id="rId15" Type="http://schemas.openxmlformats.org/officeDocument/2006/relationships/hyperlink" Target="https://www.pharmaceutical-journal.com/news-and-analysis/features/immunotherapy-for-type-1-diabetes-whats-in-the-pipeline/20204622.article?firstPass=false" TargetMode="External" /><Relationship Id="rId16" Type="http://schemas.openxmlformats.org/officeDocument/2006/relationships/hyperlink" Target="https://www.ncbi.nlm.nih.gov/m/pubmed/29375671/" TargetMode="External" /><Relationship Id="rId17" Type="http://schemas.openxmlformats.org/officeDocument/2006/relationships/hyperlink" Target="https://app.sli.do/" TargetMode="External" /><Relationship Id="rId18" Type="http://schemas.openxmlformats.org/officeDocument/2006/relationships/hyperlink" Target="https://secure.jbs.elsevierhealth.com/action/getSharedSiteSession?redirect=https%3A%2F%2Fwww.jvascsurg.org%2Farticle%2FS0741-5214%2813%2901515-2%2Ffulltext&amp;rc=0" TargetMode="External" /><Relationship Id="rId19" Type="http://schemas.openxmlformats.org/officeDocument/2006/relationships/hyperlink" Target="http://www.edinburghdiabetes.com/foot-clinic" TargetMode="External" /><Relationship Id="rId20" Type="http://schemas.openxmlformats.org/officeDocument/2006/relationships/hyperlink" Target="https://www.ncbi.nlm.nih.gov/m/pubmed/18697900/" TargetMode="External" /><Relationship Id="rId21" Type="http://schemas.openxmlformats.org/officeDocument/2006/relationships/hyperlink" Target="https://events.rcpe.ac.uk/diabetes-and-endocrinology" TargetMode="External" /><Relationship Id="rId22" Type="http://schemas.openxmlformats.org/officeDocument/2006/relationships/hyperlink" Target="https://pbs.twimg.com/media/EF3jTJDWoAEVsfz.jpg" TargetMode="External" /><Relationship Id="rId23" Type="http://schemas.openxmlformats.org/officeDocument/2006/relationships/hyperlink" Target="https://pbs.twimg.com/media/EF30wtVWwAIHV9G.jpg" TargetMode="External" /><Relationship Id="rId24" Type="http://schemas.openxmlformats.org/officeDocument/2006/relationships/hyperlink" Target="https://pbs.twimg.com/media/EF4SkYdXYAQLKG6.jpg" TargetMode="External" /><Relationship Id="rId25" Type="http://schemas.openxmlformats.org/officeDocument/2006/relationships/hyperlink" Target="https://pbs.twimg.com/media/EF4oqZPWsAAR_bj.jpg" TargetMode="External" /><Relationship Id="rId26" Type="http://schemas.openxmlformats.org/officeDocument/2006/relationships/hyperlink" Target="https://pbs.twimg.com/media/EF3N7MYXUAEhmeM.jpg" TargetMode="External" /><Relationship Id="rId27" Type="http://schemas.openxmlformats.org/officeDocument/2006/relationships/hyperlink" Target="https://pbs.twimg.com/media/EF3SfNvXoAAC_fG.jpg" TargetMode="External" /><Relationship Id="rId28" Type="http://schemas.openxmlformats.org/officeDocument/2006/relationships/hyperlink" Target="https://pbs.twimg.com/media/EF3WN3hX0AAG2xs.jpg" TargetMode="External" /><Relationship Id="rId29" Type="http://schemas.openxmlformats.org/officeDocument/2006/relationships/hyperlink" Target="https://pbs.twimg.com/media/EF3erteXoAAGz2P.jpg" TargetMode="External" /><Relationship Id="rId30" Type="http://schemas.openxmlformats.org/officeDocument/2006/relationships/hyperlink" Target="https://pbs.twimg.com/media/EF3rVg9W4AQ_qPG.jpg" TargetMode="External" /><Relationship Id="rId31" Type="http://schemas.openxmlformats.org/officeDocument/2006/relationships/hyperlink" Target="https://pbs.twimg.com/media/EF3wzROXUAIyadr.jpg" TargetMode="External" /><Relationship Id="rId32" Type="http://schemas.openxmlformats.org/officeDocument/2006/relationships/hyperlink" Target="https://pbs.twimg.com/media/EF30wtVWwAIHV9G.jpg" TargetMode="External" /><Relationship Id="rId33" Type="http://schemas.openxmlformats.org/officeDocument/2006/relationships/hyperlink" Target="https://pbs.twimg.com/media/EF4McqOWoAI91iC.jpg" TargetMode="External" /><Relationship Id="rId34" Type="http://schemas.openxmlformats.org/officeDocument/2006/relationships/hyperlink" Target="https://pbs.twimg.com/media/EF4SkYdXYAQLKG6.jpg" TargetMode="External" /><Relationship Id="rId35" Type="http://schemas.openxmlformats.org/officeDocument/2006/relationships/hyperlink" Target="https://pbs.twimg.com/media/EF4h1f3X0AEhW7l.jpg" TargetMode="External" /><Relationship Id="rId36" Type="http://schemas.openxmlformats.org/officeDocument/2006/relationships/hyperlink" Target="https://pbs.twimg.com/media/EF4ix0GWwAAs0tB.jpg" TargetMode="External" /><Relationship Id="rId37" Type="http://schemas.openxmlformats.org/officeDocument/2006/relationships/hyperlink" Target="https://pbs.twimg.com/media/EF4kcjQXUAAxxul.jpg" TargetMode="External" /><Relationship Id="rId38" Type="http://schemas.openxmlformats.org/officeDocument/2006/relationships/hyperlink" Target="https://pbs.twimg.com/media/EF4oqZPWsAAR_bj.jpg" TargetMode="External" /><Relationship Id="rId39" Type="http://schemas.openxmlformats.org/officeDocument/2006/relationships/hyperlink" Target="https://pbs.twimg.com/amplify_video_thumb/1165987443679670276/img/vqzxbQcsPWZDnrkt.jpg" TargetMode="External" /><Relationship Id="rId40" Type="http://schemas.openxmlformats.org/officeDocument/2006/relationships/hyperlink" Target="https://pbs.twimg.com/media/EF3m0dgXoAIdZEK.jpg" TargetMode="External" /><Relationship Id="rId41" Type="http://schemas.openxmlformats.org/officeDocument/2006/relationships/hyperlink" Target="https://pbs.twimg.com/media/EF3m0dgXoAIdZEK.jpg" TargetMode="External" /><Relationship Id="rId42" Type="http://schemas.openxmlformats.org/officeDocument/2006/relationships/hyperlink" Target="https://pbs.twimg.com/media/EF3m0dgXoAIdZEK.jpg" TargetMode="External" /><Relationship Id="rId43" Type="http://schemas.openxmlformats.org/officeDocument/2006/relationships/hyperlink" Target="https://pbs.twimg.com/media/EF3m0dgXoAIdZEK.jpg" TargetMode="External" /><Relationship Id="rId44" Type="http://schemas.openxmlformats.org/officeDocument/2006/relationships/hyperlink" Target="http://pbs.twimg.com/profile_images/536823730547064833/zurkXuCp_normal.jpeg" TargetMode="External" /><Relationship Id="rId45" Type="http://schemas.openxmlformats.org/officeDocument/2006/relationships/hyperlink" Target="http://pbs.twimg.com/profile_images/1088350564499501056/_4NQeTuq_normal.jpg" TargetMode="External" /><Relationship Id="rId46" Type="http://schemas.openxmlformats.org/officeDocument/2006/relationships/hyperlink" Target="http://pbs.twimg.com/profile_images/1153973372373651456/X9lrzEYo_normal.jpg" TargetMode="External" /><Relationship Id="rId47" Type="http://schemas.openxmlformats.org/officeDocument/2006/relationships/hyperlink" Target="http://pbs.twimg.com/profile_images/791762418728890368/6uQ--mKz_normal.jpg" TargetMode="External" /><Relationship Id="rId48" Type="http://schemas.openxmlformats.org/officeDocument/2006/relationships/hyperlink" Target="http://pbs.twimg.com/profile_images/857617508156805120/IIPBM1UJ_normal.jpg" TargetMode="External" /><Relationship Id="rId49" Type="http://schemas.openxmlformats.org/officeDocument/2006/relationships/hyperlink" Target="http://pbs.twimg.com/profile_images/1098590400225464326/Fqm5elrq_normal.jpg" TargetMode="External" /><Relationship Id="rId50" Type="http://schemas.openxmlformats.org/officeDocument/2006/relationships/hyperlink" Target="http://pbs.twimg.com/profile_images/902522923/Dr.Balji_normal.jpg" TargetMode="External" /><Relationship Id="rId51" Type="http://schemas.openxmlformats.org/officeDocument/2006/relationships/hyperlink" Target="http://pbs.twimg.com/profile_images/776176153593720832/e_wO9ivm_normal.jpg" TargetMode="External" /><Relationship Id="rId52" Type="http://schemas.openxmlformats.org/officeDocument/2006/relationships/hyperlink" Target="http://pbs.twimg.com/profile_images/1155164835916722179/64ZTBnTz_normal.jpg" TargetMode="External" /><Relationship Id="rId53" Type="http://schemas.openxmlformats.org/officeDocument/2006/relationships/hyperlink" Target="http://pbs.twimg.com/profile_images/1155164835916722179/64ZTBnTz_normal.jpg" TargetMode="External" /><Relationship Id="rId54" Type="http://schemas.openxmlformats.org/officeDocument/2006/relationships/hyperlink" Target="http://pbs.twimg.com/profile_images/1155164835916722179/64ZTBnTz_normal.jpg" TargetMode="External" /><Relationship Id="rId55" Type="http://schemas.openxmlformats.org/officeDocument/2006/relationships/hyperlink" Target="http://pbs.twimg.com/profile_images/774056027444707328/lDLQftWS_normal.jpg" TargetMode="External" /><Relationship Id="rId56" Type="http://schemas.openxmlformats.org/officeDocument/2006/relationships/hyperlink" Target="http://pbs.twimg.com/profile_images/774056027444707328/lDLQftWS_normal.jpg" TargetMode="External" /><Relationship Id="rId57" Type="http://schemas.openxmlformats.org/officeDocument/2006/relationships/hyperlink" Target="http://pbs.twimg.com/profile_images/774200422273875968/ABnszuB4_normal.jpg" TargetMode="External" /><Relationship Id="rId58" Type="http://schemas.openxmlformats.org/officeDocument/2006/relationships/hyperlink" Target="http://pbs.twimg.com/profile_images/774200422273875968/ABnszuB4_normal.jpg" TargetMode="External" /><Relationship Id="rId59" Type="http://schemas.openxmlformats.org/officeDocument/2006/relationships/hyperlink" Target="http://pbs.twimg.com/profile_images/774200422273875968/ABnszuB4_normal.jpg" TargetMode="External" /><Relationship Id="rId60" Type="http://schemas.openxmlformats.org/officeDocument/2006/relationships/hyperlink" Target="http://pbs.twimg.com/profile_images/774200422273875968/ABnszuB4_normal.jpg" TargetMode="External" /><Relationship Id="rId61" Type="http://schemas.openxmlformats.org/officeDocument/2006/relationships/hyperlink" Target="http://pbs.twimg.com/profile_images/774200422273875968/ABnszuB4_normal.jpg" TargetMode="External" /><Relationship Id="rId62" Type="http://schemas.openxmlformats.org/officeDocument/2006/relationships/hyperlink" Target="http://pbs.twimg.com/profile_images/774200422273875968/ABnszuB4_normal.jpg" TargetMode="External" /><Relationship Id="rId63" Type="http://schemas.openxmlformats.org/officeDocument/2006/relationships/hyperlink" Target="https://pbs.twimg.com/media/EF3jTJDWoAEVsfz.jpg" TargetMode="External" /><Relationship Id="rId64" Type="http://schemas.openxmlformats.org/officeDocument/2006/relationships/hyperlink" Target="https://pbs.twimg.com/media/EF30wtVWwAIHV9G.jpg" TargetMode="External" /><Relationship Id="rId65" Type="http://schemas.openxmlformats.org/officeDocument/2006/relationships/hyperlink" Target="https://pbs.twimg.com/media/EF4SkYdXYAQLKG6.jpg" TargetMode="External" /><Relationship Id="rId66" Type="http://schemas.openxmlformats.org/officeDocument/2006/relationships/hyperlink" Target="https://pbs.twimg.com/media/EF4oqZPWsAAR_bj.jpg" TargetMode="External" /><Relationship Id="rId67" Type="http://schemas.openxmlformats.org/officeDocument/2006/relationships/hyperlink" Target="http://pbs.twimg.com/profile_images/774200422273875968/ABnszuB4_normal.jpg" TargetMode="External" /><Relationship Id="rId68" Type="http://schemas.openxmlformats.org/officeDocument/2006/relationships/hyperlink" Target="http://pbs.twimg.com/profile_images/774200422273875968/ABnszuB4_normal.jpg" TargetMode="External" /><Relationship Id="rId69" Type="http://schemas.openxmlformats.org/officeDocument/2006/relationships/hyperlink" Target="http://pbs.twimg.com/profile_images/1014272128689033216/QGL0FELi_normal.jpg" TargetMode="External" /><Relationship Id="rId70" Type="http://schemas.openxmlformats.org/officeDocument/2006/relationships/hyperlink" Target="http://pbs.twimg.com/profile_images/1014272128689033216/QGL0FELi_normal.jpg" TargetMode="External" /><Relationship Id="rId71" Type="http://schemas.openxmlformats.org/officeDocument/2006/relationships/hyperlink" Target="http://pbs.twimg.com/profile_images/1014272128689033216/QGL0FELi_normal.jpg" TargetMode="External" /><Relationship Id="rId72" Type="http://schemas.openxmlformats.org/officeDocument/2006/relationships/hyperlink" Target="http://pbs.twimg.com/profile_images/1014272128689033216/QGL0FELi_normal.jpg" TargetMode="External" /><Relationship Id="rId73" Type="http://schemas.openxmlformats.org/officeDocument/2006/relationships/hyperlink" Target="http://pbs.twimg.com/profile_images/1014272128689033216/QGL0FELi_normal.jpg" TargetMode="External" /><Relationship Id="rId74" Type="http://schemas.openxmlformats.org/officeDocument/2006/relationships/hyperlink" Target="http://pbs.twimg.com/profile_images/1014272128689033216/QGL0FELi_normal.jpg" TargetMode="External" /><Relationship Id="rId75" Type="http://schemas.openxmlformats.org/officeDocument/2006/relationships/hyperlink" Target="http://pbs.twimg.com/profile_images/1014272128689033216/QGL0FELi_normal.jpg" TargetMode="External" /><Relationship Id="rId76" Type="http://schemas.openxmlformats.org/officeDocument/2006/relationships/hyperlink" Target="http://pbs.twimg.com/profile_images/1014272128689033216/QGL0FELi_normal.jpg" TargetMode="External" /><Relationship Id="rId77" Type="http://schemas.openxmlformats.org/officeDocument/2006/relationships/hyperlink" Target="http://pbs.twimg.com/profile_images/1014272128689033216/QGL0FELi_normal.jpg" TargetMode="External" /><Relationship Id="rId78" Type="http://schemas.openxmlformats.org/officeDocument/2006/relationships/hyperlink" Target="http://pbs.twimg.com/profile_images/1014272128689033216/QGL0FELi_normal.jpg" TargetMode="External" /><Relationship Id="rId79" Type="http://schemas.openxmlformats.org/officeDocument/2006/relationships/hyperlink" Target="http://pbs.twimg.com/profile_images/1014272128689033216/QGL0FELi_normal.jpg" TargetMode="External" /><Relationship Id="rId80" Type="http://schemas.openxmlformats.org/officeDocument/2006/relationships/hyperlink" Target="https://pbs.twimg.com/media/EF3N7MYXUAEhmeM.jpg" TargetMode="External" /><Relationship Id="rId81" Type="http://schemas.openxmlformats.org/officeDocument/2006/relationships/hyperlink" Target="https://pbs.twimg.com/media/EF3SfNvXoAAC_fG.jpg" TargetMode="External" /><Relationship Id="rId82" Type="http://schemas.openxmlformats.org/officeDocument/2006/relationships/hyperlink" Target="https://pbs.twimg.com/media/EF3WN3hX0AAG2xs.jpg" TargetMode="External" /><Relationship Id="rId83" Type="http://schemas.openxmlformats.org/officeDocument/2006/relationships/hyperlink" Target="https://pbs.twimg.com/media/EF3erteXoAAGz2P.jpg" TargetMode="External" /><Relationship Id="rId84" Type="http://schemas.openxmlformats.org/officeDocument/2006/relationships/hyperlink" Target="https://pbs.twimg.com/media/EF3rVg9W4AQ_qPG.jpg" TargetMode="External" /><Relationship Id="rId85" Type="http://schemas.openxmlformats.org/officeDocument/2006/relationships/hyperlink" Target="http://pbs.twimg.com/profile_images/1014272128689033216/QGL0FELi_normal.jpg" TargetMode="External" /><Relationship Id="rId86" Type="http://schemas.openxmlformats.org/officeDocument/2006/relationships/hyperlink" Target="http://pbs.twimg.com/profile_images/1014272128689033216/QGL0FELi_normal.jpg" TargetMode="External" /><Relationship Id="rId87" Type="http://schemas.openxmlformats.org/officeDocument/2006/relationships/hyperlink" Target="http://pbs.twimg.com/profile_images/1014272128689033216/QGL0FELi_normal.jpg" TargetMode="External" /><Relationship Id="rId88" Type="http://schemas.openxmlformats.org/officeDocument/2006/relationships/hyperlink" Target="http://pbs.twimg.com/profile_images/1014272128689033216/QGL0FELi_normal.jpg" TargetMode="External" /><Relationship Id="rId89" Type="http://schemas.openxmlformats.org/officeDocument/2006/relationships/hyperlink" Target="http://pbs.twimg.com/profile_images/1014272128689033216/QGL0FELi_normal.jpg" TargetMode="External" /><Relationship Id="rId90" Type="http://schemas.openxmlformats.org/officeDocument/2006/relationships/hyperlink" Target="http://pbs.twimg.com/profile_images/1014272128689033216/QGL0FELi_normal.jpg" TargetMode="External" /><Relationship Id="rId91" Type="http://schemas.openxmlformats.org/officeDocument/2006/relationships/hyperlink" Target="http://pbs.twimg.com/profile_images/1014272128689033216/QGL0FELi_normal.jpg" TargetMode="External" /><Relationship Id="rId92" Type="http://schemas.openxmlformats.org/officeDocument/2006/relationships/hyperlink" Target="http://pbs.twimg.com/profile_images/1014272128689033216/QGL0FELi_normal.jpg" TargetMode="External" /><Relationship Id="rId93" Type="http://schemas.openxmlformats.org/officeDocument/2006/relationships/hyperlink" Target="http://pbs.twimg.com/profile_images/1014272128689033216/QGL0FELi_normal.jpg" TargetMode="External" /><Relationship Id="rId94" Type="http://schemas.openxmlformats.org/officeDocument/2006/relationships/hyperlink" Target="http://pbs.twimg.com/profile_images/1014272128689033216/QGL0FELi_normal.jpg" TargetMode="External" /><Relationship Id="rId95" Type="http://schemas.openxmlformats.org/officeDocument/2006/relationships/hyperlink" Target="https://pbs.twimg.com/media/EF3wzROXUAIyadr.jpg" TargetMode="External" /><Relationship Id="rId96" Type="http://schemas.openxmlformats.org/officeDocument/2006/relationships/hyperlink" Target="https://pbs.twimg.com/media/EF30wtVWwAIHV9G.jpg" TargetMode="External" /><Relationship Id="rId97" Type="http://schemas.openxmlformats.org/officeDocument/2006/relationships/hyperlink" Target="https://pbs.twimg.com/media/EF4McqOWoAI91iC.jpg" TargetMode="External" /><Relationship Id="rId98" Type="http://schemas.openxmlformats.org/officeDocument/2006/relationships/hyperlink" Target="https://pbs.twimg.com/media/EF4SkYdXYAQLKG6.jpg" TargetMode="External" /><Relationship Id="rId99" Type="http://schemas.openxmlformats.org/officeDocument/2006/relationships/hyperlink" Target="https://pbs.twimg.com/media/EF4h1f3X0AEhW7l.jpg" TargetMode="External" /><Relationship Id="rId100" Type="http://schemas.openxmlformats.org/officeDocument/2006/relationships/hyperlink" Target="https://pbs.twimg.com/media/EF4ix0GWwAAs0tB.jpg" TargetMode="External" /><Relationship Id="rId101" Type="http://schemas.openxmlformats.org/officeDocument/2006/relationships/hyperlink" Target="https://pbs.twimg.com/media/EF4kcjQXUAAxxul.jpg" TargetMode="External" /><Relationship Id="rId102" Type="http://schemas.openxmlformats.org/officeDocument/2006/relationships/hyperlink" Target="https://pbs.twimg.com/media/EF4oqZPWsAAR_bj.jpg" TargetMode="External" /><Relationship Id="rId103" Type="http://schemas.openxmlformats.org/officeDocument/2006/relationships/hyperlink" Target="http://pbs.twimg.com/profile_images/1138863567749419008/SE7C32Al_normal.jpg" TargetMode="External" /><Relationship Id="rId104" Type="http://schemas.openxmlformats.org/officeDocument/2006/relationships/hyperlink" Target="http://pbs.twimg.com/profile_images/1138863567749419008/SE7C32Al_normal.jpg" TargetMode="External" /><Relationship Id="rId105" Type="http://schemas.openxmlformats.org/officeDocument/2006/relationships/hyperlink" Target="http://pbs.twimg.com/profile_images/1138863567749419008/SE7C32Al_normal.jpg" TargetMode="External" /><Relationship Id="rId106" Type="http://schemas.openxmlformats.org/officeDocument/2006/relationships/hyperlink" Target="http://pbs.twimg.com/profile_images/1138863567749419008/SE7C32Al_normal.jpg" TargetMode="External" /><Relationship Id="rId107" Type="http://schemas.openxmlformats.org/officeDocument/2006/relationships/hyperlink" Target="http://pbs.twimg.com/profile_images/1138863567749419008/SE7C32Al_normal.jpg" TargetMode="External" /><Relationship Id="rId108" Type="http://schemas.openxmlformats.org/officeDocument/2006/relationships/hyperlink" Target="http://pbs.twimg.com/profile_images/730819225623891969/jg8CeMr4_normal.jpg" TargetMode="External" /><Relationship Id="rId109" Type="http://schemas.openxmlformats.org/officeDocument/2006/relationships/hyperlink" Target="https://pbs.twimg.com/amplify_video_thumb/1165987443679670276/img/vqzxbQcsPWZDnrkt.jpg" TargetMode="External" /><Relationship Id="rId110" Type="http://schemas.openxmlformats.org/officeDocument/2006/relationships/hyperlink" Target="http://pbs.twimg.com/profile_images/774200422273875968/ABnszuB4_normal.jpg" TargetMode="External" /><Relationship Id="rId111" Type="http://schemas.openxmlformats.org/officeDocument/2006/relationships/hyperlink" Target="http://pbs.twimg.com/profile_images/774200422273875968/ABnszuB4_normal.jpg" TargetMode="External" /><Relationship Id="rId112" Type="http://schemas.openxmlformats.org/officeDocument/2006/relationships/hyperlink" Target="http://pbs.twimg.com/profile_images/774200422273875968/ABnszuB4_normal.jpg" TargetMode="External" /><Relationship Id="rId113" Type="http://schemas.openxmlformats.org/officeDocument/2006/relationships/hyperlink" Target="http://pbs.twimg.com/profile_images/774200422273875968/ABnszuB4_normal.jpg" TargetMode="External" /><Relationship Id="rId114" Type="http://schemas.openxmlformats.org/officeDocument/2006/relationships/hyperlink" Target="http://pbs.twimg.com/profile_images/774200422273875968/ABnszuB4_normal.jpg" TargetMode="External" /><Relationship Id="rId115" Type="http://schemas.openxmlformats.org/officeDocument/2006/relationships/hyperlink" Target="http://pbs.twimg.com/profile_images/774200422273875968/ABnszuB4_normal.jpg" TargetMode="External" /><Relationship Id="rId116" Type="http://schemas.openxmlformats.org/officeDocument/2006/relationships/hyperlink" Target="http://pbs.twimg.com/profile_images/774200422273875968/ABnszuB4_normal.jpg" TargetMode="External" /><Relationship Id="rId117" Type="http://schemas.openxmlformats.org/officeDocument/2006/relationships/hyperlink" Target="http://pbs.twimg.com/profile_images/774200422273875968/ABnszuB4_normal.jpg" TargetMode="External" /><Relationship Id="rId118" Type="http://schemas.openxmlformats.org/officeDocument/2006/relationships/hyperlink" Target="https://pbs.twimg.com/media/EF3m0dgXoAIdZEK.jpg" TargetMode="External" /><Relationship Id="rId119" Type="http://schemas.openxmlformats.org/officeDocument/2006/relationships/hyperlink" Target="https://pbs.twimg.com/media/EF3m0dgXoAIdZEK.jpg" TargetMode="External" /><Relationship Id="rId120" Type="http://schemas.openxmlformats.org/officeDocument/2006/relationships/hyperlink" Target="https://pbs.twimg.com/media/EF3m0dgXoAIdZEK.jpg" TargetMode="External" /><Relationship Id="rId121" Type="http://schemas.openxmlformats.org/officeDocument/2006/relationships/hyperlink" Target="https://pbs.twimg.com/media/EF3m0dgXoAIdZEK.jpg" TargetMode="External" /><Relationship Id="rId122" Type="http://schemas.openxmlformats.org/officeDocument/2006/relationships/hyperlink" Target="http://pbs.twimg.com/profile_images/774200422273875968/ABnszuB4_normal.jpg" TargetMode="External" /><Relationship Id="rId123" Type="http://schemas.openxmlformats.org/officeDocument/2006/relationships/hyperlink" Target="http://pbs.twimg.com/profile_images/774200422273875968/ABnszuB4_normal.jpg" TargetMode="External" /><Relationship Id="rId124" Type="http://schemas.openxmlformats.org/officeDocument/2006/relationships/hyperlink" Target="http://pbs.twimg.com/profile_images/774200422273875968/ABnszuB4_normal.jpg" TargetMode="External" /><Relationship Id="rId125" Type="http://schemas.openxmlformats.org/officeDocument/2006/relationships/hyperlink" Target="http://pbs.twimg.com/profile_images/774200422273875968/ABnszuB4_normal.jpg" TargetMode="External" /><Relationship Id="rId126" Type="http://schemas.openxmlformats.org/officeDocument/2006/relationships/hyperlink" Target="http://pbs.twimg.com/profile_images/774200422273875968/ABnszuB4_normal.jpg" TargetMode="External" /><Relationship Id="rId127" Type="http://schemas.openxmlformats.org/officeDocument/2006/relationships/hyperlink" Target="http://pbs.twimg.com/profile_images/774200422273875968/ABnszuB4_normal.jpg" TargetMode="External" /><Relationship Id="rId128" Type="http://schemas.openxmlformats.org/officeDocument/2006/relationships/hyperlink" Target="http://pbs.twimg.com/profile_images/774200422273875968/ABnszuB4_normal.jpg" TargetMode="External" /><Relationship Id="rId129" Type="http://schemas.openxmlformats.org/officeDocument/2006/relationships/hyperlink" Target="http://pbs.twimg.com/profile_images/774200422273875968/ABnszuB4_normal.jpg" TargetMode="External" /><Relationship Id="rId130" Type="http://schemas.openxmlformats.org/officeDocument/2006/relationships/hyperlink" Target="http://pbs.twimg.com/profile_images/774200422273875968/ABnszuB4_normal.jpg" TargetMode="External" /><Relationship Id="rId131" Type="http://schemas.openxmlformats.org/officeDocument/2006/relationships/hyperlink" Target="http://pbs.twimg.com/profile_images/774200422273875968/ABnszuB4_normal.jpg" TargetMode="External" /><Relationship Id="rId132" Type="http://schemas.openxmlformats.org/officeDocument/2006/relationships/hyperlink" Target="http://pbs.twimg.com/profile_images/774200422273875968/ABnszuB4_normal.jpg" TargetMode="External" /><Relationship Id="rId133" Type="http://schemas.openxmlformats.org/officeDocument/2006/relationships/hyperlink" Target="http://pbs.twimg.com/profile_images/774200422273875968/ABnszuB4_normal.jpg" TargetMode="External" /><Relationship Id="rId134" Type="http://schemas.openxmlformats.org/officeDocument/2006/relationships/hyperlink" Target="http://pbs.twimg.com/profile_images/774200422273875968/ABnszuB4_normal.jpg" TargetMode="External" /><Relationship Id="rId135" Type="http://schemas.openxmlformats.org/officeDocument/2006/relationships/hyperlink" Target="http://pbs.twimg.com/profile_images/774200422273875968/ABnszuB4_normal.jpg" TargetMode="External" /><Relationship Id="rId136" Type="http://schemas.openxmlformats.org/officeDocument/2006/relationships/hyperlink" Target="http://pbs.twimg.com/profile_images/774200422273875968/ABnszuB4_normal.jpg" TargetMode="External" /><Relationship Id="rId137" Type="http://schemas.openxmlformats.org/officeDocument/2006/relationships/hyperlink" Target="http://pbs.twimg.com/profile_images/774200422273875968/ABnszuB4_normal.jpg" TargetMode="External" /><Relationship Id="rId138" Type="http://schemas.openxmlformats.org/officeDocument/2006/relationships/hyperlink" Target="http://pbs.twimg.com/profile_images/840167936442662912/FsCJ67ey_normal.jpg" TargetMode="External" /><Relationship Id="rId139" Type="http://schemas.openxmlformats.org/officeDocument/2006/relationships/hyperlink" Target="http://pbs.twimg.com/profile_images/909495767450230784/rCjbeilP_normal.jpg" TargetMode="External" /><Relationship Id="rId140" Type="http://schemas.openxmlformats.org/officeDocument/2006/relationships/hyperlink" Target="http://pbs.twimg.com/profile_images/730819225623891969/jg8CeMr4_normal.jpg" TargetMode="External" /><Relationship Id="rId141" Type="http://schemas.openxmlformats.org/officeDocument/2006/relationships/hyperlink" Target="http://pbs.twimg.com/profile_images/730819225623891969/jg8CeMr4_normal.jpg" TargetMode="External" /><Relationship Id="rId142" Type="http://schemas.openxmlformats.org/officeDocument/2006/relationships/hyperlink" Target="http://pbs.twimg.com/profile_images/730819225623891969/jg8CeMr4_normal.jpg" TargetMode="External" /><Relationship Id="rId143" Type="http://schemas.openxmlformats.org/officeDocument/2006/relationships/hyperlink" Target="http://pbs.twimg.com/profile_images/840167936442662912/FsCJ67ey_normal.jpg" TargetMode="External" /><Relationship Id="rId144" Type="http://schemas.openxmlformats.org/officeDocument/2006/relationships/hyperlink" Target="http://pbs.twimg.com/profile_images/909495767450230784/rCjbeilP_normal.jpg" TargetMode="External" /><Relationship Id="rId145" Type="http://schemas.openxmlformats.org/officeDocument/2006/relationships/hyperlink" Target="http://pbs.twimg.com/profile_images/840167936442662912/FsCJ67ey_normal.jpg" TargetMode="External" /><Relationship Id="rId146" Type="http://schemas.openxmlformats.org/officeDocument/2006/relationships/hyperlink" Target="http://pbs.twimg.com/profile_images/909495767450230784/rCjbeilP_normal.jpg" TargetMode="External" /><Relationship Id="rId147" Type="http://schemas.openxmlformats.org/officeDocument/2006/relationships/hyperlink" Target="http://pbs.twimg.com/profile_images/840167936442662912/FsCJ67ey_normal.jpg" TargetMode="External" /><Relationship Id="rId148" Type="http://schemas.openxmlformats.org/officeDocument/2006/relationships/hyperlink" Target="http://pbs.twimg.com/profile_images/909495767450230784/rCjbeilP_normal.jpg" TargetMode="External" /><Relationship Id="rId149" Type="http://schemas.openxmlformats.org/officeDocument/2006/relationships/hyperlink" Target="http://pbs.twimg.com/profile_images/378800000562342029/52bc1b9d47f76a527cbb33b4ee7c4dcc_normal.jpeg" TargetMode="External" /><Relationship Id="rId150" Type="http://schemas.openxmlformats.org/officeDocument/2006/relationships/hyperlink" Target="http://pbs.twimg.com/profile_images/378800000562342029/52bc1b9d47f76a527cbb33b4ee7c4dcc_normal.jpeg" TargetMode="External" /><Relationship Id="rId151" Type="http://schemas.openxmlformats.org/officeDocument/2006/relationships/hyperlink" Target="http://pbs.twimg.com/profile_images/909495767450230784/rCjbeilP_normal.jpg" TargetMode="External" /><Relationship Id="rId152" Type="http://schemas.openxmlformats.org/officeDocument/2006/relationships/hyperlink" Target="https://twitter.com/presidentrcpe/status/1177598690824986629" TargetMode="External" /><Relationship Id="rId153" Type="http://schemas.openxmlformats.org/officeDocument/2006/relationships/hyperlink" Target="https://twitter.com/signguidelines/status/1177602486225526784" TargetMode="External" /><Relationship Id="rId154" Type="http://schemas.openxmlformats.org/officeDocument/2006/relationships/hyperlink" Target="https://twitter.com/intmep/status/1177639741610692610" TargetMode="External" /><Relationship Id="rId155" Type="http://schemas.openxmlformats.org/officeDocument/2006/relationships/hyperlink" Target="https://twitter.com/nyonyozintun/status/1177658053740650496" TargetMode="External" /><Relationship Id="rId156" Type="http://schemas.openxmlformats.org/officeDocument/2006/relationships/hyperlink" Target="https://twitter.com/qureshisafia1/status/1177671487714725888" TargetMode="External" /><Relationship Id="rId157" Type="http://schemas.openxmlformats.org/officeDocument/2006/relationships/hyperlink" Target="https://twitter.com/ses_imt/status/1179062008274141186" TargetMode="External" /><Relationship Id="rId158" Type="http://schemas.openxmlformats.org/officeDocument/2006/relationships/hyperlink" Target="https://twitter.com/drbalji/status/1179311618058006528" TargetMode="External" /><Relationship Id="rId159" Type="http://schemas.openxmlformats.org/officeDocument/2006/relationships/hyperlink" Target="https://twitter.com/healthhashtags/status/1179380698064523264" TargetMode="External" /><Relationship Id="rId160" Type="http://schemas.openxmlformats.org/officeDocument/2006/relationships/hyperlink" Target="https://twitter.com/drhjawaid/status/1179329513395757056" TargetMode="External" /><Relationship Id="rId161" Type="http://schemas.openxmlformats.org/officeDocument/2006/relationships/hyperlink" Target="https://twitter.com/drhjawaid/status/1179329513395757056" TargetMode="External" /><Relationship Id="rId162" Type="http://schemas.openxmlformats.org/officeDocument/2006/relationships/hyperlink" Target="https://twitter.com/drhjawaid/status/1179398464314265600" TargetMode="External" /><Relationship Id="rId163" Type="http://schemas.openxmlformats.org/officeDocument/2006/relationships/hyperlink" Target="https://twitter.com/edinburghwatch/status/1179417721320218626" TargetMode="External" /><Relationship Id="rId164" Type="http://schemas.openxmlformats.org/officeDocument/2006/relationships/hyperlink" Target="https://twitter.com/edinburghwatch/status/1179417721320218626" TargetMode="External" /><Relationship Id="rId165" Type="http://schemas.openxmlformats.org/officeDocument/2006/relationships/hyperlink" Target="https://twitter.com/rcpedin/status/1179330200712204289" TargetMode="External" /><Relationship Id="rId166" Type="http://schemas.openxmlformats.org/officeDocument/2006/relationships/hyperlink" Target="https://twitter.com/rcpedin/status/1179330200712204289" TargetMode="External" /><Relationship Id="rId167" Type="http://schemas.openxmlformats.org/officeDocument/2006/relationships/hyperlink" Target="https://twitter.com/rcpedin/status/1179330200712204289" TargetMode="External" /><Relationship Id="rId168" Type="http://schemas.openxmlformats.org/officeDocument/2006/relationships/hyperlink" Target="https://twitter.com/rcpedin/status/1179330200712204289" TargetMode="External" /><Relationship Id="rId169" Type="http://schemas.openxmlformats.org/officeDocument/2006/relationships/hyperlink" Target="https://twitter.com/rcpedin/status/1179330200712204289" TargetMode="External" /><Relationship Id="rId170" Type="http://schemas.openxmlformats.org/officeDocument/2006/relationships/hyperlink" Target="https://twitter.com/rcpedin/status/1179330200712204289" TargetMode="External" /><Relationship Id="rId171" Type="http://schemas.openxmlformats.org/officeDocument/2006/relationships/hyperlink" Target="https://twitter.com/gmacscotland/status/1179348599920091136" TargetMode="External" /><Relationship Id="rId172" Type="http://schemas.openxmlformats.org/officeDocument/2006/relationships/hyperlink" Target="https://twitter.com/gmacscotland/status/1179367805025697793" TargetMode="External" /><Relationship Id="rId173" Type="http://schemas.openxmlformats.org/officeDocument/2006/relationships/hyperlink" Target="https://twitter.com/gmacscotland/status/1179400582299373570" TargetMode="External" /><Relationship Id="rId174" Type="http://schemas.openxmlformats.org/officeDocument/2006/relationships/hyperlink" Target="https://twitter.com/gmacscotland/status/1179424871044075520" TargetMode="External" /><Relationship Id="rId175" Type="http://schemas.openxmlformats.org/officeDocument/2006/relationships/hyperlink" Target="https://twitter.com/rcpedin/status/1179318223927496705" TargetMode="External" /><Relationship Id="rId176" Type="http://schemas.openxmlformats.org/officeDocument/2006/relationships/hyperlink" Target="https://twitter.com/rcpedin/status/1179365651531653123" TargetMode="External" /><Relationship Id="rId177" Type="http://schemas.openxmlformats.org/officeDocument/2006/relationships/hyperlink" Target="https://twitter.com/gmacscotland/status/1179312835916107776" TargetMode="External" /><Relationship Id="rId178" Type="http://schemas.openxmlformats.org/officeDocument/2006/relationships/hyperlink" Target="https://twitter.com/gmacscotland/status/1179312878119206913" TargetMode="External" /><Relationship Id="rId179" Type="http://schemas.openxmlformats.org/officeDocument/2006/relationships/hyperlink" Target="https://twitter.com/gmacscotland/status/1179312878119206913" TargetMode="External" /><Relationship Id="rId180" Type="http://schemas.openxmlformats.org/officeDocument/2006/relationships/hyperlink" Target="https://twitter.com/gmacscotland/status/1179312878119206913" TargetMode="External" /><Relationship Id="rId181" Type="http://schemas.openxmlformats.org/officeDocument/2006/relationships/hyperlink" Target="https://twitter.com/gmacscotland/status/1179312878119206913" TargetMode="External" /><Relationship Id="rId182" Type="http://schemas.openxmlformats.org/officeDocument/2006/relationships/hyperlink" Target="https://twitter.com/gmacscotland/status/1179312903276699648" TargetMode="External" /><Relationship Id="rId183" Type="http://schemas.openxmlformats.org/officeDocument/2006/relationships/hyperlink" Target="https://twitter.com/gmacscotland/status/1179312903276699648" TargetMode="External" /><Relationship Id="rId184" Type="http://schemas.openxmlformats.org/officeDocument/2006/relationships/hyperlink" Target="https://twitter.com/gmacscotland/status/1179312903276699648" TargetMode="External" /><Relationship Id="rId185" Type="http://schemas.openxmlformats.org/officeDocument/2006/relationships/hyperlink" Target="https://twitter.com/gmacscotland/status/1179312903276699648" TargetMode="External" /><Relationship Id="rId186" Type="http://schemas.openxmlformats.org/officeDocument/2006/relationships/hyperlink" Target="https://twitter.com/gmacscotland/status/1179312903276699648" TargetMode="External" /><Relationship Id="rId187" Type="http://schemas.openxmlformats.org/officeDocument/2006/relationships/hyperlink" Target="https://twitter.com/gmacscotland/status/1179316560617492480" TargetMode="External" /><Relationship Id="rId188" Type="http://schemas.openxmlformats.org/officeDocument/2006/relationships/hyperlink" Target="https://twitter.com/gmacscotland/status/1179325103852658689" TargetMode="External" /><Relationship Id="rId189" Type="http://schemas.openxmlformats.org/officeDocument/2006/relationships/hyperlink" Target="https://twitter.com/gmacscotland/status/1179330123218259969" TargetMode="External" /><Relationship Id="rId190" Type="http://schemas.openxmlformats.org/officeDocument/2006/relationships/hyperlink" Target="https://twitter.com/gmacscotland/status/1179334222684798977" TargetMode="External" /><Relationship Id="rId191" Type="http://schemas.openxmlformats.org/officeDocument/2006/relationships/hyperlink" Target="https://twitter.com/gmacscotland/status/1179343530927493123" TargetMode="External" /><Relationship Id="rId192" Type="http://schemas.openxmlformats.org/officeDocument/2006/relationships/hyperlink" Target="https://twitter.com/gmacscotland/status/1179357438803369984" TargetMode="External" /><Relationship Id="rId193" Type="http://schemas.openxmlformats.org/officeDocument/2006/relationships/hyperlink" Target="https://twitter.com/gmacscotland/status/1179357541194698753" TargetMode="External" /><Relationship Id="rId194" Type="http://schemas.openxmlformats.org/officeDocument/2006/relationships/hyperlink" Target="https://twitter.com/gmacscotland/status/1179357541194698753" TargetMode="External" /><Relationship Id="rId195" Type="http://schemas.openxmlformats.org/officeDocument/2006/relationships/hyperlink" Target="https://twitter.com/gmacscotland/status/1179357541194698753" TargetMode="External" /><Relationship Id="rId196" Type="http://schemas.openxmlformats.org/officeDocument/2006/relationships/hyperlink" Target="https://twitter.com/gmacscotland/status/1179357541194698753" TargetMode="External" /><Relationship Id="rId197" Type="http://schemas.openxmlformats.org/officeDocument/2006/relationships/hyperlink" Target="https://twitter.com/gmacscotland/status/1179357541194698753" TargetMode="External" /><Relationship Id="rId198" Type="http://schemas.openxmlformats.org/officeDocument/2006/relationships/hyperlink" Target="https://twitter.com/gmacscotland/status/1179357721180672002" TargetMode="External" /><Relationship Id="rId199" Type="http://schemas.openxmlformats.org/officeDocument/2006/relationships/hyperlink" Target="https://twitter.com/gmacscotland/status/1179357721180672002" TargetMode="External" /><Relationship Id="rId200" Type="http://schemas.openxmlformats.org/officeDocument/2006/relationships/hyperlink" Target="https://twitter.com/gmacscotland/status/1179357721180672002" TargetMode="External" /><Relationship Id="rId201" Type="http://schemas.openxmlformats.org/officeDocument/2006/relationships/hyperlink" Target="https://twitter.com/gmacscotland/status/1179357721180672002" TargetMode="External" /><Relationship Id="rId202" Type="http://schemas.openxmlformats.org/officeDocument/2006/relationships/hyperlink" Target="https://twitter.com/gmacscotland/status/1179357721180672002" TargetMode="External" /><Relationship Id="rId203" Type="http://schemas.openxmlformats.org/officeDocument/2006/relationships/hyperlink" Target="https://twitter.com/gmacscotland/status/1179363456119660544" TargetMode="External" /><Relationship Id="rId204" Type="http://schemas.openxmlformats.org/officeDocument/2006/relationships/hyperlink" Target="https://twitter.com/gmacscotland/status/1179367805025697793" TargetMode="External" /><Relationship Id="rId205" Type="http://schemas.openxmlformats.org/officeDocument/2006/relationships/hyperlink" Target="https://twitter.com/gmacscotland/status/1179393846641352704" TargetMode="External" /><Relationship Id="rId206" Type="http://schemas.openxmlformats.org/officeDocument/2006/relationships/hyperlink" Target="https://twitter.com/gmacscotland/status/1179400582299373570" TargetMode="External" /><Relationship Id="rId207" Type="http://schemas.openxmlformats.org/officeDocument/2006/relationships/hyperlink" Target="https://twitter.com/gmacscotland/status/1179417366729515011" TargetMode="External" /><Relationship Id="rId208" Type="http://schemas.openxmlformats.org/officeDocument/2006/relationships/hyperlink" Target="https://twitter.com/gmacscotland/status/1179418401716031490" TargetMode="External" /><Relationship Id="rId209" Type="http://schemas.openxmlformats.org/officeDocument/2006/relationships/hyperlink" Target="https://twitter.com/gmacscotland/status/1179420234907815940" TargetMode="External" /><Relationship Id="rId210" Type="http://schemas.openxmlformats.org/officeDocument/2006/relationships/hyperlink" Target="https://twitter.com/gmacscotland/status/1179424871044075520" TargetMode="External" /><Relationship Id="rId211" Type="http://schemas.openxmlformats.org/officeDocument/2006/relationships/hyperlink" Target="https://twitter.com/muna_shakir/status/1179361820869562368" TargetMode="External" /><Relationship Id="rId212" Type="http://schemas.openxmlformats.org/officeDocument/2006/relationships/hyperlink" Target="https://twitter.com/muna_shakir/status/1179379894255525888" TargetMode="External" /><Relationship Id="rId213" Type="http://schemas.openxmlformats.org/officeDocument/2006/relationships/hyperlink" Target="https://twitter.com/muna_shakir/status/1179427428684455936" TargetMode="External" /><Relationship Id="rId214" Type="http://schemas.openxmlformats.org/officeDocument/2006/relationships/hyperlink" Target="https://twitter.com/muna_shakir/status/1179427428684455936" TargetMode="External" /><Relationship Id="rId215" Type="http://schemas.openxmlformats.org/officeDocument/2006/relationships/hyperlink" Target="https://twitter.com/muna_shakir/status/1179361820869562368" TargetMode="External" /><Relationship Id="rId216" Type="http://schemas.openxmlformats.org/officeDocument/2006/relationships/hyperlink" Target="https://twitter.com/rr_metabolicmed/status/1179314156668887040" TargetMode="External" /><Relationship Id="rId217" Type="http://schemas.openxmlformats.org/officeDocument/2006/relationships/hyperlink" Target="https://twitter.com/rcpedin/status/1177568575017672704" TargetMode="External" /><Relationship Id="rId218" Type="http://schemas.openxmlformats.org/officeDocument/2006/relationships/hyperlink" Target="https://twitter.com/rcpedin/status/1179301261486768128" TargetMode="External" /><Relationship Id="rId219" Type="http://schemas.openxmlformats.org/officeDocument/2006/relationships/hyperlink" Target="https://twitter.com/rcpedin/status/1179305517723860992" TargetMode="External" /><Relationship Id="rId220" Type="http://schemas.openxmlformats.org/officeDocument/2006/relationships/hyperlink" Target="https://twitter.com/rcpedin/status/1179305517723860992" TargetMode="External" /><Relationship Id="rId221" Type="http://schemas.openxmlformats.org/officeDocument/2006/relationships/hyperlink" Target="https://twitter.com/rcpedin/status/1179305517723860992" TargetMode="External" /><Relationship Id="rId222" Type="http://schemas.openxmlformats.org/officeDocument/2006/relationships/hyperlink" Target="https://twitter.com/rcpedin/status/1179311036974936064" TargetMode="External" /><Relationship Id="rId223" Type="http://schemas.openxmlformats.org/officeDocument/2006/relationships/hyperlink" Target="https://twitter.com/rcpedin/status/1179311036974936064" TargetMode="External" /><Relationship Id="rId224" Type="http://schemas.openxmlformats.org/officeDocument/2006/relationships/hyperlink" Target="https://twitter.com/rcpedin/status/1179311036974936064" TargetMode="External" /><Relationship Id="rId225" Type="http://schemas.openxmlformats.org/officeDocument/2006/relationships/hyperlink" Target="https://twitter.com/rcpedin/status/1179311036974936064" TargetMode="External" /><Relationship Id="rId226" Type="http://schemas.openxmlformats.org/officeDocument/2006/relationships/hyperlink" Target="https://twitter.com/rcpedin/status/1179352476908183557" TargetMode="External" /><Relationship Id="rId227" Type="http://schemas.openxmlformats.org/officeDocument/2006/relationships/hyperlink" Target="https://twitter.com/rcpedin/status/1179352476908183557" TargetMode="External" /><Relationship Id="rId228" Type="http://schemas.openxmlformats.org/officeDocument/2006/relationships/hyperlink" Target="https://twitter.com/rcpedin/status/1179352476908183557" TargetMode="External" /><Relationship Id="rId229" Type="http://schemas.openxmlformats.org/officeDocument/2006/relationships/hyperlink" Target="https://twitter.com/rcpedin/status/1179352476908183557" TargetMode="External" /><Relationship Id="rId230" Type="http://schemas.openxmlformats.org/officeDocument/2006/relationships/hyperlink" Target="https://twitter.com/rcpedin/status/1179353535693103107" TargetMode="External" /><Relationship Id="rId231" Type="http://schemas.openxmlformats.org/officeDocument/2006/relationships/hyperlink" Target="https://twitter.com/rcpedin/status/1179353535693103107" TargetMode="External" /><Relationship Id="rId232" Type="http://schemas.openxmlformats.org/officeDocument/2006/relationships/hyperlink" Target="https://twitter.com/rcpedin/status/1179353535693103107" TargetMode="External" /><Relationship Id="rId233" Type="http://schemas.openxmlformats.org/officeDocument/2006/relationships/hyperlink" Target="https://twitter.com/rcpedin/status/1179353535693103107" TargetMode="External" /><Relationship Id="rId234" Type="http://schemas.openxmlformats.org/officeDocument/2006/relationships/hyperlink" Target="https://twitter.com/rcpedin/status/1179379136441278465" TargetMode="External" /><Relationship Id="rId235" Type="http://schemas.openxmlformats.org/officeDocument/2006/relationships/hyperlink" Target="https://twitter.com/rcpedin/status/1179379136441278465" TargetMode="External" /><Relationship Id="rId236" Type="http://schemas.openxmlformats.org/officeDocument/2006/relationships/hyperlink" Target="https://twitter.com/rcpedin/status/1179379136441278465" TargetMode="External" /><Relationship Id="rId237" Type="http://schemas.openxmlformats.org/officeDocument/2006/relationships/hyperlink" Target="https://twitter.com/rcpedin/status/1179379136441278465" TargetMode="External" /><Relationship Id="rId238" Type="http://schemas.openxmlformats.org/officeDocument/2006/relationships/hyperlink" Target="https://twitter.com/rcpedin/status/1179410252619538433" TargetMode="External" /><Relationship Id="rId239" Type="http://schemas.openxmlformats.org/officeDocument/2006/relationships/hyperlink" Target="https://twitter.com/rcpedin/status/1179410252619538433" TargetMode="External" /><Relationship Id="rId240" Type="http://schemas.openxmlformats.org/officeDocument/2006/relationships/hyperlink" Target="https://twitter.com/rcpedin/status/1179410252619538433" TargetMode="External" /><Relationship Id="rId241" Type="http://schemas.openxmlformats.org/officeDocument/2006/relationships/hyperlink" Target="https://twitter.com/rcpedin/status/1179410252619538433" TargetMode="External" /><Relationship Id="rId242" Type="http://schemas.openxmlformats.org/officeDocument/2006/relationships/hyperlink" Target="https://twitter.com/rcpedin/status/1179424707839434754" TargetMode="External" /><Relationship Id="rId243" Type="http://schemas.openxmlformats.org/officeDocument/2006/relationships/hyperlink" Target="https://twitter.com/rcpedin/status/1179424707839434754" TargetMode="External" /><Relationship Id="rId244" Type="http://schemas.openxmlformats.org/officeDocument/2006/relationships/hyperlink" Target="https://twitter.com/rcpedin/status/1179424707839434754" TargetMode="External" /><Relationship Id="rId245" Type="http://schemas.openxmlformats.org/officeDocument/2006/relationships/hyperlink" Target="https://twitter.com/rcpedin/status/1179424707839434754" TargetMode="External" /><Relationship Id="rId246" Type="http://schemas.openxmlformats.org/officeDocument/2006/relationships/hyperlink" Target="https://twitter.com/athattersley/status/1179437882471321600" TargetMode="External" /><Relationship Id="rId247" Type="http://schemas.openxmlformats.org/officeDocument/2006/relationships/hyperlink" Target="https://twitter.com/profjohnatodd/status/1179439427594178560" TargetMode="External" /><Relationship Id="rId248" Type="http://schemas.openxmlformats.org/officeDocument/2006/relationships/hyperlink" Target="https://twitter.com/rr_metabolicmed/status/1179314156668887040" TargetMode="External" /><Relationship Id="rId249" Type="http://schemas.openxmlformats.org/officeDocument/2006/relationships/hyperlink" Target="https://twitter.com/rr_metabolicmed/status/1179314156668887040" TargetMode="External" /><Relationship Id="rId250" Type="http://schemas.openxmlformats.org/officeDocument/2006/relationships/hyperlink" Target="https://twitter.com/rr_metabolicmed/status/1179314156668887040" TargetMode="External" /><Relationship Id="rId251" Type="http://schemas.openxmlformats.org/officeDocument/2006/relationships/hyperlink" Target="https://twitter.com/athattersley/status/1179437882471321600" TargetMode="External" /><Relationship Id="rId252" Type="http://schemas.openxmlformats.org/officeDocument/2006/relationships/hyperlink" Target="https://twitter.com/profjohnatodd/status/1179439427594178560" TargetMode="External" /><Relationship Id="rId253" Type="http://schemas.openxmlformats.org/officeDocument/2006/relationships/hyperlink" Target="https://twitter.com/athattersley/status/1179437882471321600" TargetMode="External" /><Relationship Id="rId254" Type="http://schemas.openxmlformats.org/officeDocument/2006/relationships/hyperlink" Target="https://twitter.com/profjohnatodd/status/1179439427594178560" TargetMode="External" /><Relationship Id="rId255" Type="http://schemas.openxmlformats.org/officeDocument/2006/relationships/hyperlink" Target="https://twitter.com/athattersley/status/1179437882471321600" TargetMode="External" /><Relationship Id="rId256" Type="http://schemas.openxmlformats.org/officeDocument/2006/relationships/hyperlink" Target="https://twitter.com/profjohnatodd/status/1179439427594178560" TargetMode="External" /><Relationship Id="rId257" Type="http://schemas.openxmlformats.org/officeDocument/2006/relationships/hyperlink" Target="https://twitter.com/drkathowen/status/1179326693397454848" TargetMode="External" /><Relationship Id="rId258" Type="http://schemas.openxmlformats.org/officeDocument/2006/relationships/hyperlink" Target="https://twitter.com/drkathowen/status/1179362113787179010" TargetMode="External" /><Relationship Id="rId259" Type="http://schemas.openxmlformats.org/officeDocument/2006/relationships/hyperlink" Target="https://twitter.com/profjohnatodd/status/1179439427594178560" TargetMode="External" /><Relationship Id="rId260" Type="http://schemas.openxmlformats.org/officeDocument/2006/relationships/hyperlink" Target="https://api.twitter.com/1.1/geo/id/00cc0d5640394308.json" TargetMode="External" /><Relationship Id="rId261" Type="http://schemas.openxmlformats.org/officeDocument/2006/relationships/hyperlink" Target="https://api.twitter.com/1.1/geo/id/00cc0d5640394308.json" TargetMode="External" /><Relationship Id="rId262" Type="http://schemas.openxmlformats.org/officeDocument/2006/relationships/hyperlink" Target="https://api.twitter.com/1.1/geo/id/00cc0d5640394308.json" TargetMode="External" /><Relationship Id="rId263" Type="http://schemas.openxmlformats.org/officeDocument/2006/relationships/comments" Target="../comments1.xml" /><Relationship Id="rId264" Type="http://schemas.openxmlformats.org/officeDocument/2006/relationships/vmlDrawing" Target="../drawings/vmlDrawing1.vml" /><Relationship Id="rId265" Type="http://schemas.openxmlformats.org/officeDocument/2006/relationships/table" Target="../tables/table1.xml" /><Relationship Id="rId2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2tTiAgJpt" TargetMode="External" /><Relationship Id="rId2" Type="http://schemas.openxmlformats.org/officeDocument/2006/relationships/hyperlink" Target="https://t.co/AY5Onl85Mq" TargetMode="External" /><Relationship Id="rId3" Type="http://schemas.openxmlformats.org/officeDocument/2006/relationships/hyperlink" Target="http://t.co/TcXNWPzKpR" TargetMode="External" /><Relationship Id="rId4" Type="http://schemas.openxmlformats.org/officeDocument/2006/relationships/hyperlink" Target="https://t.co/AA3IqwJxPo" TargetMode="External" /><Relationship Id="rId5" Type="http://schemas.openxmlformats.org/officeDocument/2006/relationships/hyperlink" Target="https://t.co/eVRJHueTU2" TargetMode="External" /><Relationship Id="rId6" Type="http://schemas.openxmlformats.org/officeDocument/2006/relationships/hyperlink" Target="https://t.co/N3v6EToybS" TargetMode="External" /><Relationship Id="rId7" Type="http://schemas.openxmlformats.org/officeDocument/2006/relationships/hyperlink" Target="https://t.co/w15N4eirBo" TargetMode="External" /><Relationship Id="rId8" Type="http://schemas.openxmlformats.org/officeDocument/2006/relationships/hyperlink" Target="https://t.co/177njUHwyH" TargetMode="External" /><Relationship Id="rId9" Type="http://schemas.openxmlformats.org/officeDocument/2006/relationships/hyperlink" Target="https://t.co/YaUINs23z1" TargetMode="External" /><Relationship Id="rId10" Type="http://schemas.openxmlformats.org/officeDocument/2006/relationships/hyperlink" Target="https://t.co/OJSCeq9hjN" TargetMode="External" /><Relationship Id="rId11" Type="http://schemas.openxmlformats.org/officeDocument/2006/relationships/hyperlink" Target="https://t.co/wZRqtgkx9z" TargetMode="External" /><Relationship Id="rId12" Type="http://schemas.openxmlformats.org/officeDocument/2006/relationships/hyperlink" Target="https://t.co/5RlyOHEiLV" TargetMode="External" /><Relationship Id="rId13" Type="http://schemas.openxmlformats.org/officeDocument/2006/relationships/hyperlink" Target="https://t.co/fr1ScyqCH8" TargetMode="External" /><Relationship Id="rId14" Type="http://schemas.openxmlformats.org/officeDocument/2006/relationships/hyperlink" Target="http://t.co/QIhW6SIslO" TargetMode="External" /><Relationship Id="rId15" Type="http://schemas.openxmlformats.org/officeDocument/2006/relationships/hyperlink" Target="https://t.co/yoyId1J5rg" TargetMode="External" /><Relationship Id="rId16" Type="http://schemas.openxmlformats.org/officeDocument/2006/relationships/hyperlink" Target="https://t.co/D1FNvqe5hN" TargetMode="External" /><Relationship Id="rId17" Type="http://schemas.openxmlformats.org/officeDocument/2006/relationships/hyperlink" Target="https://t.co/lbZWgp9xCI" TargetMode="External" /><Relationship Id="rId18" Type="http://schemas.openxmlformats.org/officeDocument/2006/relationships/hyperlink" Target="https://t.co/wdLtYzCNp0" TargetMode="External" /><Relationship Id="rId19" Type="http://schemas.openxmlformats.org/officeDocument/2006/relationships/hyperlink" Target="https://t.co/scjRvt5ENH" TargetMode="External" /><Relationship Id="rId20" Type="http://schemas.openxmlformats.org/officeDocument/2006/relationships/hyperlink" Target="https://pbs.twimg.com/profile_banners/2890544632/1497367620" TargetMode="External" /><Relationship Id="rId21" Type="http://schemas.openxmlformats.org/officeDocument/2006/relationships/hyperlink" Target="https://pbs.twimg.com/profile_banners/113298824/1542386883" TargetMode="External" /><Relationship Id="rId22" Type="http://schemas.openxmlformats.org/officeDocument/2006/relationships/hyperlink" Target="https://pbs.twimg.com/profile_banners/861174421/1548318192" TargetMode="External" /><Relationship Id="rId23" Type="http://schemas.openxmlformats.org/officeDocument/2006/relationships/hyperlink" Target="https://pbs.twimg.com/profile_banners/724650598579200000/1485853636" TargetMode="External" /><Relationship Id="rId24" Type="http://schemas.openxmlformats.org/officeDocument/2006/relationships/hyperlink" Target="https://pbs.twimg.com/profile_banners/857616303275872256/1493331669" TargetMode="External" /><Relationship Id="rId25" Type="http://schemas.openxmlformats.org/officeDocument/2006/relationships/hyperlink" Target="https://pbs.twimg.com/profile_banners/1098590169215782913/1550761620" TargetMode="External" /><Relationship Id="rId26" Type="http://schemas.openxmlformats.org/officeDocument/2006/relationships/hyperlink" Target="https://pbs.twimg.com/profile_banners/202011626/1405013457" TargetMode="External" /><Relationship Id="rId27" Type="http://schemas.openxmlformats.org/officeDocument/2006/relationships/hyperlink" Target="https://pbs.twimg.com/profile_banners/1922427728/1568567837" TargetMode="External" /><Relationship Id="rId28" Type="http://schemas.openxmlformats.org/officeDocument/2006/relationships/hyperlink" Target="https://pbs.twimg.com/profile_banners/99329240/1569901438" TargetMode="External" /><Relationship Id="rId29" Type="http://schemas.openxmlformats.org/officeDocument/2006/relationships/hyperlink" Target="https://pbs.twimg.com/profile_banners/745014260087070720/1473384392" TargetMode="External" /><Relationship Id="rId30" Type="http://schemas.openxmlformats.org/officeDocument/2006/relationships/hyperlink" Target="https://pbs.twimg.com/profile_banners/1206145507/1545000937" TargetMode="External" /><Relationship Id="rId31" Type="http://schemas.openxmlformats.org/officeDocument/2006/relationships/hyperlink" Target="https://pbs.twimg.com/profile_banners/16864209/1569402147" TargetMode="External" /><Relationship Id="rId32" Type="http://schemas.openxmlformats.org/officeDocument/2006/relationships/hyperlink" Target="https://pbs.twimg.com/profile_banners/744924979/1539720872" TargetMode="External" /><Relationship Id="rId33" Type="http://schemas.openxmlformats.org/officeDocument/2006/relationships/hyperlink" Target="https://pbs.twimg.com/profile_banners/861872575063969794/1528815883" TargetMode="External" /><Relationship Id="rId34" Type="http://schemas.openxmlformats.org/officeDocument/2006/relationships/hyperlink" Target="https://pbs.twimg.com/profile_banners/95022046/1567623746" TargetMode="External" /><Relationship Id="rId35" Type="http://schemas.openxmlformats.org/officeDocument/2006/relationships/hyperlink" Target="https://pbs.twimg.com/profile_banners/703540918515798016/1567184772" TargetMode="External" /><Relationship Id="rId36" Type="http://schemas.openxmlformats.org/officeDocument/2006/relationships/hyperlink" Target="https://pbs.twimg.com/profile_banners/703584727257759745/1555622104" TargetMode="External" /><Relationship Id="rId37" Type="http://schemas.openxmlformats.org/officeDocument/2006/relationships/hyperlink" Target="https://pbs.twimg.com/profile_banners/89211580/1569425605" TargetMode="External" /><Relationship Id="rId38" Type="http://schemas.openxmlformats.org/officeDocument/2006/relationships/hyperlink" Target="https://pbs.twimg.com/profile_banners/1099395060/1516614796" TargetMode="External" /><Relationship Id="rId39" Type="http://schemas.openxmlformats.org/officeDocument/2006/relationships/hyperlink" Target="https://pbs.twimg.com/profile_banners/85555796/1552903293" TargetMode="External" /><Relationship Id="rId40" Type="http://schemas.openxmlformats.org/officeDocument/2006/relationships/hyperlink" Target="https://pbs.twimg.com/profile_banners/87191924/1568294524" TargetMode="External" /><Relationship Id="rId41" Type="http://schemas.openxmlformats.org/officeDocument/2006/relationships/hyperlink" Target="https://pbs.twimg.com/profile_banners/1943871734/1404742266" TargetMode="External" /><Relationship Id="rId42" Type="http://schemas.openxmlformats.org/officeDocument/2006/relationships/hyperlink" Target="https://pbs.twimg.com/profile_banners/1578688543/1560361209"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6/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1/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9/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2/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pbs.twimg.com/profile_images/536823730547064833/zurkXuCp_normal.jpeg" TargetMode="External" /><Relationship Id="rId67" Type="http://schemas.openxmlformats.org/officeDocument/2006/relationships/hyperlink" Target="http://pbs.twimg.com/profile_images/774200422273875968/ABnszuB4_normal.jpg" TargetMode="External" /><Relationship Id="rId68" Type="http://schemas.openxmlformats.org/officeDocument/2006/relationships/hyperlink" Target="http://pbs.twimg.com/profile_images/1088350564499501056/_4NQeTuq_normal.jpg" TargetMode="External" /><Relationship Id="rId69" Type="http://schemas.openxmlformats.org/officeDocument/2006/relationships/hyperlink" Target="http://pbs.twimg.com/profile_images/1153973372373651456/X9lrzEYo_normal.jpg" TargetMode="External" /><Relationship Id="rId70" Type="http://schemas.openxmlformats.org/officeDocument/2006/relationships/hyperlink" Target="http://pbs.twimg.com/profile_images/791762418728890368/6uQ--mKz_normal.jpg" TargetMode="External" /><Relationship Id="rId71" Type="http://schemas.openxmlformats.org/officeDocument/2006/relationships/hyperlink" Target="http://pbs.twimg.com/profile_images/857617508156805120/IIPBM1UJ_normal.jpg" TargetMode="External" /><Relationship Id="rId72" Type="http://schemas.openxmlformats.org/officeDocument/2006/relationships/hyperlink" Target="http://pbs.twimg.com/profile_images/1098590400225464326/Fqm5elrq_normal.jpg" TargetMode="External" /><Relationship Id="rId73" Type="http://schemas.openxmlformats.org/officeDocument/2006/relationships/hyperlink" Target="http://pbs.twimg.com/profile_images/902522923/Dr.Balji_normal.jpg" TargetMode="External" /><Relationship Id="rId74" Type="http://schemas.openxmlformats.org/officeDocument/2006/relationships/hyperlink" Target="http://pbs.twimg.com/profile_images/776176153593720832/e_wO9ivm_normal.jpg" TargetMode="External" /><Relationship Id="rId75" Type="http://schemas.openxmlformats.org/officeDocument/2006/relationships/hyperlink" Target="http://pbs.twimg.com/profile_images/1155164835916722179/64ZTBnTz_normal.jpg" TargetMode="External" /><Relationship Id="rId76" Type="http://schemas.openxmlformats.org/officeDocument/2006/relationships/hyperlink" Target="http://pbs.twimg.com/profile_images/1178878179815153664/eUCZg1RL_normal.jpg" TargetMode="External" /><Relationship Id="rId77" Type="http://schemas.openxmlformats.org/officeDocument/2006/relationships/hyperlink" Target="http://pbs.twimg.com/profile_images/774056027444707328/lDLQftWS_normal.jpg" TargetMode="External" /><Relationship Id="rId78" Type="http://schemas.openxmlformats.org/officeDocument/2006/relationships/hyperlink" Target="http://pbs.twimg.com/profile_images/1014272128689033216/QGL0FELi_normal.jpg" TargetMode="External" /><Relationship Id="rId79" Type="http://schemas.openxmlformats.org/officeDocument/2006/relationships/hyperlink" Target="http://pbs.twimg.com/profile_images/1075711205216567296/VcckLdiO_normal.jpg" TargetMode="External" /><Relationship Id="rId80" Type="http://schemas.openxmlformats.org/officeDocument/2006/relationships/hyperlink" Target="http://pbs.twimg.com/profile_images/913003960616783872/A8RmhGNE_normal.jpg" TargetMode="External" /><Relationship Id="rId81" Type="http://schemas.openxmlformats.org/officeDocument/2006/relationships/hyperlink" Target="http://pbs.twimg.com/profile_images/1006552935587774465/cTGSWYtp_normal.jpg" TargetMode="External" /><Relationship Id="rId82" Type="http://schemas.openxmlformats.org/officeDocument/2006/relationships/hyperlink" Target="http://pbs.twimg.com/profile_images/1169324852647485441/L9l0KHQn_normal.jpg" TargetMode="External" /><Relationship Id="rId83" Type="http://schemas.openxmlformats.org/officeDocument/2006/relationships/hyperlink" Target="http://pbs.twimg.com/profile_images/441722984353382400/2vX-fCsq_normal.jpeg" TargetMode="External" /><Relationship Id="rId84" Type="http://schemas.openxmlformats.org/officeDocument/2006/relationships/hyperlink" Target="http://pbs.twimg.com/profile_images/1167488301386948609/Vl3eZdf7_normal.jpg" TargetMode="External" /><Relationship Id="rId85" Type="http://schemas.openxmlformats.org/officeDocument/2006/relationships/hyperlink" Target="http://pbs.twimg.com/profile_images/1118984566843281421/wQ00TF1-_normal.jpg" TargetMode="External" /><Relationship Id="rId86" Type="http://schemas.openxmlformats.org/officeDocument/2006/relationships/hyperlink" Target="http://pbs.twimg.com/profile_images/1148628816245473280/TXxb3QhP_normal.png" TargetMode="External" /><Relationship Id="rId87" Type="http://schemas.openxmlformats.org/officeDocument/2006/relationships/hyperlink" Target="http://pbs.twimg.com/profile_images/1050318472213872640/ziRWEie0_normal.jpg" TargetMode="External" /><Relationship Id="rId88" Type="http://schemas.openxmlformats.org/officeDocument/2006/relationships/hyperlink" Target="http://pbs.twimg.com/profile_images/826386986277732353/1srg9dyN_normal.jpg" TargetMode="External" /><Relationship Id="rId89" Type="http://schemas.openxmlformats.org/officeDocument/2006/relationships/hyperlink" Target="http://pbs.twimg.com/profile_images/1061905894466822144/s4ZTaqAS_normal.jpg" TargetMode="External" /><Relationship Id="rId90" Type="http://schemas.openxmlformats.org/officeDocument/2006/relationships/hyperlink" Target="http://pbs.twimg.com/profile_images/653276418474909696/5O8IzE9G_normal.jpg" TargetMode="External" /><Relationship Id="rId91" Type="http://schemas.openxmlformats.org/officeDocument/2006/relationships/hyperlink" Target="http://pbs.twimg.com/profile_images/840167936442662912/FsCJ67ey_normal.jpg" TargetMode="External" /><Relationship Id="rId92" Type="http://schemas.openxmlformats.org/officeDocument/2006/relationships/hyperlink" Target="http://pbs.twimg.com/profile_images/378800000562342029/52bc1b9d47f76a527cbb33b4ee7c4dcc_normal.jpeg" TargetMode="External" /><Relationship Id="rId93" Type="http://schemas.openxmlformats.org/officeDocument/2006/relationships/hyperlink" Target="http://pbs.twimg.com/profile_images/730819225623891969/jg8CeMr4_normal.jpg" TargetMode="External" /><Relationship Id="rId94" Type="http://schemas.openxmlformats.org/officeDocument/2006/relationships/hyperlink" Target="http://pbs.twimg.com/profile_images/1138863567749419008/SE7C32Al_normal.jpg" TargetMode="External" /><Relationship Id="rId95" Type="http://schemas.openxmlformats.org/officeDocument/2006/relationships/hyperlink" Target="http://pbs.twimg.com/profile_images/909495767450230784/rCjbeilP_normal.jpg" TargetMode="External" /><Relationship Id="rId96" Type="http://schemas.openxmlformats.org/officeDocument/2006/relationships/hyperlink" Target="https://twitter.com/presidentrcpe" TargetMode="External" /><Relationship Id="rId97" Type="http://schemas.openxmlformats.org/officeDocument/2006/relationships/hyperlink" Target="https://twitter.com/rcpedin" TargetMode="External" /><Relationship Id="rId98" Type="http://schemas.openxmlformats.org/officeDocument/2006/relationships/hyperlink" Target="https://twitter.com/signguidelines" TargetMode="External" /><Relationship Id="rId99" Type="http://schemas.openxmlformats.org/officeDocument/2006/relationships/hyperlink" Target="https://twitter.com/intmep" TargetMode="External" /><Relationship Id="rId100" Type="http://schemas.openxmlformats.org/officeDocument/2006/relationships/hyperlink" Target="https://twitter.com/nyonyozintun" TargetMode="External" /><Relationship Id="rId101" Type="http://schemas.openxmlformats.org/officeDocument/2006/relationships/hyperlink" Target="https://twitter.com/qureshisafia1" TargetMode="External" /><Relationship Id="rId102" Type="http://schemas.openxmlformats.org/officeDocument/2006/relationships/hyperlink" Target="https://twitter.com/ses_imt" TargetMode="External" /><Relationship Id="rId103" Type="http://schemas.openxmlformats.org/officeDocument/2006/relationships/hyperlink" Target="https://twitter.com/drbalji" TargetMode="External" /><Relationship Id="rId104" Type="http://schemas.openxmlformats.org/officeDocument/2006/relationships/hyperlink" Target="https://twitter.com/healthhashtags" TargetMode="External" /><Relationship Id="rId105" Type="http://schemas.openxmlformats.org/officeDocument/2006/relationships/hyperlink" Target="https://twitter.com/drhjawaid" TargetMode="External" /><Relationship Id="rId106" Type="http://schemas.openxmlformats.org/officeDocument/2006/relationships/hyperlink" Target="https://twitter.com/skmch" TargetMode="External" /><Relationship Id="rId107" Type="http://schemas.openxmlformats.org/officeDocument/2006/relationships/hyperlink" Target="https://twitter.com/edinburghwatch" TargetMode="External" /><Relationship Id="rId108" Type="http://schemas.openxmlformats.org/officeDocument/2006/relationships/hyperlink" Target="https://twitter.com/gmacscotland" TargetMode="External" /><Relationship Id="rId109" Type="http://schemas.openxmlformats.org/officeDocument/2006/relationships/hyperlink" Target="https://twitter.com/diabetesuk" TargetMode="External" /><Relationship Id="rId110" Type="http://schemas.openxmlformats.org/officeDocument/2006/relationships/hyperlink" Target="https://twitter.com/healthinnovmcr" TargetMode="External" /><Relationship Id="rId111" Type="http://schemas.openxmlformats.org/officeDocument/2006/relationships/hyperlink" Target="https://twitter.com/rcpemanc" TargetMode="External" /><Relationship Id="rId112" Type="http://schemas.openxmlformats.org/officeDocument/2006/relationships/hyperlink" Target="https://twitter.com/parthaskar" TargetMode="External" /><Relationship Id="rId113" Type="http://schemas.openxmlformats.org/officeDocument/2006/relationships/hyperlink" Target="https://twitter.com/alpanamair" TargetMode="External" /><Relationship Id="rId114" Type="http://schemas.openxmlformats.org/officeDocument/2006/relationships/hyperlink" Target="https://twitter.com/runnermandoc" TargetMode="External" /><Relationship Id="rId115" Type="http://schemas.openxmlformats.org/officeDocument/2006/relationships/hyperlink" Target="https://twitter.com/hughesdyfrig" TargetMode="External" /><Relationship Id="rId116" Type="http://schemas.openxmlformats.org/officeDocument/2006/relationships/hyperlink" Target="https://twitter.com/npglondon" TargetMode="External" /><Relationship Id="rId117" Type="http://schemas.openxmlformats.org/officeDocument/2006/relationships/hyperlink" Target="https://twitter.com/slidoapp" TargetMode="External" /><Relationship Id="rId118" Type="http://schemas.openxmlformats.org/officeDocument/2006/relationships/hyperlink" Target="https://twitter.com/nicecomms" TargetMode="External" /><Relationship Id="rId119" Type="http://schemas.openxmlformats.org/officeDocument/2006/relationships/hyperlink" Target="https://twitter.com/nhs_lothian" TargetMode="External" /><Relationship Id="rId120" Type="http://schemas.openxmlformats.org/officeDocument/2006/relationships/hyperlink" Target="https://twitter.com/stu_ralston" TargetMode="External" /><Relationship Id="rId121" Type="http://schemas.openxmlformats.org/officeDocument/2006/relationships/hyperlink" Target="https://twitter.com/athattersley" TargetMode="External" /><Relationship Id="rId122" Type="http://schemas.openxmlformats.org/officeDocument/2006/relationships/hyperlink" Target="https://twitter.com/drkathowen" TargetMode="External" /><Relationship Id="rId123" Type="http://schemas.openxmlformats.org/officeDocument/2006/relationships/hyperlink" Target="https://twitter.com/rr_metabolicmed" TargetMode="External" /><Relationship Id="rId124" Type="http://schemas.openxmlformats.org/officeDocument/2006/relationships/hyperlink" Target="https://twitter.com/muna_shakir" TargetMode="External" /><Relationship Id="rId125" Type="http://schemas.openxmlformats.org/officeDocument/2006/relationships/hyperlink" Target="https://twitter.com/profjohnatodd" TargetMode="External" /><Relationship Id="rId126" Type="http://schemas.openxmlformats.org/officeDocument/2006/relationships/comments" Target="../comments2.xml" /><Relationship Id="rId127" Type="http://schemas.openxmlformats.org/officeDocument/2006/relationships/vmlDrawing" Target="../drawings/vmlDrawing2.vml" /><Relationship Id="rId128" Type="http://schemas.openxmlformats.org/officeDocument/2006/relationships/table" Target="../tables/table2.xml" /><Relationship Id="rId129" Type="http://schemas.openxmlformats.org/officeDocument/2006/relationships/drawing" Target="../drawings/drawing1.xml" /><Relationship Id="rId1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vents.rcpe.ac.uk/diabetes-and-endocrinology" TargetMode="External" /><Relationship Id="rId2" Type="http://schemas.openxmlformats.org/officeDocument/2006/relationships/hyperlink" Target="https://www.ndm.ox.ac.uk/diabetes-in-young-adults-by-katharine-owen" TargetMode="External" /><Relationship Id="rId3" Type="http://schemas.openxmlformats.org/officeDocument/2006/relationships/hyperlink" Target="https://www.diabetesgenes.org/" TargetMode="External" /><Relationship Id="rId4" Type="http://schemas.openxmlformats.org/officeDocument/2006/relationships/hyperlink" Target="https://onlinelibrary.wiley.com/doi/full/10.1111/dom.13346?cookieSet=1" TargetMode="External" /><Relationship Id="rId5" Type="http://schemas.openxmlformats.org/officeDocument/2006/relationships/hyperlink" Target="https://www.ncbi.nlm.nih.gov/pmc/articles/PMC6591121/#__ffn_sectitle" TargetMode="External" /><Relationship Id="rId6" Type="http://schemas.openxmlformats.org/officeDocument/2006/relationships/hyperlink" Target="https://www.nice.org.uk/guidance/ng28" TargetMode="External" /><Relationship Id="rId7" Type="http://schemas.openxmlformats.org/officeDocument/2006/relationships/hyperlink" Target="https://www.ncbi.nlm.nih.gov/m/pubmed/18697900/" TargetMode="External" /><Relationship Id="rId8" Type="http://schemas.openxmlformats.org/officeDocument/2006/relationships/hyperlink" Target="https://app.sli.do/" TargetMode="External" /><Relationship Id="rId9" Type="http://schemas.openxmlformats.org/officeDocument/2006/relationships/hyperlink" Target="http://journals.ed.ac.uk/resmedica/article/download/942/1345/" TargetMode="External" /><Relationship Id="rId10" Type="http://schemas.openxmlformats.org/officeDocument/2006/relationships/hyperlink" Target="https://twitter.com/RCPEManc/status/1179324181101629441" TargetMode="External" /><Relationship Id="rId11" Type="http://schemas.openxmlformats.org/officeDocument/2006/relationships/hyperlink" Target="https://events.rcpe.ac.uk/diabetes-and-endocrinology" TargetMode="External" /><Relationship Id="rId12" Type="http://schemas.openxmlformats.org/officeDocument/2006/relationships/hyperlink" Target="https://twitter.com/RCPEManc/status/1179324181101629441" TargetMode="External" /><Relationship Id="rId13" Type="http://schemas.openxmlformats.org/officeDocument/2006/relationships/hyperlink" Target="https://events.rcpe.ac.uk/diabetes-and-endocrinology" TargetMode="External" /><Relationship Id="rId14" Type="http://schemas.openxmlformats.org/officeDocument/2006/relationships/hyperlink" Target="https://www.ncbi.nlm.nih.gov/pmc/articles/PMC6054022/" TargetMode="External" /><Relationship Id="rId15" Type="http://schemas.openxmlformats.org/officeDocument/2006/relationships/hyperlink" Target="https://www.ncbi.nlm.nih.gov/m/pubmed/29930025/" TargetMode="External" /><Relationship Id="rId16" Type="http://schemas.openxmlformats.org/officeDocument/2006/relationships/hyperlink" Target="https://www.ncbi.nlm.nih.gov/m/pubmed/29361475/" TargetMode="External" /><Relationship Id="rId17" Type="http://schemas.openxmlformats.org/officeDocument/2006/relationships/hyperlink" Target="https://www.ncbi.nlm.nih.gov/pmc/articles/PMC4735481/" TargetMode="External" /><Relationship Id="rId18" Type="http://schemas.openxmlformats.org/officeDocument/2006/relationships/hyperlink" Target="https://www.pharmaceutical-journal.com/news-and-analysis/features/immunotherapy-for-type-1-diabetes-whats-in-the-pipeline/20204622.article?firstPass=false" TargetMode="External" /><Relationship Id="rId19" Type="http://schemas.openxmlformats.org/officeDocument/2006/relationships/hyperlink" Target="https://www.ncbi.nlm.nih.gov/m/pubmed/29375671/" TargetMode="External" /><Relationship Id="rId20" Type="http://schemas.openxmlformats.org/officeDocument/2006/relationships/hyperlink" Target="https://secure.jbs.elsevierhealth.com/action/getSharedSiteSession?redirect=https%3A%2F%2Fwww.jvascsurg.org%2Farticle%2FS0741-5214%2813%2901515-2%2Ffulltext&amp;rc=0" TargetMode="External" /><Relationship Id="rId21" Type="http://schemas.openxmlformats.org/officeDocument/2006/relationships/hyperlink" Target="http://www.edinburghdiabetes.com/foot-clinic" TargetMode="External" /><Relationship Id="rId22" Type="http://schemas.openxmlformats.org/officeDocument/2006/relationships/hyperlink" Target="http://journals.ed.ac.uk/resmedica/article/download/942/1345/" TargetMode="External" /><Relationship Id="rId23" Type="http://schemas.openxmlformats.org/officeDocument/2006/relationships/hyperlink" Target="http://www.symplur.com/healthcare-hashtags/conferences/"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s="13" t="s">
        <v>250</v>
      </c>
      <c r="BB2" s="13" t="s">
        <v>251</v>
      </c>
      <c r="BC2" t="s">
        <v>775</v>
      </c>
      <c r="BD2" s="13" t="s">
        <v>787</v>
      </c>
      <c r="BE2" s="13" t="s">
        <v>788</v>
      </c>
      <c r="BF2" s="52" t="s">
        <v>1142</v>
      </c>
      <c r="BG2" s="52" t="s">
        <v>1143</v>
      </c>
      <c r="BH2" s="52" t="s">
        <v>1144</v>
      </c>
      <c r="BI2" s="52" t="s">
        <v>1145</v>
      </c>
      <c r="BJ2" s="52" t="s">
        <v>1146</v>
      </c>
      <c r="BK2" s="52" t="s">
        <v>1147</v>
      </c>
      <c r="BL2" s="52" t="s">
        <v>1148</v>
      </c>
      <c r="BM2" s="52" t="s">
        <v>1149</v>
      </c>
      <c r="BN2" s="52" t="s">
        <v>1150</v>
      </c>
    </row>
    <row r="3" spans="1:66" ht="15" customHeight="1">
      <c r="A3" s="66" t="s">
        <v>252</v>
      </c>
      <c r="B3" s="66" t="s">
        <v>262</v>
      </c>
      <c r="C3" s="67" t="s">
        <v>1173</v>
      </c>
      <c r="D3" s="68">
        <v>3</v>
      </c>
      <c r="E3" s="69" t="s">
        <v>132</v>
      </c>
      <c r="F3" s="70">
        <v>32</v>
      </c>
      <c r="G3" s="67"/>
      <c r="H3" s="71"/>
      <c r="I3" s="72"/>
      <c r="J3" s="72"/>
      <c r="K3" s="34" t="s">
        <v>65</v>
      </c>
      <c r="L3" s="73">
        <v>3</v>
      </c>
      <c r="M3" s="73"/>
      <c r="N3" s="74"/>
      <c r="O3" s="80" t="s">
        <v>282</v>
      </c>
      <c r="P3" s="82">
        <v>43735.62478009259</v>
      </c>
      <c r="Q3" s="80" t="s">
        <v>285</v>
      </c>
      <c r="R3" s="80"/>
      <c r="S3" s="80"/>
      <c r="T3" s="80"/>
      <c r="U3" s="80"/>
      <c r="V3" s="85" t="s">
        <v>368</v>
      </c>
      <c r="W3" s="82">
        <v>43735.62478009259</v>
      </c>
      <c r="X3" s="86">
        <v>43735</v>
      </c>
      <c r="Y3" s="88" t="s">
        <v>385</v>
      </c>
      <c r="Z3" s="85" t="s">
        <v>436</v>
      </c>
      <c r="AA3" s="80"/>
      <c r="AB3" s="80"/>
      <c r="AC3" s="88" t="s">
        <v>487</v>
      </c>
      <c r="AD3" s="80"/>
      <c r="AE3" s="80" t="b">
        <v>0</v>
      </c>
      <c r="AF3" s="80">
        <v>0</v>
      </c>
      <c r="AG3" s="88" t="s">
        <v>538</v>
      </c>
      <c r="AH3" s="80" t="b">
        <v>0</v>
      </c>
      <c r="AI3" s="80" t="s">
        <v>541</v>
      </c>
      <c r="AJ3" s="80"/>
      <c r="AK3" s="88" t="s">
        <v>538</v>
      </c>
      <c r="AL3" s="80" t="b">
        <v>0</v>
      </c>
      <c r="AM3" s="80">
        <v>6</v>
      </c>
      <c r="AN3" s="88" t="s">
        <v>525</v>
      </c>
      <c r="AO3" s="80" t="s">
        <v>543</v>
      </c>
      <c r="AP3" s="80" t="b">
        <v>0</v>
      </c>
      <c r="AQ3" s="88" t="s">
        <v>525</v>
      </c>
      <c r="AR3" s="80" t="s">
        <v>214</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8">
        <v>0</v>
      </c>
      <c r="BG3" s="49">
        <v>0</v>
      </c>
      <c r="BH3" s="48">
        <v>0</v>
      </c>
      <c r="BI3" s="49">
        <v>0</v>
      </c>
      <c r="BJ3" s="48">
        <v>0</v>
      </c>
      <c r="BK3" s="49">
        <v>0</v>
      </c>
      <c r="BL3" s="48">
        <v>21</v>
      </c>
      <c r="BM3" s="49">
        <v>100</v>
      </c>
      <c r="BN3" s="48">
        <v>21</v>
      </c>
    </row>
    <row r="4" spans="1:66" ht="15" customHeight="1">
      <c r="A4" s="66" t="s">
        <v>253</v>
      </c>
      <c r="B4" s="66" t="s">
        <v>262</v>
      </c>
      <c r="C4" s="67" t="s">
        <v>1173</v>
      </c>
      <c r="D4" s="68">
        <v>3</v>
      </c>
      <c r="E4" s="69" t="s">
        <v>132</v>
      </c>
      <c r="F4" s="70">
        <v>32</v>
      </c>
      <c r="G4" s="67"/>
      <c r="H4" s="71"/>
      <c r="I4" s="72"/>
      <c r="J4" s="72"/>
      <c r="K4" s="34" t="s">
        <v>65</v>
      </c>
      <c r="L4" s="79">
        <v>4</v>
      </c>
      <c r="M4" s="79"/>
      <c r="N4" s="74"/>
      <c r="O4" s="81" t="s">
        <v>282</v>
      </c>
      <c r="P4" s="83">
        <v>43735.63525462963</v>
      </c>
      <c r="Q4" s="81" t="s">
        <v>285</v>
      </c>
      <c r="R4" s="81"/>
      <c r="S4" s="81"/>
      <c r="T4" s="81"/>
      <c r="U4" s="81"/>
      <c r="V4" s="84" t="s">
        <v>369</v>
      </c>
      <c r="W4" s="83">
        <v>43735.63525462963</v>
      </c>
      <c r="X4" s="87">
        <v>43735</v>
      </c>
      <c r="Y4" s="89" t="s">
        <v>386</v>
      </c>
      <c r="Z4" s="84" t="s">
        <v>437</v>
      </c>
      <c r="AA4" s="81"/>
      <c r="AB4" s="81"/>
      <c r="AC4" s="89" t="s">
        <v>488</v>
      </c>
      <c r="AD4" s="81"/>
      <c r="AE4" s="81" t="b">
        <v>0</v>
      </c>
      <c r="AF4" s="81">
        <v>0</v>
      </c>
      <c r="AG4" s="89" t="s">
        <v>538</v>
      </c>
      <c r="AH4" s="81" t="b">
        <v>0</v>
      </c>
      <c r="AI4" s="81" t="s">
        <v>541</v>
      </c>
      <c r="AJ4" s="81"/>
      <c r="AK4" s="89" t="s">
        <v>538</v>
      </c>
      <c r="AL4" s="81" t="b">
        <v>0</v>
      </c>
      <c r="AM4" s="81">
        <v>6</v>
      </c>
      <c r="AN4" s="89" t="s">
        <v>525</v>
      </c>
      <c r="AO4" s="81" t="s">
        <v>544</v>
      </c>
      <c r="AP4" s="81" t="b">
        <v>0</v>
      </c>
      <c r="AQ4" s="89" t="s">
        <v>525</v>
      </c>
      <c r="AR4" s="81" t="s">
        <v>214</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8">
        <v>0</v>
      </c>
      <c r="BG4" s="49">
        <v>0</v>
      </c>
      <c r="BH4" s="48">
        <v>0</v>
      </c>
      <c r="BI4" s="49">
        <v>0</v>
      </c>
      <c r="BJ4" s="48">
        <v>0</v>
      </c>
      <c r="BK4" s="49">
        <v>0</v>
      </c>
      <c r="BL4" s="48">
        <v>21</v>
      </c>
      <c r="BM4" s="49">
        <v>100</v>
      </c>
      <c r="BN4" s="48">
        <v>21</v>
      </c>
    </row>
    <row r="5" spans="1:66" ht="15">
      <c r="A5" s="66" t="s">
        <v>254</v>
      </c>
      <c r="B5" s="66" t="s">
        <v>262</v>
      </c>
      <c r="C5" s="67" t="s">
        <v>1173</v>
      </c>
      <c r="D5" s="68">
        <v>3</v>
      </c>
      <c r="E5" s="69" t="s">
        <v>132</v>
      </c>
      <c r="F5" s="70">
        <v>32</v>
      </c>
      <c r="G5" s="67"/>
      <c r="H5" s="71"/>
      <c r="I5" s="72"/>
      <c r="J5" s="72"/>
      <c r="K5" s="34" t="s">
        <v>65</v>
      </c>
      <c r="L5" s="79">
        <v>5</v>
      </c>
      <c r="M5" s="79"/>
      <c r="N5" s="74"/>
      <c r="O5" s="81" t="s">
        <v>282</v>
      </c>
      <c r="P5" s="83">
        <v>43735.73805555556</v>
      </c>
      <c r="Q5" s="81" t="s">
        <v>285</v>
      </c>
      <c r="R5" s="81"/>
      <c r="S5" s="81"/>
      <c r="T5" s="81"/>
      <c r="U5" s="81"/>
      <c r="V5" s="84" t="s">
        <v>370</v>
      </c>
      <c r="W5" s="83">
        <v>43735.73805555556</v>
      </c>
      <c r="X5" s="87">
        <v>43735</v>
      </c>
      <c r="Y5" s="89" t="s">
        <v>387</v>
      </c>
      <c r="Z5" s="84" t="s">
        <v>438</v>
      </c>
      <c r="AA5" s="81"/>
      <c r="AB5" s="81"/>
      <c r="AC5" s="89" t="s">
        <v>489</v>
      </c>
      <c r="AD5" s="81"/>
      <c r="AE5" s="81" t="b">
        <v>0</v>
      </c>
      <c r="AF5" s="81">
        <v>0</v>
      </c>
      <c r="AG5" s="89" t="s">
        <v>538</v>
      </c>
      <c r="AH5" s="81" t="b">
        <v>0</v>
      </c>
      <c r="AI5" s="81" t="s">
        <v>541</v>
      </c>
      <c r="AJ5" s="81"/>
      <c r="AK5" s="89" t="s">
        <v>538</v>
      </c>
      <c r="AL5" s="81" t="b">
        <v>0</v>
      </c>
      <c r="AM5" s="81">
        <v>6</v>
      </c>
      <c r="AN5" s="89" t="s">
        <v>525</v>
      </c>
      <c r="AO5" s="81" t="s">
        <v>545</v>
      </c>
      <c r="AP5" s="81" t="b">
        <v>0</v>
      </c>
      <c r="AQ5" s="89" t="s">
        <v>525</v>
      </c>
      <c r="AR5" s="81" t="s">
        <v>214</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8">
        <v>0</v>
      </c>
      <c r="BG5" s="49">
        <v>0</v>
      </c>
      <c r="BH5" s="48">
        <v>0</v>
      </c>
      <c r="BI5" s="49">
        <v>0</v>
      </c>
      <c r="BJ5" s="48">
        <v>0</v>
      </c>
      <c r="BK5" s="49">
        <v>0</v>
      </c>
      <c r="BL5" s="48">
        <v>21</v>
      </c>
      <c r="BM5" s="49">
        <v>100</v>
      </c>
      <c r="BN5" s="48">
        <v>21</v>
      </c>
    </row>
    <row r="6" spans="1:66" ht="15">
      <c r="A6" s="66" t="s">
        <v>255</v>
      </c>
      <c r="B6" s="66" t="s">
        <v>262</v>
      </c>
      <c r="C6" s="67" t="s">
        <v>1173</v>
      </c>
      <c r="D6" s="68">
        <v>3</v>
      </c>
      <c r="E6" s="69" t="s">
        <v>132</v>
      </c>
      <c r="F6" s="70">
        <v>32</v>
      </c>
      <c r="G6" s="67"/>
      <c r="H6" s="71"/>
      <c r="I6" s="72"/>
      <c r="J6" s="72"/>
      <c r="K6" s="34" t="s">
        <v>65</v>
      </c>
      <c r="L6" s="79">
        <v>6</v>
      </c>
      <c r="M6" s="79"/>
      <c r="N6" s="74"/>
      <c r="O6" s="81" t="s">
        <v>282</v>
      </c>
      <c r="P6" s="83">
        <v>43735.78858796296</v>
      </c>
      <c r="Q6" s="81" t="s">
        <v>285</v>
      </c>
      <c r="R6" s="81"/>
      <c r="S6" s="81"/>
      <c r="T6" s="81"/>
      <c r="U6" s="81"/>
      <c r="V6" s="84" t="s">
        <v>371</v>
      </c>
      <c r="W6" s="83">
        <v>43735.78858796296</v>
      </c>
      <c r="X6" s="87">
        <v>43735</v>
      </c>
      <c r="Y6" s="89" t="s">
        <v>388</v>
      </c>
      <c r="Z6" s="84" t="s">
        <v>439</v>
      </c>
      <c r="AA6" s="81"/>
      <c r="AB6" s="81"/>
      <c r="AC6" s="89" t="s">
        <v>490</v>
      </c>
      <c r="AD6" s="81"/>
      <c r="AE6" s="81" t="b">
        <v>0</v>
      </c>
      <c r="AF6" s="81">
        <v>0</v>
      </c>
      <c r="AG6" s="89" t="s">
        <v>538</v>
      </c>
      <c r="AH6" s="81" t="b">
        <v>0</v>
      </c>
      <c r="AI6" s="81" t="s">
        <v>541</v>
      </c>
      <c r="AJ6" s="81"/>
      <c r="AK6" s="89" t="s">
        <v>538</v>
      </c>
      <c r="AL6" s="81" t="b">
        <v>0</v>
      </c>
      <c r="AM6" s="81">
        <v>6</v>
      </c>
      <c r="AN6" s="89" t="s">
        <v>525</v>
      </c>
      <c r="AO6" s="81" t="s">
        <v>545</v>
      </c>
      <c r="AP6" s="81" t="b">
        <v>0</v>
      </c>
      <c r="AQ6" s="89" t="s">
        <v>525</v>
      </c>
      <c r="AR6" s="81" t="s">
        <v>214</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8">
        <v>0</v>
      </c>
      <c r="BG6" s="49">
        <v>0</v>
      </c>
      <c r="BH6" s="48">
        <v>0</v>
      </c>
      <c r="BI6" s="49">
        <v>0</v>
      </c>
      <c r="BJ6" s="48">
        <v>0</v>
      </c>
      <c r="BK6" s="49">
        <v>0</v>
      </c>
      <c r="BL6" s="48">
        <v>21</v>
      </c>
      <c r="BM6" s="49">
        <v>100</v>
      </c>
      <c r="BN6" s="48">
        <v>21</v>
      </c>
    </row>
    <row r="7" spans="1:66" ht="15">
      <c r="A7" s="66" t="s">
        <v>256</v>
      </c>
      <c r="B7" s="66" t="s">
        <v>262</v>
      </c>
      <c r="C7" s="67" t="s">
        <v>1173</v>
      </c>
      <c r="D7" s="68">
        <v>3</v>
      </c>
      <c r="E7" s="69" t="s">
        <v>132</v>
      </c>
      <c r="F7" s="70">
        <v>32</v>
      </c>
      <c r="G7" s="67"/>
      <c r="H7" s="71"/>
      <c r="I7" s="72"/>
      <c r="J7" s="72"/>
      <c r="K7" s="34" t="s">
        <v>65</v>
      </c>
      <c r="L7" s="79">
        <v>7</v>
      </c>
      <c r="M7" s="79"/>
      <c r="N7" s="74"/>
      <c r="O7" s="81" t="s">
        <v>282</v>
      </c>
      <c r="P7" s="83">
        <v>43735.82565972222</v>
      </c>
      <c r="Q7" s="81" t="s">
        <v>285</v>
      </c>
      <c r="R7" s="81"/>
      <c r="S7" s="81"/>
      <c r="T7" s="81"/>
      <c r="U7" s="81"/>
      <c r="V7" s="84" t="s">
        <v>372</v>
      </c>
      <c r="W7" s="83">
        <v>43735.82565972222</v>
      </c>
      <c r="X7" s="87">
        <v>43735</v>
      </c>
      <c r="Y7" s="89" t="s">
        <v>389</v>
      </c>
      <c r="Z7" s="84" t="s">
        <v>440</v>
      </c>
      <c r="AA7" s="81"/>
      <c r="AB7" s="81"/>
      <c r="AC7" s="89" t="s">
        <v>491</v>
      </c>
      <c r="AD7" s="81"/>
      <c r="AE7" s="81" t="b">
        <v>0</v>
      </c>
      <c r="AF7" s="81">
        <v>0</v>
      </c>
      <c r="AG7" s="89" t="s">
        <v>538</v>
      </c>
      <c r="AH7" s="81" t="b">
        <v>0</v>
      </c>
      <c r="AI7" s="81" t="s">
        <v>541</v>
      </c>
      <c r="AJ7" s="81"/>
      <c r="AK7" s="89" t="s">
        <v>538</v>
      </c>
      <c r="AL7" s="81" t="b">
        <v>0</v>
      </c>
      <c r="AM7" s="81">
        <v>6</v>
      </c>
      <c r="AN7" s="89" t="s">
        <v>525</v>
      </c>
      <c r="AO7" s="81" t="s">
        <v>545</v>
      </c>
      <c r="AP7" s="81" t="b">
        <v>0</v>
      </c>
      <c r="AQ7" s="89" t="s">
        <v>525</v>
      </c>
      <c r="AR7" s="81" t="s">
        <v>214</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8">
        <v>0</v>
      </c>
      <c r="BG7" s="49">
        <v>0</v>
      </c>
      <c r="BH7" s="48">
        <v>0</v>
      </c>
      <c r="BI7" s="49">
        <v>0</v>
      </c>
      <c r="BJ7" s="48">
        <v>0</v>
      </c>
      <c r="BK7" s="49">
        <v>0</v>
      </c>
      <c r="BL7" s="48">
        <v>21</v>
      </c>
      <c r="BM7" s="49">
        <v>100</v>
      </c>
      <c r="BN7" s="48">
        <v>21</v>
      </c>
    </row>
    <row r="8" spans="1:66" ht="15">
      <c r="A8" s="66" t="s">
        <v>257</v>
      </c>
      <c r="B8" s="66" t="s">
        <v>262</v>
      </c>
      <c r="C8" s="67" t="s">
        <v>1173</v>
      </c>
      <c r="D8" s="68">
        <v>3</v>
      </c>
      <c r="E8" s="69" t="s">
        <v>132</v>
      </c>
      <c r="F8" s="70">
        <v>32</v>
      </c>
      <c r="G8" s="67"/>
      <c r="H8" s="71"/>
      <c r="I8" s="72"/>
      <c r="J8" s="72"/>
      <c r="K8" s="34" t="s">
        <v>65</v>
      </c>
      <c r="L8" s="79">
        <v>8</v>
      </c>
      <c r="M8" s="79"/>
      <c r="N8" s="74"/>
      <c r="O8" s="81" t="s">
        <v>282</v>
      </c>
      <c r="P8" s="83">
        <v>43739.662766203706</v>
      </c>
      <c r="Q8" s="81" t="s">
        <v>285</v>
      </c>
      <c r="R8" s="81"/>
      <c r="S8" s="81"/>
      <c r="T8" s="81"/>
      <c r="U8" s="81"/>
      <c r="V8" s="84" t="s">
        <v>373</v>
      </c>
      <c r="W8" s="83">
        <v>43739.662766203706</v>
      </c>
      <c r="X8" s="87">
        <v>43739</v>
      </c>
      <c r="Y8" s="89" t="s">
        <v>390</v>
      </c>
      <c r="Z8" s="84" t="s">
        <v>441</v>
      </c>
      <c r="AA8" s="81"/>
      <c r="AB8" s="81"/>
      <c r="AC8" s="89" t="s">
        <v>492</v>
      </c>
      <c r="AD8" s="81"/>
      <c r="AE8" s="81" t="b">
        <v>0</v>
      </c>
      <c r="AF8" s="81">
        <v>0</v>
      </c>
      <c r="AG8" s="89" t="s">
        <v>538</v>
      </c>
      <c r="AH8" s="81" t="b">
        <v>0</v>
      </c>
      <c r="AI8" s="81" t="s">
        <v>541</v>
      </c>
      <c r="AJ8" s="81"/>
      <c r="AK8" s="89" t="s">
        <v>538</v>
      </c>
      <c r="AL8" s="81" t="b">
        <v>0</v>
      </c>
      <c r="AM8" s="81">
        <v>6</v>
      </c>
      <c r="AN8" s="89" t="s">
        <v>525</v>
      </c>
      <c r="AO8" s="81" t="s">
        <v>543</v>
      </c>
      <c r="AP8" s="81" t="b">
        <v>0</v>
      </c>
      <c r="AQ8" s="89" t="s">
        <v>525</v>
      </c>
      <c r="AR8" s="81" t="s">
        <v>214</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8">
        <v>0</v>
      </c>
      <c r="BG8" s="49">
        <v>0</v>
      </c>
      <c r="BH8" s="48">
        <v>0</v>
      </c>
      <c r="BI8" s="49">
        <v>0</v>
      </c>
      <c r="BJ8" s="48">
        <v>0</v>
      </c>
      <c r="BK8" s="49">
        <v>0</v>
      </c>
      <c r="BL8" s="48">
        <v>21</v>
      </c>
      <c r="BM8" s="49">
        <v>100</v>
      </c>
      <c r="BN8" s="48">
        <v>21</v>
      </c>
    </row>
    <row r="9" spans="1:66" ht="15">
      <c r="A9" s="66" t="s">
        <v>258</v>
      </c>
      <c r="B9" s="66" t="s">
        <v>258</v>
      </c>
      <c r="C9" s="67" t="s">
        <v>1173</v>
      </c>
      <c r="D9" s="68">
        <v>3</v>
      </c>
      <c r="E9" s="69" t="s">
        <v>132</v>
      </c>
      <c r="F9" s="70">
        <v>32</v>
      </c>
      <c r="G9" s="67"/>
      <c r="H9" s="71"/>
      <c r="I9" s="72"/>
      <c r="J9" s="72"/>
      <c r="K9" s="34" t="s">
        <v>65</v>
      </c>
      <c r="L9" s="79">
        <v>9</v>
      </c>
      <c r="M9" s="79"/>
      <c r="N9" s="74"/>
      <c r="O9" s="81" t="s">
        <v>214</v>
      </c>
      <c r="P9" s="83">
        <v>43740.35155092592</v>
      </c>
      <c r="Q9" s="81" t="s">
        <v>286</v>
      </c>
      <c r="R9" s="81"/>
      <c r="S9" s="81"/>
      <c r="T9" s="81" t="s">
        <v>342</v>
      </c>
      <c r="U9" s="81"/>
      <c r="V9" s="84" t="s">
        <v>374</v>
      </c>
      <c r="W9" s="83">
        <v>43740.35155092592</v>
      </c>
      <c r="X9" s="87">
        <v>43740</v>
      </c>
      <c r="Y9" s="89" t="s">
        <v>391</v>
      </c>
      <c r="Z9" s="84" t="s">
        <v>442</v>
      </c>
      <c r="AA9" s="81"/>
      <c r="AB9" s="81"/>
      <c r="AC9" s="89" t="s">
        <v>493</v>
      </c>
      <c r="AD9" s="81"/>
      <c r="AE9" s="81" t="b">
        <v>0</v>
      </c>
      <c r="AF9" s="81">
        <v>1</v>
      </c>
      <c r="AG9" s="89" t="s">
        <v>538</v>
      </c>
      <c r="AH9" s="81" t="b">
        <v>0</v>
      </c>
      <c r="AI9" s="81" t="s">
        <v>541</v>
      </c>
      <c r="AJ9" s="81"/>
      <c r="AK9" s="89" t="s">
        <v>538</v>
      </c>
      <c r="AL9" s="81" t="b">
        <v>0</v>
      </c>
      <c r="AM9" s="81">
        <v>0</v>
      </c>
      <c r="AN9" s="89" t="s">
        <v>538</v>
      </c>
      <c r="AO9" s="81" t="s">
        <v>545</v>
      </c>
      <c r="AP9" s="81" t="b">
        <v>0</v>
      </c>
      <c r="AQ9" s="89" t="s">
        <v>493</v>
      </c>
      <c r="AR9" s="81" t="s">
        <v>214</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8">
        <v>0</v>
      </c>
      <c r="BG9" s="49">
        <v>0</v>
      </c>
      <c r="BH9" s="48">
        <v>0</v>
      </c>
      <c r="BI9" s="49">
        <v>0</v>
      </c>
      <c r="BJ9" s="48">
        <v>0</v>
      </c>
      <c r="BK9" s="49">
        <v>0</v>
      </c>
      <c r="BL9" s="48">
        <v>10</v>
      </c>
      <c r="BM9" s="49">
        <v>100</v>
      </c>
      <c r="BN9" s="48">
        <v>10</v>
      </c>
    </row>
    <row r="10" spans="1:66" ht="15">
      <c r="A10" s="66" t="s">
        <v>259</v>
      </c>
      <c r="B10" s="66" t="s">
        <v>259</v>
      </c>
      <c r="C10" s="67" t="s">
        <v>1173</v>
      </c>
      <c r="D10" s="68">
        <v>3</v>
      </c>
      <c r="E10" s="69" t="s">
        <v>132</v>
      </c>
      <c r="F10" s="70">
        <v>32</v>
      </c>
      <c r="G10" s="67"/>
      <c r="H10" s="71"/>
      <c r="I10" s="72"/>
      <c r="J10" s="72"/>
      <c r="K10" s="34" t="s">
        <v>65</v>
      </c>
      <c r="L10" s="79">
        <v>10</v>
      </c>
      <c r="M10" s="79"/>
      <c r="N10" s="74"/>
      <c r="O10" s="81" t="s">
        <v>214</v>
      </c>
      <c r="P10" s="83">
        <v>43740.542175925926</v>
      </c>
      <c r="Q10" s="81" t="s">
        <v>287</v>
      </c>
      <c r="R10" s="84" t="s">
        <v>316</v>
      </c>
      <c r="S10" s="81" t="s">
        <v>331</v>
      </c>
      <c r="T10" s="81" t="s">
        <v>343</v>
      </c>
      <c r="U10" s="81"/>
      <c r="V10" s="84" t="s">
        <v>375</v>
      </c>
      <c r="W10" s="83">
        <v>43740.542175925926</v>
      </c>
      <c r="X10" s="87">
        <v>43740</v>
      </c>
      <c r="Y10" s="89" t="s">
        <v>392</v>
      </c>
      <c r="Z10" s="84" t="s">
        <v>443</v>
      </c>
      <c r="AA10" s="81"/>
      <c r="AB10" s="81"/>
      <c r="AC10" s="89" t="s">
        <v>494</v>
      </c>
      <c r="AD10" s="81"/>
      <c r="AE10" s="81" t="b">
        <v>0</v>
      </c>
      <c r="AF10" s="81">
        <v>2</v>
      </c>
      <c r="AG10" s="89" t="s">
        <v>538</v>
      </c>
      <c r="AH10" s="81" t="b">
        <v>0</v>
      </c>
      <c r="AI10" s="81" t="s">
        <v>541</v>
      </c>
      <c r="AJ10" s="81"/>
      <c r="AK10" s="89" t="s">
        <v>538</v>
      </c>
      <c r="AL10" s="81" t="b">
        <v>0</v>
      </c>
      <c r="AM10" s="81">
        <v>0</v>
      </c>
      <c r="AN10" s="89" t="s">
        <v>538</v>
      </c>
      <c r="AO10" s="81" t="s">
        <v>546</v>
      </c>
      <c r="AP10" s="81" t="b">
        <v>0</v>
      </c>
      <c r="AQ10" s="89" t="s">
        <v>494</v>
      </c>
      <c r="AR10" s="81" t="s">
        <v>214</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5</v>
      </c>
      <c r="BF10" s="48">
        <v>0</v>
      </c>
      <c r="BG10" s="49">
        <v>0</v>
      </c>
      <c r="BH10" s="48">
        <v>0</v>
      </c>
      <c r="BI10" s="49">
        <v>0</v>
      </c>
      <c r="BJ10" s="48">
        <v>0</v>
      </c>
      <c r="BK10" s="49">
        <v>0</v>
      </c>
      <c r="BL10" s="48">
        <v>9</v>
      </c>
      <c r="BM10" s="49">
        <v>100</v>
      </c>
      <c r="BN10" s="48">
        <v>9</v>
      </c>
    </row>
    <row r="11" spans="1:66" ht="15">
      <c r="A11" s="66" t="s">
        <v>260</v>
      </c>
      <c r="B11" s="66" t="s">
        <v>269</v>
      </c>
      <c r="C11" s="67" t="s">
        <v>1173</v>
      </c>
      <c r="D11" s="68">
        <v>3</v>
      </c>
      <c r="E11" s="69" t="s">
        <v>132</v>
      </c>
      <c r="F11" s="70">
        <v>32</v>
      </c>
      <c r="G11" s="67"/>
      <c r="H11" s="71"/>
      <c r="I11" s="72"/>
      <c r="J11" s="72"/>
      <c r="K11" s="34" t="s">
        <v>65</v>
      </c>
      <c r="L11" s="79">
        <v>11</v>
      </c>
      <c r="M11" s="79"/>
      <c r="N11" s="74"/>
      <c r="O11" s="81" t="s">
        <v>283</v>
      </c>
      <c r="P11" s="83">
        <v>43740.4009375</v>
      </c>
      <c r="Q11" s="81" t="s">
        <v>288</v>
      </c>
      <c r="R11" s="81"/>
      <c r="S11" s="81"/>
      <c r="T11" s="81" t="s">
        <v>342</v>
      </c>
      <c r="U11" s="81"/>
      <c r="V11" s="84" t="s">
        <v>376</v>
      </c>
      <c r="W11" s="83">
        <v>43740.4009375</v>
      </c>
      <c r="X11" s="87">
        <v>43740</v>
      </c>
      <c r="Y11" s="89" t="s">
        <v>393</v>
      </c>
      <c r="Z11" s="84" t="s">
        <v>444</v>
      </c>
      <c r="AA11" s="81"/>
      <c r="AB11" s="81"/>
      <c r="AC11" s="89" t="s">
        <v>495</v>
      </c>
      <c r="AD11" s="81"/>
      <c r="AE11" s="81" t="b">
        <v>0</v>
      </c>
      <c r="AF11" s="81">
        <v>2</v>
      </c>
      <c r="AG11" s="89" t="s">
        <v>538</v>
      </c>
      <c r="AH11" s="81" t="b">
        <v>0</v>
      </c>
      <c r="AI11" s="81" t="s">
        <v>541</v>
      </c>
      <c r="AJ11" s="81"/>
      <c r="AK11" s="89" t="s">
        <v>538</v>
      </c>
      <c r="AL11" s="81" t="b">
        <v>0</v>
      </c>
      <c r="AM11" s="81">
        <v>0</v>
      </c>
      <c r="AN11" s="89" t="s">
        <v>538</v>
      </c>
      <c r="AO11" s="81" t="s">
        <v>545</v>
      </c>
      <c r="AP11" s="81" t="b">
        <v>0</v>
      </c>
      <c r="AQ11" s="89" t="s">
        <v>495</v>
      </c>
      <c r="AR11" s="81" t="s">
        <v>214</v>
      </c>
      <c r="AS11" s="81">
        <v>0</v>
      </c>
      <c r="AT11" s="81">
        <v>0</v>
      </c>
      <c r="AU11" s="81" t="s">
        <v>550</v>
      </c>
      <c r="AV11" s="81" t="s">
        <v>551</v>
      </c>
      <c r="AW11" s="81" t="s">
        <v>552</v>
      </c>
      <c r="AX11" s="81" t="s">
        <v>553</v>
      </c>
      <c r="AY11" s="81" t="s">
        <v>554</v>
      </c>
      <c r="AZ11" s="81" t="s">
        <v>555</v>
      </c>
      <c r="BA11" s="81" t="s">
        <v>556</v>
      </c>
      <c r="BB11" s="84" t="s">
        <v>557</v>
      </c>
      <c r="BC11">
        <v>1</v>
      </c>
      <c r="BD11" s="80" t="str">
        <f>REPLACE(INDEX(GroupVertices[Group],MATCH(Edges[[#This Row],[Vertex 1]],GroupVertices[Vertex],0)),1,1,"")</f>
        <v>4</v>
      </c>
      <c r="BE11" s="80" t="str">
        <f>REPLACE(INDEX(GroupVertices[Group],MATCH(Edges[[#This Row],[Vertex 2]],GroupVertices[Vertex],0)),1,1,"")</f>
        <v>4</v>
      </c>
      <c r="BF11" s="48">
        <v>0</v>
      </c>
      <c r="BG11" s="49">
        <v>0</v>
      </c>
      <c r="BH11" s="48">
        <v>0</v>
      </c>
      <c r="BI11" s="49">
        <v>0</v>
      </c>
      <c r="BJ11" s="48">
        <v>0</v>
      </c>
      <c r="BK11" s="49">
        <v>0</v>
      </c>
      <c r="BL11" s="48">
        <v>9</v>
      </c>
      <c r="BM11" s="49">
        <v>100</v>
      </c>
      <c r="BN11" s="48">
        <v>9</v>
      </c>
    </row>
    <row r="12" spans="1:66" ht="15">
      <c r="A12" s="66" t="s">
        <v>260</v>
      </c>
      <c r="B12" s="66" t="s">
        <v>262</v>
      </c>
      <c r="C12" s="67" t="s">
        <v>1174</v>
      </c>
      <c r="D12" s="68">
        <v>3</v>
      </c>
      <c r="E12" s="69" t="s">
        <v>136</v>
      </c>
      <c r="F12" s="70">
        <v>27.666666666666668</v>
      </c>
      <c r="G12" s="67"/>
      <c r="H12" s="71"/>
      <c r="I12" s="72"/>
      <c r="J12" s="72"/>
      <c r="K12" s="34" t="s">
        <v>65</v>
      </c>
      <c r="L12" s="79">
        <v>12</v>
      </c>
      <c r="M12" s="79"/>
      <c r="N12" s="74"/>
      <c r="O12" s="81" t="s">
        <v>283</v>
      </c>
      <c r="P12" s="83">
        <v>43740.4009375</v>
      </c>
      <c r="Q12" s="81" t="s">
        <v>288</v>
      </c>
      <c r="R12" s="81"/>
      <c r="S12" s="81"/>
      <c r="T12" s="81" t="s">
        <v>342</v>
      </c>
      <c r="U12" s="81"/>
      <c r="V12" s="84" t="s">
        <v>376</v>
      </c>
      <c r="W12" s="83">
        <v>43740.4009375</v>
      </c>
      <c r="X12" s="87">
        <v>43740</v>
      </c>
      <c r="Y12" s="89" t="s">
        <v>393</v>
      </c>
      <c r="Z12" s="84" t="s">
        <v>444</v>
      </c>
      <c r="AA12" s="81"/>
      <c r="AB12" s="81"/>
      <c r="AC12" s="89" t="s">
        <v>495</v>
      </c>
      <c r="AD12" s="81"/>
      <c r="AE12" s="81" t="b">
        <v>0</v>
      </c>
      <c r="AF12" s="81">
        <v>2</v>
      </c>
      <c r="AG12" s="89" t="s">
        <v>538</v>
      </c>
      <c r="AH12" s="81" t="b">
        <v>0</v>
      </c>
      <c r="AI12" s="81" t="s">
        <v>541</v>
      </c>
      <c r="AJ12" s="81"/>
      <c r="AK12" s="89" t="s">
        <v>538</v>
      </c>
      <c r="AL12" s="81" t="b">
        <v>0</v>
      </c>
      <c r="AM12" s="81">
        <v>0</v>
      </c>
      <c r="AN12" s="89" t="s">
        <v>538</v>
      </c>
      <c r="AO12" s="81" t="s">
        <v>545</v>
      </c>
      <c r="AP12" s="81" t="b">
        <v>0</v>
      </c>
      <c r="AQ12" s="89" t="s">
        <v>495</v>
      </c>
      <c r="AR12" s="81" t="s">
        <v>214</v>
      </c>
      <c r="AS12" s="81">
        <v>0</v>
      </c>
      <c r="AT12" s="81">
        <v>0</v>
      </c>
      <c r="AU12" s="81" t="s">
        <v>550</v>
      </c>
      <c r="AV12" s="81" t="s">
        <v>551</v>
      </c>
      <c r="AW12" s="81" t="s">
        <v>552</v>
      </c>
      <c r="AX12" s="81" t="s">
        <v>553</v>
      </c>
      <c r="AY12" s="81" t="s">
        <v>554</v>
      </c>
      <c r="AZ12" s="81" t="s">
        <v>555</v>
      </c>
      <c r="BA12" s="81" t="s">
        <v>556</v>
      </c>
      <c r="BB12" s="84" t="s">
        <v>557</v>
      </c>
      <c r="BC12">
        <v>2</v>
      </c>
      <c r="BD12" s="80" t="str">
        <f>REPLACE(INDEX(GroupVertices[Group],MATCH(Edges[[#This Row],[Vertex 1]],GroupVertices[Vertex],0)),1,1,"")</f>
        <v>4</v>
      </c>
      <c r="BE12" s="80" t="str">
        <f>REPLACE(INDEX(GroupVertices[Group],MATCH(Edges[[#This Row],[Vertex 2]],GroupVertices[Vertex],0)),1,1,"")</f>
        <v>1</v>
      </c>
      <c r="BF12" s="48"/>
      <c r="BG12" s="49"/>
      <c r="BH12" s="48"/>
      <c r="BI12" s="49"/>
      <c r="BJ12" s="48"/>
      <c r="BK12" s="49"/>
      <c r="BL12" s="48"/>
      <c r="BM12" s="49"/>
      <c r="BN12" s="48"/>
    </row>
    <row r="13" spans="1:66" ht="15">
      <c r="A13" s="66" t="s">
        <v>260</v>
      </c>
      <c r="B13" s="66" t="s">
        <v>262</v>
      </c>
      <c r="C13" s="67" t="s">
        <v>1174</v>
      </c>
      <c r="D13" s="68">
        <v>3</v>
      </c>
      <c r="E13" s="69" t="s">
        <v>136</v>
      </c>
      <c r="F13" s="70">
        <v>27.666666666666668</v>
      </c>
      <c r="G13" s="67"/>
      <c r="H13" s="71"/>
      <c r="I13" s="72"/>
      <c r="J13" s="72"/>
      <c r="K13" s="34" t="s">
        <v>65</v>
      </c>
      <c r="L13" s="79">
        <v>13</v>
      </c>
      <c r="M13" s="79"/>
      <c r="N13" s="74"/>
      <c r="O13" s="81" t="s">
        <v>283</v>
      </c>
      <c r="P13" s="83">
        <v>43740.591203703705</v>
      </c>
      <c r="Q13" s="81" t="s">
        <v>289</v>
      </c>
      <c r="R13" s="81"/>
      <c r="S13" s="81"/>
      <c r="T13" s="81" t="s">
        <v>342</v>
      </c>
      <c r="U13" s="81"/>
      <c r="V13" s="84" t="s">
        <v>376</v>
      </c>
      <c r="W13" s="83">
        <v>43740.591203703705</v>
      </c>
      <c r="X13" s="87">
        <v>43740</v>
      </c>
      <c r="Y13" s="89" t="s">
        <v>394</v>
      </c>
      <c r="Z13" s="84" t="s">
        <v>445</v>
      </c>
      <c r="AA13" s="81"/>
      <c r="AB13" s="81"/>
      <c r="AC13" s="89" t="s">
        <v>496</v>
      </c>
      <c r="AD13" s="81"/>
      <c r="AE13" s="81" t="b">
        <v>0</v>
      </c>
      <c r="AF13" s="81">
        <v>2</v>
      </c>
      <c r="AG13" s="89" t="s">
        <v>538</v>
      </c>
      <c r="AH13" s="81" t="b">
        <v>0</v>
      </c>
      <c r="AI13" s="81" t="s">
        <v>541</v>
      </c>
      <c r="AJ13" s="81"/>
      <c r="AK13" s="89" t="s">
        <v>538</v>
      </c>
      <c r="AL13" s="81" t="b">
        <v>0</v>
      </c>
      <c r="AM13" s="81">
        <v>0</v>
      </c>
      <c r="AN13" s="89" t="s">
        <v>538</v>
      </c>
      <c r="AO13" s="81" t="s">
        <v>545</v>
      </c>
      <c r="AP13" s="81" t="b">
        <v>0</v>
      </c>
      <c r="AQ13" s="89" t="s">
        <v>496</v>
      </c>
      <c r="AR13" s="81" t="s">
        <v>214</v>
      </c>
      <c r="AS13" s="81">
        <v>0</v>
      </c>
      <c r="AT13" s="81">
        <v>0</v>
      </c>
      <c r="AU13" s="81" t="s">
        <v>550</v>
      </c>
      <c r="AV13" s="81" t="s">
        <v>551</v>
      </c>
      <c r="AW13" s="81" t="s">
        <v>552</v>
      </c>
      <c r="AX13" s="81" t="s">
        <v>553</v>
      </c>
      <c r="AY13" s="81" t="s">
        <v>554</v>
      </c>
      <c r="AZ13" s="81" t="s">
        <v>555</v>
      </c>
      <c r="BA13" s="81" t="s">
        <v>556</v>
      </c>
      <c r="BB13" s="84" t="s">
        <v>557</v>
      </c>
      <c r="BC13">
        <v>2</v>
      </c>
      <c r="BD13" s="80" t="str">
        <f>REPLACE(INDEX(GroupVertices[Group],MATCH(Edges[[#This Row],[Vertex 1]],GroupVertices[Vertex],0)),1,1,"")</f>
        <v>4</v>
      </c>
      <c r="BE13" s="80" t="str">
        <f>REPLACE(INDEX(GroupVertices[Group],MATCH(Edges[[#This Row],[Vertex 2]],GroupVertices[Vertex],0)),1,1,"")</f>
        <v>1</v>
      </c>
      <c r="BF13" s="48">
        <v>2</v>
      </c>
      <c r="BG13" s="49">
        <v>20</v>
      </c>
      <c r="BH13" s="48">
        <v>0</v>
      </c>
      <c r="BI13" s="49">
        <v>0</v>
      </c>
      <c r="BJ13" s="48">
        <v>0</v>
      </c>
      <c r="BK13" s="49">
        <v>0</v>
      </c>
      <c r="BL13" s="48">
        <v>8</v>
      </c>
      <c r="BM13" s="49">
        <v>80</v>
      </c>
      <c r="BN13" s="48">
        <v>10</v>
      </c>
    </row>
    <row r="14" spans="1:66" ht="15">
      <c r="A14" s="66" t="s">
        <v>261</v>
      </c>
      <c r="B14" s="66" t="s">
        <v>263</v>
      </c>
      <c r="C14" s="67" t="s">
        <v>1173</v>
      </c>
      <c r="D14" s="68">
        <v>3</v>
      </c>
      <c r="E14" s="69" t="s">
        <v>132</v>
      </c>
      <c r="F14" s="70">
        <v>32</v>
      </c>
      <c r="G14" s="67"/>
      <c r="H14" s="71"/>
      <c r="I14" s="72"/>
      <c r="J14" s="72"/>
      <c r="K14" s="34" t="s">
        <v>65</v>
      </c>
      <c r="L14" s="79">
        <v>14</v>
      </c>
      <c r="M14" s="79"/>
      <c r="N14" s="74"/>
      <c r="O14" s="81" t="s">
        <v>282</v>
      </c>
      <c r="P14" s="83">
        <v>43740.64434027778</v>
      </c>
      <c r="Q14" s="81" t="s">
        <v>290</v>
      </c>
      <c r="R14" s="81"/>
      <c r="S14" s="81"/>
      <c r="T14" s="81" t="s">
        <v>344</v>
      </c>
      <c r="U14" s="81"/>
      <c r="V14" s="84" t="s">
        <v>377</v>
      </c>
      <c r="W14" s="83">
        <v>43740.64434027778</v>
      </c>
      <c r="X14" s="87">
        <v>43740</v>
      </c>
      <c r="Y14" s="89" t="s">
        <v>395</v>
      </c>
      <c r="Z14" s="84" t="s">
        <v>446</v>
      </c>
      <c r="AA14" s="81"/>
      <c r="AB14" s="81"/>
      <c r="AC14" s="89" t="s">
        <v>497</v>
      </c>
      <c r="AD14" s="81"/>
      <c r="AE14" s="81" t="b">
        <v>0</v>
      </c>
      <c r="AF14" s="81">
        <v>0</v>
      </c>
      <c r="AG14" s="89" t="s">
        <v>538</v>
      </c>
      <c r="AH14" s="81" t="b">
        <v>0</v>
      </c>
      <c r="AI14" s="81" t="s">
        <v>541</v>
      </c>
      <c r="AJ14" s="81"/>
      <c r="AK14" s="89" t="s">
        <v>538</v>
      </c>
      <c r="AL14" s="81" t="b">
        <v>0</v>
      </c>
      <c r="AM14" s="81">
        <v>2</v>
      </c>
      <c r="AN14" s="89" t="s">
        <v>518</v>
      </c>
      <c r="AO14" s="81" t="s">
        <v>547</v>
      </c>
      <c r="AP14" s="81" t="b">
        <v>0</v>
      </c>
      <c r="AQ14" s="89" t="s">
        <v>518</v>
      </c>
      <c r="AR14" s="81" t="s">
        <v>214</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8"/>
      <c r="BG14" s="49"/>
      <c r="BH14" s="48"/>
      <c r="BI14" s="49"/>
      <c r="BJ14" s="48"/>
      <c r="BK14" s="49"/>
      <c r="BL14" s="48"/>
      <c r="BM14" s="49"/>
      <c r="BN14" s="48"/>
    </row>
    <row r="15" spans="1:66" ht="15">
      <c r="A15" s="66" t="s">
        <v>261</v>
      </c>
      <c r="B15" s="66" t="s">
        <v>270</v>
      </c>
      <c r="C15" s="67" t="s">
        <v>1173</v>
      </c>
      <c r="D15" s="68">
        <v>3</v>
      </c>
      <c r="E15" s="69" t="s">
        <v>132</v>
      </c>
      <c r="F15" s="70">
        <v>32</v>
      </c>
      <c r="G15" s="67"/>
      <c r="H15" s="71"/>
      <c r="I15" s="72"/>
      <c r="J15" s="72"/>
      <c r="K15" s="34" t="s">
        <v>65</v>
      </c>
      <c r="L15" s="79">
        <v>15</v>
      </c>
      <c r="M15" s="79"/>
      <c r="N15" s="74"/>
      <c r="O15" s="81" t="s">
        <v>283</v>
      </c>
      <c r="P15" s="83">
        <v>43740.64434027778</v>
      </c>
      <c r="Q15" s="81" t="s">
        <v>290</v>
      </c>
      <c r="R15" s="81"/>
      <c r="S15" s="81"/>
      <c r="T15" s="81" t="s">
        <v>344</v>
      </c>
      <c r="U15" s="81"/>
      <c r="V15" s="84" t="s">
        <v>377</v>
      </c>
      <c r="W15" s="83">
        <v>43740.64434027778</v>
      </c>
      <c r="X15" s="87">
        <v>43740</v>
      </c>
      <c r="Y15" s="89" t="s">
        <v>395</v>
      </c>
      <c r="Z15" s="84" t="s">
        <v>446</v>
      </c>
      <c r="AA15" s="81"/>
      <c r="AB15" s="81"/>
      <c r="AC15" s="89" t="s">
        <v>497</v>
      </c>
      <c r="AD15" s="81"/>
      <c r="AE15" s="81" t="b">
        <v>0</v>
      </c>
      <c r="AF15" s="81">
        <v>0</v>
      </c>
      <c r="AG15" s="89" t="s">
        <v>538</v>
      </c>
      <c r="AH15" s="81" t="b">
        <v>0</v>
      </c>
      <c r="AI15" s="81" t="s">
        <v>541</v>
      </c>
      <c r="AJ15" s="81"/>
      <c r="AK15" s="89" t="s">
        <v>538</v>
      </c>
      <c r="AL15" s="81" t="b">
        <v>0</v>
      </c>
      <c r="AM15" s="81">
        <v>2</v>
      </c>
      <c r="AN15" s="89" t="s">
        <v>518</v>
      </c>
      <c r="AO15" s="81" t="s">
        <v>547</v>
      </c>
      <c r="AP15" s="81" t="b">
        <v>0</v>
      </c>
      <c r="AQ15" s="89" t="s">
        <v>518</v>
      </c>
      <c r="AR15" s="81" t="s">
        <v>214</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8">
        <v>2</v>
      </c>
      <c r="BG15" s="49">
        <v>5.405405405405405</v>
      </c>
      <c r="BH15" s="48">
        <v>3</v>
      </c>
      <c r="BI15" s="49">
        <v>8.108108108108109</v>
      </c>
      <c r="BJ15" s="48">
        <v>0</v>
      </c>
      <c r="BK15" s="49">
        <v>0</v>
      </c>
      <c r="BL15" s="48">
        <v>32</v>
      </c>
      <c r="BM15" s="49">
        <v>86.48648648648648</v>
      </c>
      <c r="BN15" s="48">
        <v>37</v>
      </c>
    </row>
    <row r="16" spans="1:66" ht="15">
      <c r="A16" s="66" t="s">
        <v>262</v>
      </c>
      <c r="B16" s="66" t="s">
        <v>271</v>
      </c>
      <c r="C16" s="67" t="s">
        <v>1173</v>
      </c>
      <c r="D16" s="68">
        <v>3</v>
      </c>
      <c r="E16" s="69" t="s">
        <v>132</v>
      </c>
      <c r="F16" s="70">
        <v>32</v>
      </c>
      <c r="G16" s="67"/>
      <c r="H16" s="71"/>
      <c r="I16" s="72"/>
      <c r="J16" s="72"/>
      <c r="K16" s="34" t="s">
        <v>65</v>
      </c>
      <c r="L16" s="79">
        <v>16</v>
      </c>
      <c r="M16" s="79"/>
      <c r="N16" s="74"/>
      <c r="O16" s="81" t="s">
        <v>283</v>
      </c>
      <c r="P16" s="83">
        <v>43740.40283564815</v>
      </c>
      <c r="Q16" s="81" t="s">
        <v>291</v>
      </c>
      <c r="R16" s="84" t="s">
        <v>317</v>
      </c>
      <c r="S16" s="81" t="s">
        <v>332</v>
      </c>
      <c r="T16" s="81" t="s">
        <v>345</v>
      </c>
      <c r="U16" s="81"/>
      <c r="V16" s="84" t="s">
        <v>378</v>
      </c>
      <c r="W16" s="83">
        <v>43740.40283564815</v>
      </c>
      <c r="X16" s="87">
        <v>43740</v>
      </c>
      <c r="Y16" s="89" t="s">
        <v>396</v>
      </c>
      <c r="Z16" s="84" t="s">
        <v>447</v>
      </c>
      <c r="AA16" s="81"/>
      <c r="AB16" s="81"/>
      <c r="AC16" s="89" t="s">
        <v>498</v>
      </c>
      <c r="AD16" s="81"/>
      <c r="AE16" s="81" t="b">
        <v>0</v>
      </c>
      <c r="AF16" s="81">
        <v>1</v>
      </c>
      <c r="AG16" s="89" t="s">
        <v>538</v>
      </c>
      <c r="AH16" s="81" t="b">
        <v>1</v>
      </c>
      <c r="AI16" s="81" t="s">
        <v>541</v>
      </c>
      <c r="AJ16" s="81"/>
      <c r="AK16" s="89" t="s">
        <v>542</v>
      </c>
      <c r="AL16" s="81" t="b">
        <v>0</v>
      </c>
      <c r="AM16" s="81">
        <v>0</v>
      </c>
      <c r="AN16" s="89" t="s">
        <v>538</v>
      </c>
      <c r="AO16" s="81" t="s">
        <v>548</v>
      </c>
      <c r="AP16" s="81" t="b">
        <v>0</v>
      </c>
      <c r="AQ16" s="89" t="s">
        <v>498</v>
      </c>
      <c r="AR16" s="81" t="s">
        <v>214</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8"/>
      <c r="BG16" s="49"/>
      <c r="BH16" s="48"/>
      <c r="BI16" s="49"/>
      <c r="BJ16" s="48"/>
      <c r="BK16" s="49"/>
      <c r="BL16" s="48"/>
      <c r="BM16" s="49"/>
      <c r="BN16" s="48"/>
    </row>
    <row r="17" spans="1:66" ht="15">
      <c r="A17" s="66" t="s">
        <v>262</v>
      </c>
      <c r="B17" s="66" t="s">
        <v>272</v>
      </c>
      <c r="C17" s="67" t="s">
        <v>1173</v>
      </c>
      <c r="D17" s="68">
        <v>3</v>
      </c>
      <c r="E17" s="69" t="s">
        <v>132</v>
      </c>
      <c r="F17" s="70">
        <v>32</v>
      </c>
      <c r="G17" s="67"/>
      <c r="H17" s="71"/>
      <c r="I17" s="72"/>
      <c r="J17" s="72"/>
      <c r="K17" s="34" t="s">
        <v>65</v>
      </c>
      <c r="L17" s="79">
        <v>17</v>
      </c>
      <c r="M17" s="79"/>
      <c r="N17" s="74"/>
      <c r="O17" s="81" t="s">
        <v>283</v>
      </c>
      <c r="P17" s="83">
        <v>43740.40283564815</v>
      </c>
      <c r="Q17" s="81" t="s">
        <v>291</v>
      </c>
      <c r="R17" s="84" t="s">
        <v>317</v>
      </c>
      <c r="S17" s="81" t="s">
        <v>332</v>
      </c>
      <c r="T17" s="81" t="s">
        <v>345</v>
      </c>
      <c r="U17" s="81"/>
      <c r="V17" s="84" t="s">
        <v>378</v>
      </c>
      <c r="W17" s="83">
        <v>43740.40283564815</v>
      </c>
      <c r="X17" s="87">
        <v>43740</v>
      </c>
      <c r="Y17" s="89" t="s">
        <v>396</v>
      </c>
      <c r="Z17" s="84" t="s">
        <v>447</v>
      </c>
      <c r="AA17" s="81"/>
      <c r="AB17" s="81"/>
      <c r="AC17" s="89" t="s">
        <v>498</v>
      </c>
      <c r="AD17" s="81"/>
      <c r="AE17" s="81" t="b">
        <v>0</v>
      </c>
      <c r="AF17" s="81">
        <v>1</v>
      </c>
      <c r="AG17" s="89" t="s">
        <v>538</v>
      </c>
      <c r="AH17" s="81" t="b">
        <v>1</v>
      </c>
      <c r="AI17" s="81" t="s">
        <v>541</v>
      </c>
      <c r="AJ17" s="81"/>
      <c r="AK17" s="89" t="s">
        <v>542</v>
      </c>
      <c r="AL17" s="81" t="b">
        <v>0</v>
      </c>
      <c r="AM17" s="81">
        <v>0</v>
      </c>
      <c r="AN17" s="89" t="s">
        <v>538</v>
      </c>
      <c r="AO17" s="81" t="s">
        <v>548</v>
      </c>
      <c r="AP17" s="81" t="b">
        <v>0</v>
      </c>
      <c r="AQ17" s="89" t="s">
        <v>498</v>
      </c>
      <c r="AR17" s="81" t="s">
        <v>214</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8"/>
      <c r="BG17" s="49"/>
      <c r="BH17" s="48"/>
      <c r="BI17" s="49"/>
      <c r="BJ17" s="48"/>
      <c r="BK17" s="49"/>
      <c r="BL17" s="48"/>
      <c r="BM17" s="49"/>
      <c r="BN17" s="48"/>
    </row>
    <row r="18" spans="1:66" ht="15">
      <c r="A18" s="66" t="s">
        <v>262</v>
      </c>
      <c r="B18" s="66" t="s">
        <v>273</v>
      </c>
      <c r="C18" s="67" t="s">
        <v>1173</v>
      </c>
      <c r="D18" s="68">
        <v>3</v>
      </c>
      <c r="E18" s="69" t="s">
        <v>132</v>
      </c>
      <c r="F18" s="70">
        <v>32</v>
      </c>
      <c r="G18" s="67"/>
      <c r="H18" s="71"/>
      <c r="I18" s="72"/>
      <c r="J18" s="72"/>
      <c r="K18" s="34" t="s">
        <v>65</v>
      </c>
      <c r="L18" s="79">
        <v>18</v>
      </c>
      <c r="M18" s="79"/>
      <c r="N18" s="74"/>
      <c r="O18" s="81" t="s">
        <v>283</v>
      </c>
      <c r="P18" s="83">
        <v>43740.40283564815</v>
      </c>
      <c r="Q18" s="81" t="s">
        <v>291</v>
      </c>
      <c r="R18" s="84" t="s">
        <v>317</v>
      </c>
      <c r="S18" s="81" t="s">
        <v>332</v>
      </c>
      <c r="T18" s="81" t="s">
        <v>345</v>
      </c>
      <c r="U18" s="81"/>
      <c r="V18" s="84" t="s">
        <v>378</v>
      </c>
      <c r="W18" s="83">
        <v>43740.40283564815</v>
      </c>
      <c r="X18" s="87">
        <v>43740</v>
      </c>
      <c r="Y18" s="89" t="s">
        <v>396</v>
      </c>
      <c r="Z18" s="84" t="s">
        <v>447</v>
      </c>
      <c r="AA18" s="81"/>
      <c r="AB18" s="81"/>
      <c r="AC18" s="89" t="s">
        <v>498</v>
      </c>
      <c r="AD18" s="81"/>
      <c r="AE18" s="81" t="b">
        <v>0</v>
      </c>
      <c r="AF18" s="81">
        <v>1</v>
      </c>
      <c r="AG18" s="89" t="s">
        <v>538</v>
      </c>
      <c r="AH18" s="81" t="b">
        <v>1</v>
      </c>
      <c r="AI18" s="81" t="s">
        <v>541</v>
      </c>
      <c r="AJ18" s="81"/>
      <c r="AK18" s="89" t="s">
        <v>542</v>
      </c>
      <c r="AL18" s="81" t="b">
        <v>0</v>
      </c>
      <c r="AM18" s="81">
        <v>0</v>
      </c>
      <c r="AN18" s="89" t="s">
        <v>538</v>
      </c>
      <c r="AO18" s="81" t="s">
        <v>548</v>
      </c>
      <c r="AP18" s="81" t="b">
        <v>0</v>
      </c>
      <c r="AQ18" s="89" t="s">
        <v>498</v>
      </c>
      <c r="AR18" s="81" t="s">
        <v>214</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8"/>
      <c r="BG18" s="49"/>
      <c r="BH18" s="48"/>
      <c r="BI18" s="49"/>
      <c r="BJ18" s="48"/>
      <c r="BK18" s="49"/>
      <c r="BL18" s="48"/>
      <c r="BM18" s="49"/>
      <c r="BN18" s="48"/>
    </row>
    <row r="19" spans="1:66" ht="15">
      <c r="A19" s="66" t="s">
        <v>262</v>
      </c>
      <c r="B19" s="66" t="s">
        <v>274</v>
      </c>
      <c r="C19" s="67" t="s">
        <v>1173</v>
      </c>
      <c r="D19" s="68">
        <v>3</v>
      </c>
      <c r="E19" s="69" t="s">
        <v>132</v>
      </c>
      <c r="F19" s="70">
        <v>32</v>
      </c>
      <c r="G19" s="67"/>
      <c r="H19" s="71"/>
      <c r="I19" s="72"/>
      <c r="J19" s="72"/>
      <c r="K19" s="34" t="s">
        <v>65</v>
      </c>
      <c r="L19" s="79">
        <v>19</v>
      </c>
      <c r="M19" s="79"/>
      <c r="N19" s="74"/>
      <c r="O19" s="81" t="s">
        <v>283</v>
      </c>
      <c r="P19" s="83">
        <v>43740.40283564815</v>
      </c>
      <c r="Q19" s="81" t="s">
        <v>291</v>
      </c>
      <c r="R19" s="84" t="s">
        <v>317</v>
      </c>
      <c r="S19" s="81" t="s">
        <v>332</v>
      </c>
      <c r="T19" s="81" t="s">
        <v>345</v>
      </c>
      <c r="U19" s="81"/>
      <c r="V19" s="84" t="s">
        <v>378</v>
      </c>
      <c r="W19" s="83">
        <v>43740.40283564815</v>
      </c>
      <c r="X19" s="87">
        <v>43740</v>
      </c>
      <c r="Y19" s="89" t="s">
        <v>396</v>
      </c>
      <c r="Z19" s="84" t="s">
        <v>447</v>
      </c>
      <c r="AA19" s="81"/>
      <c r="AB19" s="81"/>
      <c r="AC19" s="89" t="s">
        <v>498</v>
      </c>
      <c r="AD19" s="81"/>
      <c r="AE19" s="81" t="b">
        <v>0</v>
      </c>
      <c r="AF19" s="81">
        <v>1</v>
      </c>
      <c r="AG19" s="89" t="s">
        <v>538</v>
      </c>
      <c r="AH19" s="81" t="b">
        <v>1</v>
      </c>
      <c r="AI19" s="81" t="s">
        <v>541</v>
      </c>
      <c r="AJ19" s="81"/>
      <c r="AK19" s="89" t="s">
        <v>542</v>
      </c>
      <c r="AL19" s="81" t="b">
        <v>0</v>
      </c>
      <c r="AM19" s="81">
        <v>0</v>
      </c>
      <c r="AN19" s="89" t="s">
        <v>538</v>
      </c>
      <c r="AO19" s="81" t="s">
        <v>548</v>
      </c>
      <c r="AP19" s="81" t="b">
        <v>0</v>
      </c>
      <c r="AQ19" s="89" t="s">
        <v>498</v>
      </c>
      <c r="AR19" s="81" t="s">
        <v>214</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8"/>
      <c r="BG19" s="49"/>
      <c r="BH19" s="48"/>
      <c r="BI19" s="49"/>
      <c r="BJ19" s="48"/>
      <c r="BK19" s="49"/>
      <c r="BL19" s="48"/>
      <c r="BM19" s="49"/>
      <c r="BN19" s="48"/>
    </row>
    <row r="20" spans="1:66" ht="15">
      <c r="A20" s="66" t="s">
        <v>262</v>
      </c>
      <c r="B20" s="66" t="s">
        <v>275</v>
      </c>
      <c r="C20" s="67" t="s">
        <v>1173</v>
      </c>
      <c r="D20" s="68">
        <v>3</v>
      </c>
      <c r="E20" s="69" t="s">
        <v>132</v>
      </c>
      <c r="F20" s="70">
        <v>32</v>
      </c>
      <c r="G20" s="67"/>
      <c r="H20" s="71"/>
      <c r="I20" s="72"/>
      <c r="J20" s="72"/>
      <c r="K20" s="34" t="s">
        <v>65</v>
      </c>
      <c r="L20" s="79">
        <v>20</v>
      </c>
      <c r="M20" s="79"/>
      <c r="N20" s="74"/>
      <c r="O20" s="81" t="s">
        <v>283</v>
      </c>
      <c r="P20" s="83">
        <v>43740.40283564815</v>
      </c>
      <c r="Q20" s="81" t="s">
        <v>291</v>
      </c>
      <c r="R20" s="84" t="s">
        <v>317</v>
      </c>
      <c r="S20" s="81" t="s">
        <v>332</v>
      </c>
      <c r="T20" s="81" t="s">
        <v>345</v>
      </c>
      <c r="U20" s="81"/>
      <c r="V20" s="84" t="s">
        <v>378</v>
      </c>
      <c r="W20" s="83">
        <v>43740.40283564815</v>
      </c>
      <c r="X20" s="87">
        <v>43740</v>
      </c>
      <c r="Y20" s="89" t="s">
        <v>396</v>
      </c>
      <c r="Z20" s="84" t="s">
        <v>447</v>
      </c>
      <c r="AA20" s="81"/>
      <c r="AB20" s="81"/>
      <c r="AC20" s="89" t="s">
        <v>498</v>
      </c>
      <c r="AD20" s="81"/>
      <c r="AE20" s="81" t="b">
        <v>0</v>
      </c>
      <c r="AF20" s="81">
        <v>1</v>
      </c>
      <c r="AG20" s="89" t="s">
        <v>538</v>
      </c>
      <c r="AH20" s="81" t="b">
        <v>1</v>
      </c>
      <c r="AI20" s="81" t="s">
        <v>541</v>
      </c>
      <c r="AJ20" s="81"/>
      <c r="AK20" s="89" t="s">
        <v>542</v>
      </c>
      <c r="AL20" s="81" t="b">
        <v>0</v>
      </c>
      <c r="AM20" s="81">
        <v>0</v>
      </c>
      <c r="AN20" s="89" t="s">
        <v>538</v>
      </c>
      <c r="AO20" s="81" t="s">
        <v>548</v>
      </c>
      <c r="AP20" s="81" t="b">
        <v>0</v>
      </c>
      <c r="AQ20" s="89" t="s">
        <v>498</v>
      </c>
      <c r="AR20" s="81" t="s">
        <v>214</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8"/>
      <c r="BG20" s="49"/>
      <c r="BH20" s="48"/>
      <c r="BI20" s="49"/>
      <c r="BJ20" s="48"/>
      <c r="BK20" s="49"/>
      <c r="BL20" s="48"/>
      <c r="BM20" s="49"/>
      <c r="BN20" s="48"/>
    </row>
    <row r="21" spans="1:66" ht="15">
      <c r="A21" s="66" t="s">
        <v>262</v>
      </c>
      <c r="B21" s="66" t="s">
        <v>276</v>
      </c>
      <c r="C21" s="67" t="s">
        <v>1173</v>
      </c>
      <c r="D21" s="68">
        <v>3</v>
      </c>
      <c r="E21" s="69" t="s">
        <v>132</v>
      </c>
      <c r="F21" s="70">
        <v>32</v>
      </c>
      <c r="G21" s="67"/>
      <c r="H21" s="71"/>
      <c r="I21" s="72"/>
      <c r="J21" s="72"/>
      <c r="K21" s="34" t="s">
        <v>65</v>
      </c>
      <c r="L21" s="79">
        <v>21</v>
      </c>
      <c r="M21" s="79"/>
      <c r="N21" s="74"/>
      <c r="O21" s="81" t="s">
        <v>283</v>
      </c>
      <c r="P21" s="83">
        <v>43740.40283564815</v>
      </c>
      <c r="Q21" s="81" t="s">
        <v>291</v>
      </c>
      <c r="R21" s="84" t="s">
        <v>317</v>
      </c>
      <c r="S21" s="81" t="s">
        <v>332</v>
      </c>
      <c r="T21" s="81" t="s">
        <v>345</v>
      </c>
      <c r="U21" s="81"/>
      <c r="V21" s="84" t="s">
        <v>378</v>
      </c>
      <c r="W21" s="83">
        <v>43740.40283564815</v>
      </c>
      <c r="X21" s="87">
        <v>43740</v>
      </c>
      <c r="Y21" s="89" t="s">
        <v>396</v>
      </c>
      <c r="Z21" s="84" t="s">
        <v>447</v>
      </c>
      <c r="AA21" s="81"/>
      <c r="AB21" s="81"/>
      <c r="AC21" s="89" t="s">
        <v>498</v>
      </c>
      <c r="AD21" s="81"/>
      <c r="AE21" s="81" t="b">
        <v>0</v>
      </c>
      <c r="AF21" s="81">
        <v>1</v>
      </c>
      <c r="AG21" s="89" t="s">
        <v>538</v>
      </c>
      <c r="AH21" s="81" t="b">
        <v>1</v>
      </c>
      <c r="AI21" s="81" t="s">
        <v>541</v>
      </c>
      <c r="AJ21" s="81"/>
      <c r="AK21" s="89" t="s">
        <v>542</v>
      </c>
      <c r="AL21" s="81" t="b">
        <v>0</v>
      </c>
      <c r="AM21" s="81">
        <v>0</v>
      </c>
      <c r="AN21" s="89" t="s">
        <v>538</v>
      </c>
      <c r="AO21" s="81" t="s">
        <v>548</v>
      </c>
      <c r="AP21" s="81" t="b">
        <v>0</v>
      </c>
      <c r="AQ21" s="89" t="s">
        <v>498</v>
      </c>
      <c r="AR21" s="81" t="s">
        <v>214</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8">
        <v>1</v>
      </c>
      <c r="BG21" s="49">
        <v>3.125</v>
      </c>
      <c r="BH21" s="48">
        <v>0</v>
      </c>
      <c r="BI21" s="49">
        <v>0</v>
      </c>
      <c r="BJ21" s="48">
        <v>0</v>
      </c>
      <c r="BK21" s="49">
        <v>0</v>
      </c>
      <c r="BL21" s="48">
        <v>31</v>
      </c>
      <c r="BM21" s="49">
        <v>96.875</v>
      </c>
      <c r="BN21" s="48">
        <v>32</v>
      </c>
    </row>
    <row r="22" spans="1:66" ht="15">
      <c r="A22" s="66" t="s">
        <v>263</v>
      </c>
      <c r="B22" s="66" t="s">
        <v>277</v>
      </c>
      <c r="C22" s="67" t="s">
        <v>1173</v>
      </c>
      <c r="D22" s="68">
        <v>3</v>
      </c>
      <c r="E22" s="69" t="s">
        <v>132</v>
      </c>
      <c r="F22" s="70">
        <v>32</v>
      </c>
      <c r="G22" s="67"/>
      <c r="H22" s="71"/>
      <c r="I22" s="72"/>
      <c r="J22" s="72"/>
      <c r="K22" s="34" t="s">
        <v>65</v>
      </c>
      <c r="L22" s="79">
        <v>22</v>
      </c>
      <c r="M22" s="79"/>
      <c r="N22" s="74"/>
      <c r="O22" s="81" t="s">
        <v>283</v>
      </c>
      <c r="P22" s="83">
        <v>43740.45361111111</v>
      </c>
      <c r="Q22" s="81" t="s">
        <v>292</v>
      </c>
      <c r="R22" s="84" t="s">
        <v>318</v>
      </c>
      <c r="S22" s="81" t="s">
        <v>333</v>
      </c>
      <c r="T22" s="81" t="s">
        <v>346</v>
      </c>
      <c r="U22" s="84" t="s">
        <v>352</v>
      </c>
      <c r="V22" s="84" t="s">
        <v>352</v>
      </c>
      <c r="W22" s="83">
        <v>43740.45361111111</v>
      </c>
      <c r="X22" s="87">
        <v>43740</v>
      </c>
      <c r="Y22" s="89" t="s">
        <v>397</v>
      </c>
      <c r="Z22" s="84" t="s">
        <v>448</v>
      </c>
      <c r="AA22" s="81"/>
      <c r="AB22" s="81"/>
      <c r="AC22" s="89" t="s">
        <v>499</v>
      </c>
      <c r="AD22" s="81"/>
      <c r="AE22" s="81" t="b">
        <v>0</v>
      </c>
      <c r="AF22" s="81">
        <v>0</v>
      </c>
      <c r="AG22" s="89" t="s">
        <v>538</v>
      </c>
      <c r="AH22" s="81" t="b">
        <v>0</v>
      </c>
      <c r="AI22" s="81" t="s">
        <v>541</v>
      </c>
      <c r="AJ22" s="81"/>
      <c r="AK22" s="89" t="s">
        <v>538</v>
      </c>
      <c r="AL22" s="81" t="b">
        <v>0</v>
      </c>
      <c r="AM22" s="81">
        <v>0</v>
      </c>
      <c r="AN22" s="89" t="s">
        <v>538</v>
      </c>
      <c r="AO22" s="81" t="s">
        <v>548</v>
      </c>
      <c r="AP22" s="81" t="b">
        <v>0</v>
      </c>
      <c r="AQ22" s="89" t="s">
        <v>499</v>
      </c>
      <c r="AR22" s="81" t="s">
        <v>214</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8">
        <v>0</v>
      </c>
      <c r="BG22" s="49">
        <v>0</v>
      </c>
      <c r="BH22" s="48">
        <v>1</v>
      </c>
      <c r="BI22" s="49">
        <v>2.380952380952381</v>
      </c>
      <c r="BJ22" s="48">
        <v>0</v>
      </c>
      <c r="BK22" s="49">
        <v>0</v>
      </c>
      <c r="BL22" s="48">
        <v>41</v>
      </c>
      <c r="BM22" s="49">
        <v>97.61904761904762</v>
      </c>
      <c r="BN22" s="48">
        <v>42</v>
      </c>
    </row>
    <row r="23" spans="1:66" ht="15">
      <c r="A23" s="66" t="s">
        <v>263</v>
      </c>
      <c r="B23" s="66" t="s">
        <v>278</v>
      </c>
      <c r="C23" s="67" t="s">
        <v>1173</v>
      </c>
      <c r="D23" s="68">
        <v>3</v>
      </c>
      <c r="E23" s="69" t="s">
        <v>132</v>
      </c>
      <c r="F23" s="70">
        <v>32</v>
      </c>
      <c r="G23" s="67"/>
      <c r="H23" s="71"/>
      <c r="I23" s="72"/>
      <c r="J23" s="72"/>
      <c r="K23" s="34" t="s">
        <v>65</v>
      </c>
      <c r="L23" s="79">
        <v>23</v>
      </c>
      <c r="M23" s="79"/>
      <c r="N23" s="74"/>
      <c r="O23" s="81" t="s">
        <v>283</v>
      </c>
      <c r="P23" s="83">
        <v>43740.50659722222</v>
      </c>
      <c r="Q23" s="81" t="s">
        <v>293</v>
      </c>
      <c r="R23" s="84" t="s">
        <v>319</v>
      </c>
      <c r="S23" s="81" t="s">
        <v>334</v>
      </c>
      <c r="T23" s="81" t="s">
        <v>342</v>
      </c>
      <c r="U23" s="84" t="s">
        <v>353</v>
      </c>
      <c r="V23" s="84" t="s">
        <v>353</v>
      </c>
      <c r="W23" s="83">
        <v>43740.50659722222</v>
      </c>
      <c r="X23" s="87">
        <v>43740</v>
      </c>
      <c r="Y23" s="89" t="s">
        <v>398</v>
      </c>
      <c r="Z23" s="84" t="s">
        <v>449</v>
      </c>
      <c r="AA23" s="81"/>
      <c r="AB23" s="81"/>
      <c r="AC23" s="89" t="s">
        <v>500</v>
      </c>
      <c r="AD23" s="81"/>
      <c r="AE23" s="81" t="b">
        <v>0</v>
      </c>
      <c r="AF23" s="81">
        <v>1</v>
      </c>
      <c r="AG23" s="89" t="s">
        <v>538</v>
      </c>
      <c r="AH23" s="81" t="b">
        <v>0</v>
      </c>
      <c r="AI23" s="81" t="s">
        <v>541</v>
      </c>
      <c r="AJ23" s="81"/>
      <c r="AK23" s="89" t="s">
        <v>538</v>
      </c>
      <c r="AL23" s="81" t="b">
        <v>0</v>
      </c>
      <c r="AM23" s="81">
        <v>0</v>
      </c>
      <c r="AN23" s="89" t="s">
        <v>538</v>
      </c>
      <c r="AO23" s="81" t="s">
        <v>548</v>
      </c>
      <c r="AP23" s="81" t="b">
        <v>0</v>
      </c>
      <c r="AQ23" s="89" t="s">
        <v>500</v>
      </c>
      <c r="AR23" s="81" t="s">
        <v>214</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c r="BF23" s="48">
        <v>1</v>
      </c>
      <c r="BG23" s="49">
        <v>4.761904761904762</v>
      </c>
      <c r="BH23" s="48">
        <v>0</v>
      </c>
      <c r="BI23" s="49">
        <v>0</v>
      </c>
      <c r="BJ23" s="48">
        <v>0</v>
      </c>
      <c r="BK23" s="49">
        <v>0</v>
      </c>
      <c r="BL23" s="48">
        <v>20</v>
      </c>
      <c r="BM23" s="49">
        <v>95.23809523809524</v>
      </c>
      <c r="BN23" s="48">
        <v>21</v>
      </c>
    </row>
    <row r="24" spans="1:66" ht="15">
      <c r="A24" s="66" t="s">
        <v>263</v>
      </c>
      <c r="B24" s="66" t="s">
        <v>279</v>
      </c>
      <c r="C24" s="67" t="s">
        <v>1173</v>
      </c>
      <c r="D24" s="68">
        <v>3</v>
      </c>
      <c r="E24" s="69" t="s">
        <v>132</v>
      </c>
      <c r="F24" s="70">
        <v>32</v>
      </c>
      <c r="G24" s="67"/>
      <c r="H24" s="71"/>
      <c r="I24" s="72"/>
      <c r="J24" s="72"/>
      <c r="K24" s="34" t="s">
        <v>65</v>
      </c>
      <c r="L24" s="79">
        <v>24</v>
      </c>
      <c r="M24" s="79"/>
      <c r="N24" s="74"/>
      <c r="O24" s="81" t="s">
        <v>283</v>
      </c>
      <c r="P24" s="83">
        <v>43740.59704861111</v>
      </c>
      <c r="Q24" s="81" t="s">
        <v>294</v>
      </c>
      <c r="R24" s="81" t="s">
        <v>320</v>
      </c>
      <c r="S24" s="81" t="s">
        <v>335</v>
      </c>
      <c r="T24" s="81" t="s">
        <v>347</v>
      </c>
      <c r="U24" s="84" t="s">
        <v>354</v>
      </c>
      <c r="V24" s="84" t="s">
        <v>354</v>
      </c>
      <c r="W24" s="83">
        <v>43740.59704861111</v>
      </c>
      <c r="X24" s="87">
        <v>43740</v>
      </c>
      <c r="Y24" s="89" t="s">
        <v>399</v>
      </c>
      <c r="Z24" s="84" t="s">
        <v>450</v>
      </c>
      <c r="AA24" s="81"/>
      <c r="AB24" s="81"/>
      <c r="AC24" s="89" t="s">
        <v>501</v>
      </c>
      <c r="AD24" s="81"/>
      <c r="AE24" s="81" t="b">
        <v>0</v>
      </c>
      <c r="AF24" s="81">
        <v>1</v>
      </c>
      <c r="AG24" s="89" t="s">
        <v>538</v>
      </c>
      <c r="AH24" s="81" t="b">
        <v>0</v>
      </c>
      <c r="AI24" s="81" t="s">
        <v>541</v>
      </c>
      <c r="AJ24" s="81"/>
      <c r="AK24" s="89" t="s">
        <v>538</v>
      </c>
      <c r="AL24" s="81" t="b">
        <v>0</v>
      </c>
      <c r="AM24" s="81">
        <v>0</v>
      </c>
      <c r="AN24" s="89" t="s">
        <v>538</v>
      </c>
      <c r="AO24" s="81" t="s">
        <v>548</v>
      </c>
      <c r="AP24" s="81" t="b">
        <v>0</v>
      </c>
      <c r="AQ24" s="89" t="s">
        <v>501</v>
      </c>
      <c r="AR24" s="81" t="s">
        <v>214</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8"/>
      <c r="BG24" s="49"/>
      <c r="BH24" s="48"/>
      <c r="BI24" s="49"/>
      <c r="BJ24" s="48"/>
      <c r="BK24" s="49"/>
      <c r="BL24" s="48"/>
      <c r="BM24" s="49"/>
      <c r="BN24" s="48"/>
    </row>
    <row r="25" spans="1:66" ht="15">
      <c r="A25" s="66" t="s">
        <v>263</v>
      </c>
      <c r="B25" s="66" t="s">
        <v>280</v>
      </c>
      <c r="C25" s="67" t="s">
        <v>1173</v>
      </c>
      <c r="D25" s="68">
        <v>3</v>
      </c>
      <c r="E25" s="69" t="s">
        <v>132</v>
      </c>
      <c r="F25" s="70">
        <v>32</v>
      </c>
      <c r="G25" s="67"/>
      <c r="H25" s="71"/>
      <c r="I25" s="72"/>
      <c r="J25" s="72"/>
      <c r="K25" s="34" t="s">
        <v>65</v>
      </c>
      <c r="L25" s="79">
        <v>25</v>
      </c>
      <c r="M25" s="79"/>
      <c r="N25" s="74"/>
      <c r="O25" s="81" t="s">
        <v>283</v>
      </c>
      <c r="P25" s="83">
        <v>43740.66407407408</v>
      </c>
      <c r="Q25" s="81" t="s">
        <v>295</v>
      </c>
      <c r="R25" s="84" t="s">
        <v>321</v>
      </c>
      <c r="S25" s="81" t="s">
        <v>336</v>
      </c>
      <c r="T25" s="81" t="s">
        <v>348</v>
      </c>
      <c r="U25" s="84" t="s">
        <v>355</v>
      </c>
      <c r="V25" s="84" t="s">
        <v>355</v>
      </c>
      <c r="W25" s="83">
        <v>43740.66407407408</v>
      </c>
      <c r="X25" s="87">
        <v>43740</v>
      </c>
      <c r="Y25" s="89" t="s">
        <v>400</v>
      </c>
      <c r="Z25" s="84" t="s">
        <v>451</v>
      </c>
      <c r="AA25" s="81"/>
      <c r="AB25" s="81"/>
      <c r="AC25" s="89" t="s">
        <v>502</v>
      </c>
      <c r="AD25" s="89" t="s">
        <v>520</v>
      </c>
      <c r="AE25" s="81" t="b">
        <v>0</v>
      </c>
      <c r="AF25" s="81">
        <v>0</v>
      </c>
      <c r="AG25" s="89" t="s">
        <v>539</v>
      </c>
      <c r="AH25" s="81" t="b">
        <v>0</v>
      </c>
      <c r="AI25" s="81" t="s">
        <v>541</v>
      </c>
      <c r="AJ25" s="81"/>
      <c r="AK25" s="89" t="s">
        <v>538</v>
      </c>
      <c r="AL25" s="81" t="b">
        <v>0</v>
      </c>
      <c r="AM25" s="81">
        <v>0</v>
      </c>
      <c r="AN25" s="89" t="s">
        <v>538</v>
      </c>
      <c r="AO25" s="81" t="s">
        <v>548</v>
      </c>
      <c r="AP25" s="81" t="b">
        <v>0</v>
      </c>
      <c r="AQ25" s="89" t="s">
        <v>520</v>
      </c>
      <c r="AR25" s="81" t="s">
        <v>214</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8">
        <v>1</v>
      </c>
      <c r="BG25" s="49">
        <v>4.761904761904762</v>
      </c>
      <c r="BH25" s="48">
        <v>0</v>
      </c>
      <c r="BI25" s="49">
        <v>0</v>
      </c>
      <c r="BJ25" s="48">
        <v>0</v>
      </c>
      <c r="BK25" s="49">
        <v>0</v>
      </c>
      <c r="BL25" s="48">
        <v>20</v>
      </c>
      <c r="BM25" s="49">
        <v>95.23809523809524</v>
      </c>
      <c r="BN25" s="48">
        <v>21</v>
      </c>
    </row>
    <row r="26" spans="1:66" ht="15">
      <c r="A26" s="66" t="s">
        <v>262</v>
      </c>
      <c r="B26" s="66" t="s">
        <v>263</v>
      </c>
      <c r="C26" s="67" t="s">
        <v>1174</v>
      </c>
      <c r="D26" s="68">
        <v>3</v>
      </c>
      <c r="E26" s="69" t="s">
        <v>136</v>
      </c>
      <c r="F26" s="70">
        <v>27.666666666666668</v>
      </c>
      <c r="G26" s="67"/>
      <c r="H26" s="71"/>
      <c r="I26" s="72"/>
      <c r="J26" s="72"/>
      <c r="K26" s="34" t="s">
        <v>66</v>
      </c>
      <c r="L26" s="79">
        <v>26</v>
      </c>
      <c r="M26" s="79"/>
      <c r="N26" s="74"/>
      <c r="O26" s="81" t="s">
        <v>282</v>
      </c>
      <c r="P26" s="83">
        <v>43740.369780092595</v>
      </c>
      <c r="Q26" s="81" t="s">
        <v>296</v>
      </c>
      <c r="R26" s="81"/>
      <c r="S26" s="81"/>
      <c r="T26" s="81" t="s">
        <v>342</v>
      </c>
      <c r="U26" s="81"/>
      <c r="V26" s="84" t="s">
        <v>378</v>
      </c>
      <c r="W26" s="83">
        <v>43740.369780092595</v>
      </c>
      <c r="X26" s="87">
        <v>43740</v>
      </c>
      <c r="Y26" s="89" t="s">
        <v>401</v>
      </c>
      <c r="Z26" s="84" t="s">
        <v>452</v>
      </c>
      <c r="AA26" s="81"/>
      <c r="AB26" s="81"/>
      <c r="AC26" s="89" t="s">
        <v>503</v>
      </c>
      <c r="AD26" s="81"/>
      <c r="AE26" s="81" t="b">
        <v>0</v>
      </c>
      <c r="AF26" s="81">
        <v>0</v>
      </c>
      <c r="AG26" s="89" t="s">
        <v>538</v>
      </c>
      <c r="AH26" s="81" t="b">
        <v>0</v>
      </c>
      <c r="AI26" s="81" t="s">
        <v>541</v>
      </c>
      <c r="AJ26" s="81"/>
      <c r="AK26" s="89" t="s">
        <v>538</v>
      </c>
      <c r="AL26" s="81" t="b">
        <v>0</v>
      </c>
      <c r="AM26" s="81">
        <v>1</v>
      </c>
      <c r="AN26" s="89" t="s">
        <v>508</v>
      </c>
      <c r="AO26" s="81" t="s">
        <v>548</v>
      </c>
      <c r="AP26" s="81" t="b">
        <v>0</v>
      </c>
      <c r="AQ26" s="89" t="s">
        <v>508</v>
      </c>
      <c r="AR26" s="81" t="s">
        <v>214</v>
      </c>
      <c r="AS26" s="81">
        <v>0</v>
      </c>
      <c r="AT26" s="81">
        <v>0</v>
      </c>
      <c r="AU26" s="81"/>
      <c r="AV26" s="81"/>
      <c r="AW26" s="81"/>
      <c r="AX26" s="81"/>
      <c r="AY26" s="81"/>
      <c r="AZ26" s="81"/>
      <c r="BA26" s="81"/>
      <c r="BB26" s="81"/>
      <c r="BC26">
        <v>2</v>
      </c>
      <c r="BD26" s="80" t="str">
        <f>REPLACE(INDEX(GroupVertices[Group],MATCH(Edges[[#This Row],[Vertex 1]],GroupVertices[Vertex],0)),1,1,"")</f>
        <v>1</v>
      </c>
      <c r="BE26" s="80" t="str">
        <f>REPLACE(INDEX(GroupVertices[Group],MATCH(Edges[[#This Row],[Vertex 2]],GroupVertices[Vertex],0)),1,1,"")</f>
        <v>2</v>
      </c>
      <c r="BF26" s="48">
        <v>1</v>
      </c>
      <c r="BG26" s="49">
        <v>3.3333333333333335</v>
      </c>
      <c r="BH26" s="48">
        <v>0</v>
      </c>
      <c r="BI26" s="49">
        <v>0</v>
      </c>
      <c r="BJ26" s="48">
        <v>0</v>
      </c>
      <c r="BK26" s="49">
        <v>0</v>
      </c>
      <c r="BL26" s="48">
        <v>29</v>
      </c>
      <c r="BM26" s="49">
        <v>96.66666666666667</v>
      </c>
      <c r="BN26" s="48">
        <v>30</v>
      </c>
    </row>
    <row r="27" spans="1:66" ht="15">
      <c r="A27" s="66" t="s">
        <v>262</v>
      </c>
      <c r="B27" s="66" t="s">
        <v>263</v>
      </c>
      <c r="C27" s="67" t="s">
        <v>1174</v>
      </c>
      <c r="D27" s="68">
        <v>3</v>
      </c>
      <c r="E27" s="69" t="s">
        <v>136</v>
      </c>
      <c r="F27" s="70">
        <v>27.666666666666668</v>
      </c>
      <c r="G27" s="67"/>
      <c r="H27" s="71"/>
      <c r="I27" s="72"/>
      <c r="J27" s="72"/>
      <c r="K27" s="34" t="s">
        <v>66</v>
      </c>
      <c r="L27" s="79">
        <v>27</v>
      </c>
      <c r="M27" s="79"/>
      <c r="N27" s="74"/>
      <c r="O27" s="81" t="s">
        <v>282</v>
      </c>
      <c r="P27" s="83">
        <v>43740.500659722224</v>
      </c>
      <c r="Q27" s="81" t="s">
        <v>297</v>
      </c>
      <c r="R27" s="81"/>
      <c r="S27" s="81"/>
      <c r="T27" s="81" t="s">
        <v>342</v>
      </c>
      <c r="U27" s="81"/>
      <c r="V27" s="84" t="s">
        <v>378</v>
      </c>
      <c r="W27" s="83">
        <v>43740.500659722224</v>
      </c>
      <c r="X27" s="87">
        <v>43740</v>
      </c>
      <c r="Y27" s="89" t="s">
        <v>402</v>
      </c>
      <c r="Z27" s="84" t="s">
        <v>453</v>
      </c>
      <c r="AA27" s="81"/>
      <c r="AB27" s="81"/>
      <c r="AC27" s="89" t="s">
        <v>504</v>
      </c>
      <c r="AD27" s="81"/>
      <c r="AE27" s="81" t="b">
        <v>0</v>
      </c>
      <c r="AF27" s="81">
        <v>0</v>
      </c>
      <c r="AG27" s="89" t="s">
        <v>538</v>
      </c>
      <c r="AH27" s="81" t="b">
        <v>0</v>
      </c>
      <c r="AI27" s="81" t="s">
        <v>541</v>
      </c>
      <c r="AJ27" s="81"/>
      <c r="AK27" s="89" t="s">
        <v>538</v>
      </c>
      <c r="AL27" s="81" t="b">
        <v>0</v>
      </c>
      <c r="AM27" s="81">
        <v>1</v>
      </c>
      <c r="AN27" s="89" t="s">
        <v>516</v>
      </c>
      <c r="AO27" s="81" t="s">
        <v>548</v>
      </c>
      <c r="AP27" s="81" t="b">
        <v>0</v>
      </c>
      <c r="AQ27" s="89" t="s">
        <v>516</v>
      </c>
      <c r="AR27" s="81" t="s">
        <v>214</v>
      </c>
      <c r="AS27" s="81">
        <v>0</v>
      </c>
      <c r="AT27" s="81">
        <v>0</v>
      </c>
      <c r="AU27" s="81"/>
      <c r="AV27" s="81"/>
      <c r="AW27" s="81"/>
      <c r="AX27" s="81"/>
      <c r="AY27" s="81"/>
      <c r="AZ27" s="81"/>
      <c r="BA27" s="81"/>
      <c r="BB27" s="81"/>
      <c r="BC27">
        <v>2</v>
      </c>
      <c r="BD27" s="80" t="str">
        <f>REPLACE(INDEX(GroupVertices[Group],MATCH(Edges[[#This Row],[Vertex 1]],GroupVertices[Vertex],0)),1,1,"")</f>
        <v>1</v>
      </c>
      <c r="BE27" s="80" t="str">
        <f>REPLACE(INDEX(GroupVertices[Group],MATCH(Edges[[#This Row],[Vertex 2]],GroupVertices[Vertex],0)),1,1,"")</f>
        <v>2</v>
      </c>
      <c r="BF27" s="48">
        <v>1</v>
      </c>
      <c r="BG27" s="49">
        <v>3.225806451612903</v>
      </c>
      <c r="BH27" s="48">
        <v>1</v>
      </c>
      <c r="BI27" s="49">
        <v>3.225806451612903</v>
      </c>
      <c r="BJ27" s="48">
        <v>0</v>
      </c>
      <c r="BK27" s="49">
        <v>0</v>
      </c>
      <c r="BL27" s="48">
        <v>29</v>
      </c>
      <c r="BM27" s="49">
        <v>93.54838709677419</v>
      </c>
      <c r="BN27" s="48">
        <v>31</v>
      </c>
    </row>
    <row r="28" spans="1:66" ht="15">
      <c r="A28" s="66" t="s">
        <v>263</v>
      </c>
      <c r="B28" s="66" t="s">
        <v>262</v>
      </c>
      <c r="C28" s="67" t="s">
        <v>1175</v>
      </c>
      <c r="D28" s="68">
        <v>10</v>
      </c>
      <c r="E28" s="69" t="s">
        <v>136</v>
      </c>
      <c r="F28" s="70">
        <v>14.666666666666668</v>
      </c>
      <c r="G28" s="67"/>
      <c r="H28" s="71"/>
      <c r="I28" s="72"/>
      <c r="J28" s="72"/>
      <c r="K28" s="34" t="s">
        <v>66</v>
      </c>
      <c r="L28" s="79">
        <v>28</v>
      </c>
      <c r="M28" s="79"/>
      <c r="N28" s="74"/>
      <c r="O28" s="81" t="s">
        <v>282</v>
      </c>
      <c r="P28" s="83">
        <v>43740.35491898148</v>
      </c>
      <c r="Q28" s="81" t="s">
        <v>298</v>
      </c>
      <c r="R28" s="81"/>
      <c r="S28" s="81"/>
      <c r="T28" s="81" t="s">
        <v>342</v>
      </c>
      <c r="U28" s="81"/>
      <c r="V28" s="84" t="s">
        <v>379</v>
      </c>
      <c r="W28" s="83">
        <v>43740.35491898148</v>
      </c>
      <c r="X28" s="87">
        <v>43740</v>
      </c>
      <c r="Y28" s="89" t="s">
        <v>403</v>
      </c>
      <c r="Z28" s="84" t="s">
        <v>454</v>
      </c>
      <c r="AA28" s="81"/>
      <c r="AB28" s="81"/>
      <c r="AC28" s="89" t="s">
        <v>505</v>
      </c>
      <c r="AD28" s="81"/>
      <c r="AE28" s="81" t="b">
        <v>0</v>
      </c>
      <c r="AF28" s="81">
        <v>0</v>
      </c>
      <c r="AG28" s="89" t="s">
        <v>538</v>
      </c>
      <c r="AH28" s="81" t="b">
        <v>0</v>
      </c>
      <c r="AI28" s="81" t="s">
        <v>541</v>
      </c>
      <c r="AJ28" s="81"/>
      <c r="AK28" s="89" t="s">
        <v>538</v>
      </c>
      <c r="AL28" s="81" t="b">
        <v>0</v>
      </c>
      <c r="AM28" s="81">
        <v>1</v>
      </c>
      <c r="AN28" s="89" t="s">
        <v>526</v>
      </c>
      <c r="AO28" s="81" t="s">
        <v>548</v>
      </c>
      <c r="AP28" s="81" t="b">
        <v>0</v>
      </c>
      <c r="AQ28" s="89" t="s">
        <v>526</v>
      </c>
      <c r="AR28" s="81" t="s">
        <v>214</v>
      </c>
      <c r="AS28" s="81">
        <v>0</v>
      </c>
      <c r="AT28" s="81">
        <v>0</v>
      </c>
      <c r="AU28" s="81"/>
      <c r="AV28" s="81"/>
      <c r="AW28" s="81"/>
      <c r="AX28" s="81"/>
      <c r="AY28" s="81"/>
      <c r="AZ28" s="81"/>
      <c r="BA28" s="81"/>
      <c r="BB28" s="81"/>
      <c r="BC28">
        <v>5</v>
      </c>
      <c r="BD28" s="80" t="str">
        <f>REPLACE(INDEX(GroupVertices[Group],MATCH(Edges[[#This Row],[Vertex 1]],GroupVertices[Vertex],0)),1,1,"")</f>
        <v>2</v>
      </c>
      <c r="BE28" s="80" t="str">
        <f>REPLACE(INDEX(GroupVertices[Group],MATCH(Edges[[#This Row],[Vertex 2]],GroupVertices[Vertex],0)),1,1,"")</f>
        <v>1</v>
      </c>
      <c r="BF28" s="48">
        <v>0</v>
      </c>
      <c r="BG28" s="49">
        <v>0</v>
      </c>
      <c r="BH28" s="48">
        <v>0</v>
      </c>
      <c r="BI28" s="49">
        <v>0</v>
      </c>
      <c r="BJ28" s="48">
        <v>0</v>
      </c>
      <c r="BK28" s="49">
        <v>0</v>
      </c>
      <c r="BL28" s="48">
        <v>16</v>
      </c>
      <c r="BM28" s="49">
        <v>100</v>
      </c>
      <c r="BN28" s="48">
        <v>16</v>
      </c>
    </row>
    <row r="29" spans="1:66" ht="15">
      <c r="A29" s="66" t="s">
        <v>263</v>
      </c>
      <c r="B29" s="66" t="s">
        <v>262</v>
      </c>
      <c r="C29" s="67" t="s">
        <v>1175</v>
      </c>
      <c r="D29" s="68">
        <v>10</v>
      </c>
      <c r="E29" s="69" t="s">
        <v>136</v>
      </c>
      <c r="F29" s="70">
        <v>14.666666666666668</v>
      </c>
      <c r="G29" s="67"/>
      <c r="H29" s="71"/>
      <c r="I29" s="72"/>
      <c r="J29" s="72"/>
      <c r="K29" s="34" t="s">
        <v>66</v>
      </c>
      <c r="L29" s="79">
        <v>29</v>
      </c>
      <c r="M29" s="79"/>
      <c r="N29" s="74"/>
      <c r="O29" s="81" t="s">
        <v>282</v>
      </c>
      <c r="P29" s="83">
        <v>43740.35503472222</v>
      </c>
      <c r="Q29" s="81" t="s">
        <v>299</v>
      </c>
      <c r="R29" s="81"/>
      <c r="S29" s="81"/>
      <c r="T29" s="81"/>
      <c r="U29" s="81"/>
      <c r="V29" s="84" t="s">
        <v>379</v>
      </c>
      <c r="W29" s="83">
        <v>43740.35503472222</v>
      </c>
      <c r="X29" s="87">
        <v>43740</v>
      </c>
      <c r="Y29" s="89" t="s">
        <v>404</v>
      </c>
      <c r="Z29" s="84" t="s">
        <v>455</v>
      </c>
      <c r="AA29" s="81"/>
      <c r="AB29" s="81"/>
      <c r="AC29" s="89" t="s">
        <v>506</v>
      </c>
      <c r="AD29" s="81"/>
      <c r="AE29" s="81" t="b">
        <v>0</v>
      </c>
      <c r="AF29" s="81">
        <v>0</v>
      </c>
      <c r="AG29" s="89" t="s">
        <v>538</v>
      </c>
      <c r="AH29" s="81" t="b">
        <v>0</v>
      </c>
      <c r="AI29" s="81" t="s">
        <v>541</v>
      </c>
      <c r="AJ29" s="81"/>
      <c r="AK29" s="89" t="s">
        <v>538</v>
      </c>
      <c r="AL29" s="81" t="b">
        <v>0</v>
      </c>
      <c r="AM29" s="81">
        <v>1</v>
      </c>
      <c r="AN29" s="89" t="s">
        <v>527</v>
      </c>
      <c r="AO29" s="81" t="s">
        <v>548</v>
      </c>
      <c r="AP29" s="81" t="b">
        <v>0</v>
      </c>
      <c r="AQ29" s="89" t="s">
        <v>527</v>
      </c>
      <c r="AR29" s="81" t="s">
        <v>214</v>
      </c>
      <c r="AS29" s="81">
        <v>0</v>
      </c>
      <c r="AT29" s="81">
        <v>0</v>
      </c>
      <c r="AU29" s="81"/>
      <c r="AV29" s="81"/>
      <c r="AW29" s="81"/>
      <c r="AX29" s="81"/>
      <c r="AY29" s="81"/>
      <c r="AZ29" s="81"/>
      <c r="BA29" s="81"/>
      <c r="BB29" s="81"/>
      <c r="BC29">
        <v>5</v>
      </c>
      <c r="BD29" s="80" t="str">
        <f>REPLACE(INDEX(GroupVertices[Group],MATCH(Edges[[#This Row],[Vertex 1]],GroupVertices[Vertex],0)),1,1,"")</f>
        <v>2</v>
      </c>
      <c r="BE29" s="80" t="str">
        <f>REPLACE(INDEX(GroupVertices[Group],MATCH(Edges[[#This Row],[Vertex 2]],GroupVertices[Vertex],0)),1,1,"")</f>
        <v>1</v>
      </c>
      <c r="BF29" s="48"/>
      <c r="BG29" s="49"/>
      <c r="BH29" s="48"/>
      <c r="BI29" s="49"/>
      <c r="BJ29" s="48"/>
      <c r="BK29" s="49"/>
      <c r="BL29" s="48"/>
      <c r="BM29" s="49"/>
      <c r="BN29" s="48"/>
    </row>
    <row r="30" spans="1:66" ht="15">
      <c r="A30" s="66" t="s">
        <v>263</v>
      </c>
      <c r="B30" s="66" t="s">
        <v>281</v>
      </c>
      <c r="C30" s="67" t="s">
        <v>1176</v>
      </c>
      <c r="D30" s="68">
        <v>7.666666666666667</v>
      </c>
      <c r="E30" s="69" t="s">
        <v>136</v>
      </c>
      <c r="F30" s="70">
        <v>19</v>
      </c>
      <c r="G30" s="67"/>
      <c r="H30" s="71"/>
      <c r="I30" s="72"/>
      <c r="J30" s="72"/>
      <c r="K30" s="34" t="s">
        <v>65</v>
      </c>
      <c r="L30" s="79">
        <v>30</v>
      </c>
      <c r="M30" s="79"/>
      <c r="N30" s="74"/>
      <c r="O30" s="81" t="s">
        <v>283</v>
      </c>
      <c r="P30" s="83">
        <v>43740.35503472222</v>
      </c>
      <c r="Q30" s="81" t="s">
        <v>299</v>
      </c>
      <c r="R30" s="81"/>
      <c r="S30" s="81"/>
      <c r="T30" s="81"/>
      <c r="U30" s="81"/>
      <c r="V30" s="84" t="s">
        <v>379</v>
      </c>
      <c r="W30" s="83">
        <v>43740.35503472222</v>
      </c>
      <c r="X30" s="87">
        <v>43740</v>
      </c>
      <c r="Y30" s="89" t="s">
        <v>404</v>
      </c>
      <c r="Z30" s="84" t="s">
        <v>455</v>
      </c>
      <c r="AA30" s="81"/>
      <c r="AB30" s="81"/>
      <c r="AC30" s="89" t="s">
        <v>506</v>
      </c>
      <c r="AD30" s="81"/>
      <c r="AE30" s="81" t="b">
        <v>0</v>
      </c>
      <c r="AF30" s="81">
        <v>0</v>
      </c>
      <c r="AG30" s="89" t="s">
        <v>538</v>
      </c>
      <c r="AH30" s="81" t="b">
        <v>0</v>
      </c>
      <c r="AI30" s="81" t="s">
        <v>541</v>
      </c>
      <c r="AJ30" s="81"/>
      <c r="AK30" s="89" t="s">
        <v>538</v>
      </c>
      <c r="AL30" s="81" t="b">
        <v>0</v>
      </c>
      <c r="AM30" s="81">
        <v>1</v>
      </c>
      <c r="AN30" s="89" t="s">
        <v>527</v>
      </c>
      <c r="AO30" s="81" t="s">
        <v>548</v>
      </c>
      <c r="AP30" s="81" t="b">
        <v>0</v>
      </c>
      <c r="AQ30" s="89" t="s">
        <v>527</v>
      </c>
      <c r="AR30" s="81" t="s">
        <v>214</v>
      </c>
      <c r="AS30" s="81">
        <v>0</v>
      </c>
      <c r="AT30" s="81">
        <v>0</v>
      </c>
      <c r="AU30" s="81"/>
      <c r="AV30" s="81"/>
      <c r="AW30" s="81"/>
      <c r="AX30" s="81"/>
      <c r="AY30" s="81"/>
      <c r="AZ30" s="81"/>
      <c r="BA30" s="81"/>
      <c r="BB30" s="81"/>
      <c r="BC30">
        <v>4</v>
      </c>
      <c r="BD30" s="80" t="str">
        <f>REPLACE(INDEX(GroupVertices[Group],MATCH(Edges[[#This Row],[Vertex 1]],GroupVertices[Vertex],0)),1,1,"")</f>
        <v>2</v>
      </c>
      <c r="BE30" s="80" t="str">
        <f>REPLACE(INDEX(GroupVertices[Group],MATCH(Edges[[#This Row],[Vertex 2]],GroupVertices[Vertex],0)),1,1,"")</f>
        <v>3</v>
      </c>
      <c r="BF30" s="48"/>
      <c r="BG30" s="49"/>
      <c r="BH30" s="48"/>
      <c r="BI30" s="49"/>
      <c r="BJ30" s="48"/>
      <c r="BK30" s="49"/>
      <c r="BL30" s="48"/>
      <c r="BM30" s="49"/>
      <c r="BN30" s="48"/>
    </row>
    <row r="31" spans="1:66" ht="15">
      <c r="A31" s="66" t="s">
        <v>263</v>
      </c>
      <c r="B31" s="66" t="s">
        <v>266</v>
      </c>
      <c r="C31" s="67" t="s">
        <v>1175</v>
      </c>
      <c r="D31" s="68">
        <v>10</v>
      </c>
      <c r="E31" s="69" t="s">
        <v>136</v>
      </c>
      <c r="F31" s="70">
        <v>14.666666666666668</v>
      </c>
      <c r="G31" s="67"/>
      <c r="H31" s="71"/>
      <c r="I31" s="72"/>
      <c r="J31" s="72"/>
      <c r="K31" s="34" t="s">
        <v>65</v>
      </c>
      <c r="L31" s="79">
        <v>31</v>
      </c>
      <c r="M31" s="79"/>
      <c r="N31" s="74"/>
      <c r="O31" s="81" t="s">
        <v>283</v>
      </c>
      <c r="P31" s="83">
        <v>43740.35503472222</v>
      </c>
      <c r="Q31" s="81" t="s">
        <v>299</v>
      </c>
      <c r="R31" s="81"/>
      <c r="S31" s="81"/>
      <c r="T31" s="81"/>
      <c r="U31" s="81"/>
      <c r="V31" s="84" t="s">
        <v>379</v>
      </c>
      <c r="W31" s="83">
        <v>43740.35503472222</v>
      </c>
      <c r="X31" s="87">
        <v>43740</v>
      </c>
      <c r="Y31" s="89" t="s">
        <v>404</v>
      </c>
      <c r="Z31" s="84" t="s">
        <v>455</v>
      </c>
      <c r="AA31" s="81"/>
      <c r="AB31" s="81"/>
      <c r="AC31" s="89" t="s">
        <v>506</v>
      </c>
      <c r="AD31" s="81"/>
      <c r="AE31" s="81" t="b">
        <v>0</v>
      </c>
      <c r="AF31" s="81">
        <v>0</v>
      </c>
      <c r="AG31" s="89" t="s">
        <v>538</v>
      </c>
      <c r="AH31" s="81" t="b">
        <v>0</v>
      </c>
      <c r="AI31" s="81" t="s">
        <v>541</v>
      </c>
      <c r="AJ31" s="81"/>
      <c r="AK31" s="89" t="s">
        <v>538</v>
      </c>
      <c r="AL31" s="81" t="b">
        <v>0</v>
      </c>
      <c r="AM31" s="81">
        <v>1</v>
      </c>
      <c r="AN31" s="89" t="s">
        <v>527</v>
      </c>
      <c r="AO31" s="81" t="s">
        <v>548</v>
      </c>
      <c r="AP31" s="81" t="b">
        <v>0</v>
      </c>
      <c r="AQ31" s="89" t="s">
        <v>527</v>
      </c>
      <c r="AR31" s="81" t="s">
        <v>214</v>
      </c>
      <c r="AS31" s="81">
        <v>0</v>
      </c>
      <c r="AT31" s="81">
        <v>0</v>
      </c>
      <c r="AU31" s="81"/>
      <c r="AV31" s="81"/>
      <c r="AW31" s="81"/>
      <c r="AX31" s="81"/>
      <c r="AY31" s="81"/>
      <c r="AZ31" s="81"/>
      <c r="BA31" s="81"/>
      <c r="BB31" s="81"/>
      <c r="BC31">
        <v>5</v>
      </c>
      <c r="BD31" s="80" t="str">
        <f>REPLACE(INDEX(GroupVertices[Group],MATCH(Edges[[#This Row],[Vertex 1]],GroupVertices[Vertex],0)),1,1,"")</f>
        <v>2</v>
      </c>
      <c r="BE31" s="80" t="str">
        <f>REPLACE(INDEX(GroupVertices[Group],MATCH(Edges[[#This Row],[Vertex 2]],GroupVertices[Vertex],0)),1,1,"")</f>
        <v>3</v>
      </c>
      <c r="BF31" s="48"/>
      <c r="BG31" s="49"/>
      <c r="BH31" s="48"/>
      <c r="BI31" s="49"/>
      <c r="BJ31" s="48"/>
      <c r="BK31" s="49"/>
      <c r="BL31" s="48"/>
      <c r="BM31" s="49"/>
      <c r="BN31" s="48"/>
    </row>
    <row r="32" spans="1:66" ht="15">
      <c r="A32" s="66" t="s">
        <v>263</v>
      </c>
      <c r="B32" s="66" t="s">
        <v>268</v>
      </c>
      <c r="C32" s="67" t="s">
        <v>1174</v>
      </c>
      <c r="D32" s="68">
        <v>3</v>
      </c>
      <c r="E32" s="69" t="s">
        <v>136</v>
      </c>
      <c r="F32" s="70">
        <v>27.666666666666668</v>
      </c>
      <c r="G32" s="67"/>
      <c r="H32" s="71"/>
      <c r="I32" s="72"/>
      <c r="J32" s="72"/>
      <c r="K32" s="34" t="s">
        <v>65</v>
      </c>
      <c r="L32" s="79">
        <v>32</v>
      </c>
      <c r="M32" s="79"/>
      <c r="N32" s="74"/>
      <c r="O32" s="81" t="s">
        <v>283</v>
      </c>
      <c r="P32" s="83">
        <v>43740.35503472222</v>
      </c>
      <c r="Q32" s="81" t="s">
        <v>299</v>
      </c>
      <c r="R32" s="81"/>
      <c r="S32" s="81"/>
      <c r="T32" s="81"/>
      <c r="U32" s="81"/>
      <c r="V32" s="84" t="s">
        <v>379</v>
      </c>
      <c r="W32" s="83">
        <v>43740.35503472222</v>
      </c>
      <c r="X32" s="87">
        <v>43740</v>
      </c>
      <c r="Y32" s="89" t="s">
        <v>404</v>
      </c>
      <c r="Z32" s="84" t="s">
        <v>455</v>
      </c>
      <c r="AA32" s="81"/>
      <c r="AB32" s="81"/>
      <c r="AC32" s="89" t="s">
        <v>506</v>
      </c>
      <c r="AD32" s="81"/>
      <c r="AE32" s="81" t="b">
        <v>0</v>
      </c>
      <c r="AF32" s="81">
        <v>0</v>
      </c>
      <c r="AG32" s="89" t="s">
        <v>538</v>
      </c>
      <c r="AH32" s="81" t="b">
        <v>0</v>
      </c>
      <c r="AI32" s="81" t="s">
        <v>541</v>
      </c>
      <c r="AJ32" s="81"/>
      <c r="AK32" s="89" t="s">
        <v>538</v>
      </c>
      <c r="AL32" s="81" t="b">
        <v>0</v>
      </c>
      <c r="AM32" s="81">
        <v>1</v>
      </c>
      <c r="AN32" s="89" t="s">
        <v>527</v>
      </c>
      <c r="AO32" s="81" t="s">
        <v>548</v>
      </c>
      <c r="AP32" s="81" t="b">
        <v>0</v>
      </c>
      <c r="AQ32" s="89" t="s">
        <v>527</v>
      </c>
      <c r="AR32" s="81" t="s">
        <v>214</v>
      </c>
      <c r="AS32" s="81">
        <v>0</v>
      </c>
      <c r="AT32" s="81">
        <v>0</v>
      </c>
      <c r="AU32" s="81"/>
      <c r="AV32" s="81"/>
      <c r="AW32" s="81"/>
      <c r="AX32" s="81"/>
      <c r="AY32" s="81"/>
      <c r="AZ32" s="81"/>
      <c r="BA32" s="81"/>
      <c r="BB32" s="81"/>
      <c r="BC32">
        <v>2</v>
      </c>
      <c r="BD32" s="80" t="str">
        <f>REPLACE(INDEX(GroupVertices[Group],MATCH(Edges[[#This Row],[Vertex 1]],GroupVertices[Vertex],0)),1,1,"")</f>
        <v>2</v>
      </c>
      <c r="BE32" s="80" t="str">
        <f>REPLACE(INDEX(GroupVertices[Group],MATCH(Edges[[#This Row],[Vertex 2]],GroupVertices[Vertex],0)),1,1,"")</f>
        <v>3</v>
      </c>
      <c r="BF32" s="48">
        <v>2</v>
      </c>
      <c r="BG32" s="49">
        <v>11.11111111111111</v>
      </c>
      <c r="BH32" s="48">
        <v>0</v>
      </c>
      <c r="BI32" s="49">
        <v>0</v>
      </c>
      <c r="BJ32" s="48">
        <v>0</v>
      </c>
      <c r="BK32" s="49">
        <v>0</v>
      </c>
      <c r="BL32" s="48">
        <v>16</v>
      </c>
      <c r="BM32" s="49">
        <v>88.88888888888889</v>
      </c>
      <c r="BN32" s="48">
        <v>18</v>
      </c>
    </row>
    <row r="33" spans="1:66" ht="15">
      <c r="A33" s="66" t="s">
        <v>263</v>
      </c>
      <c r="B33" s="66" t="s">
        <v>262</v>
      </c>
      <c r="C33" s="67" t="s">
        <v>1175</v>
      </c>
      <c r="D33" s="68">
        <v>10</v>
      </c>
      <c r="E33" s="69" t="s">
        <v>136</v>
      </c>
      <c r="F33" s="70">
        <v>14.666666666666668</v>
      </c>
      <c r="G33" s="67"/>
      <c r="H33" s="71"/>
      <c r="I33" s="72"/>
      <c r="J33" s="72"/>
      <c r="K33" s="34" t="s">
        <v>66</v>
      </c>
      <c r="L33" s="79">
        <v>33</v>
      </c>
      <c r="M33" s="79"/>
      <c r="N33" s="74"/>
      <c r="O33" s="81" t="s">
        <v>282</v>
      </c>
      <c r="P33" s="83">
        <v>43740.355104166665</v>
      </c>
      <c r="Q33" s="81" t="s">
        <v>300</v>
      </c>
      <c r="R33" s="81"/>
      <c r="S33" s="81"/>
      <c r="T33" s="81"/>
      <c r="U33" s="81"/>
      <c r="V33" s="84" t="s">
        <v>379</v>
      </c>
      <c r="W33" s="83">
        <v>43740.355104166665</v>
      </c>
      <c r="X33" s="87">
        <v>43740</v>
      </c>
      <c r="Y33" s="89" t="s">
        <v>405</v>
      </c>
      <c r="Z33" s="84" t="s">
        <v>456</v>
      </c>
      <c r="AA33" s="81"/>
      <c r="AB33" s="81"/>
      <c r="AC33" s="89" t="s">
        <v>507</v>
      </c>
      <c r="AD33" s="81"/>
      <c r="AE33" s="81" t="b">
        <v>0</v>
      </c>
      <c r="AF33" s="81">
        <v>0</v>
      </c>
      <c r="AG33" s="89" t="s">
        <v>538</v>
      </c>
      <c r="AH33" s="81" t="b">
        <v>0</v>
      </c>
      <c r="AI33" s="81" t="s">
        <v>541</v>
      </c>
      <c r="AJ33" s="81"/>
      <c r="AK33" s="89" t="s">
        <v>538</v>
      </c>
      <c r="AL33" s="81" t="b">
        <v>0</v>
      </c>
      <c r="AM33" s="81">
        <v>2</v>
      </c>
      <c r="AN33" s="89" t="s">
        <v>528</v>
      </c>
      <c r="AO33" s="81" t="s">
        <v>548</v>
      </c>
      <c r="AP33" s="81" t="b">
        <v>0</v>
      </c>
      <c r="AQ33" s="89" t="s">
        <v>528</v>
      </c>
      <c r="AR33" s="81" t="s">
        <v>214</v>
      </c>
      <c r="AS33" s="81">
        <v>0</v>
      </c>
      <c r="AT33" s="81">
        <v>0</v>
      </c>
      <c r="AU33" s="81"/>
      <c r="AV33" s="81"/>
      <c r="AW33" s="81"/>
      <c r="AX33" s="81"/>
      <c r="AY33" s="81"/>
      <c r="AZ33" s="81"/>
      <c r="BA33" s="81"/>
      <c r="BB33" s="81"/>
      <c r="BC33">
        <v>5</v>
      </c>
      <c r="BD33" s="80" t="str">
        <f>REPLACE(INDEX(GroupVertices[Group],MATCH(Edges[[#This Row],[Vertex 1]],GroupVertices[Vertex],0)),1,1,"")</f>
        <v>2</v>
      </c>
      <c r="BE33" s="80" t="str">
        <f>REPLACE(INDEX(GroupVertices[Group],MATCH(Edges[[#This Row],[Vertex 2]],GroupVertices[Vertex],0)),1,1,"")</f>
        <v>1</v>
      </c>
      <c r="BF33" s="48"/>
      <c r="BG33" s="49"/>
      <c r="BH33" s="48"/>
      <c r="BI33" s="49"/>
      <c r="BJ33" s="48"/>
      <c r="BK33" s="49"/>
      <c r="BL33" s="48"/>
      <c r="BM33" s="49"/>
      <c r="BN33" s="48"/>
    </row>
    <row r="34" spans="1:66" ht="15">
      <c r="A34" s="66" t="s">
        <v>263</v>
      </c>
      <c r="B34" s="66" t="s">
        <v>265</v>
      </c>
      <c r="C34" s="67" t="s">
        <v>1177</v>
      </c>
      <c r="D34" s="68">
        <v>5.333333333333334</v>
      </c>
      <c r="E34" s="69" t="s">
        <v>136</v>
      </c>
      <c r="F34" s="70">
        <v>23.333333333333336</v>
      </c>
      <c r="G34" s="67"/>
      <c r="H34" s="71"/>
      <c r="I34" s="72"/>
      <c r="J34" s="72"/>
      <c r="K34" s="34" t="s">
        <v>65</v>
      </c>
      <c r="L34" s="79">
        <v>34</v>
      </c>
      <c r="M34" s="79"/>
      <c r="N34" s="74"/>
      <c r="O34" s="81" t="s">
        <v>283</v>
      </c>
      <c r="P34" s="83">
        <v>43740.355104166665</v>
      </c>
      <c r="Q34" s="81" t="s">
        <v>300</v>
      </c>
      <c r="R34" s="81"/>
      <c r="S34" s="81"/>
      <c r="T34" s="81"/>
      <c r="U34" s="81"/>
      <c r="V34" s="84" t="s">
        <v>379</v>
      </c>
      <c r="W34" s="83">
        <v>43740.355104166665</v>
      </c>
      <c r="X34" s="87">
        <v>43740</v>
      </c>
      <c r="Y34" s="89" t="s">
        <v>405</v>
      </c>
      <c r="Z34" s="84" t="s">
        <v>456</v>
      </c>
      <c r="AA34" s="81"/>
      <c r="AB34" s="81"/>
      <c r="AC34" s="89" t="s">
        <v>507</v>
      </c>
      <c r="AD34" s="81"/>
      <c r="AE34" s="81" t="b">
        <v>0</v>
      </c>
      <c r="AF34" s="81">
        <v>0</v>
      </c>
      <c r="AG34" s="89" t="s">
        <v>538</v>
      </c>
      <c r="AH34" s="81" t="b">
        <v>0</v>
      </c>
      <c r="AI34" s="81" t="s">
        <v>541</v>
      </c>
      <c r="AJ34" s="81"/>
      <c r="AK34" s="89" t="s">
        <v>538</v>
      </c>
      <c r="AL34" s="81" t="b">
        <v>0</v>
      </c>
      <c r="AM34" s="81">
        <v>2</v>
      </c>
      <c r="AN34" s="89" t="s">
        <v>528</v>
      </c>
      <c r="AO34" s="81" t="s">
        <v>548</v>
      </c>
      <c r="AP34" s="81" t="b">
        <v>0</v>
      </c>
      <c r="AQ34" s="89" t="s">
        <v>528</v>
      </c>
      <c r="AR34" s="81" t="s">
        <v>214</v>
      </c>
      <c r="AS34" s="81">
        <v>0</v>
      </c>
      <c r="AT34" s="81">
        <v>0</v>
      </c>
      <c r="AU34" s="81"/>
      <c r="AV34" s="81"/>
      <c r="AW34" s="81"/>
      <c r="AX34" s="81"/>
      <c r="AY34" s="81"/>
      <c r="AZ34" s="81"/>
      <c r="BA34" s="81"/>
      <c r="BB34" s="81"/>
      <c r="BC34">
        <v>3</v>
      </c>
      <c r="BD34" s="80" t="str">
        <f>REPLACE(INDEX(GroupVertices[Group],MATCH(Edges[[#This Row],[Vertex 1]],GroupVertices[Vertex],0)),1,1,"")</f>
        <v>2</v>
      </c>
      <c r="BE34" s="80" t="str">
        <f>REPLACE(INDEX(GroupVertices[Group],MATCH(Edges[[#This Row],[Vertex 2]],GroupVertices[Vertex],0)),1,1,"")</f>
        <v>3</v>
      </c>
      <c r="BF34" s="48">
        <v>0</v>
      </c>
      <c r="BG34" s="49">
        <v>0</v>
      </c>
      <c r="BH34" s="48">
        <v>0</v>
      </c>
      <c r="BI34" s="49">
        <v>0</v>
      </c>
      <c r="BJ34" s="48">
        <v>0</v>
      </c>
      <c r="BK34" s="49">
        <v>0</v>
      </c>
      <c r="BL34" s="48">
        <v>33</v>
      </c>
      <c r="BM34" s="49">
        <v>100</v>
      </c>
      <c r="BN34" s="48">
        <v>33</v>
      </c>
    </row>
    <row r="35" spans="1:66" ht="15">
      <c r="A35" s="66" t="s">
        <v>263</v>
      </c>
      <c r="B35" s="66" t="s">
        <v>281</v>
      </c>
      <c r="C35" s="67" t="s">
        <v>1176</v>
      </c>
      <c r="D35" s="68">
        <v>7.666666666666667</v>
      </c>
      <c r="E35" s="69" t="s">
        <v>136</v>
      </c>
      <c r="F35" s="70">
        <v>19</v>
      </c>
      <c r="G35" s="67"/>
      <c r="H35" s="71"/>
      <c r="I35" s="72"/>
      <c r="J35" s="72"/>
      <c r="K35" s="34" t="s">
        <v>65</v>
      </c>
      <c r="L35" s="79">
        <v>35</v>
      </c>
      <c r="M35" s="79"/>
      <c r="N35" s="74"/>
      <c r="O35" s="81" t="s">
        <v>283</v>
      </c>
      <c r="P35" s="83">
        <v>43740.355104166665</v>
      </c>
      <c r="Q35" s="81" t="s">
        <v>300</v>
      </c>
      <c r="R35" s="81"/>
      <c r="S35" s="81"/>
      <c r="T35" s="81"/>
      <c r="U35" s="81"/>
      <c r="V35" s="84" t="s">
        <v>379</v>
      </c>
      <c r="W35" s="83">
        <v>43740.355104166665</v>
      </c>
      <c r="X35" s="87">
        <v>43740</v>
      </c>
      <c r="Y35" s="89" t="s">
        <v>405</v>
      </c>
      <c r="Z35" s="84" t="s">
        <v>456</v>
      </c>
      <c r="AA35" s="81"/>
      <c r="AB35" s="81"/>
      <c r="AC35" s="89" t="s">
        <v>507</v>
      </c>
      <c r="AD35" s="81"/>
      <c r="AE35" s="81" t="b">
        <v>0</v>
      </c>
      <c r="AF35" s="81">
        <v>0</v>
      </c>
      <c r="AG35" s="89" t="s">
        <v>538</v>
      </c>
      <c r="AH35" s="81" t="b">
        <v>0</v>
      </c>
      <c r="AI35" s="81" t="s">
        <v>541</v>
      </c>
      <c r="AJ35" s="81"/>
      <c r="AK35" s="89" t="s">
        <v>538</v>
      </c>
      <c r="AL35" s="81" t="b">
        <v>0</v>
      </c>
      <c r="AM35" s="81">
        <v>2</v>
      </c>
      <c r="AN35" s="89" t="s">
        <v>528</v>
      </c>
      <c r="AO35" s="81" t="s">
        <v>548</v>
      </c>
      <c r="AP35" s="81" t="b">
        <v>0</v>
      </c>
      <c r="AQ35" s="89" t="s">
        <v>528</v>
      </c>
      <c r="AR35" s="81" t="s">
        <v>214</v>
      </c>
      <c r="AS35" s="81">
        <v>0</v>
      </c>
      <c r="AT35" s="81">
        <v>0</v>
      </c>
      <c r="AU35" s="81"/>
      <c r="AV35" s="81"/>
      <c r="AW35" s="81"/>
      <c r="AX35" s="81"/>
      <c r="AY35" s="81"/>
      <c r="AZ35" s="81"/>
      <c r="BA35" s="81"/>
      <c r="BB35" s="81"/>
      <c r="BC35">
        <v>4</v>
      </c>
      <c r="BD35" s="80" t="str">
        <f>REPLACE(INDEX(GroupVertices[Group],MATCH(Edges[[#This Row],[Vertex 1]],GroupVertices[Vertex],0)),1,1,"")</f>
        <v>2</v>
      </c>
      <c r="BE35" s="80" t="str">
        <f>REPLACE(INDEX(GroupVertices[Group],MATCH(Edges[[#This Row],[Vertex 2]],GroupVertices[Vertex],0)),1,1,"")</f>
        <v>3</v>
      </c>
      <c r="BF35" s="48"/>
      <c r="BG35" s="49"/>
      <c r="BH35" s="48"/>
      <c r="BI35" s="49"/>
      <c r="BJ35" s="48"/>
      <c r="BK35" s="49"/>
      <c r="BL35" s="48"/>
      <c r="BM35" s="49"/>
      <c r="BN35" s="48"/>
    </row>
    <row r="36" spans="1:66" ht="15">
      <c r="A36" s="66" t="s">
        <v>263</v>
      </c>
      <c r="B36" s="66" t="s">
        <v>266</v>
      </c>
      <c r="C36" s="67" t="s">
        <v>1175</v>
      </c>
      <c r="D36" s="68">
        <v>10</v>
      </c>
      <c r="E36" s="69" t="s">
        <v>136</v>
      </c>
      <c r="F36" s="70">
        <v>14.666666666666668</v>
      </c>
      <c r="G36" s="67"/>
      <c r="H36" s="71"/>
      <c r="I36" s="72"/>
      <c r="J36" s="72"/>
      <c r="K36" s="34" t="s">
        <v>65</v>
      </c>
      <c r="L36" s="79">
        <v>36</v>
      </c>
      <c r="M36" s="79"/>
      <c r="N36" s="74"/>
      <c r="O36" s="81" t="s">
        <v>283</v>
      </c>
      <c r="P36" s="83">
        <v>43740.355104166665</v>
      </c>
      <c r="Q36" s="81" t="s">
        <v>300</v>
      </c>
      <c r="R36" s="81"/>
      <c r="S36" s="81"/>
      <c r="T36" s="81"/>
      <c r="U36" s="81"/>
      <c r="V36" s="84" t="s">
        <v>379</v>
      </c>
      <c r="W36" s="83">
        <v>43740.355104166665</v>
      </c>
      <c r="X36" s="87">
        <v>43740</v>
      </c>
      <c r="Y36" s="89" t="s">
        <v>405</v>
      </c>
      <c r="Z36" s="84" t="s">
        <v>456</v>
      </c>
      <c r="AA36" s="81"/>
      <c r="AB36" s="81"/>
      <c r="AC36" s="89" t="s">
        <v>507</v>
      </c>
      <c r="AD36" s="81"/>
      <c r="AE36" s="81" t="b">
        <v>0</v>
      </c>
      <c r="AF36" s="81">
        <v>0</v>
      </c>
      <c r="AG36" s="89" t="s">
        <v>538</v>
      </c>
      <c r="AH36" s="81" t="b">
        <v>0</v>
      </c>
      <c r="AI36" s="81" t="s">
        <v>541</v>
      </c>
      <c r="AJ36" s="81"/>
      <c r="AK36" s="89" t="s">
        <v>538</v>
      </c>
      <c r="AL36" s="81" t="b">
        <v>0</v>
      </c>
      <c r="AM36" s="81">
        <v>2</v>
      </c>
      <c r="AN36" s="89" t="s">
        <v>528</v>
      </c>
      <c r="AO36" s="81" t="s">
        <v>548</v>
      </c>
      <c r="AP36" s="81" t="b">
        <v>0</v>
      </c>
      <c r="AQ36" s="89" t="s">
        <v>528</v>
      </c>
      <c r="AR36" s="81" t="s">
        <v>214</v>
      </c>
      <c r="AS36" s="81">
        <v>0</v>
      </c>
      <c r="AT36" s="81">
        <v>0</v>
      </c>
      <c r="AU36" s="81"/>
      <c r="AV36" s="81"/>
      <c r="AW36" s="81"/>
      <c r="AX36" s="81"/>
      <c r="AY36" s="81"/>
      <c r="AZ36" s="81"/>
      <c r="BA36" s="81"/>
      <c r="BB36" s="81"/>
      <c r="BC36">
        <v>5</v>
      </c>
      <c r="BD36" s="80" t="str">
        <f>REPLACE(INDEX(GroupVertices[Group],MATCH(Edges[[#This Row],[Vertex 1]],GroupVertices[Vertex],0)),1,1,"")</f>
        <v>2</v>
      </c>
      <c r="BE36" s="80" t="str">
        <f>REPLACE(INDEX(GroupVertices[Group],MATCH(Edges[[#This Row],[Vertex 2]],GroupVertices[Vertex],0)),1,1,"")</f>
        <v>3</v>
      </c>
      <c r="BF36" s="48"/>
      <c r="BG36" s="49"/>
      <c r="BH36" s="48"/>
      <c r="BI36" s="49"/>
      <c r="BJ36" s="48"/>
      <c r="BK36" s="49"/>
      <c r="BL36" s="48"/>
      <c r="BM36" s="49"/>
      <c r="BN36" s="48"/>
    </row>
    <row r="37" spans="1:66" ht="15">
      <c r="A37" s="66" t="s">
        <v>263</v>
      </c>
      <c r="B37" s="66" t="s">
        <v>268</v>
      </c>
      <c r="C37" s="67" t="s">
        <v>1177</v>
      </c>
      <c r="D37" s="68">
        <v>5.333333333333334</v>
      </c>
      <c r="E37" s="69" t="s">
        <v>136</v>
      </c>
      <c r="F37" s="70">
        <v>23.333333333333336</v>
      </c>
      <c r="G37" s="67"/>
      <c r="H37" s="71"/>
      <c r="I37" s="72"/>
      <c r="J37" s="72"/>
      <c r="K37" s="34" t="s">
        <v>65</v>
      </c>
      <c r="L37" s="79">
        <v>37</v>
      </c>
      <c r="M37" s="79"/>
      <c r="N37" s="74"/>
      <c r="O37" s="81" t="s">
        <v>284</v>
      </c>
      <c r="P37" s="83">
        <v>43740.355104166665</v>
      </c>
      <c r="Q37" s="81" t="s">
        <v>300</v>
      </c>
      <c r="R37" s="81"/>
      <c r="S37" s="81"/>
      <c r="T37" s="81"/>
      <c r="U37" s="81"/>
      <c r="V37" s="84" t="s">
        <v>379</v>
      </c>
      <c r="W37" s="83">
        <v>43740.355104166665</v>
      </c>
      <c r="X37" s="87">
        <v>43740</v>
      </c>
      <c r="Y37" s="89" t="s">
        <v>405</v>
      </c>
      <c r="Z37" s="84" t="s">
        <v>456</v>
      </c>
      <c r="AA37" s="81"/>
      <c r="AB37" s="81"/>
      <c r="AC37" s="89" t="s">
        <v>507</v>
      </c>
      <c r="AD37" s="81"/>
      <c r="AE37" s="81" t="b">
        <v>0</v>
      </c>
      <c r="AF37" s="81">
        <v>0</v>
      </c>
      <c r="AG37" s="89" t="s">
        <v>538</v>
      </c>
      <c r="AH37" s="81" t="b">
        <v>0</v>
      </c>
      <c r="AI37" s="81" t="s">
        <v>541</v>
      </c>
      <c r="AJ37" s="81"/>
      <c r="AK37" s="89" t="s">
        <v>538</v>
      </c>
      <c r="AL37" s="81" t="b">
        <v>0</v>
      </c>
      <c r="AM37" s="81">
        <v>2</v>
      </c>
      <c r="AN37" s="89" t="s">
        <v>528</v>
      </c>
      <c r="AO37" s="81" t="s">
        <v>548</v>
      </c>
      <c r="AP37" s="81" t="b">
        <v>0</v>
      </c>
      <c r="AQ37" s="89" t="s">
        <v>528</v>
      </c>
      <c r="AR37" s="81" t="s">
        <v>214</v>
      </c>
      <c r="AS37" s="81">
        <v>0</v>
      </c>
      <c r="AT37" s="81">
        <v>0</v>
      </c>
      <c r="AU37" s="81"/>
      <c r="AV37" s="81"/>
      <c r="AW37" s="81"/>
      <c r="AX37" s="81"/>
      <c r="AY37" s="81"/>
      <c r="AZ37" s="81"/>
      <c r="BA37" s="81"/>
      <c r="BB37" s="81"/>
      <c r="BC37">
        <v>3</v>
      </c>
      <c r="BD37" s="80" t="str">
        <f>REPLACE(INDEX(GroupVertices[Group],MATCH(Edges[[#This Row],[Vertex 1]],GroupVertices[Vertex],0)),1,1,"")</f>
        <v>2</v>
      </c>
      <c r="BE37" s="80" t="str">
        <f>REPLACE(INDEX(GroupVertices[Group],MATCH(Edges[[#This Row],[Vertex 2]],GroupVertices[Vertex],0)),1,1,"")</f>
        <v>3</v>
      </c>
      <c r="BF37" s="48"/>
      <c r="BG37" s="49"/>
      <c r="BH37" s="48"/>
      <c r="BI37" s="49"/>
      <c r="BJ37" s="48"/>
      <c r="BK37" s="49"/>
      <c r="BL37" s="48"/>
      <c r="BM37" s="49"/>
      <c r="BN37" s="48"/>
    </row>
    <row r="38" spans="1:66" ht="15">
      <c r="A38" s="66" t="s">
        <v>263</v>
      </c>
      <c r="B38" s="66" t="s">
        <v>262</v>
      </c>
      <c r="C38" s="67" t="s">
        <v>1177</v>
      </c>
      <c r="D38" s="68">
        <v>5.333333333333334</v>
      </c>
      <c r="E38" s="69" t="s">
        <v>136</v>
      </c>
      <c r="F38" s="70">
        <v>23.333333333333336</v>
      </c>
      <c r="G38" s="67"/>
      <c r="H38" s="71"/>
      <c r="I38" s="72"/>
      <c r="J38" s="72"/>
      <c r="K38" s="34" t="s">
        <v>66</v>
      </c>
      <c r="L38" s="79">
        <v>38</v>
      </c>
      <c r="M38" s="79"/>
      <c r="N38" s="74"/>
      <c r="O38" s="81" t="s">
        <v>283</v>
      </c>
      <c r="P38" s="83">
        <v>43740.36519675926</v>
      </c>
      <c r="Q38" s="81" t="s">
        <v>296</v>
      </c>
      <c r="R38" s="84" t="s">
        <v>322</v>
      </c>
      <c r="S38" s="81" t="s">
        <v>333</v>
      </c>
      <c r="T38" s="81" t="s">
        <v>342</v>
      </c>
      <c r="U38" s="81"/>
      <c r="V38" s="84" t="s">
        <v>379</v>
      </c>
      <c r="W38" s="83">
        <v>43740.36519675926</v>
      </c>
      <c r="X38" s="87">
        <v>43740</v>
      </c>
      <c r="Y38" s="89" t="s">
        <v>406</v>
      </c>
      <c r="Z38" s="84" t="s">
        <v>457</v>
      </c>
      <c r="AA38" s="81"/>
      <c r="AB38" s="81"/>
      <c r="AC38" s="89" t="s">
        <v>508</v>
      </c>
      <c r="AD38" s="81"/>
      <c r="AE38" s="81" t="b">
        <v>0</v>
      </c>
      <c r="AF38" s="81">
        <v>6</v>
      </c>
      <c r="AG38" s="89" t="s">
        <v>538</v>
      </c>
      <c r="AH38" s="81" t="b">
        <v>0</v>
      </c>
      <c r="AI38" s="81" t="s">
        <v>541</v>
      </c>
      <c r="AJ38" s="81"/>
      <c r="AK38" s="89" t="s">
        <v>538</v>
      </c>
      <c r="AL38" s="81" t="b">
        <v>0</v>
      </c>
      <c r="AM38" s="81">
        <v>1</v>
      </c>
      <c r="AN38" s="89" t="s">
        <v>538</v>
      </c>
      <c r="AO38" s="81" t="s">
        <v>548</v>
      </c>
      <c r="AP38" s="81" t="b">
        <v>0</v>
      </c>
      <c r="AQ38" s="89" t="s">
        <v>508</v>
      </c>
      <c r="AR38" s="81" t="s">
        <v>214</v>
      </c>
      <c r="AS38" s="81">
        <v>0</v>
      </c>
      <c r="AT38" s="81">
        <v>0</v>
      </c>
      <c r="AU38" s="81"/>
      <c r="AV38" s="81"/>
      <c r="AW38" s="81"/>
      <c r="AX38" s="81"/>
      <c r="AY38" s="81"/>
      <c r="AZ38" s="81"/>
      <c r="BA38" s="81"/>
      <c r="BB38" s="81"/>
      <c r="BC38">
        <v>3</v>
      </c>
      <c r="BD38" s="80" t="str">
        <f>REPLACE(INDEX(GroupVertices[Group],MATCH(Edges[[#This Row],[Vertex 1]],GroupVertices[Vertex],0)),1,1,"")</f>
        <v>2</v>
      </c>
      <c r="BE38" s="80" t="str">
        <f>REPLACE(INDEX(GroupVertices[Group],MATCH(Edges[[#This Row],[Vertex 2]],GroupVertices[Vertex],0)),1,1,"")</f>
        <v>1</v>
      </c>
      <c r="BF38" s="48">
        <v>1</v>
      </c>
      <c r="BG38" s="49">
        <v>3.3333333333333335</v>
      </c>
      <c r="BH38" s="48">
        <v>0</v>
      </c>
      <c r="BI38" s="49">
        <v>0</v>
      </c>
      <c r="BJ38" s="48">
        <v>0</v>
      </c>
      <c r="BK38" s="49">
        <v>0</v>
      </c>
      <c r="BL38" s="48">
        <v>29</v>
      </c>
      <c r="BM38" s="49">
        <v>96.66666666666667</v>
      </c>
      <c r="BN38" s="48">
        <v>30</v>
      </c>
    </row>
    <row r="39" spans="1:66" ht="15">
      <c r="A39" s="66" t="s">
        <v>263</v>
      </c>
      <c r="B39" s="66" t="s">
        <v>262</v>
      </c>
      <c r="C39" s="67" t="s">
        <v>1177</v>
      </c>
      <c r="D39" s="68">
        <v>5.333333333333334</v>
      </c>
      <c r="E39" s="69" t="s">
        <v>136</v>
      </c>
      <c r="F39" s="70">
        <v>23.333333333333336</v>
      </c>
      <c r="G39" s="67"/>
      <c r="H39" s="71"/>
      <c r="I39" s="72"/>
      <c r="J39" s="72"/>
      <c r="K39" s="34" t="s">
        <v>66</v>
      </c>
      <c r="L39" s="79">
        <v>39</v>
      </c>
      <c r="M39" s="79"/>
      <c r="N39" s="74"/>
      <c r="O39" s="81" t="s">
        <v>283</v>
      </c>
      <c r="P39" s="83">
        <v>43740.388773148145</v>
      </c>
      <c r="Q39" s="81" t="s">
        <v>301</v>
      </c>
      <c r="R39" s="84" t="s">
        <v>322</v>
      </c>
      <c r="S39" s="81" t="s">
        <v>333</v>
      </c>
      <c r="T39" s="81" t="s">
        <v>342</v>
      </c>
      <c r="U39" s="84" t="s">
        <v>356</v>
      </c>
      <c r="V39" s="84" t="s">
        <v>356</v>
      </c>
      <c r="W39" s="83">
        <v>43740.388773148145</v>
      </c>
      <c r="X39" s="87">
        <v>43740</v>
      </c>
      <c r="Y39" s="89" t="s">
        <v>407</v>
      </c>
      <c r="Z39" s="84" t="s">
        <v>458</v>
      </c>
      <c r="AA39" s="81"/>
      <c r="AB39" s="81"/>
      <c r="AC39" s="89" t="s">
        <v>509</v>
      </c>
      <c r="AD39" s="81"/>
      <c r="AE39" s="81" t="b">
        <v>0</v>
      </c>
      <c r="AF39" s="81">
        <v>5</v>
      </c>
      <c r="AG39" s="89" t="s">
        <v>538</v>
      </c>
      <c r="AH39" s="81" t="b">
        <v>0</v>
      </c>
      <c r="AI39" s="81" t="s">
        <v>541</v>
      </c>
      <c r="AJ39" s="81"/>
      <c r="AK39" s="89" t="s">
        <v>538</v>
      </c>
      <c r="AL39" s="81" t="b">
        <v>0</v>
      </c>
      <c r="AM39" s="81">
        <v>1</v>
      </c>
      <c r="AN39" s="89" t="s">
        <v>538</v>
      </c>
      <c r="AO39" s="81" t="s">
        <v>548</v>
      </c>
      <c r="AP39" s="81" t="b">
        <v>0</v>
      </c>
      <c r="AQ39" s="89" t="s">
        <v>509</v>
      </c>
      <c r="AR39" s="81" t="s">
        <v>214</v>
      </c>
      <c r="AS39" s="81">
        <v>0</v>
      </c>
      <c r="AT39" s="81">
        <v>0</v>
      </c>
      <c r="AU39" s="81"/>
      <c r="AV39" s="81"/>
      <c r="AW39" s="81"/>
      <c r="AX39" s="81"/>
      <c r="AY39" s="81"/>
      <c r="AZ39" s="81"/>
      <c r="BA39" s="81"/>
      <c r="BB39" s="81"/>
      <c r="BC39">
        <v>3</v>
      </c>
      <c r="BD39" s="80" t="str">
        <f>REPLACE(INDEX(GroupVertices[Group],MATCH(Edges[[#This Row],[Vertex 1]],GroupVertices[Vertex],0)),1,1,"")</f>
        <v>2</v>
      </c>
      <c r="BE39" s="80" t="str">
        <f>REPLACE(INDEX(GroupVertices[Group],MATCH(Edges[[#This Row],[Vertex 2]],GroupVertices[Vertex],0)),1,1,"")</f>
        <v>1</v>
      </c>
      <c r="BF39" s="48">
        <v>1</v>
      </c>
      <c r="BG39" s="49">
        <v>5.555555555555555</v>
      </c>
      <c r="BH39" s="48">
        <v>0</v>
      </c>
      <c r="BI39" s="49">
        <v>0</v>
      </c>
      <c r="BJ39" s="48">
        <v>0</v>
      </c>
      <c r="BK39" s="49">
        <v>0</v>
      </c>
      <c r="BL39" s="48">
        <v>17</v>
      </c>
      <c r="BM39" s="49">
        <v>94.44444444444444</v>
      </c>
      <c r="BN39" s="48">
        <v>18</v>
      </c>
    </row>
    <row r="40" spans="1:66" ht="15">
      <c r="A40" s="66" t="s">
        <v>263</v>
      </c>
      <c r="B40" s="66" t="s">
        <v>263</v>
      </c>
      <c r="C40" s="67" t="s">
        <v>1175</v>
      </c>
      <c r="D40" s="68">
        <v>10</v>
      </c>
      <c r="E40" s="69" t="s">
        <v>136</v>
      </c>
      <c r="F40" s="70">
        <v>14.666666666666668</v>
      </c>
      <c r="G40" s="67"/>
      <c r="H40" s="71"/>
      <c r="I40" s="72"/>
      <c r="J40" s="72"/>
      <c r="K40" s="34" t="s">
        <v>65</v>
      </c>
      <c r="L40" s="79">
        <v>40</v>
      </c>
      <c r="M40" s="79"/>
      <c r="N40" s="74"/>
      <c r="O40" s="81" t="s">
        <v>214</v>
      </c>
      <c r="P40" s="83">
        <v>43740.40261574074</v>
      </c>
      <c r="Q40" s="81" t="s">
        <v>302</v>
      </c>
      <c r="R40" s="81" t="s">
        <v>323</v>
      </c>
      <c r="S40" s="81" t="s">
        <v>337</v>
      </c>
      <c r="T40" s="81" t="s">
        <v>342</v>
      </c>
      <c r="U40" s="84" t="s">
        <v>357</v>
      </c>
      <c r="V40" s="84" t="s">
        <v>357</v>
      </c>
      <c r="W40" s="83">
        <v>43740.40261574074</v>
      </c>
      <c r="X40" s="87">
        <v>43740</v>
      </c>
      <c r="Y40" s="89" t="s">
        <v>408</v>
      </c>
      <c r="Z40" s="84" t="s">
        <v>459</v>
      </c>
      <c r="AA40" s="81"/>
      <c r="AB40" s="81"/>
      <c r="AC40" s="89" t="s">
        <v>510</v>
      </c>
      <c r="AD40" s="81"/>
      <c r="AE40" s="81" t="b">
        <v>0</v>
      </c>
      <c r="AF40" s="81">
        <v>2</v>
      </c>
      <c r="AG40" s="89" t="s">
        <v>538</v>
      </c>
      <c r="AH40" s="81" t="b">
        <v>0</v>
      </c>
      <c r="AI40" s="81" t="s">
        <v>541</v>
      </c>
      <c r="AJ40" s="81"/>
      <c r="AK40" s="89" t="s">
        <v>538</v>
      </c>
      <c r="AL40" s="81" t="b">
        <v>0</v>
      </c>
      <c r="AM40" s="81">
        <v>0</v>
      </c>
      <c r="AN40" s="89" t="s">
        <v>538</v>
      </c>
      <c r="AO40" s="81" t="s">
        <v>548</v>
      </c>
      <c r="AP40" s="81" t="b">
        <v>0</v>
      </c>
      <c r="AQ40" s="89" t="s">
        <v>510</v>
      </c>
      <c r="AR40" s="81" t="s">
        <v>214</v>
      </c>
      <c r="AS40" s="81">
        <v>0</v>
      </c>
      <c r="AT40" s="81">
        <v>0</v>
      </c>
      <c r="AU40" s="81"/>
      <c r="AV40" s="81"/>
      <c r="AW40" s="81"/>
      <c r="AX40" s="81"/>
      <c r="AY40" s="81"/>
      <c r="AZ40" s="81"/>
      <c r="BA40" s="81"/>
      <c r="BB40" s="81"/>
      <c r="BC40">
        <v>5</v>
      </c>
      <c r="BD40" s="80" t="str">
        <f>REPLACE(INDEX(GroupVertices[Group],MATCH(Edges[[#This Row],[Vertex 1]],GroupVertices[Vertex],0)),1,1,"")</f>
        <v>2</v>
      </c>
      <c r="BE40" s="80" t="str">
        <f>REPLACE(INDEX(GroupVertices[Group],MATCH(Edges[[#This Row],[Vertex 2]],GroupVertices[Vertex],0)),1,1,"")</f>
        <v>2</v>
      </c>
      <c r="BF40" s="48">
        <v>0</v>
      </c>
      <c r="BG40" s="49">
        <v>0</v>
      </c>
      <c r="BH40" s="48">
        <v>2</v>
      </c>
      <c r="BI40" s="49">
        <v>7.6923076923076925</v>
      </c>
      <c r="BJ40" s="48">
        <v>0</v>
      </c>
      <c r="BK40" s="49">
        <v>0</v>
      </c>
      <c r="BL40" s="48">
        <v>24</v>
      </c>
      <c r="BM40" s="49">
        <v>92.3076923076923</v>
      </c>
      <c r="BN40" s="48">
        <v>26</v>
      </c>
    </row>
    <row r="41" spans="1:66" ht="15">
      <c r="A41" s="66" t="s">
        <v>263</v>
      </c>
      <c r="B41" s="66" t="s">
        <v>263</v>
      </c>
      <c r="C41" s="67" t="s">
        <v>1175</v>
      </c>
      <c r="D41" s="68">
        <v>10</v>
      </c>
      <c r="E41" s="69" t="s">
        <v>136</v>
      </c>
      <c r="F41" s="70">
        <v>14.666666666666668</v>
      </c>
      <c r="G41" s="67"/>
      <c r="H41" s="71"/>
      <c r="I41" s="72"/>
      <c r="J41" s="72"/>
      <c r="K41" s="34" t="s">
        <v>65</v>
      </c>
      <c r="L41" s="79">
        <v>41</v>
      </c>
      <c r="M41" s="79"/>
      <c r="N41" s="74"/>
      <c r="O41" s="81" t="s">
        <v>214</v>
      </c>
      <c r="P41" s="83">
        <v>43740.413935185185</v>
      </c>
      <c r="Q41" s="81" t="s">
        <v>303</v>
      </c>
      <c r="R41" s="84" t="s">
        <v>324</v>
      </c>
      <c r="S41" s="81" t="s">
        <v>336</v>
      </c>
      <c r="T41" s="81" t="s">
        <v>349</v>
      </c>
      <c r="U41" s="84" t="s">
        <v>358</v>
      </c>
      <c r="V41" s="84" t="s">
        <v>358</v>
      </c>
      <c r="W41" s="83">
        <v>43740.413935185185</v>
      </c>
      <c r="X41" s="87">
        <v>43740</v>
      </c>
      <c r="Y41" s="89" t="s">
        <v>409</v>
      </c>
      <c r="Z41" s="84" t="s">
        <v>460</v>
      </c>
      <c r="AA41" s="81"/>
      <c r="AB41" s="81"/>
      <c r="AC41" s="89" t="s">
        <v>511</v>
      </c>
      <c r="AD41" s="81"/>
      <c r="AE41" s="81" t="b">
        <v>0</v>
      </c>
      <c r="AF41" s="81">
        <v>5</v>
      </c>
      <c r="AG41" s="89" t="s">
        <v>538</v>
      </c>
      <c r="AH41" s="81" t="b">
        <v>0</v>
      </c>
      <c r="AI41" s="81" t="s">
        <v>541</v>
      </c>
      <c r="AJ41" s="81"/>
      <c r="AK41" s="89" t="s">
        <v>538</v>
      </c>
      <c r="AL41" s="81" t="b">
        <v>0</v>
      </c>
      <c r="AM41" s="81">
        <v>0</v>
      </c>
      <c r="AN41" s="89" t="s">
        <v>538</v>
      </c>
      <c r="AO41" s="81" t="s">
        <v>548</v>
      </c>
      <c r="AP41" s="81" t="b">
        <v>0</v>
      </c>
      <c r="AQ41" s="89" t="s">
        <v>511</v>
      </c>
      <c r="AR41" s="81" t="s">
        <v>214</v>
      </c>
      <c r="AS41" s="81">
        <v>0</v>
      </c>
      <c r="AT41" s="81">
        <v>0</v>
      </c>
      <c r="AU41" s="81"/>
      <c r="AV41" s="81"/>
      <c r="AW41" s="81"/>
      <c r="AX41" s="81"/>
      <c r="AY41" s="81"/>
      <c r="AZ41" s="81"/>
      <c r="BA41" s="81"/>
      <c r="BB41" s="81"/>
      <c r="BC41">
        <v>5</v>
      </c>
      <c r="BD41" s="80" t="str">
        <f>REPLACE(INDEX(GroupVertices[Group],MATCH(Edges[[#This Row],[Vertex 1]],GroupVertices[Vertex],0)),1,1,"")</f>
        <v>2</v>
      </c>
      <c r="BE41" s="80" t="str">
        <f>REPLACE(INDEX(GroupVertices[Group],MATCH(Edges[[#This Row],[Vertex 2]],GroupVertices[Vertex],0)),1,1,"")</f>
        <v>2</v>
      </c>
      <c r="BF41" s="48">
        <v>1</v>
      </c>
      <c r="BG41" s="49">
        <v>2.857142857142857</v>
      </c>
      <c r="BH41" s="48">
        <v>4</v>
      </c>
      <c r="BI41" s="49">
        <v>11.428571428571429</v>
      </c>
      <c r="BJ41" s="48">
        <v>0</v>
      </c>
      <c r="BK41" s="49">
        <v>0</v>
      </c>
      <c r="BL41" s="48">
        <v>30</v>
      </c>
      <c r="BM41" s="49">
        <v>85.71428571428571</v>
      </c>
      <c r="BN41" s="48">
        <v>35</v>
      </c>
    </row>
    <row r="42" spans="1:66" ht="15">
      <c r="A42" s="66" t="s">
        <v>263</v>
      </c>
      <c r="B42" s="66" t="s">
        <v>263</v>
      </c>
      <c r="C42" s="67" t="s">
        <v>1175</v>
      </c>
      <c r="D42" s="68">
        <v>10</v>
      </c>
      <c r="E42" s="69" t="s">
        <v>136</v>
      </c>
      <c r="F42" s="70">
        <v>14.666666666666668</v>
      </c>
      <c r="G42" s="67"/>
      <c r="H42" s="71"/>
      <c r="I42" s="72"/>
      <c r="J42" s="72"/>
      <c r="K42" s="34" t="s">
        <v>65</v>
      </c>
      <c r="L42" s="79">
        <v>42</v>
      </c>
      <c r="M42" s="79"/>
      <c r="N42" s="74"/>
      <c r="O42" s="81" t="s">
        <v>214</v>
      </c>
      <c r="P42" s="83">
        <v>43740.439618055556</v>
      </c>
      <c r="Q42" s="81" t="s">
        <v>304</v>
      </c>
      <c r="R42" s="84" t="s">
        <v>325</v>
      </c>
      <c r="S42" s="81" t="s">
        <v>336</v>
      </c>
      <c r="T42" s="81" t="s">
        <v>350</v>
      </c>
      <c r="U42" s="84" t="s">
        <v>359</v>
      </c>
      <c r="V42" s="84" t="s">
        <v>359</v>
      </c>
      <c r="W42" s="83">
        <v>43740.439618055556</v>
      </c>
      <c r="X42" s="87">
        <v>43740</v>
      </c>
      <c r="Y42" s="89" t="s">
        <v>410</v>
      </c>
      <c r="Z42" s="84" t="s">
        <v>461</v>
      </c>
      <c r="AA42" s="81"/>
      <c r="AB42" s="81"/>
      <c r="AC42" s="89" t="s">
        <v>512</v>
      </c>
      <c r="AD42" s="81"/>
      <c r="AE42" s="81" t="b">
        <v>0</v>
      </c>
      <c r="AF42" s="81">
        <v>1</v>
      </c>
      <c r="AG42" s="89" t="s">
        <v>538</v>
      </c>
      <c r="AH42" s="81" t="b">
        <v>0</v>
      </c>
      <c r="AI42" s="81" t="s">
        <v>541</v>
      </c>
      <c r="AJ42" s="81"/>
      <c r="AK42" s="89" t="s">
        <v>538</v>
      </c>
      <c r="AL42" s="81" t="b">
        <v>0</v>
      </c>
      <c r="AM42" s="81">
        <v>0</v>
      </c>
      <c r="AN42" s="89" t="s">
        <v>538</v>
      </c>
      <c r="AO42" s="81" t="s">
        <v>548</v>
      </c>
      <c r="AP42" s="81" t="b">
        <v>0</v>
      </c>
      <c r="AQ42" s="89" t="s">
        <v>512</v>
      </c>
      <c r="AR42" s="81" t="s">
        <v>214</v>
      </c>
      <c r="AS42" s="81">
        <v>0</v>
      </c>
      <c r="AT42" s="81">
        <v>0</v>
      </c>
      <c r="AU42" s="81"/>
      <c r="AV42" s="81"/>
      <c r="AW42" s="81"/>
      <c r="AX42" s="81"/>
      <c r="AY42" s="81"/>
      <c r="AZ42" s="81"/>
      <c r="BA42" s="81"/>
      <c r="BB42" s="81"/>
      <c r="BC42">
        <v>5</v>
      </c>
      <c r="BD42" s="80" t="str">
        <f>REPLACE(INDEX(GroupVertices[Group],MATCH(Edges[[#This Row],[Vertex 1]],GroupVertices[Vertex],0)),1,1,"")</f>
        <v>2</v>
      </c>
      <c r="BE42" s="80" t="str">
        <f>REPLACE(INDEX(GroupVertices[Group],MATCH(Edges[[#This Row],[Vertex 2]],GroupVertices[Vertex],0)),1,1,"")</f>
        <v>2</v>
      </c>
      <c r="BF42" s="48">
        <v>1</v>
      </c>
      <c r="BG42" s="49">
        <v>2.857142857142857</v>
      </c>
      <c r="BH42" s="48">
        <v>1</v>
      </c>
      <c r="BI42" s="49">
        <v>2.857142857142857</v>
      </c>
      <c r="BJ42" s="48">
        <v>0</v>
      </c>
      <c r="BK42" s="49">
        <v>0</v>
      </c>
      <c r="BL42" s="48">
        <v>33</v>
      </c>
      <c r="BM42" s="49">
        <v>94.28571428571429</v>
      </c>
      <c r="BN42" s="48">
        <v>35</v>
      </c>
    </row>
    <row r="43" spans="1:66" ht="15">
      <c r="A43" s="66" t="s">
        <v>263</v>
      </c>
      <c r="B43" s="66" t="s">
        <v>263</v>
      </c>
      <c r="C43" s="67" t="s">
        <v>1175</v>
      </c>
      <c r="D43" s="68">
        <v>10</v>
      </c>
      <c r="E43" s="69" t="s">
        <v>136</v>
      </c>
      <c r="F43" s="70">
        <v>14.666666666666668</v>
      </c>
      <c r="G43" s="67"/>
      <c r="H43" s="71"/>
      <c r="I43" s="72"/>
      <c r="J43" s="72"/>
      <c r="K43" s="34" t="s">
        <v>65</v>
      </c>
      <c r="L43" s="79">
        <v>43</v>
      </c>
      <c r="M43" s="79"/>
      <c r="N43" s="74"/>
      <c r="O43" s="81" t="s">
        <v>214</v>
      </c>
      <c r="P43" s="83">
        <v>43740.477997685186</v>
      </c>
      <c r="Q43" s="81" t="s">
        <v>305</v>
      </c>
      <c r="R43" s="84" t="s">
        <v>326</v>
      </c>
      <c r="S43" s="81" t="s">
        <v>338</v>
      </c>
      <c r="T43" s="81" t="s">
        <v>342</v>
      </c>
      <c r="U43" s="84" t="s">
        <v>360</v>
      </c>
      <c r="V43" s="84" t="s">
        <v>360</v>
      </c>
      <c r="W43" s="83">
        <v>43740.477997685186</v>
      </c>
      <c r="X43" s="87">
        <v>43740</v>
      </c>
      <c r="Y43" s="89" t="s">
        <v>411</v>
      </c>
      <c r="Z43" s="84" t="s">
        <v>462</v>
      </c>
      <c r="AA43" s="81"/>
      <c r="AB43" s="81"/>
      <c r="AC43" s="89" t="s">
        <v>513</v>
      </c>
      <c r="AD43" s="81"/>
      <c r="AE43" s="81" t="b">
        <v>0</v>
      </c>
      <c r="AF43" s="81">
        <v>2</v>
      </c>
      <c r="AG43" s="89" t="s">
        <v>538</v>
      </c>
      <c r="AH43" s="81" t="b">
        <v>0</v>
      </c>
      <c r="AI43" s="81" t="s">
        <v>541</v>
      </c>
      <c r="AJ43" s="81"/>
      <c r="AK43" s="89" t="s">
        <v>538</v>
      </c>
      <c r="AL43" s="81" t="b">
        <v>0</v>
      </c>
      <c r="AM43" s="81">
        <v>0</v>
      </c>
      <c r="AN43" s="89" t="s">
        <v>538</v>
      </c>
      <c r="AO43" s="81" t="s">
        <v>548</v>
      </c>
      <c r="AP43" s="81" t="b">
        <v>0</v>
      </c>
      <c r="AQ43" s="89" t="s">
        <v>513</v>
      </c>
      <c r="AR43" s="81" t="s">
        <v>214</v>
      </c>
      <c r="AS43" s="81">
        <v>0</v>
      </c>
      <c r="AT43" s="81">
        <v>0</v>
      </c>
      <c r="AU43" s="81"/>
      <c r="AV43" s="81"/>
      <c r="AW43" s="81"/>
      <c r="AX43" s="81"/>
      <c r="AY43" s="81"/>
      <c r="AZ43" s="81"/>
      <c r="BA43" s="81"/>
      <c r="BB43" s="81"/>
      <c r="BC43">
        <v>5</v>
      </c>
      <c r="BD43" s="80" t="str">
        <f>REPLACE(INDEX(GroupVertices[Group],MATCH(Edges[[#This Row],[Vertex 1]],GroupVertices[Vertex],0)),1,1,"")</f>
        <v>2</v>
      </c>
      <c r="BE43" s="80" t="str">
        <f>REPLACE(INDEX(GroupVertices[Group],MATCH(Edges[[#This Row],[Vertex 2]],GroupVertices[Vertex],0)),1,1,"")</f>
        <v>2</v>
      </c>
      <c r="BF43" s="48">
        <v>2</v>
      </c>
      <c r="BG43" s="49">
        <v>4.878048780487805</v>
      </c>
      <c r="BH43" s="48">
        <v>0</v>
      </c>
      <c r="BI43" s="49">
        <v>0</v>
      </c>
      <c r="BJ43" s="48">
        <v>0</v>
      </c>
      <c r="BK43" s="49">
        <v>0</v>
      </c>
      <c r="BL43" s="48">
        <v>39</v>
      </c>
      <c r="BM43" s="49">
        <v>95.1219512195122</v>
      </c>
      <c r="BN43" s="48">
        <v>41</v>
      </c>
    </row>
    <row r="44" spans="1:66" ht="15">
      <c r="A44" s="66" t="s">
        <v>263</v>
      </c>
      <c r="B44" s="66" t="s">
        <v>262</v>
      </c>
      <c r="C44" s="67" t="s">
        <v>1175</v>
      </c>
      <c r="D44" s="68">
        <v>10</v>
      </c>
      <c r="E44" s="69" t="s">
        <v>136</v>
      </c>
      <c r="F44" s="70">
        <v>14.666666666666668</v>
      </c>
      <c r="G44" s="67"/>
      <c r="H44" s="71"/>
      <c r="I44" s="72"/>
      <c r="J44" s="72"/>
      <c r="K44" s="34" t="s">
        <v>66</v>
      </c>
      <c r="L44" s="79">
        <v>44</v>
      </c>
      <c r="M44" s="79"/>
      <c r="N44" s="74"/>
      <c r="O44" s="81" t="s">
        <v>282</v>
      </c>
      <c r="P44" s="83">
        <v>43740.47827546296</v>
      </c>
      <c r="Q44" s="81" t="s">
        <v>306</v>
      </c>
      <c r="R44" s="81"/>
      <c r="S44" s="81"/>
      <c r="T44" s="81" t="s">
        <v>342</v>
      </c>
      <c r="U44" s="81"/>
      <c r="V44" s="84" t="s">
        <v>379</v>
      </c>
      <c r="W44" s="83">
        <v>43740.47827546296</v>
      </c>
      <c r="X44" s="87">
        <v>43740</v>
      </c>
      <c r="Y44" s="89" t="s">
        <v>412</v>
      </c>
      <c r="Z44" s="84" t="s">
        <v>463</v>
      </c>
      <c r="AA44" s="81"/>
      <c r="AB44" s="81"/>
      <c r="AC44" s="89" t="s">
        <v>514</v>
      </c>
      <c r="AD44" s="81"/>
      <c r="AE44" s="81" t="b">
        <v>0</v>
      </c>
      <c r="AF44" s="81">
        <v>0</v>
      </c>
      <c r="AG44" s="89" t="s">
        <v>538</v>
      </c>
      <c r="AH44" s="81" t="b">
        <v>0</v>
      </c>
      <c r="AI44" s="81" t="s">
        <v>541</v>
      </c>
      <c r="AJ44" s="81"/>
      <c r="AK44" s="89" t="s">
        <v>538</v>
      </c>
      <c r="AL44" s="81" t="b">
        <v>0</v>
      </c>
      <c r="AM44" s="81">
        <v>3</v>
      </c>
      <c r="AN44" s="89" t="s">
        <v>529</v>
      </c>
      <c r="AO44" s="81" t="s">
        <v>548</v>
      </c>
      <c r="AP44" s="81" t="b">
        <v>0</v>
      </c>
      <c r="AQ44" s="89" t="s">
        <v>529</v>
      </c>
      <c r="AR44" s="81" t="s">
        <v>214</v>
      </c>
      <c r="AS44" s="81">
        <v>0</v>
      </c>
      <c r="AT44" s="81">
        <v>0</v>
      </c>
      <c r="AU44" s="81"/>
      <c r="AV44" s="81"/>
      <c r="AW44" s="81"/>
      <c r="AX44" s="81"/>
      <c r="AY44" s="81"/>
      <c r="AZ44" s="81"/>
      <c r="BA44" s="81"/>
      <c r="BB44" s="81"/>
      <c r="BC44">
        <v>5</v>
      </c>
      <c r="BD44" s="80" t="str">
        <f>REPLACE(INDEX(GroupVertices[Group],MATCH(Edges[[#This Row],[Vertex 1]],GroupVertices[Vertex],0)),1,1,"")</f>
        <v>2</v>
      </c>
      <c r="BE44" s="80" t="str">
        <f>REPLACE(INDEX(GroupVertices[Group],MATCH(Edges[[#This Row],[Vertex 2]],GroupVertices[Vertex],0)),1,1,"")</f>
        <v>1</v>
      </c>
      <c r="BF44" s="48"/>
      <c r="BG44" s="49"/>
      <c r="BH44" s="48"/>
      <c r="BI44" s="49"/>
      <c r="BJ44" s="48"/>
      <c r="BK44" s="49"/>
      <c r="BL44" s="48"/>
      <c r="BM44" s="49"/>
      <c r="BN44" s="48"/>
    </row>
    <row r="45" spans="1:66" ht="15">
      <c r="A45" s="66" t="s">
        <v>263</v>
      </c>
      <c r="B45" s="66" t="s">
        <v>265</v>
      </c>
      <c r="C45" s="67" t="s">
        <v>1177</v>
      </c>
      <c r="D45" s="68">
        <v>5.333333333333334</v>
      </c>
      <c r="E45" s="69" t="s">
        <v>136</v>
      </c>
      <c r="F45" s="70">
        <v>23.333333333333336</v>
      </c>
      <c r="G45" s="67"/>
      <c r="H45" s="71"/>
      <c r="I45" s="72"/>
      <c r="J45" s="72"/>
      <c r="K45" s="34" t="s">
        <v>65</v>
      </c>
      <c r="L45" s="79">
        <v>45</v>
      </c>
      <c r="M45" s="79"/>
      <c r="N45" s="74"/>
      <c r="O45" s="81" t="s">
        <v>283</v>
      </c>
      <c r="P45" s="83">
        <v>43740.47827546296</v>
      </c>
      <c r="Q45" s="81" t="s">
        <v>306</v>
      </c>
      <c r="R45" s="81"/>
      <c r="S45" s="81"/>
      <c r="T45" s="81" t="s">
        <v>342</v>
      </c>
      <c r="U45" s="81"/>
      <c r="V45" s="84" t="s">
        <v>379</v>
      </c>
      <c r="W45" s="83">
        <v>43740.47827546296</v>
      </c>
      <c r="X45" s="87">
        <v>43740</v>
      </c>
      <c r="Y45" s="89" t="s">
        <v>412</v>
      </c>
      <c r="Z45" s="84" t="s">
        <v>463</v>
      </c>
      <c r="AA45" s="81"/>
      <c r="AB45" s="81"/>
      <c r="AC45" s="89" t="s">
        <v>514</v>
      </c>
      <c r="AD45" s="81"/>
      <c r="AE45" s="81" t="b">
        <v>0</v>
      </c>
      <c r="AF45" s="81">
        <v>0</v>
      </c>
      <c r="AG45" s="89" t="s">
        <v>538</v>
      </c>
      <c r="AH45" s="81" t="b">
        <v>0</v>
      </c>
      <c r="AI45" s="81" t="s">
        <v>541</v>
      </c>
      <c r="AJ45" s="81"/>
      <c r="AK45" s="89" t="s">
        <v>538</v>
      </c>
      <c r="AL45" s="81" t="b">
        <v>0</v>
      </c>
      <c r="AM45" s="81">
        <v>3</v>
      </c>
      <c r="AN45" s="89" t="s">
        <v>529</v>
      </c>
      <c r="AO45" s="81" t="s">
        <v>548</v>
      </c>
      <c r="AP45" s="81" t="b">
        <v>0</v>
      </c>
      <c r="AQ45" s="89" t="s">
        <v>529</v>
      </c>
      <c r="AR45" s="81" t="s">
        <v>214</v>
      </c>
      <c r="AS45" s="81">
        <v>0</v>
      </c>
      <c r="AT45" s="81">
        <v>0</v>
      </c>
      <c r="AU45" s="81"/>
      <c r="AV45" s="81"/>
      <c r="AW45" s="81"/>
      <c r="AX45" s="81"/>
      <c r="AY45" s="81"/>
      <c r="AZ45" s="81"/>
      <c r="BA45" s="81"/>
      <c r="BB45" s="81"/>
      <c r="BC45">
        <v>3</v>
      </c>
      <c r="BD45" s="80" t="str">
        <f>REPLACE(INDEX(GroupVertices[Group],MATCH(Edges[[#This Row],[Vertex 1]],GroupVertices[Vertex],0)),1,1,"")</f>
        <v>2</v>
      </c>
      <c r="BE45" s="80" t="str">
        <f>REPLACE(INDEX(GroupVertices[Group],MATCH(Edges[[#This Row],[Vertex 2]],GroupVertices[Vertex],0)),1,1,"")</f>
        <v>3</v>
      </c>
      <c r="BF45" s="48">
        <v>0</v>
      </c>
      <c r="BG45" s="49">
        <v>0</v>
      </c>
      <c r="BH45" s="48">
        <v>0</v>
      </c>
      <c r="BI45" s="49">
        <v>0</v>
      </c>
      <c r="BJ45" s="48">
        <v>0</v>
      </c>
      <c r="BK45" s="49">
        <v>0</v>
      </c>
      <c r="BL45" s="48">
        <v>22</v>
      </c>
      <c r="BM45" s="49">
        <v>100</v>
      </c>
      <c r="BN45" s="48">
        <v>22</v>
      </c>
    </row>
    <row r="46" spans="1:66" ht="15">
      <c r="A46" s="66" t="s">
        <v>263</v>
      </c>
      <c r="B46" s="66" t="s">
        <v>281</v>
      </c>
      <c r="C46" s="67" t="s">
        <v>1176</v>
      </c>
      <c r="D46" s="68">
        <v>7.666666666666667</v>
      </c>
      <c r="E46" s="69" t="s">
        <v>136</v>
      </c>
      <c r="F46" s="70">
        <v>19</v>
      </c>
      <c r="G46" s="67"/>
      <c r="H46" s="71"/>
      <c r="I46" s="72"/>
      <c r="J46" s="72"/>
      <c r="K46" s="34" t="s">
        <v>65</v>
      </c>
      <c r="L46" s="79">
        <v>46</v>
      </c>
      <c r="M46" s="79"/>
      <c r="N46" s="74"/>
      <c r="O46" s="81" t="s">
        <v>283</v>
      </c>
      <c r="P46" s="83">
        <v>43740.47827546296</v>
      </c>
      <c r="Q46" s="81" t="s">
        <v>306</v>
      </c>
      <c r="R46" s="81"/>
      <c r="S46" s="81"/>
      <c r="T46" s="81" t="s">
        <v>342</v>
      </c>
      <c r="U46" s="81"/>
      <c r="V46" s="84" t="s">
        <v>379</v>
      </c>
      <c r="W46" s="83">
        <v>43740.47827546296</v>
      </c>
      <c r="X46" s="87">
        <v>43740</v>
      </c>
      <c r="Y46" s="89" t="s">
        <v>412</v>
      </c>
      <c r="Z46" s="84" t="s">
        <v>463</v>
      </c>
      <c r="AA46" s="81"/>
      <c r="AB46" s="81"/>
      <c r="AC46" s="89" t="s">
        <v>514</v>
      </c>
      <c r="AD46" s="81"/>
      <c r="AE46" s="81" t="b">
        <v>0</v>
      </c>
      <c r="AF46" s="81">
        <v>0</v>
      </c>
      <c r="AG46" s="89" t="s">
        <v>538</v>
      </c>
      <c r="AH46" s="81" t="b">
        <v>0</v>
      </c>
      <c r="AI46" s="81" t="s">
        <v>541</v>
      </c>
      <c r="AJ46" s="81"/>
      <c r="AK46" s="89" t="s">
        <v>538</v>
      </c>
      <c r="AL46" s="81" t="b">
        <v>0</v>
      </c>
      <c r="AM46" s="81">
        <v>3</v>
      </c>
      <c r="AN46" s="89" t="s">
        <v>529</v>
      </c>
      <c r="AO46" s="81" t="s">
        <v>548</v>
      </c>
      <c r="AP46" s="81" t="b">
        <v>0</v>
      </c>
      <c r="AQ46" s="89" t="s">
        <v>529</v>
      </c>
      <c r="AR46" s="81" t="s">
        <v>214</v>
      </c>
      <c r="AS46" s="81">
        <v>0</v>
      </c>
      <c r="AT46" s="81">
        <v>0</v>
      </c>
      <c r="AU46" s="81"/>
      <c r="AV46" s="81"/>
      <c r="AW46" s="81"/>
      <c r="AX46" s="81"/>
      <c r="AY46" s="81"/>
      <c r="AZ46" s="81"/>
      <c r="BA46" s="81"/>
      <c r="BB46" s="81"/>
      <c r="BC46">
        <v>4</v>
      </c>
      <c r="BD46" s="80" t="str">
        <f>REPLACE(INDEX(GroupVertices[Group],MATCH(Edges[[#This Row],[Vertex 1]],GroupVertices[Vertex],0)),1,1,"")</f>
        <v>2</v>
      </c>
      <c r="BE46" s="80" t="str">
        <f>REPLACE(INDEX(GroupVertices[Group],MATCH(Edges[[#This Row],[Vertex 2]],GroupVertices[Vertex],0)),1,1,"")</f>
        <v>3</v>
      </c>
      <c r="BF46" s="48"/>
      <c r="BG46" s="49"/>
      <c r="BH46" s="48"/>
      <c r="BI46" s="49"/>
      <c r="BJ46" s="48"/>
      <c r="BK46" s="49"/>
      <c r="BL46" s="48"/>
      <c r="BM46" s="49"/>
      <c r="BN46" s="48"/>
    </row>
    <row r="47" spans="1:66" ht="15">
      <c r="A47" s="66" t="s">
        <v>263</v>
      </c>
      <c r="B47" s="66" t="s">
        <v>266</v>
      </c>
      <c r="C47" s="67" t="s">
        <v>1175</v>
      </c>
      <c r="D47" s="68">
        <v>10</v>
      </c>
      <c r="E47" s="69" t="s">
        <v>136</v>
      </c>
      <c r="F47" s="70">
        <v>14.666666666666668</v>
      </c>
      <c r="G47" s="67"/>
      <c r="H47" s="71"/>
      <c r="I47" s="72"/>
      <c r="J47" s="72"/>
      <c r="K47" s="34" t="s">
        <v>65</v>
      </c>
      <c r="L47" s="79">
        <v>47</v>
      </c>
      <c r="M47" s="79"/>
      <c r="N47" s="74"/>
      <c r="O47" s="81" t="s">
        <v>283</v>
      </c>
      <c r="P47" s="83">
        <v>43740.47827546296</v>
      </c>
      <c r="Q47" s="81" t="s">
        <v>306</v>
      </c>
      <c r="R47" s="81"/>
      <c r="S47" s="81"/>
      <c r="T47" s="81" t="s">
        <v>342</v>
      </c>
      <c r="U47" s="81"/>
      <c r="V47" s="84" t="s">
        <v>379</v>
      </c>
      <c r="W47" s="83">
        <v>43740.47827546296</v>
      </c>
      <c r="X47" s="87">
        <v>43740</v>
      </c>
      <c r="Y47" s="89" t="s">
        <v>412</v>
      </c>
      <c r="Z47" s="84" t="s">
        <v>463</v>
      </c>
      <c r="AA47" s="81"/>
      <c r="AB47" s="81"/>
      <c r="AC47" s="89" t="s">
        <v>514</v>
      </c>
      <c r="AD47" s="81"/>
      <c r="AE47" s="81" t="b">
        <v>0</v>
      </c>
      <c r="AF47" s="81">
        <v>0</v>
      </c>
      <c r="AG47" s="89" t="s">
        <v>538</v>
      </c>
      <c r="AH47" s="81" t="b">
        <v>0</v>
      </c>
      <c r="AI47" s="81" t="s">
        <v>541</v>
      </c>
      <c r="AJ47" s="81"/>
      <c r="AK47" s="89" t="s">
        <v>538</v>
      </c>
      <c r="AL47" s="81" t="b">
        <v>0</v>
      </c>
      <c r="AM47" s="81">
        <v>3</v>
      </c>
      <c r="AN47" s="89" t="s">
        <v>529</v>
      </c>
      <c r="AO47" s="81" t="s">
        <v>548</v>
      </c>
      <c r="AP47" s="81" t="b">
        <v>0</v>
      </c>
      <c r="AQ47" s="89" t="s">
        <v>529</v>
      </c>
      <c r="AR47" s="81" t="s">
        <v>214</v>
      </c>
      <c r="AS47" s="81">
        <v>0</v>
      </c>
      <c r="AT47" s="81">
        <v>0</v>
      </c>
      <c r="AU47" s="81"/>
      <c r="AV47" s="81"/>
      <c r="AW47" s="81"/>
      <c r="AX47" s="81"/>
      <c r="AY47" s="81"/>
      <c r="AZ47" s="81"/>
      <c r="BA47" s="81"/>
      <c r="BB47" s="81"/>
      <c r="BC47">
        <v>5</v>
      </c>
      <c r="BD47" s="80" t="str">
        <f>REPLACE(INDEX(GroupVertices[Group],MATCH(Edges[[#This Row],[Vertex 1]],GroupVertices[Vertex],0)),1,1,"")</f>
        <v>2</v>
      </c>
      <c r="BE47" s="80" t="str">
        <f>REPLACE(INDEX(GroupVertices[Group],MATCH(Edges[[#This Row],[Vertex 2]],GroupVertices[Vertex],0)),1,1,"")</f>
        <v>3</v>
      </c>
      <c r="BF47" s="48"/>
      <c r="BG47" s="49"/>
      <c r="BH47" s="48"/>
      <c r="BI47" s="49"/>
      <c r="BJ47" s="48"/>
      <c r="BK47" s="49"/>
      <c r="BL47" s="48"/>
      <c r="BM47" s="49"/>
      <c r="BN47" s="48"/>
    </row>
    <row r="48" spans="1:66" ht="15">
      <c r="A48" s="66" t="s">
        <v>263</v>
      </c>
      <c r="B48" s="66" t="s">
        <v>268</v>
      </c>
      <c r="C48" s="67" t="s">
        <v>1177</v>
      </c>
      <c r="D48" s="68">
        <v>5.333333333333334</v>
      </c>
      <c r="E48" s="69" t="s">
        <v>136</v>
      </c>
      <c r="F48" s="70">
        <v>23.333333333333336</v>
      </c>
      <c r="G48" s="67"/>
      <c r="H48" s="71"/>
      <c r="I48" s="72"/>
      <c r="J48" s="72"/>
      <c r="K48" s="34" t="s">
        <v>65</v>
      </c>
      <c r="L48" s="79">
        <v>48</v>
      </c>
      <c r="M48" s="79"/>
      <c r="N48" s="74"/>
      <c r="O48" s="81" t="s">
        <v>284</v>
      </c>
      <c r="P48" s="83">
        <v>43740.47827546296</v>
      </c>
      <c r="Q48" s="81" t="s">
        <v>306</v>
      </c>
      <c r="R48" s="81"/>
      <c r="S48" s="81"/>
      <c r="T48" s="81" t="s">
        <v>342</v>
      </c>
      <c r="U48" s="81"/>
      <c r="V48" s="84" t="s">
        <v>379</v>
      </c>
      <c r="W48" s="83">
        <v>43740.47827546296</v>
      </c>
      <c r="X48" s="87">
        <v>43740</v>
      </c>
      <c r="Y48" s="89" t="s">
        <v>412</v>
      </c>
      <c r="Z48" s="84" t="s">
        <v>463</v>
      </c>
      <c r="AA48" s="81"/>
      <c r="AB48" s="81"/>
      <c r="AC48" s="89" t="s">
        <v>514</v>
      </c>
      <c r="AD48" s="81"/>
      <c r="AE48" s="81" t="b">
        <v>0</v>
      </c>
      <c r="AF48" s="81">
        <v>0</v>
      </c>
      <c r="AG48" s="89" t="s">
        <v>538</v>
      </c>
      <c r="AH48" s="81" t="b">
        <v>0</v>
      </c>
      <c r="AI48" s="81" t="s">
        <v>541</v>
      </c>
      <c r="AJ48" s="81"/>
      <c r="AK48" s="89" t="s">
        <v>538</v>
      </c>
      <c r="AL48" s="81" t="b">
        <v>0</v>
      </c>
      <c r="AM48" s="81">
        <v>3</v>
      </c>
      <c r="AN48" s="89" t="s">
        <v>529</v>
      </c>
      <c r="AO48" s="81" t="s">
        <v>548</v>
      </c>
      <c r="AP48" s="81" t="b">
        <v>0</v>
      </c>
      <c r="AQ48" s="89" t="s">
        <v>529</v>
      </c>
      <c r="AR48" s="81" t="s">
        <v>214</v>
      </c>
      <c r="AS48" s="81">
        <v>0</v>
      </c>
      <c r="AT48" s="81">
        <v>0</v>
      </c>
      <c r="AU48" s="81"/>
      <c r="AV48" s="81"/>
      <c r="AW48" s="81"/>
      <c r="AX48" s="81"/>
      <c r="AY48" s="81"/>
      <c r="AZ48" s="81"/>
      <c r="BA48" s="81"/>
      <c r="BB48" s="81"/>
      <c r="BC48">
        <v>3</v>
      </c>
      <c r="BD48" s="80" t="str">
        <f>REPLACE(INDEX(GroupVertices[Group],MATCH(Edges[[#This Row],[Vertex 1]],GroupVertices[Vertex],0)),1,1,"")</f>
        <v>2</v>
      </c>
      <c r="BE48" s="80" t="str">
        <f>REPLACE(INDEX(GroupVertices[Group],MATCH(Edges[[#This Row],[Vertex 2]],GroupVertices[Vertex],0)),1,1,"")</f>
        <v>3</v>
      </c>
      <c r="BF48" s="48"/>
      <c r="BG48" s="49"/>
      <c r="BH48" s="48"/>
      <c r="BI48" s="49"/>
      <c r="BJ48" s="48"/>
      <c r="BK48" s="49"/>
      <c r="BL48" s="48"/>
      <c r="BM48" s="49"/>
      <c r="BN48" s="48"/>
    </row>
    <row r="49" spans="1:66" ht="15">
      <c r="A49" s="66" t="s">
        <v>263</v>
      </c>
      <c r="B49" s="66" t="s">
        <v>262</v>
      </c>
      <c r="C49" s="67" t="s">
        <v>1175</v>
      </c>
      <c r="D49" s="68">
        <v>10</v>
      </c>
      <c r="E49" s="69" t="s">
        <v>136</v>
      </c>
      <c r="F49" s="70">
        <v>14.666666666666668</v>
      </c>
      <c r="G49" s="67"/>
      <c r="H49" s="71"/>
      <c r="I49" s="72"/>
      <c r="J49" s="72"/>
      <c r="K49" s="34" t="s">
        <v>66</v>
      </c>
      <c r="L49" s="79">
        <v>49</v>
      </c>
      <c r="M49" s="79"/>
      <c r="N49" s="74"/>
      <c r="O49" s="81" t="s">
        <v>282</v>
      </c>
      <c r="P49" s="83">
        <v>43740.47877314815</v>
      </c>
      <c r="Q49" s="81" t="s">
        <v>307</v>
      </c>
      <c r="R49" s="81"/>
      <c r="S49" s="81"/>
      <c r="T49" s="81"/>
      <c r="U49" s="81"/>
      <c r="V49" s="84" t="s">
        <v>379</v>
      </c>
      <c r="W49" s="83">
        <v>43740.47877314815</v>
      </c>
      <c r="X49" s="87">
        <v>43740</v>
      </c>
      <c r="Y49" s="89" t="s">
        <v>413</v>
      </c>
      <c r="Z49" s="84" t="s">
        <v>464</v>
      </c>
      <c r="AA49" s="81"/>
      <c r="AB49" s="81"/>
      <c r="AC49" s="89" t="s">
        <v>515</v>
      </c>
      <c r="AD49" s="81"/>
      <c r="AE49" s="81" t="b">
        <v>0</v>
      </c>
      <c r="AF49" s="81">
        <v>0</v>
      </c>
      <c r="AG49" s="89" t="s">
        <v>538</v>
      </c>
      <c r="AH49" s="81" t="b">
        <v>0</v>
      </c>
      <c r="AI49" s="81" t="s">
        <v>541</v>
      </c>
      <c r="AJ49" s="81"/>
      <c r="AK49" s="89" t="s">
        <v>538</v>
      </c>
      <c r="AL49" s="81" t="b">
        <v>0</v>
      </c>
      <c r="AM49" s="81">
        <v>1</v>
      </c>
      <c r="AN49" s="89" t="s">
        <v>530</v>
      </c>
      <c r="AO49" s="81" t="s">
        <v>548</v>
      </c>
      <c r="AP49" s="81" t="b">
        <v>0</v>
      </c>
      <c r="AQ49" s="89" t="s">
        <v>530</v>
      </c>
      <c r="AR49" s="81" t="s">
        <v>214</v>
      </c>
      <c r="AS49" s="81">
        <v>0</v>
      </c>
      <c r="AT49" s="81">
        <v>0</v>
      </c>
      <c r="AU49" s="81"/>
      <c r="AV49" s="81"/>
      <c r="AW49" s="81"/>
      <c r="AX49" s="81"/>
      <c r="AY49" s="81"/>
      <c r="AZ49" s="81"/>
      <c r="BA49" s="81"/>
      <c r="BB49" s="81"/>
      <c r="BC49">
        <v>5</v>
      </c>
      <c r="BD49" s="80" t="str">
        <f>REPLACE(INDEX(GroupVertices[Group],MATCH(Edges[[#This Row],[Vertex 1]],GroupVertices[Vertex],0)),1,1,"")</f>
        <v>2</v>
      </c>
      <c r="BE49" s="80" t="str">
        <f>REPLACE(INDEX(GroupVertices[Group],MATCH(Edges[[#This Row],[Vertex 2]],GroupVertices[Vertex],0)),1,1,"")</f>
        <v>1</v>
      </c>
      <c r="BF49" s="48"/>
      <c r="BG49" s="49"/>
      <c r="BH49" s="48"/>
      <c r="BI49" s="49"/>
      <c r="BJ49" s="48"/>
      <c r="BK49" s="49"/>
      <c r="BL49" s="48"/>
      <c r="BM49" s="49"/>
      <c r="BN49" s="48"/>
    </row>
    <row r="50" spans="1:66" ht="15">
      <c r="A50" s="66" t="s">
        <v>263</v>
      </c>
      <c r="B50" s="66" t="s">
        <v>265</v>
      </c>
      <c r="C50" s="67" t="s">
        <v>1177</v>
      </c>
      <c r="D50" s="68">
        <v>5.333333333333334</v>
      </c>
      <c r="E50" s="69" t="s">
        <v>136</v>
      </c>
      <c r="F50" s="70">
        <v>23.333333333333336</v>
      </c>
      <c r="G50" s="67"/>
      <c r="H50" s="71"/>
      <c r="I50" s="72"/>
      <c r="J50" s="72"/>
      <c r="K50" s="34" t="s">
        <v>65</v>
      </c>
      <c r="L50" s="79">
        <v>50</v>
      </c>
      <c r="M50" s="79"/>
      <c r="N50" s="74"/>
      <c r="O50" s="81" t="s">
        <v>283</v>
      </c>
      <c r="P50" s="83">
        <v>43740.47877314815</v>
      </c>
      <c r="Q50" s="81" t="s">
        <v>307</v>
      </c>
      <c r="R50" s="81"/>
      <c r="S50" s="81"/>
      <c r="T50" s="81"/>
      <c r="U50" s="81"/>
      <c r="V50" s="84" t="s">
        <v>379</v>
      </c>
      <c r="W50" s="83">
        <v>43740.47877314815</v>
      </c>
      <c r="X50" s="87">
        <v>43740</v>
      </c>
      <c r="Y50" s="89" t="s">
        <v>413</v>
      </c>
      <c r="Z50" s="84" t="s">
        <v>464</v>
      </c>
      <c r="AA50" s="81"/>
      <c r="AB50" s="81"/>
      <c r="AC50" s="89" t="s">
        <v>515</v>
      </c>
      <c r="AD50" s="81"/>
      <c r="AE50" s="81" t="b">
        <v>0</v>
      </c>
      <c r="AF50" s="81">
        <v>0</v>
      </c>
      <c r="AG50" s="89" t="s">
        <v>538</v>
      </c>
      <c r="AH50" s="81" t="b">
        <v>0</v>
      </c>
      <c r="AI50" s="81" t="s">
        <v>541</v>
      </c>
      <c r="AJ50" s="81"/>
      <c r="AK50" s="89" t="s">
        <v>538</v>
      </c>
      <c r="AL50" s="81" t="b">
        <v>0</v>
      </c>
      <c r="AM50" s="81">
        <v>1</v>
      </c>
      <c r="AN50" s="89" t="s">
        <v>530</v>
      </c>
      <c r="AO50" s="81" t="s">
        <v>548</v>
      </c>
      <c r="AP50" s="81" t="b">
        <v>0</v>
      </c>
      <c r="AQ50" s="89" t="s">
        <v>530</v>
      </c>
      <c r="AR50" s="81" t="s">
        <v>214</v>
      </c>
      <c r="AS50" s="81">
        <v>0</v>
      </c>
      <c r="AT50" s="81">
        <v>0</v>
      </c>
      <c r="AU50" s="81"/>
      <c r="AV50" s="81"/>
      <c r="AW50" s="81"/>
      <c r="AX50" s="81"/>
      <c r="AY50" s="81"/>
      <c r="AZ50" s="81"/>
      <c r="BA50" s="81"/>
      <c r="BB50" s="81"/>
      <c r="BC50">
        <v>3</v>
      </c>
      <c r="BD50" s="80" t="str">
        <f>REPLACE(INDEX(GroupVertices[Group],MATCH(Edges[[#This Row],[Vertex 1]],GroupVertices[Vertex],0)),1,1,"")</f>
        <v>2</v>
      </c>
      <c r="BE50" s="80" t="str">
        <f>REPLACE(INDEX(GroupVertices[Group],MATCH(Edges[[#This Row],[Vertex 2]],GroupVertices[Vertex],0)),1,1,"")</f>
        <v>3</v>
      </c>
      <c r="BF50" s="48">
        <v>0</v>
      </c>
      <c r="BG50" s="49">
        <v>0</v>
      </c>
      <c r="BH50" s="48">
        <v>0</v>
      </c>
      <c r="BI50" s="49">
        <v>0</v>
      </c>
      <c r="BJ50" s="48">
        <v>0</v>
      </c>
      <c r="BK50" s="49">
        <v>0</v>
      </c>
      <c r="BL50" s="48">
        <v>33</v>
      </c>
      <c r="BM50" s="49">
        <v>100</v>
      </c>
      <c r="BN50" s="48">
        <v>33</v>
      </c>
    </row>
    <row r="51" spans="1:66" ht="15">
      <c r="A51" s="66" t="s">
        <v>263</v>
      </c>
      <c r="B51" s="66" t="s">
        <v>281</v>
      </c>
      <c r="C51" s="67" t="s">
        <v>1176</v>
      </c>
      <c r="D51" s="68">
        <v>7.666666666666667</v>
      </c>
      <c r="E51" s="69" t="s">
        <v>136</v>
      </c>
      <c r="F51" s="70">
        <v>19</v>
      </c>
      <c r="G51" s="67"/>
      <c r="H51" s="71"/>
      <c r="I51" s="72"/>
      <c r="J51" s="72"/>
      <c r="K51" s="34" t="s">
        <v>65</v>
      </c>
      <c r="L51" s="79">
        <v>51</v>
      </c>
      <c r="M51" s="79"/>
      <c r="N51" s="74"/>
      <c r="O51" s="81" t="s">
        <v>283</v>
      </c>
      <c r="P51" s="83">
        <v>43740.47877314815</v>
      </c>
      <c r="Q51" s="81" t="s">
        <v>307</v>
      </c>
      <c r="R51" s="81"/>
      <c r="S51" s="81"/>
      <c r="T51" s="81"/>
      <c r="U51" s="81"/>
      <c r="V51" s="84" t="s">
        <v>379</v>
      </c>
      <c r="W51" s="83">
        <v>43740.47877314815</v>
      </c>
      <c r="X51" s="87">
        <v>43740</v>
      </c>
      <c r="Y51" s="89" t="s">
        <v>413</v>
      </c>
      <c r="Z51" s="84" t="s">
        <v>464</v>
      </c>
      <c r="AA51" s="81"/>
      <c r="AB51" s="81"/>
      <c r="AC51" s="89" t="s">
        <v>515</v>
      </c>
      <c r="AD51" s="81"/>
      <c r="AE51" s="81" t="b">
        <v>0</v>
      </c>
      <c r="AF51" s="81">
        <v>0</v>
      </c>
      <c r="AG51" s="89" t="s">
        <v>538</v>
      </c>
      <c r="AH51" s="81" t="b">
        <v>0</v>
      </c>
      <c r="AI51" s="81" t="s">
        <v>541</v>
      </c>
      <c r="AJ51" s="81"/>
      <c r="AK51" s="89" t="s">
        <v>538</v>
      </c>
      <c r="AL51" s="81" t="b">
        <v>0</v>
      </c>
      <c r="AM51" s="81">
        <v>1</v>
      </c>
      <c r="AN51" s="89" t="s">
        <v>530</v>
      </c>
      <c r="AO51" s="81" t="s">
        <v>548</v>
      </c>
      <c r="AP51" s="81" t="b">
        <v>0</v>
      </c>
      <c r="AQ51" s="89" t="s">
        <v>530</v>
      </c>
      <c r="AR51" s="81" t="s">
        <v>214</v>
      </c>
      <c r="AS51" s="81">
        <v>0</v>
      </c>
      <c r="AT51" s="81">
        <v>0</v>
      </c>
      <c r="AU51" s="81"/>
      <c r="AV51" s="81"/>
      <c r="AW51" s="81"/>
      <c r="AX51" s="81"/>
      <c r="AY51" s="81"/>
      <c r="AZ51" s="81"/>
      <c r="BA51" s="81"/>
      <c r="BB51" s="81"/>
      <c r="BC51">
        <v>4</v>
      </c>
      <c r="BD51" s="80" t="str">
        <f>REPLACE(INDEX(GroupVertices[Group],MATCH(Edges[[#This Row],[Vertex 1]],GroupVertices[Vertex],0)),1,1,"")</f>
        <v>2</v>
      </c>
      <c r="BE51" s="80" t="str">
        <f>REPLACE(INDEX(GroupVertices[Group],MATCH(Edges[[#This Row],[Vertex 2]],GroupVertices[Vertex],0)),1,1,"")</f>
        <v>3</v>
      </c>
      <c r="BF51" s="48"/>
      <c r="BG51" s="49"/>
      <c r="BH51" s="48"/>
      <c r="BI51" s="49"/>
      <c r="BJ51" s="48"/>
      <c r="BK51" s="49"/>
      <c r="BL51" s="48"/>
      <c r="BM51" s="49"/>
      <c r="BN51" s="48"/>
    </row>
    <row r="52" spans="1:66" ht="15">
      <c r="A52" s="66" t="s">
        <v>263</v>
      </c>
      <c r="B52" s="66" t="s">
        <v>266</v>
      </c>
      <c r="C52" s="67" t="s">
        <v>1175</v>
      </c>
      <c r="D52" s="68">
        <v>10</v>
      </c>
      <c r="E52" s="69" t="s">
        <v>136</v>
      </c>
      <c r="F52" s="70">
        <v>14.666666666666668</v>
      </c>
      <c r="G52" s="67"/>
      <c r="H52" s="71"/>
      <c r="I52" s="72"/>
      <c r="J52" s="72"/>
      <c r="K52" s="34" t="s">
        <v>65</v>
      </c>
      <c r="L52" s="79">
        <v>52</v>
      </c>
      <c r="M52" s="79"/>
      <c r="N52" s="74"/>
      <c r="O52" s="81" t="s">
        <v>283</v>
      </c>
      <c r="P52" s="83">
        <v>43740.47877314815</v>
      </c>
      <c r="Q52" s="81" t="s">
        <v>307</v>
      </c>
      <c r="R52" s="81"/>
      <c r="S52" s="81"/>
      <c r="T52" s="81"/>
      <c r="U52" s="81"/>
      <c r="V52" s="84" t="s">
        <v>379</v>
      </c>
      <c r="W52" s="83">
        <v>43740.47877314815</v>
      </c>
      <c r="X52" s="87">
        <v>43740</v>
      </c>
      <c r="Y52" s="89" t="s">
        <v>413</v>
      </c>
      <c r="Z52" s="84" t="s">
        <v>464</v>
      </c>
      <c r="AA52" s="81"/>
      <c r="AB52" s="81"/>
      <c r="AC52" s="89" t="s">
        <v>515</v>
      </c>
      <c r="AD52" s="81"/>
      <c r="AE52" s="81" t="b">
        <v>0</v>
      </c>
      <c r="AF52" s="81">
        <v>0</v>
      </c>
      <c r="AG52" s="89" t="s">
        <v>538</v>
      </c>
      <c r="AH52" s="81" t="b">
        <v>0</v>
      </c>
      <c r="AI52" s="81" t="s">
        <v>541</v>
      </c>
      <c r="AJ52" s="81"/>
      <c r="AK52" s="89" t="s">
        <v>538</v>
      </c>
      <c r="AL52" s="81" t="b">
        <v>0</v>
      </c>
      <c r="AM52" s="81">
        <v>1</v>
      </c>
      <c r="AN52" s="89" t="s">
        <v>530</v>
      </c>
      <c r="AO52" s="81" t="s">
        <v>548</v>
      </c>
      <c r="AP52" s="81" t="b">
        <v>0</v>
      </c>
      <c r="AQ52" s="89" t="s">
        <v>530</v>
      </c>
      <c r="AR52" s="81" t="s">
        <v>214</v>
      </c>
      <c r="AS52" s="81">
        <v>0</v>
      </c>
      <c r="AT52" s="81">
        <v>0</v>
      </c>
      <c r="AU52" s="81"/>
      <c r="AV52" s="81"/>
      <c r="AW52" s="81"/>
      <c r="AX52" s="81"/>
      <c r="AY52" s="81"/>
      <c r="AZ52" s="81"/>
      <c r="BA52" s="81"/>
      <c r="BB52" s="81"/>
      <c r="BC52">
        <v>5</v>
      </c>
      <c r="BD52" s="80" t="str">
        <f>REPLACE(INDEX(GroupVertices[Group],MATCH(Edges[[#This Row],[Vertex 1]],GroupVertices[Vertex],0)),1,1,"")</f>
        <v>2</v>
      </c>
      <c r="BE52" s="80" t="str">
        <f>REPLACE(INDEX(GroupVertices[Group],MATCH(Edges[[#This Row],[Vertex 2]],GroupVertices[Vertex],0)),1,1,"")</f>
        <v>3</v>
      </c>
      <c r="BF52" s="48"/>
      <c r="BG52" s="49"/>
      <c r="BH52" s="48"/>
      <c r="BI52" s="49"/>
      <c r="BJ52" s="48"/>
      <c r="BK52" s="49"/>
      <c r="BL52" s="48"/>
      <c r="BM52" s="49"/>
      <c r="BN52" s="48"/>
    </row>
    <row r="53" spans="1:66" ht="15">
      <c r="A53" s="66" t="s">
        <v>263</v>
      </c>
      <c r="B53" s="66" t="s">
        <v>268</v>
      </c>
      <c r="C53" s="67" t="s">
        <v>1177</v>
      </c>
      <c r="D53" s="68">
        <v>5.333333333333334</v>
      </c>
      <c r="E53" s="69" t="s">
        <v>136</v>
      </c>
      <c r="F53" s="70">
        <v>23.333333333333336</v>
      </c>
      <c r="G53" s="67"/>
      <c r="H53" s="71"/>
      <c r="I53" s="72"/>
      <c r="J53" s="72"/>
      <c r="K53" s="34" t="s">
        <v>65</v>
      </c>
      <c r="L53" s="79">
        <v>53</v>
      </c>
      <c r="M53" s="79"/>
      <c r="N53" s="74"/>
      <c r="O53" s="81" t="s">
        <v>284</v>
      </c>
      <c r="P53" s="83">
        <v>43740.47877314815</v>
      </c>
      <c r="Q53" s="81" t="s">
        <v>307</v>
      </c>
      <c r="R53" s="81"/>
      <c r="S53" s="81"/>
      <c r="T53" s="81"/>
      <c r="U53" s="81"/>
      <c r="V53" s="84" t="s">
        <v>379</v>
      </c>
      <c r="W53" s="83">
        <v>43740.47877314815</v>
      </c>
      <c r="X53" s="87">
        <v>43740</v>
      </c>
      <c r="Y53" s="89" t="s">
        <v>413</v>
      </c>
      <c r="Z53" s="84" t="s">
        <v>464</v>
      </c>
      <c r="AA53" s="81"/>
      <c r="AB53" s="81"/>
      <c r="AC53" s="89" t="s">
        <v>515</v>
      </c>
      <c r="AD53" s="81"/>
      <c r="AE53" s="81" t="b">
        <v>0</v>
      </c>
      <c r="AF53" s="81">
        <v>0</v>
      </c>
      <c r="AG53" s="89" t="s">
        <v>538</v>
      </c>
      <c r="AH53" s="81" t="b">
        <v>0</v>
      </c>
      <c r="AI53" s="81" t="s">
        <v>541</v>
      </c>
      <c r="AJ53" s="81"/>
      <c r="AK53" s="89" t="s">
        <v>538</v>
      </c>
      <c r="AL53" s="81" t="b">
        <v>0</v>
      </c>
      <c r="AM53" s="81">
        <v>1</v>
      </c>
      <c r="AN53" s="89" t="s">
        <v>530</v>
      </c>
      <c r="AO53" s="81" t="s">
        <v>548</v>
      </c>
      <c r="AP53" s="81" t="b">
        <v>0</v>
      </c>
      <c r="AQ53" s="89" t="s">
        <v>530</v>
      </c>
      <c r="AR53" s="81" t="s">
        <v>214</v>
      </c>
      <c r="AS53" s="81">
        <v>0</v>
      </c>
      <c r="AT53" s="81">
        <v>0</v>
      </c>
      <c r="AU53" s="81"/>
      <c r="AV53" s="81"/>
      <c r="AW53" s="81"/>
      <c r="AX53" s="81"/>
      <c r="AY53" s="81"/>
      <c r="AZ53" s="81"/>
      <c r="BA53" s="81"/>
      <c r="BB53" s="81"/>
      <c r="BC53">
        <v>3</v>
      </c>
      <c r="BD53" s="80" t="str">
        <f>REPLACE(INDEX(GroupVertices[Group],MATCH(Edges[[#This Row],[Vertex 1]],GroupVertices[Vertex],0)),1,1,"")</f>
        <v>2</v>
      </c>
      <c r="BE53" s="80" t="str">
        <f>REPLACE(INDEX(GroupVertices[Group],MATCH(Edges[[#This Row],[Vertex 2]],GroupVertices[Vertex],0)),1,1,"")</f>
        <v>3</v>
      </c>
      <c r="BF53" s="48"/>
      <c r="BG53" s="49"/>
      <c r="BH53" s="48"/>
      <c r="BI53" s="49"/>
      <c r="BJ53" s="48"/>
      <c r="BK53" s="49"/>
      <c r="BL53" s="48"/>
      <c r="BM53" s="49"/>
      <c r="BN53" s="48"/>
    </row>
    <row r="54" spans="1:66" ht="15">
      <c r="A54" s="66" t="s">
        <v>263</v>
      </c>
      <c r="B54" s="66" t="s">
        <v>263</v>
      </c>
      <c r="C54" s="67" t="s">
        <v>1175</v>
      </c>
      <c r="D54" s="68">
        <v>10</v>
      </c>
      <c r="E54" s="69" t="s">
        <v>136</v>
      </c>
      <c r="F54" s="70">
        <v>14.666666666666668</v>
      </c>
      <c r="G54" s="67"/>
      <c r="H54" s="71"/>
      <c r="I54" s="72"/>
      <c r="J54" s="72"/>
      <c r="K54" s="34" t="s">
        <v>65</v>
      </c>
      <c r="L54" s="79">
        <v>54</v>
      </c>
      <c r="M54" s="79"/>
      <c r="N54" s="74"/>
      <c r="O54" s="81" t="s">
        <v>214</v>
      </c>
      <c r="P54" s="83">
        <v>43740.49460648148</v>
      </c>
      <c r="Q54" s="81" t="s">
        <v>297</v>
      </c>
      <c r="R54" s="84" t="s">
        <v>327</v>
      </c>
      <c r="S54" s="81" t="s">
        <v>336</v>
      </c>
      <c r="T54" s="81" t="s">
        <v>342</v>
      </c>
      <c r="U54" s="84" t="s">
        <v>361</v>
      </c>
      <c r="V54" s="84" t="s">
        <v>361</v>
      </c>
      <c r="W54" s="83">
        <v>43740.49460648148</v>
      </c>
      <c r="X54" s="87">
        <v>43740</v>
      </c>
      <c r="Y54" s="89" t="s">
        <v>414</v>
      </c>
      <c r="Z54" s="84" t="s">
        <v>465</v>
      </c>
      <c r="AA54" s="81"/>
      <c r="AB54" s="81"/>
      <c r="AC54" s="89" t="s">
        <v>516</v>
      </c>
      <c r="AD54" s="81"/>
      <c r="AE54" s="81" t="b">
        <v>0</v>
      </c>
      <c r="AF54" s="81">
        <v>2</v>
      </c>
      <c r="AG54" s="89" t="s">
        <v>538</v>
      </c>
      <c r="AH54" s="81" t="b">
        <v>0</v>
      </c>
      <c r="AI54" s="81" t="s">
        <v>541</v>
      </c>
      <c r="AJ54" s="81"/>
      <c r="AK54" s="89" t="s">
        <v>538</v>
      </c>
      <c r="AL54" s="81" t="b">
        <v>0</v>
      </c>
      <c r="AM54" s="81">
        <v>1</v>
      </c>
      <c r="AN54" s="89" t="s">
        <v>538</v>
      </c>
      <c r="AO54" s="81" t="s">
        <v>548</v>
      </c>
      <c r="AP54" s="81" t="b">
        <v>0</v>
      </c>
      <c r="AQ54" s="89" t="s">
        <v>516</v>
      </c>
      <c r="AR54" s="81" t="s">
        <v>214</v>
      </c>
      <c r="AS54" s="81">
        <v>0</v>
      </c>
      <c r="AT54" s="81">
        <v>0</v>
      </c>
      <c r="AU54" s="81"/>
      <c r="AV54" s="81"/>
      <c r="AW54" s="81"/>
      <c r="AX54" s="81"/>
      <c r="AY54" s="81"/>
      <c r="AZ54" s="81"/>
      <c r="BA54" s="81"/>
      <c r="BB54" s="81"/>
      <c r="BC54">
        <v>5</v>
      </c>
      <c r="BD54" s="80" t="str">
        <f>REPLACE(INDEX(GroupVertices[Group],MATCH(Edges[[#This Row],[Vertex 1]],GroupVertices[Vertex],0)),1,1,"")</f>
        <v>2</v>
      </c>
      <c r="BE54" s="80" t="str">
        <f>REPLACE(INDEX(GroupVertices[Group],MATCH(Edges[[#This Row],[Vertex 2]],GroupVertices[Vertex],0)),1,1,"")</f>
        <v>2</v>
      </c>
      <c r="BF54" s="48">
        <v>1</v>
      </c>
      <c r="BG54" s="49">
        <v>3.225806451612903</v>
      </c>
      <c r="BH54" s="48">
        <v>1</v>
      </c>
      <c r="BI54" s="49">
        <v>3.225806451612903</v>
      </c>
      <c r="BJ54" s="48">
        <v>0</v>
      </c>
      <c r="BK54" s="49">
        <v>0</v>
      </c>
      <c r="BL54" s="48">
        <v>29</v>
      </c>
      <c r="BM54" s="49">
        <v>93.54838709677419</v>
      </c>
      <c r="BN54" s="48">
        <v>31</v>
      </c>
    </row>
    <row r="55" spans="1:66" ht="15">
      <c r="A55" s="66" t="s">
        <v>263</v>
      </c>
      <c r="B55" s="66" t="s">
        <v>262</v>
      </c>
      <c r="C55" s="67" t="s">
        <v>1177</v>
      </c>
      <c r="D55" s="68">
        <v>5.333333333333334</v>
      </c>
      <c r="E55" s="69" t="s">
        <v>136</v>
      </c>
      <c r="F55" s="70">
        <v>23.333333333333336</v>
      </c>
      <c r="G55" s="67"/>
      <c r="H55" s="71"/>
      <c r="I55" s="72"/>
      <c r="J55" s="72"/>
      <c r="K55" s="34" t="s">
        <v>66</v>
      </c>
      <c r="L55" s="79">
        <v>55</v>
      </c>
      <c r="M55" s="79"/>
      <c r="N55" s="74"/>
      <c r="O55" s="81" t="s">
        <v>283</v>
      </c>
      <c r="P55" s="83">
        <v>43740.50659722222</v>
      </c>
      <c r="Q55" s="81" t="s">
        <v>293</v>
      </c>
      <c r="R55" s="84" t="s">
        <v>319</v>
      </c>
      <c r="S55" s="81" t="s">
        <v>334</v>
      </c>
      <c r="T55" s="81" t="s">
        <v>342</v>
      </c>
      <c r="U55" s="84" t="s">
        <v>353</v>
      </c>
      <c r="V55" s="84" t="s">
        <v>353</v>
      </c>
      <c r="W55" s="83">
        <v>43740.50659722222</v>
      </c>
      <c r="X55" s="87">
        <v>43740</v>
      </c>
      <c r="Y55" s="89" t="s">
        <v>398</v>
      </c>
      <c r="Z55" s="84" t="s">
        <v>449</v>
      </c>
      <c r="AA55" s="81"/>
      <c r="AB55" s="81"/>
      <c r="AC55" s="89" t="s">
        <v>500</v>
      </c>
      <c r="AD55" s="81"/>
      <c r="AE55" s="81" t="b">
        <v>0</v>
      </c>
      <c r="AF55" s="81">
        <v>1</v>
      </c>
      <c r="AG55" s="89" t="s">
        <v>538</v>
      </c>
      <c r="AH55" s="81" t="b">
        <v>0</v>
      </c>
      <c r="AI55" s="81" t="s">
        <v>541</v>
      </c>
      <c r="AJ55" s="81"/>
      <c r="AK55" s="89" t="s">
        <v>538</v>
      </c>
      <c r="AL55" s="81" t="b">
        <v>0</v>
      </c>
      <c r="AM55" s="81">
        <v>0</v>
      </c>
      <c r="AN55" s="89" t="s">
        <v>538</v>
      </c>
      <c r="AO55" s="81" t="s">
        <v>548</v>
      </c>
      <c r="AP55" s="81" t="b">
        <v>0</v>
      </c>
      <c r="AQ55" s="89" t="s">
        <v>500</v>
      </c>
      <c r="AR55" s="81" t="s">
        <v>214</v>
      </c>
      <c r="AS55" s="81">
        <v>0</v>
      </c>
      <c r="AT55" s="81">
        <v>0</v>
      </c>
      <c r="AU55" s="81"/>
      <c r="AV55" s="81"/>
      <c r="AW55" s="81"/>
      <c r="AX55" s="81"/>
      <c r="AY55" s="81"/>
      <c r="AZ55" s="81"/>
      <c r="BA55" s="81"/>
      <c r="BB55" s="81"/>
      <c r="BC55">
        <v>3</v>
      </c>
      <c r="BD55" s="80" t="str">
        <f>REPLACE(INDEX(GroupVertices[Group],MATCH(Edges[[#This Row],[Vertex 1]],GroupVertices[Vertex],0)),1,1,"")</f>
        <v>2</v>
      </c>
      <c r="BE55" s="80" t="str">
        <f>REPLACE(INDEX(GroupVertices[Group],MATCH(Edges[[#This Row],[Vertex 2]],GroupVertices[Vertex],0)),1,1,"")</f>
        <v>1</v>
      </c>
      <c r="BF55" s="48"/>
      <c r="BG55" s="49"/>
      <c r="BH55" s="48"/>
      <c r="BI55" s="49"/>
      <c r="BJ55" s="48"/>
      <c r="BK55" s="49"/>
      <c r="BL55" s="48"/>
      <c r="BM55" s="49"/>
      <c r="BN55" s="48"/>
    </row>
    <row r="56" spans="1:66" ht="15">
      <c r="A56" s="66" t="s">
        <v>263</v>
      </c>
      <c r="B56" s="66" t="s">
        <v>268</v>
      </c>
      <c r="C56" s="67" t="s">
        <v>1174</v>
      </c>
      <c r="D56" s="68">
        <v>3</v>
      </c>
      <c r="E56" s="69" t="s">
        <v>136</v>
      </c>
      <c r="F56" s="70">
        <v>27.666666666666668</v>
      </c>
      <c r="G56" s="67"/>
      <c r="H56" s="71"/>
      <c r="I56" s="72"/>
      <c r="J56" s="72"/>
      <c r="K56" s="34" t="s">
        <v>65</v>
      </c>
      <c r="L56" s="79">
        <v>56</v>
      </c>
      <c r="M56" s="79"/>
      <c r="N56" s="74"/>
      <c r="O56" s="81" t="s">
        <v>283</v>
      </c>
      <c r="P56" s="83">
        <v>43740.57846064815</v>
      </c>
      <c r="Q56" s="81" t="s">
        <v>308</v>
      </c>
      <c r="R56" s="81" t="s">
        <v>328</v>
      </c>
      <c r="S56" s="81" t="s">
        <v>339</v>
      </c>
      <c r="T56" s="81" t="s">
        <v>346</v>
      </c>
      <c r="U56" s="84" t="s">
        <v>362</v>
      </c>
      <c r="V56" s="84" t="s">
        <v>362</v>
      </c>
      <c r="W56" s="83">
        <v>43740.57846064815</v>
      </c>
      <c r="X56" s="87">
        <v>43740</v>
      </c>
      <c r="Y56" s="89" t="s">
        <v>415</v>
      </c>
      <c r="Z56" s="84" t="s">
        <v>466</v>
      </c>
      <c r="AA56" s="81"/>
      <c r="AB56" s="81"/>
      <c r="AC56" s="89" t="s">
        <v>517</v>
      </c>
      <c r="AD56" s="81"/>
      <c r="AE56" s="81" t="b">
        <v>0</v>
      </c>
      <c r="AF56" s="81">
        <v>2</v>
      </c>
      <c r="AG56" s="89" t="s">
        <v>538</v>
      </c>
      <c r="AH56" s="81" t="b">
        <v>0</v>
      </c>
      <c r="AI56" s="81" t="s">
        <v>541</v>
      </c>
      <c r="AJ56" s="81"/>
      <c r="AK56" s="89" t="s">
        <v>538</v>
      </c>
      <c r="AL56" s="81" t="b">
        <v>0</v>
      </c>
      <c r="AM56" s="81">
        <v>0</v>
      </c>
      <c r="AN56" s="89" t="s">
        <v>538</v>
      </c>
      <c r="AO56" s="81" t="s">
        <v>548</v>
      </c>
      <c r="AP56" s="81" t="b">
        <v>0</v>
      </c>
      <c r="AQ56" s="89" t="s">
        <v>517</v>
      </c>
      <c r="AR56" s="81" t="s">
        <v>214</v>
      </c>
      <c r="AS56" s="81">
        <v>0</v>
      </c>
      <c r="AT56" s="81">
        <v>0</v>
      </c>
      <c r="AU56" s="81"/>
      <c r="AV56" s="81"/>
      <c r="AW56" s="81"/>
      <c r="AX56" s="81"/>
      <c r="AY56" s="81"/>
      <c r="AZ56" s="81"/>
      <c r="BA56" s="81"/>
      <c r="BB56" s="81"/>
      <c r="BC56">
        <v>2</v>
      </c>
      <c r="BD56" s="80" t="str">
        <f>REPLACE(INDEX(GroupVertices[Group],MATCH(Edges[[#This Row],[Vertex 1]],GroupVertices[Vertex],0)),1,1,"")</f>
        <v>2</v>
      </c>
      <c r="BE56" s="80" t="str">
        <f>REPLACE(INDEX(GroupVertices[Group],MATCH(Edges[[#This Row],[Vertex 2]],GroupVertices[Vertex],0)),1,1,"")</f>
        <v>3</v>
      </c>
      <c r="BF56" s="48">
        <v>2</v>
      </c>
      <c r="BG56" s="49">
        <v>6.666666666666667</v>
      </c>
      <c r="BH56" s="48">
        <v>0</v>
      </c>
      <c r="BI56" s="49">
        <v>0</v>
      </c>
      <c r="BJ56" s="48">
        <v>0</v>
      </c>
      <c r="BK56" s="49">
        <v>0</v>
      </c>
      <c r="BL56" s="48">
        <v>28</v>
      </c>
      <c r="BM56" s="49">
        <v>93.33333333333333</v>
      </c>
      <c r="BN56" s="48">
        <v>30</v>
      </c>
    </row>
    <row r="57" spans="1:66" ht="15">
      <c r="A57" s="66" t="s">
        <v>263</v>
      </c>
      <c r="B57" s="66" t="s">
        <v>266</v>
      </c>
      <c r="C57" s="67" t="s">
        <v>1175</v>
      </c>
      <c r="D57" s="68">
        <v>10</v>
      </c>
      <c r="E57" s="69" t="s">
        <v>136</v>
      </c>
      <c r="F57" s="70">
        <v>14.666666666666668</v>
      </c>
      <c r="G57" s="67"/>
      <c r="H57" s="71"/>
      <c r="I57" s="72"/>
      <c r="J57" s="72"/>
      <c r="K57" s="34" t="s">
        <v>65</v>
      </c>
      <c r="L57" s="79">
        <v>57</v>
      </c>
      <c r="M57" s="79"/>
      <c r="N57" s="74"/>
      <c r="O57" s="81" t="s">
        <v>283</v>
      </c>
      <c r="P57" s="83">
        <v>43740.59704861111</v>
      </c>
      <c r="Q57" s="81" t="s">
        <v>294</v>
      </c>
      <c r="R57" s="81" t="s">
        <v>320</v>
      </c>
      <c r="S57" s="81" t="s">
        <v>335</v>
      </c>
      <c r="T57" s="81" t="s">
        <v>347</v>
      </c>
      <c r="U57" s="84" t="s">
        <v>354</v>
      </c>
      <c r="V57" s="84" t="s">
        <v>354</v>
      </c>
      <c r="W57" s="83">
        <v>43740.59704861111</v>
      </c>
      <c r="X57" s="87">
        <v>43740</v>
      </c>
      <c r="Y57" s="89" t="s">
        <v>399</v>
      </c>
      <c r="Z57" s="84" t="s">
        <v>450</v>
      </c>
      <c r="AA57" s="81"/>
      <c r="AB57" s="81"/>
      <c r="AC57" s="89" t="s">
        <v>501</v>
      </c>
      <c r="AD57" s="81"/>
      <c r="AE57" s="81" t="b">
        <v>0</v>
      </c>
      <c r="AF57" s="81">
        <v>1</v>
      </c>
      <c r="AG57" s="89" t="s">
        <v>538</v>
      </c>
      <c r="AH57" s="81" t="b">
        <v>0</v>
      </c>
      <c r="AI57" s="81" t="s">
        <v>541</v>
      </c>
      <c r="AJ57" s="81"/>
      <c r="AK57" s="89" t="s">
        <v>538</v>
      </c>
      <c r="AL57" s="81" t="b">
        <v>0</v>
      </c>
      <c r="AM57" s="81">
        <v>0</v>
      </c>
      <c r="AN57" s="89" t="s">
        <v>538</v>
      </c>
      <c r="AO57" s="81" t="s">
        <v>548</v>
      </c>
      <c r="AP57" s="81" t="b">
        <v>0</v>
      </c>
      <c r="AQ57" s="89" t="s">
        <v>501</v>
      </c>
      <c r="AR57" s="81" t="s">
        <v>214</v>
      </c>
      <c r="AS57" s="81">
        <v>0</v>
      </c>
      <c r="AT57" s="81">
        <v>0</v>
      </c>
      <c r="AU57" s="81"/>
      <c r="AV57" s="81"/>
      <c r="AW57" s="81"/>
      <c r="AX57" s="81"/>
      <c r="AY57" s="81"/>
      <c r="AZ57" s="81"/>
      <c r="BA57" s="81"/>
      <c r="BB57" s="81"/>
      <c r="BC57">
        <v>5</v>
      </c>
      <c r="BD57" s="80" t="str">
        <f>REPLACE(INDEX(GroupVertices[Group],MATCH(Edges[[#This Row],[Vertex 1]],GroupVertices[Vertex],0)),1,1,"")</f>
        <v>2</v>
      </c>
      <c r="BE57" s="80" t="str">
        <f>REPLACE(INDEX(GroupVertices[Group],MATCH(Edges[[#This Row],[Vertex 2]],GroupVertices[Vertex],0)),1,1,"")</f>
        <v>3</v>
      </c>
      <c r="BF57" s="48">
        <v>1</v>
      </c>
      <c r="BG57" s="49">
        <v>3.4482758620689653</v>
      </c>
      <c r="BH57" s="48">
        <v>1</v>
      </c>
      <c r="BI57" s="49">
        <v>3.4482758620689653</v>
      </c>
      <c r="BJ57" s="48">
        <v>0</v>
      </c>
      <c r="BK57" s="49">
        <v>0</v>
      </c>
      <c r="BL57" s="48">
        <v>27</v>
      </c>
      <c r="BM57" s="49">
        <v>93.10344827586206</v>
      </c>
      <c r="BN57" s="48">
        <v>29</v>
      </c>
    </row>
    <row r="58" spans="1:66" ht="15">
      <c r="A58" s="66" t="s">
        <v>263</v>
      </c>
      <c r="B58" s="66" t="s">
        <v>270</v>
      </c>
      <c r="C58" s="67" t="s">
        <v>1173</v>
      </c>
      <c r="D58" s="68">
        <v>3</v>
      </c>
      <c r="E58" s="69" t="s">
        <v>132</v>
      </c>
      <c r="F58" s="70">
        <v>32</v>
      </c>
      <c r="G58" s="67"/>
      <c r="H58" s="71"/>
      <c r="I58" s="72"/>
      <c r="J58" s="72"/>
      <c r="K58" s="34" t="s">
        <v>65</v>
      </c>
      <c r="L58" s="79">
        <v>58</v>
      </c>
      <c r="M58" s="79"/>
      <c r="N58" s="74"/>
      <c r="O58" s="81" t="s">
        <v>283</v>
      </c>
      <c r="P58" s="83">
        <v>43740.64336805556</v>
      </c>
      <c r="Q58" s="81" t="s">
        <v>290</v>
      </c>
      <c r="R58" s="84" t="s">
        <v>329</v>
      </c>
      <c r="S58" s="81" t="s">
        <v>340</v>
      </c>
      <c r="T58" s="81" t="s">
        <v>344</v>
      </c>
      <c r="U58" s="84" t="s">
        <v>363</v>
      </c>
      <c r="V58" s="84" t="s">
        <v>363</v>
      </c>
      <c r="W58" s="83">
        <v>43740.64336805556</v>
      </c>
      <c r="X58" s="87">
        <v>43740</v>
      </c>
      <c r="Y58" s="89" t="s">
        <v>416</v>
      </c>
      <c r="Z58" s="84" t="s">
        <v>467</v>
      </c>
      <c r="AA58" s="81"/>
      <c r="AB58" s="81"/>
      <c r="AC58" s="89" t="s">
        <v>518</v>
      </c>
      <c r="AD58" s="81"/>
      <c r="AE58" s="81" t="b">
        <v>0</v>
      </c>
      <c r="AF58" s="81">
        <v>3</v>
      </c>
      <c r="AG58" s="89" t="s">
        <v>538</v>
      </c>
      <c r="AH58" s="81" t="b">
        <v>0</v>
      </c>
      <c r="AI58" s="81" t="s">
        <v>541</v>
      </c>
      <c r="AJ58" s="81"/>
      <c r="AK58" s="89" t="s">
        <v>538</v>
      </c>
      <c r="AL58" s="81" t="b">
        <v>0</v>
      </c>
      <c r="AM58" s="81">
        <v>2</v>
      </c>
      <c r="AN58" s="89" t="s">
        <v>538</v>
      </c>
      <c r="AO58" s="81" t="s">
        <v>548</v>
      </c>
      <c r="AP58" s="81" t="b">
        <v>0</v>
      </c>
      <c r="AQ58" s="89" t="s">
        <v>518</v>
      </c>
      <c r="AR58" s="81" t="s">
        <v>214</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8">
        <v>2</v>
      </c>
      <c r="BG58" s="49">
        <v>5.405405405405405</v>
      </c>
      <c r="BH58" s="48">
        <v>3</v>
      </c>
      <c r="BI58" s="49">
        <v>8.108108108108109</v>
      </c>
      <c r="BJ58" s="48">
        <v>0</v>
      </c>
      <c r="BK58" s="49">
        <v>0</v>
      </c>
      <c r="BL58" s="48">
        <v>32</v>
      </c>
      <c r="BM58" s="49">
        <v>86.48648648648648</v>
      </c>
      <c r="BN58" s="48">
        <v>37</v>
      </c>
    </row>
    <row r="59" spans="1:66" ht="15">
      <c r="A59" s="66" t="s">
        <v>263</v>
      </c>
      <c r="B59" s="66" t="s">
        <v>270</v>
      </c>
      <c r="C59" s="67" t="s">
        <v>1177</v>
      </c>
      <c r="D59" s="68">
        <v>5.333333333333334</v>
      </c>
      <c r="E59" s="69" t="s">
        <v>136</v>
      </c>
      <c r="F59" s="70">
        <v>23.333333333333336</v>
      </c>
      <c r="G59" s="67"/>
      <c r="H59" s="71"/>
      <c r="I59" s="72"/>
      <c r="J59" s="72"/>
      <c r="K59" s="34" t="s">
        <v>65</v>
      </c>
      <c r="L59" s="79">
        <v>59</v>
      </c>
      <c r="M59" s="79"/>
      <c r="N59" s="74"/>
      <c r="O59" s="81" t="s">
        <v>284</v>
      </c>
      <c r="P59" s="83">
        <v>43740.64622685185</v>
      </c>
      <c r="Q59" s="81" t="s">
        <v>309</v>
      </c>
      <c r="R59" s="81"/>
      <c r="S59" s="81"/>
      <c r="T59" s="81" t="s">
        <v>344</v>
      </c>
      <c r="U59" s="84" t="s">
        <v>364</v>
      </c>
      <c r="V59" s="84" t="s">
        <v>364</v>
      </c>
      <c r="W59" s="83">
        <v>43740.64622685185</v>
      </c>
      <c r="X59" s="87">
        <v>43740</v>
      </c>
      <c r="Y59" s="89" t="s">
        <v>417</v>
      </c>
      <c r="Z59" s="84" t="s">
        <v>468</v>
      </c>
      <c r="AA59" s="81"/>
      <c r="AB59" s="81"/>
      <c r="AC59" s="89" t="s">
        <v>519</v>
      </c>
      <c r="AD59" s="89" t="s">
        <v>518</v>
      </c>
      <c r="AE59" s="81" t="b">
        <v>0</v>
      </c>
      <c r="AF59" s="81">
        <v>0</v>
      </c>
      <c r="AG59" s="89" t="s">
        <v>539</v>
      </c>
      <c r="AH59" s="81" t="b">
        <v>0</v>
      </c>
      <c r="AI59" s="81" t="s">
        <v>541</v>
      </c>
      <c r="AJ59" s="81"/>
      <c r="AK59" s="89" t="s">
        <v>538</v>
      </c>
      <c r="AL59" s="81" t="b">
        <v>0</v>
      </c>
      <c r="AM59" s="81">
        <v>0</v>
      </c>
      <c r="AN59" s="89" t="s">
        <v>538</v>
      </c>
      <c r="AO59" s="81" t="s">
        <v>548</v>
      </c>
      <c r="AP59" s="81" t="b">
        <v>0</v>
      </c>
      <c r="AQ59" s="89" t="s">
        <v>518</v>
      </c>
      <c r="AR59" s="81" t="s">
        <v>214</v>
      </c>
      <c r="AS59" s="81">
        <v>0</v>
      </c>
      <c r="AT59" s="81">
        <v>0</v>
      </c>
      <c r="AU59" s="81"/>
      <c r="AV59" s="81"/>
      <c r="AW59" s="81"/>
      <c r="AX59" s="81"/>
      <c r="AY59" s="81"/>
      <c r="AZ59" s="81"/>
      <c r="BA59" s="81"/>
      <c r="BB59" s="81"/>
      <c r="BC59">
        <v>3</v>
      </c>
      <c r="BD59" s="80" t="str">
        <f>REPLACE(INDEX(GroupVertices[Group],MATCH(Edges[[#This Row],[Vertex 1]],GroupVertices[Vertex],0)),1,1,"")</f>
        <v>2</v>
      </c>
      <c r="BE59" s="80" t="str">
        <f>REPLACE(INDEX(GroupVertices[Group],MATCH(Edges[[#This Row],[Vertex 2]],GroupVertices[Vertex],0)),1,1,"")</f>
        <v>2</v>
      </c>
      <c r="BF59" s="48">
        <v>0</v>
      </c>
      <c r="BG59" s="49">
        <v>0</v>
      </c>
      <c r="BH59" s="48">
        <v>0</v>
      </c>
      <c r="BI59" s="49">
        <v>0</v>
      </c>
      <c r="BJ59" s="48">
        <v>0</v>
      </c>
      <c r="BK59" s="49">
        <v>0</v>
      </c>
      <c r="BL59" s="48">
        <v>22</v>
      </c>
      <c r="BM59" s="49">
        <v>100</v>
      </c>
      <c r="BN59" s="48">
        <v>22</v>
      </c>
    </row>
    <row r="60" spans="1:66" ht="15">
      <c r="A60" s="66" t="s">
        <v>263</v>
      </c>
      <c r="B60" s="66" t="s">
        <v>270</v>
      </c>
      <c r="C60" s="67" t="s">
        <v>1177</v>
      </c>
      <c r="D60" s="68">
        <v>5.333333333333334</v>
      </c>
      <c r="E60" s="69" t="s">
        <v>136</v>
      </c>
      <c r="F60" s="70">
        <v>23.333333333333336</v>
      </c>
      <c r="G60" s="67"/>
      <c r="H60" s="71"/>
      <c r="I60" s="72"/>
      <c r="J60" s="72"/>
      <c r="K60" s="34" t="s">
        <v>65</v>
      </c>
      <c r="L60" s="79">
        <v>60</v>
      </c>
      <c r="M60" s="79"/>
      <c r="N60" s="74"/>
      <c r="O60" s="81" t="s">
        <v>284</v>
      </c>
      <c r="P60" s="83">
        <v>43740.651284722226</v>
      </c>
      <c r="Q60" s="81" t="s">
        <v>310</v>
      </c>
      <c r="R60" s="84" t="s">
        <v>330</v>
      </c>
      <c r="S60" s="81" t="s">
        <v>341</v>
      </c>
      <c r="T60" s="81" t="s">
        <v>348</v>
      </c>
      <c r="U60" s="84" t="s">
        <v>365</v>
      </c>
      <c r="V60" s="84" t="s">
        <v>365</v>
      </c>
      <c r="W60" s="83">
        <v>43740.651284722226</v>
      </c>
      <c r="X60" s="87">
        <v>43740</v>
      </c>
      <c r="Y60" s="89" t="s">
        <v>418</v>
      </c>
      <c r="Z60" s="84" t="s">
        <v>469</v>
      </c>
      <c r="AA60" s="81"/>
      <c r="AB60" s="81"/>
      <c r="AC60" s="89" t="s">
        <v>520</v>
      </c>
      <c r="AD60" s="89" t="s">
        <v>519</v>
      </c>
      <c r="AE60" s="81" t="b">
        <v>0</v>
      </c>
      <c r="AF60" s="81">
        <v>1</v>
      </c>
      <c r="AG60" s="89" t="s">
        <v>539</v>
      </c>
      <c r="AH60" s="81" t="b">
        <v>0</v>
      </c>
      <c r="AI60" s="81" t="s">
        <v>541</v>
      </c>
      <c r="AJ60" s="81"/>
      <c r="AK60" s="89" t="s">
        <v>538</v>
      </c>
      <c r="AL60" s="81" t="b">
        <v>0</v>
      </c>
      <c r="AM60" s="81">
        <v>0</v>
      </c>
      <c r="AN60" s="89" t="s">
        <v>538</v>
      </c>
      <c r="AO60" s="81" t="s">
        <v>548</v>
      </c>
      <c r="AP60" s="81" t="b">
        <v>0</v>
      </c>
      <c r="AQ60" s="89" t="s">
        <v>519</v>
      </c>
      <c r="AR60" s="81" t="s">
        <v>214</v>
      </c>
      <c r="AS60" s="81">
        <v>0</v>
      </c>
      <c r="AT60" s="81">
        <v>0</v>
      </c>
      <c r="AU60" s="81"/>
      <c r="AV60" s="81"/>
      <c r="AW60" s="81"/>
      <c r="AX60" s="81"/>
      <c r="AY60" s="81"/>
      <c r="AZ60" s="81"/>
      <c r="BA60" s="81"/>
      <c r="BB60" s="81"/>
      <c r="BC60">
        <v>3</v>
      </c>
      <c r="BD60" s="80" t="str">
        <f>REPLACE(INDEX(GroupVertices[Group],MATCH(Edges[[#This Row],[Vertex 1]],GroupVertices[Vertex],0)),1,1,"")</f>
        <v>2</v>
      </c>
      <c r="BE60" s="80" t="str">
        <f>REPLACE(INDEX(GroupVertices[Group],MATCH(Edges[[#This Row],[Vertex 2]],GroupVertices[Vertex],0)),1,1,"")</f>
        <v>2</v>
      </c>
      <c r="BF60" s="48">
        <v>1</v>
      </c>
      <c r="BG60" s="49">
        <v>2.4390243902439024</v>
      </c>
      <c r="BH60" s="48">
        <v>2</v>
      </c>
      <c r="BI60" s="49">
        <v>4.878048780487805</v>
      </c>
      <c r="BJ60" s="48">
        <v>1</v>
      </c>
      <c r="BK60" s="49">
        <v>2.4390243902439024</v>
      </c>
      <c r="BL60" s="48">
        <v>38</v>
      </c>
      <c r="BM60" s="49">
        <v>92.6829268292683</v>
      </c>
      <c r="BN60" s="48">
        <v>41</v>
      </c>
    </row>
    <row r="61" spans="1:66" ht="15">
      <c r="A61" s="66" t="s">
        <v>263</v>
      </c>
      <c r="B61" s="66" t="s">
        <v>270</v>
      </c>
      <c r="C61" s="67" t="s">
        <v>1177</v>
      </c>
      <c r="D61" s="68">
        <v>5.333333333333334</v>
      </c>
      <c r="E61" s="69" t="s">
        <v>136</v>
      </c>
      <c r="F61" s="70">
        <v>23.333333333333336</v>
      </c>
      <c r="G61" s="67"/>
      <c r="H61" s="71"/>
      <c r="I61" s="72"/>
      <c r="J61" s="72"/>
      <c r="K61" s="34" t="s">
        <v>65</v>
      </c>
      <c r="L61" s="79">
        <v>61</v>
      </c>
      <c r="M61" s="79"/>
      <c r="N61" s="74"/>
      <c r="O61" s="81" t="s">
        <v>284</v>
      </c>
      <c r="P61" s="83">
        <v>43740.66407407408</v>
      </c>
      <c r="Q61" s="81" t="s">
        <v>295</v>
      </c>
      <c r="R61" s="84" t="s">
        <v>321</v>
      </c>
      <c r="S61" s="81" t="s">
        <v>336</v>
      </c>
      <c r="T61" s="81" t="s">
        <v>348</v>
      </c>
      <c r="U61" s="84" t="s">
        <v>355</v>
      </c>
      <c r="V61" s="84" t="s">
        <v>355</v>
      </c>
      <c r="W61" s="83">
        <v>43740.66407407408</v>
      </c>
      <c r="X61" s="87">
        <v>43740</v>
      </c>
      <c r="Y61" s="89" t="s">
        <v>400</v>
      </c>
      <c r="Z61" s="84" t="s">
        <v>451</v>
      </c>
      <c r="AA61" s="81"/>
      <c r="AB61" s="81"/>
      <c r="AC61" s="89" t="s">
        <v>502</v>
      </c>
      <c r="AD61" s="89" t="s">
        <v>520</v>
      </c>
      <c r="AE61" s="81" t="b">
        <v>0</v>
      </c>
      <c r="AF61" s="81">
        <v>0</v>
      </c>
      <c r="AG61" s="89" t="s">
        <v>539</v>
      </c>
      <c r="AH61" s="81" t="b">
        <v>0</v>
      </c>
      <c r="AI61" s="81" t="s">
        <v>541</v>
      </c>
      <c r="AJ61" s="81"/>
      <c r="AK61" s="89" t="s">
        <v>538</v>
      </c>
      <c r="AL61" s="81" t="b">
        <v>0</v>
      </c>
      <c r="AM61" s="81">
        <v>0</v>
      </c>
      <c r="AN61" s="89" t="s">
        <v>538</v>
      </c>
      <c r="AO61" s="81" t="s">
        <v>548</v>
      </c>
      <c r="AP61" s="81" t="b">
        <v>0</v>
      </c>
      <c r="AQ61" s="89" t="s">
        <v>520</v>
      </c>
      <c r="AR61" s="81" t="s">
        <v>214</v>
      </c>
      <c r="AS61" s="81">
        <v>0</v>
      </c>
      <c r="AT61" s="81">
        <v>0</v>
      </c>
      <c r="AU61" s="81"/>
      <c r="AV61" s="81"/>
      <c r="AW61" s="81"/>
      <c r="AX61" s="81"/>
      <c r="AY61" s="81"/>
      <c r="AZ61" s="81"/>
      <c r="BA61" s="81"/>
      <c r="BB61" s="81"/>
      <c r="BC61">
        <v>3</v>
      </c>
      <c r="BD61" s="80" t="str">
        <f>REPLACE(INDEX(GroupVertices[Group],MATCH(Edges[[#This Row],[Vertex 1]],GroupVertices[Vertex],0)),1,1,"")</f>
        <v>2</v>
      </c>
      <c r="BE61" s="80" t="str">
        <f>REPLACE(INDEX(GroupVertices[Group],MATCH(Edges[[#This Row],[Vertex 2]],GroupVertices[Vertex],0)),1,1,"")</f>
        <v>2</v>
      </c>
      <c r="BF61" s="48"/>
      <c r="BG61" s="49"/>
      <c r="BH61" s="48"/>
      <c r="BI61" s="49"/>
      <c r="BJ61" s="48"/>
      <c r="BK61" s="49"/>
      <c r="BL61" s="48"/>
      <c r="BM61" s="49"/>
      <c r="BN61" s="48"/>
    </row>
    <row r="62" spans="1:66" ht="15">
      <c r="A62" s="66" t="s">
        <v>264</v>
      </c>
      <c r="B62" s="66" t="s">
        <v>263</v>
      </c>
      <c r="C62" s="67" t="s">
        <v>1177</v>
      </c>
      <c r="D62" s="68">
        <v>5.333333333333334</v>
      </c>
      <c r="E62" s="69" t="s">
        <v>136</v>
      </c>
      <c r="F62" s="70">
        <v>23.333333333333336</v>
      </c>
      <c r="G62" s="67"/>
      <c r="H62" s="71"/>
      <c r="I62" s="72"/>
      <c r="J62" s="72"/>
      <c r="K62" s="34" t="s">
        <v>65</v>
      </c>
      <c r="L62" s="79">
        <v>62</v>
      </c>
      <c r="M62" s="79"/>
      <c r="N62" s="74"/>
      <c r="O62" s="81" t="s">
        <v>282</v>
      </c>
      <c r="P62" s="83">
        <v>43740.49009259259</v>
      </c>
      <c r="Q62" s="81" t="s">
        <v>301</v>
      </c>
      <c r="R62" s="81"/>
      <c r="S62" s="81"/>
      <c r="T62" s="81" t="s">
        <v>342</v>
      </c>
      <c r="U62" s="81"/>
      <c r="V62" s="84" t="s">
        <v>380</v>
      </c>
      <c r="W62" s="83">
        <v>43740.49009259259</v>
      </c>
      <c r="X62" s="87">
        <v>43740</v>
      </c>
      <c r="Y62" s="89" t="s">
        <v>419</v>
      </c>
      <c r="Z62" s="84" t="s">
        <v>470</v>
      </c>
      <c r="AA62" s="81"/>
      <c r="AB62" s="81"/>
      <c r="AC62" s="89" t="s">
        <v>521</v>
      </c>
      <c r="AD62" s="81"/>
      <c r="AE62" s="81" t="b">
        <v>0</v>
      </c>
      <c r="AF62" s="81">
        <v>0</v>
      </c>
      <c r="AG62" s="89" t="s">
        <v>538</v>
      </c>
      <c r="AH62" s="81" t="b">
        <v>0</v>
      </c>
      <c r="AI62" s="81" t="s">
        <v>541</v>
      </c>
      <c r="AJ62" s="81"/>
      <c r="AK62" s="89" t="s">
        <v>538</v>
      </c>
      <c r="AL62" s="81" t="b">
        <v>0</v>
      </c>
      <c r="AM62" s="81">
        <v>1</v>
      </c>
      <c r="AN62" s="89" t="s">
        <v>509</v>
      </c>
      <c r="AO62" s="81" t="s">
        <v>545</v>
      </c>
      <c r="AP62" s="81" t="b">
        <v>0</v>
      </c>
      <c r="AQ62" s="89" t="s">
        <v>509</v>
      </c>
      <c r="AR62" s="81" t="s">
        <v>214</v>
      </c>
      <c r="AS62" s="81">
        <v>0</v>
      </c>
      <c r="AT62" s="81">
        <v>0</v>
      </c>
      <c r="AU62" s="81"/>
      <c r="AV62" s="81"/>
      <c r="AW62" s="81"/>
      <c r="AX62" s="81"/>
      <c r="AY62" s="81"/>
      <c r="AZ62" s="81"/>
      <c r="BA62" s="81"/>
      <c r="BB62" s="81"/>
      <c r="BC62">
        <v>3</v>
      </c>
      <c r="BD62" s="80" t="str">
        <f>REPLACE(INDEX(GroupVertices[Group],MATCH(Edges[[#This Row],[Vertex 1]],GroupVertices[Vertex],0)),1,1,"")</f>
        <v>2</v>
      </c>
      <c r="BE62" s="80" t="str">
        <f>REPLACE(INDEX(GroupVertices[Group],MATCH(Edges[[#This Row],[Vertex 2]],GroupVertices[Vertex],0)),1,1,"")</f>
        <v>2</v>
      </c>
      <c r="BF62" s="48"/>
      <c r="BG62" s="49"/>
      <c r="BH62" s="48"/>
      <c r="BI62" s="49"/>
      <c r="BJ62" s="48"/>
      <c r="BK62" s="49"/>
      <c r="BL62" s="48"/>
      <c r="BM62" s="49"/>
      <c r="BN62" s="48"/>
    </row>
    <row r="63" spans="1:66" ht="15">
      <c r="A63" s="66" t="s">
        <v>264</v>
      </c>
      <c r="B63" s="66" t="s">
        <v>263</v>
      </c>
      <c r="C63" s="67" t="s">
        <v>1177</v>
      </c>
      <c r="D63" s="68">
        <v>5.333333333333334</v>
      </c>
      <c r="E63" s="69" t="s">
        <v>136</v>
      </c>
      <c r="F63" s="70">
        <v>23.333333333333336</v>
      </c>
      <c r="G63" s="67"/>
      <c r="H63" s="71"/>
      <c r="I63" s="72"/>
      <c r="J63" s="72"/>
      <c r="K63" s="34" t="s">
        <v>65</v>
      </c>
      <c r="L63" s="79">
        <v>63</v>
      </c>
      <c r="M63" s="79"/>
      <c r="N63" s="74"/>
      <c r="O63" s="81" t="s">
        <v>282</v>
      </c>
      <c r="P63" s="83">
        <v>43740.53996527778</v>
      </c>
      <c r="Q63" s="81" t="s">
        <v>302</v>
      </c>
      <c r="R63" s="81"/>
      <c r="S63" s="81"/>
      <c r="T63" s="81"/>
      <c r="U63" s="81"/>
      <c r="V63" s="84" t="s">
        <v>380</v>
      </c>
      <c r="W63" s="83">
        <v>43740.53996527778</v>
      </c>
      <c r="X63" s="87">
        <v>43740</v>
      </c>
      <c r="Y63" s="89" t="s">
        <v>420</v>
      </c>
      <c r="Z63" s="84" t="s">
        <v>471</v>
      </c>
      <c r="AA63" s="81"/>
      <c r="AB63" s="81"/>
      <c r="AC63" s="89" t="s">
        <v>522</v>
      </c>
      <c r="AD63" s="81"/>
      <c r="AE63" s="81" t="b">
        <v>0</v>
      </c>
      <c r="AF63" s="81">
        <v>0</v>
      </c>
      <c r="AG63" s="89" t="s">
        <v>538</v>
      </c>
      <c r="AH63" s="81" t="b">
        <v>0</v>
      </c>
      <c r="AI63" s="81" t="s">
        <v>541</v>
      </c>
      <c r="AJ63" s="81"/>
      <c r="AK63" s="89" t="s">
        <v>538</v>
      </c>
      <c r="AL63" s="81" t="b">
        <v>0</v>
      </c>
      <c r="AM63" s="81">
        <v>0</v>
      </c>
      <c r="AN63" s="89" t="s">
        <v>510</v>
      </c>
      <c r="AO63" s="81" t="s">
        <v>545</v>
      </c>
      <c r="AP63" s="81" t="b">
        <v>0</v>
      </c>
      <c r="AQ63" s="89" t="s">
        <v>510</v>
      </c>
      <c r="AR63" s="81" t="s">
        <v>214</v>
      </c>
      <c r="AS63" s="81">
        <v>0</v>
      </c>
      <c r="AT63" s="81">
        <v>0</v>
      </c>
      <c r="AU63" s="81"/>
      <c r="AV63" s="81"/>
      <c r="AW63" s="81"/>
      <c r="AX63" s="81"/>
      <c r="AY63" s="81"/>
      <c r="AZ63" s="81"/>
      <c r="BA63" s="81"/>
      <c r="BB63" s="81"/>
      <c r="BC63">
        <v>3</v>
      </c>
      <c r="BD63" s="80" t="str">
        <f>REPLACE(INDEX(GroupVertices[Group],MATCH(Edges[[#This Row],[Vertex 1]],GroupVertices[Vertex],0)),1,1,"")</f>
        <v>2</v>
      </c>
      <c r="BE63" s="80" t="str">
        <f>REPLACE(INDEX(GroupVertices[Group],MATCH(Edges[[#This Row],[Vertex 2]],GroupVertices[Vertex],0)),1,1,"")</f>
        <v>2</v>
      </c>
      <c r="BF63" s="48">
        <v>0</v>
      </c>
      <c r="BG63" s="49">
        <v>0</v>
      </c>
      <c r="BH63" s="48">
        <v>2</v>
      </c>
      <c r="BI63" s="49">
        <v>7.6923076923076925</v>
      </c>
      <c r="BJ63" s="48">
        <v>0</v>
      </c>
      <c r="BK63" s="49">
        <v>0</v>
      </c>
      <c r="BL63" s="48">
        <v>24</v>
      </c>
      <c r="BM63" s="49">
        <v>92.3076923076923</v>
      </c>
      <c r="BN63" s="48">
        <v>26</v>
      </c>
    </row>
    <row r="64" spans="1:66" ht="15">
      <c r="A64" s="66" t="s">
        <v>264</v>
      </c>
      <c r="B64" s="66" t="s">
        <v>263</v>
      </c>
      <c r="C64" s="67" t="s">
        <v>1177</v>
      </c>
      <c r="D64" s="68">
        <v>5.333333333333334</v>
      </c>
      <c r="E64" s="69" t="s">
        <v>136</v>
      </c>
      <c r="F64" s="70">
        <v>23.333333333333336</v>
      </c>
      <c r="G64" s="67"/>
      <c r="H64" s="71"/>
      <c r="I64" s="72"/>
      <c r="J64" s="72"/>
      <c r="K64" s="34" t="s">
        <v>65</v>
      </c>
      <c r="L64" s="79">
        <v>64</v>
      </c>
      <c r="M64" s="79"/>
      <c r="N64" s="74"/>
      <c r="O64" s="81" t="s">
        <v>282</v>
      </c>
      <c r="P64" s="83">
        <v>43740.67113425926</v>
      </c>
      <c r="Q64" s="81" t="s">
        <v>290</v>
      </c>
      <c r="R64" s="81"/>
      <c r="S64" s="81"/>
      <c r="T64" s="81" t="s">
        <v>344</v>
      </c>
      <c r="U64" s="81"/>
      <c r="V64" s="84" t="s">
        <v>380</v>
      </c>
      <c r="W64" s="83">
        <v>43740.67113425926</v>
      </c>
      <c r="X64" s="87">
        <v>43740</v>
      </c>
      <c r="Y64" s="89" t="s">
        <v>421</v>
      </c>
      <c r="Z64" s="84" t="s">
        <v>472</v>
      </c>
      <c r="AA64" s="81"/>
      <c r="AB64" s="81"/>
      <c r="AC64" s="89" t="s">
        <v>523</v>
      </c>
      <c r="AD64" s="81"/>
      <c r="AE64" s="81" t="b">
        <v>0</v>
      </c>
      <c r="AF64" s="81">
        <v>0</v>
      </c>
      <c r="AG64" s="89" t="s">
        <v>538</v>
      </c>
      <c r="AH64" s="81" t="b">
        <v>0</v>
      </c>
      <c r="AI64" s="81" t="s">
        <v>541</v>
      </c>
      <c r="AJ64" s="81"/>
      <c r="AK64" s="89" t="s">
        <v>538</v>
      </c>
      <c r="AL64" s="81" t="b">
        <v>0</v>
      </c>
      <c r="AM64" s="81">
        <v>2</v>
      </c>
      <c r="AN64" s="89" t="s">
        <v>518</v>
      </c>
      <c r="AO64" s="81" t="s">
        <v>545</v>
      </c>
      <c r="AP64" s="81" t="b">
        <v>0</v>
      </c>
      <c r="AQ64" s="89" t="s">
        <v>518</v>
      </c>
      <c r="AR64" s="81" t="s">
        <v>214</v>
      </c>
      <c r="AS64" s="81">
        <v>0</v>
      </c>
      <c r="AT64" s="81">
        <v>0</v>
      </c>
      <c r="AU64" s="81"/>
      <c r="AV64" s="81"/>
      <c r="AW64" s="81"/>
      <c r="AX64" s="81"/>
      <c r="AY64" s="81"/>
      <c r="AZ64" s="81"/>
      <c r="BA64" s="81"/>
      <c r="BB64" s="81"/>
      <c r="BC64">
        <v>3</v>
      </c>
      <c r="BD64" s="80" t="str">
        <f>REPLACE(INDEX(GroupVertices[Group],MATCH(Edges[[#This Row],[Vertex 1]],GroupVertices[Vertex],0)),1,1,"")</f>
        <v>2</v>
      </c>
      <c r="BE64" s="80" t="str">
        <f>REPLACE(INDEX(GroupVertices[Group],MATCH(Edges[[#This Row],[Vertex 2]],GroupVertices[Vertex],0)),1,1,"")</f>
        <v>2</v>
      </c>
      <c r="BF64" s="48"/>
      <c r="BG64" s="49"/>
      <c r="BH64" s="48"/>
      <c r="BI64" s="49"/>
      <c r="BJ64" s="48"/>
      <c r="BK64" s="49"/>
      <c r="BL64" s="48"/>
      <c r="BM64" s="49"/>
      <c r="BN64" s="48"/>
    </row>
    <row r="65" spans="1:66" ht="15">
      <c r="A65" s="66" t="s">
        <v>264</v>
      </c>
      <c r="B65" s="66" t="s">
        <v>270</v>
      </c>
      <c r="C65" s="67" t="s">
        <v>1173</v>
      </c>
      <c r="D65" s="68">
        <v>3</v>
      </c>
      <c r="E65" s="69" t="s">
        <v>132</v>
      </c>
      <c r="F65" s="70">
        <v>32</v>
      </c>
      <c r="G65" s="67"/>
      <c r="H65" s="71"/>
      <c r="I65" s="72"/>
      <c r="J65" s="72"/>
      <c r="K65" s="34" t="s">
        <v>65</v>
      </c>
      <c r="L65" s="79">
        <v>65</v>
      </c>
      <c r="M65" s="79"/>
      <c r="N65" s="74"/>
      <c r="O65" s="81" t="s">
        <v>283</v>
      </c>
      <c r="P65" s="83">
        <v>43740.67113425926</v>
      </c>
      <c r="Q65" s="81" t="s">
        <v>290</v>
      </c>
      <c r="R65" s="81"/>
      <c r="S65" s="81"/>
      <c r="T65" s="81" t="s">
        <v>344</v>
      </c>
      <c r="U65" s="81"/>
      <c r="V65" s="84" t="s">
        <v>380</v>
      </c>
      <c r="W65" s="83">
        <v>43740.67113425926</v>
      </c>
      <c r="X65" s="87">
        <v>43740</v>
      </c>
      <c r="Y65" s="89" t="s">
        <v>421</v>
      </c>
      <c r="Z65" s="84" t="s">
        <v>472</v>
      </c>
      <c r="AA65" s="81"/>
      <c r="AB65" s="81"/>
      <c r="AC65" s="89" t="s">
        <v>523</v>
      </c>
      <c r="AD65" s="81"/>
      <c r="AE65" s="81" t="b">
        <v>0</v>
      </c>
      <c r="AF65" s="81">
        <v>0</v>
      </c>
      <c r="AG65" s="89" t="s">
        <v>538</v>
      </c>
      <c r="AH65" s="81" t="b">
        <v>0</v>
      </c>
      <c r="AI65" s="81" t="s">
        <v>541</v>
      </c>
      <c r="AJ65" s="81"/>
      <c r="AK65" s="89" t="s">
        <v>538</v>
      </c>
      <c r="AL65" s="81" t="b">
        <v>0</v>
      </c>
      <c r="AM65" s="81">
        <v>2</v>
      </c>
      <c r="AN65" s="89" t="s">
        <v>518</v>
      </c>
      <c r="AO65" s="81" t="s">
        <v>545</v>
      </c>
      <c r="AP65" s="81" t="b">
        <v>0</v>
      </c>
      <c r="AQ65" s="89" t="s">
        <v>518</v>
      </c>
      <c r="AR65" s="81" t="s">
        <v>214</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8">
        <v>2</v>
      </c>
      <c r="BG65" s="49">
        <v>5.405405405405405</v>
      </c>
      <c r="BH65" s="48">
        <v>3</v>
      </c>
      <c r="BI65" s="49">
        <v>8.108108108108109</v>
      </c>
      <c r="BJ65" s="48">
        <v>0</v>
      </c>
      <c r="BK65" s="49">
        <v>0</v>
      </c>
      <c r="BL65" s="48">
        <v>32</v>
      </c>
      <c r="BM65" s="49">
        <v>86.48648648648648</v>
      </c>
      <c r="BN65" s="48">
        <v>37</v>
      </c>
    </row>
    <row r="66" spans="1:66" ht="15">
      <c r="A66" s="66" t="s">
        <v>264</v>
      </c>
      <c r="B66" s="66" t="s">
        <v>262</v>
      </c>
      <c r="C66" s="67" t="s">
        <v>1173</v>
      </c>
      <c r="D66" s="68">
        <v>3</v>
      </c>
      <c r="E66" s="69" t="s">
        <v>132</v>
      </c>
      <c r="F66" s="70">
        <v>32</v>
      </c>
      <c r="G66" s="67"/>
      <c r="H66" s="71"/>
      <c r="I66" s="72"/>
      <c r="J66" s="72"/>
      <c r="K66" s="34" t="s">
        <v>65</v>
      </c>
      <c r="L66" s="79">
        <v>66</v>
      </c>
      <c r="M66" s="79"/>
      <c r="N66" s="74"/>
      <c r="O66" s="81" t="s">
        <v>283</v>
      </c>
      <c r="P66" s="83">
        <v>43740.49009259259</v>
      </c>
      <c r="Q66" s="81" t="s">
        <v>301</v>
      </c>
      <c r="R66" s="81"/>
      <c r="S66" s="81"/>
      <c r="T66" s="81" t="s">
        <v>342</v>
      </c>
      <c r="U66" s="81"/>
      <c r="V66" s="84" t="s">
        <v>380</v>
      </c>
      <c r="W66" s="83">
        <v>43740.49009259259</v>
      </c>
      <c r="X66" s="87">
        <v>43740</v>
      </c>
      <c r="Y66" s="89" t="s">
        <v>419</v>
      </c>
      <c r="Z66" s="84" t="s">
        <v>470</v>
      </c>
      <c r="AA66" s="81"/>
      <c r="AB66" s="81"/>
      <c r="AC66" s="89" t="s">
        <v>521</v>
      </c>
      <c r="AD66" s="81"/>
      <c r="AE66" s="81" t="b">
        <v>0</v>
      </c>
      <c r="AF66" s="81">
        <v>0</v>
      </c>
      <c r="AG66" s="89" t="s">
        <v>538</v>
      </c>
      <c r="AH66" s="81" t="b">
        <v>0</v>
      </c>
      <c r="AI66" s="81" t="s">
        <v>541</v>
      </c>
      <c r="AJ66" s="81"/>
      <c r="AK66" s="89" t="s">
        <v>538</v>
      </c>
      <c r="AL66" s="81" t="b">
        <v>0</v>
      </c>
      <c r="AM66" s="81">
        <v>1</v>
      </c>
      <c r="AN66" s="89" t="s">
        <v>509</v>
      </c>
      <c r="AO66" s="81" t="s">
        <v>545</v>
      </c>
      <c r="AP66" s="81" t="b">
        <v>0</v>
      </c>
      <c r="AQ66" s="89" t="s">
        <v>509</v>
      </c>
      <c r="AR66" s="81" t="s">
        <v>214</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1</v>
      </c>
      <c r="BF66" s="48">
        <v>1</v>
      </c>
      <c r="BG66" s="49">
        <v>5.555555555555555</v>
      </c>
      <c r="BH66" s="48">
        <v>0</v>
      </c>
      <c r="BI66" s="49">
        <v>0</v>
      </c>
      <c r="BJ66" s="48">
        <v>0</v>
      </c>
      <c r="BK66" s="49">
        <v>0</v>
      </c>
      <c r="BL66" s="48">
        <v>17</v>
      </c>
      <c r="BM66" s="49">
        <v>94.44444444444444</v>
      </c>
      <c r="BN66" s="48">
        <v>18</v>
      </c>
    </row>
    <row r="67" spans="1:66" ht="15">
      <c r="A67" s="66" t="s">
        <v>265</v>
      </c>
      <c r="B67" s="66" t="s">
        <v>262</v>
      </c>
      <c r="C67" s="67" t="s">
        <v>1173</v>
      </c>
      <c r="D67" s="68">
        <v>3</v>
      </c>
      <c r="E67" s="69" t="s">
        <v>132</v>
      </c>
      <c r="F67" s="70">
        <v>32</v>
      </c>
      <c r="G67" s="67"/>
      <c r="H67" s="71"/>
      <c r="I67" s="72"/>
      <c r="J67" s="72"/>
      <c r="K67" s="34" t="s">
        <v>66</v>
      </c>
      <c r="L67" s="79">
        <v>67</v>
      </c>
      <c r="M67" s="79"/>
      <c r="N67" s="74"/>
      <c r="O67" s="81" t="s">
        <v>282</v>
      </c>
      <c r="P67" s="83">
        <v>43740.358564814815</v>
      </c>
      <c r="Q67" s="81" t="s">
        <v>300</v>
      </c>
      <c r="R67" s="81"/>
      <c r="S67" s="81"/>
      <c r="T67" s="81"/>
      <c r="U67" s="81"/>
      <c r="V67" s="84" t="s">
        <v>381</v>
      </c>
      <c r="W67" s="83">
        <v>43740.358564814815</v>
      </c>
      <c r="X67" s="87">
        <v>43740</v>
      </c>
      <c r="Y67" s="89" t="s">
        <v>422</v>
      </c>
      <c r="Z67" s="84" t="s">
        <v>473</v>
      </c>
      <c r="AA67" s="81"/>
      <c r="AB67" s="81"/>
      <c r="AC67" s="89" t="s">
        <v>524</v>
      </c>
      <c r="AD67" s="81"/>
      <c r="AE67" s="81" t="b">
        <v>0</v>
      </c>
      <c r="AF67" s="81">
        <v>0</v>
      </c>
      <c r="AG67" s="89" t="s">
        <v>538</v>
      </c>
      <c r="AH67" s="81" t="b">
        <v>0</v>
      </c>
      <c r="AI67" s="81" t="s">
        <v>541</v>
      </c>
      <c r="AJ67" s="81"/>
      <c r="AK67" s="89" t="s">
        <v>538</v>
      </c>
      <c r="AL67" s="81" t="b">
        <v>0</v>
      </c>
      <c r="AM67" s="81">
        <v>2</v>
      </c>
      <c r="AN67" s="89" t="s">
        <v>528</v>
      </c>
      <c r="AO67" s="81" t="s">
        <v>545</v>
      </c>
      <c r="AP67" s="81" t="b">
        <v>0</v>
      </c>
      <c r="AQ67" s="89" t="s">
        <v>528</v>
      </c>
      <c r="AR67" s="81" t="s">
        <v>214</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1</v>
      </c>
      <c r="BF67" s="48"/>
      <c r="BG67" s="49"/>
      <c r="BH67" s="48"/>
      <c r="BI67" s="49"/>
      <c r="BJ67" s="48"/>
      <c r="BK67" s="49"/>
      <c r="BL67" s="48"/>
      <c r="BM67" s="49"/>
      <c r="BN67" s="48"/>
    </row>
    <row r="68" spans="1:66" ht="15">
      <c r="A68" s="66" t="s">
        <v>262</v>
      </c>
      <c r="B68" s="66" t="s">
        <v>262</v>
      </c>
      <c r="C68" s="67" t="s">
        <v>1174</v>
      </c>
      <c r="D68" s="68">
        <v>3</v>
      </c>
      <c r="E68" s="69" t="s">
        <v>136</v>
      </c>
      <c r="F68" s="70">
        <v>27.666666666666668</v>
      </c>
      <c r="G68" s="67"/>
      <c r="H68" s="71"/>
      <c r="I68" s="72"/>
      <c r="J68" s="72"/>
      <c r="K68" s="34" t="s">
        <v>65</v>
      </c>
      <c r="L68" s="79">
        <v>68</v>
      </c>
      <c r="M68" s="79"/>
      <c r="N68" s="74"/>
      <c r="O68" s="81" t="s">
        <v>214</v>
      </c>
      <c r="P68" s="83">
        <v>43735.54167824074</v>
      </c>
      <c r="Q68" s="81" t="s">
        <v>285</v>
      </c>
      <c r="R68" s="84" t="s">
        <v>322</v>
      </c>
      <c r="S68" s="81" t="s">
        <v>333</v>
      </c>
      <c r="T68" s="81" t="s">
        <v>342</v>
      </c>
      <c r="U68" s="84" t="s">
        <v>366</v>
      </c>
      <c r="V68" s="84" t="s">
        <v>366</v>
      </c>
      <c r="W68" s="83">
        <v>43735.54167824074</v>
      </c>
      <c r="X68" s="87">
        <v>43735</v>
      </c>
      <c r="Y68" s="89" t="s">
        <v>423</v>
      </c>
      <c r="Z68" s="84" t="s">
        <v>474</v>
      </c>
      <c r="AA68" s="81"/>
      <c r="AB68" s="81"/>
      <c r="AC68" s="89" t="s">
        <v>525</v>
      </c>
      <c r="AD68" s="81"/>
      <c r="AE68" s="81" t="b">
        <v>0</v>
      </c>
      <c r="AF68" s="81">
        <v>2</v>
      </c>
      <c r="AG68" s="89" t="s">
        <v>538</v>
      </c>
      <c r="AH68" s="81" t="b">
        <v>0</v>
      </c>
      <c r="AI68" s="81" t="s">
        <v>541</v>
      </c>
      <c r="AJ68" s="81"/>
      <c r="AK68" s="89" t="s">
        <v>538</v>
      </c>
      <c r="AL68" s="81" t="b">
        <v>0</v>
      </c>
      <c r="AM68" s="81">
        <v>6</v>
      </c>
      <c r="AN68" s="89" t="s">
        <v>538</v>
      </c>
      <c r="AO68" s="81" t="s">
        <v>549</v>
      </c>
      <c r="AP68" s="81" t="b">
        <v>0</v>
      </c>
      <c r="AQ68" s="89" t="s">
        <v>525</v>
      </c>
      <c r="AR68" s="81" t="s">
        <v>214</v>
      </c>
      <c r="AS68" s="81">
        <v>0</v>
      </c>
      <c r="AT68" s="81">
        <v>0</v>
      </c>
      <c r="AU68" s="81"/>
      <c r="AV68" s="81"/>
      <c r="AW68" s="81"/>
      <c r="AX68" s="81"/>
      <c r="AY68" s="81"/>
      <c r="AZ68" s="81"/>
      <c r="BA68" s="81"/>
      <c r="BB68" s="81"/>
      <c r="BC68">
        <v>2</v>
      </c>
      <c r="BD68" s="80" t="str">
        <f>REPLACE(INDEX(GroupVertices[Group],MATCH(Edges[[#This Row],[Vertex 1]],GroupVertices[Vertex],0)),1,1,"")</f>
        <v>1</v>
      </c>
      <c r="BE68" s="80" t="str">
        <f>REPLACE(INDEX(GroupVertices[Group],MATCH(Edges[[#This Row],[Vertex 2]],GroupVertices[Vertex],0)),1,1,"")</f>
        <v>1</v>
      </c>
      <c r="BF68" s="48">
        <v>0</v>
      </c>
      <c r="BG68" s="49">
        <v>0</v>
      </c>
      <c r="BH68" s="48">
        <v>0</v>
      </c>
      <c r="BI68" s="49">
        <v>0</v>
      </c>
      <c r="BJ68" s="48">
        <v>0</v>
      </c>
      <c r="BK68" s="49">
        <v>0</v>
      </c>
      <c r="BL68" s="48">
        <v>21</v>
      </c>
      <c r="BM68" s="49">
        <v>100</v>
      </c>
      <c r="BN68" s="48">
        <v>21</v>
      </c>
    </row>
    <row r="69" spans="1:66" ht="15">
      <c r="A69" s="66" t="s">
        <v>262</v>
      </c>
      <c r="B69" s="66" t="s">
        <v>262</v>
      </c>
      <c r="C69" s="67" t="s">
        <v>1174</v>
      </c>
      <c r="D69" s="68">
        <v>3</v>
      </c>
      <c r="E69" s="69" t="s">
        <v>136</v>
      </c>
      <c r="F69" s="70">
        <v>27.666666666666668</v>
      </c>
      <c r="G69" s="67"/>
      <c r="H69" s="71"/>
      <c r="I69" s="72"/>
      <c r="J69" s="72"/>
      <c r="K69" s="34" t="s">
        <v>65</v>
      </c>
      <c r="L69" s="79">
        <v>69</v>
      </c>
      <c r="M69" s="79"/>
      <c r="N69" s="74"/>
      <c r="O69" s="81" t="s">
        <v>214</v>
      </c>
      <c r="P69" s="83">
        <v>43740.32297453703</v>
      </c>
      <c r="Q69" s="81" t="s">
        <v>298</v>
      </c>
      <c r="R69" s="81"/>
      <c r="S69" s="81"/>
      <c r="T69" s="81" t="s">
        <v>342</v>
      </c>
      <c r="U69" s="81"/>
      <c r="V69" s="84" t="s">
        <v>378</v>
      </c>
      <c r="W69" s="83">
        <v>43740.32297453703</v>
      </c>
      <c r="X69" s="87">
        <v>43740</v>
      </c>
      <c r="Y69" s="89" t="s">
        <v>424</v>
      </c>
      <c r="Z69" s="84" t="s">
        <v>475</v>
      </c>
      <c r="AA69" s="81"/>
      <c r="AB69" s="81"/>
      <c r="AC69" s="89" t="s">
        <v>526</v>
      </c>
      <c r="AD69" s="81"/>
      <c r="AE69" s="81" t="b">
        <v>0</v>
      </c>
      <c r="AF69" s="81">
        <v>5</v>
      </c>
      <c r="AG69" s="89" t="s">
        <v>538</v>
      </c>
      <c r="AH69" s="81" t="b">
        <v>0</v>
      </c>
      <c r="AI69" s="81" t="s">
        <v>541</v>
      </c>
      <c r="AJ69" s="81"/>
      <c r="AK69" s="89" t="s">
        <v>538</v>
      </c>
      <c r="AL69" s="81" t="b">
        <v>0</v>
      </c>
      <c r="AM69" s="81">
        <v>1</v>
      </c>
      <c r="AN69" s="89" t="s">
        <v>538</v>
      </c>
      <c r="AO69" s="81" t="s">
        <v>544</v>
      </c>
      <c r="AP69" s="81" t="b">
        <v>0</v>
      </c>
      <c r="AQ69" s="89" t="s">
        <v>526</v>
      </c>
      <c r="AR69" s="81" t="s">
        <v>214</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c r="BF69" s="48">
        <v>0</v>
      </c>
      <c r="BG69" s="49">
        <v>0</v>
      </c>
      <c r="BH69" s="48">
        <v>0</v>
      </c>
      <c r="BI69" s="49">
        <v>0</v>
      </c>
      <c r="BJ69" s="48">
        <v>0</v>
      </c>
      <c r="BK69" s="49">
        <v>0</v>
      </c>
      <c r="BL69" s="48">
        <v>16</v>
      </c>
      <c r="BM69" s="49">
        <v>100</v>
      </c>
      <c r="BN69" s="48">
        <v>16</v>
      </c>
    </row>
    <row r="70" spans="1:66" ht="15">
      <c r="A70" s="66" t="s">
        <v>262</v>
      </c>
      <c r="B70" s="66" t="s">
        <v>281</v>
      </c>
      <c r="C70" s="67" t="s">
        <v>1178</v>
      </c>
      <c r="D70" s="68">
        <v>10</v>
      </c>
      <c r="E70" s="69" t="s">
        <v>136</v>
      </c>
      <c r="F70" s="70">
        <v>6</v>
      </c>
      <c r="G70" s="67"/>
      <c r="H70" s="71"/>
      <c r="I70" s="72"/>
      <c r="J70" s="72"/>
      <c r="K70" s="34" t="s">
        <v>65</v>
      </c>
      <c r="L70" s="79">
        <v>70</v>
      </c>
      <c r="M70" s="79"/>
      <c r="N70" s="74"/>
      <c r="O70" s="81" t="s">
        <v>283</v>
      </c>
      <c r="P70" s="83">
        <v>43740.33472222222</v>
      </c>
      <c r="Q70" s="81" t="s">
        <v>299</v>
      </c>
      <c r="R70" s="81"/>
      <c r="S70" s="81"/>
      <c r="T70" s="81" t="s">
        <v>342</v>
      </c>
      <c r="U70" s="81"/>
      <c r="V70" s="84" t="s">
        <v>378</v>
      </c>
      <c r="W70" s="83">
        <v>43740.33472222222</v>
      </c>
      <c r="X70" s="87">
        <v>43740</v>
      </c>
      <c r="Y70" s="89" t="s">
        <v>425</v>
      </c>
      <c r="Z70" s="84" t="s">
        <v>476</v>
      </c>
      <c r="AA70" s="81"/>
      <c r="AB70" s="81"/>
      <c r="AC70" s="89" t="s">
        <v>527</v>
      </c>
      <c r="AD70" s="89" t="s">
        <v>526</v>
      </c>
      <c r="AE70" s="81" t="b">
        <v>0</v>
      </c>
      <c r="AF70" s="81">
        <v>6</v>
      </c>
      <c r="AG70" s="89" t="s">
        <v>540</v>
      </c>
      <c r="AH70" s="81" t="b">
        <v>0</v>
      </c>
      <c r="AI70" s="81" t="s">
        <v>541</v>
      </c>
      <c r="AJ70" s="81"/>
      <c r="AK70" s="89" t="s">
        <v>538</v>
      </c>
      <c r="AL70" s="81" t="b">
        <v>0</v>
      </c>
      <c r="AM70" s="81">
        <v>1</v>
      </c>
      <c r="AN70" s="89" t="s">
        <v>538</v>
      </c>
      <c r="AO70" s="81" t="s">
        <v>548</v>
      </c>
      <c r="AP70" s="81" t="b">
        <v>0</v>
      </c>
      <c r="AQ70" s="89" t="s">
        <v>526</v>
      </c>
      <c r="AR70" s="81" t="s">
        <v>214</v>
      </c>
      <c r="AS70" s="81">
        <v>0</v>
      </c>
      <c r="AT70" s="81">
        <v>0</v>
      </c>
      <c r="AU70" s="81"/>
      <c r="AV70" s="81"/>
      <c r="AW70" s="81"/>
      <c r="AX70" s="81"/>
      <c r="AY70" s="81"/>
      <c r="AZ70" s="81"/>
      <c r="BA70" s="81"/>
      <c r="BB70" s="81"/>
      <c r="BC70">
        <v>7</v>
      </c>
      <c r="BD70" s="80" t="str">
        <f>REPLACE(INDEX(GroupVertices[Group],MATCH(Edges[[#This Row],[Vertex 1]],GroupVertices[Vertex],0)),1,1,"")</f>
        <v>1</v>
      </c>
      <c r="BE70" s="80" t="str">
        <f>REPLACE(INDEX(GroupVertices[Group],MATCH(Edges[[#This Row],[Vertex 2]],GroupVertices[Vertex],0)),1,1,"")</f>
        <v>3</v>
      </c>
      <c r="BF70" s="48"/>
      <c r="BG70" s="49"/>
      <c r="BH70" s="48"/>
      <c r="BI70" s="49"/>
      <c r="BJ70" s="48"/>
      <c r="BK70" s="49"/>
      <c r="BL70" s="48"/>
      <c r="BM70" s="49"/>
      <c r="BN70" s="48"/>
    </row>
    <row r="71" spans="1:66" ht="15">
      <c r="A71" s="66" t="s">
        <v>262</v>
      </c>
      <c r="B71" s="66" t="s">
        <v>266</v>
      </c>
      <c r="C71" s="67" t="s">
        <v>1178</v>
      </c>
      <c r="D71" s="68">
        <v>10</v>
      </c>
      <c r="E71" s="69" t="s">
        <v>136</v>
      </c>
      <c r="F71" s="70">
        <v>6</v>
      </c>
      <c r="G71" s="67"/>
      <c r="H71" s="71"/>
      <c r="I71" s="72"/>
      <c r="J71" s="72"/>
      <c r="K71" s="34" t="s">
        <v>66</v>
      </c>
      <c r="L71" s="79">
        <v>71</v>
      </c>
      <c r="M71" s="79"/>
      <c r="N71" s="74"/>
      <c r="O71" s="81" t="s">
        <v>283</v>
      </c>
      <c r="P71" s="83">
        <v>43740.33472222222</v>
      </c>
      <c r="Q71" s="81" t="s">
        <v>299</v>
      </c>
      <c r="R71" s="81"/>
      <c r="S71" s="81"/>
      <c r="T71" s="81" t="s">
        <v>342</v>
      </c>
      <c r="U71" s="81"/>
      <c r="V71" s="84" t="s">
        <v>378</v>
      </c>
      <c r="W71" s="83">
        <v>43740.33472222222</v>
      </c>
      <c r="X71" s="87">
        <v>43740</v>
      </c>
      <c r="Y71" s="89" t="s">
        <v>425</v>
      </c>
      <c r="Z71" s="84" t="s">
        <v>476</v>
      </c>
      <c r="AA71" s="81"/>
      <c r="AB71" s="81"/>
      <c r="AC71" s="89" t="s">
        <v>527</v>
      </c>
      <c r="AD71" s="89" t="s">
        <v>526</v>
      </c>
      <c r="AE71" s="81" t="b">
        <v>0</v>
      </c>
      <c r="AF71" s="81">
        <v>6</v>
      </c>
      <c r="AG71" s="89" t="s">
        <v>540</v>
      </c>
      <c r="AH71" s="81" t="b">
        <v>0</v>
      </c>
      <c r="AI71" s="81" t="s">
        <v>541</v>
      </c>
      <c r="AJ71" s="81"/>
      <c r="AK71" s="89" t="s">
        <v>538</v>
      </c>
      <c r="AL71" s="81" t="b">
        <v>0</v>
      </c>
      <c r="AM71" s="81">
        <v>1</v>
      </c>
      <c r="AN71" s="89" t="s">
        <v>538</v>
      </c>
      <c r="AO71" s="81" t="s">
        <v>548</v>
      </c>
      <c r="AP71" s="81" t="b">
        <v>0</v>
      </c>
      <c r="AQ71" s="89" t="s">
        <v>526</v>
      </c>
      <c r="AR71" s="81" t="s">
        <v>214</v>
      </c>
      <c r="AS71" s="81">
        <v>0</v>
      </c>
      <c r="AT71" s="81">
        <v>0</v>
      </c>
      <c r="AU71" s="81"/>
      <c r="AV71" s="81"/>
      <c r="AW71" s="81"/>
      <c r="AX71" s="81"/>
      <c r="AY71" s="81"/>
      <c r="AZ71" s="81"/>
      <c r="BA71" s="81"/>
      <c r="BB71" s="81"/>
      <c r="BC71">
        <v>7</v>
      </c>
      <c r="BD71" s="80" t="str">
        <f>REPLACE(INDEX(GroupVertices[Group],MATCH(Edges[[#This Row],[Vertex 1]],GroupVertices[Vertex],0)),1,1,"")</f>
        <v>1</v>
      </c>
      <c r="BE71" s="80" t="str">
        <f>REPLACE(INDEX(GroupVertices[Group],MATCH(Edges[[#This Row],[Vertex 2]],GroupVertices[Vertex],0)),1,1,"")</f>
        <v>3</v>
      </c>
      <c r="BF71" s="48"/>
      <c r="BG71" s="49"/>
      <c r="BH71" s="48"/>
      <c r="BI71" s="49"/>
      <c r="BJ71" s="48"/>
      <c r="BK71" s="49"/>
      <c r="BL71" s="48"/>
      <c r="BM71" s="49"/>
      <c r="BN71" s="48"/>
    </row>
    <row r="72" spans="1:66" ht="15">
      <c r="A72" s="66" t="s">
        <v>262</v>
      </c>
      <c r="B72" s="66" t="s">
        <v>268</v>
      </c>
      <c r="C72" s="67" t="s">
        <v>1173</v>
      </c>
      <c r="D72" s="68">
        <v>3</v>
      </c>
      <c r="E72" s="69" t="s">
        <v>132</v>
      </c>
      <c r="F72" s="70">
        <v>32</v>
      </c>
      <c r="G72" s="67"/>
      <c r="H72" s="71"/>
      <c r="I72" s="72"/>
      <c r="J72" s="72"/>
      <c r="K72" s="34" t="s">
        <v>65</v>
      </c>
      <c r="L72" s="79">
        <v>72</v>
      </c>
      <c r="M72" s="79"/>
      <c r="N72" s="74"/>
      <c r="O72" s="81" t="s">
        <v>283</v>
      </c>
      <c r="P72" s="83">
        <v>43740.33472222222</v>
      </c>
      <c r="Q72" s="81" t="s">
        <v>299</v>
      </c>
      <c r="R72" s="81"/>
      <c r="S72" s="81"/>
      <c r="T72" s="81" t="s">
        <v>342</v>
      </c>
      <c r="U72" s="81"/>
      <c r="V72" s="84" t="s">
        <v>378</v>
      </c>
      <c r="W72" s="83">
        <v>43740.33472222222</v>
      </c>
      <c r="X72" s="87">
        <v>43740</v>
      </c>
      <c r="Y72" s="89" t="s">
        <v>425</v>
      </c>
      <c r="Z72" s="84" t="s">
        <v>476</v>
      </c>
      <c r="AA72" s="81"/>
      <c r="AB72" s="81"/>
      <c r="AC72" s="89" t="s">
        <v>527</v>
      </c>
      <c r="AD72" s="89" t="s">
        <v>526</v>
      </c>
      <c r="AE72" s="81" t="b">
        <v>0</v>
      </c>
      <c r="AF72" s="81">
        <v>6</v>
      </c>
      <c r="AG72" s="89" t="s">
        <v>540</v>
      </c>
      <c r="AH72" s="81" t="b">
        <v>0</v>
      </c>
      <c r="AI72" s="81" t="s">
        <v>541</v>
      </c>
      <c r="AJ72" s="81"/>
      <c r="AK72" s="89" t="s">
        <v>538</v>
      </c>
      <c r="AL72" s="81" t="b">
        <v>0</v>
      </c>
      <c r="AM72" s="81">
        <v>1</v>
      </c>
      <c r="AN72" s="89" t="s">
        <v>538</v>
      </c>
      <c r="AO72" s="81" t="s">
        <v>548</v>
      </c>
      <c r="AP72" s="81" t="b">
        <v>0</v>
      </c>
      <c r="AQ72" s="89" t="s">
        <v>526</v>
      </c>
      <c r="AR72" s="81" t="s">
        <v>214</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3</v>
      </c>
      <c r="BF72" s="48">
        <v>2</v>
      </c>
      <c r="BG72" s="49">
        <v>11.11111111111111</v>
      </c>
      <c r="BH72" s="48">
        <v>0</v>
      </c>
      <c r="BI72" s="49">
        <v>0</v>
      </c>
      <c r="BJ72" s="48">
        <v>0</v>
      </c>
      <c r="BK72" s="49">
        <v>0</v>
      </c>
      <c r="BL72" s="48">
        <v>16</v>
      </c>
      <c r="BM72" s="49">
        <v>88.88888888888889</v>
      </c>
      <c r="BN72" s="48">
        <v>18</v>
      </c>
    </row>
    <row r="73" spans="1:66" ht="15">
      <c r="A73" s="66" t="s">
        <v>262</v>
      </c>
      <c r="B73" s="66" t="s">
        <v>265</v>
      </c>
      <c r="C73" s="67" t="s">
        <v>1179</v>
      </c>
      <c r="D73" s="68">
        <v>10</v>
      </c>
      <c r="E73" s="69" t="s">
        <v>136</v>
      </c>
      <c r="F73" s="70">
        <v>10.333333333333332</v>
      </c>
      <c r="G73" s="67"/>
      <c r="H73" s="71"/>
      <c r="I73" s="72"/>
      <c r="J73" s="72"/>
      <c r="K73" s="34" t="s">
        <v>66</v>
      </c>
      <c r="L73" s="79">
        <v>73</v>
      </c>
      <c r="M73" s="79"/>
      <c r="N73" s="74"/>
      <c r="O73" s="81" t="s">
        <v>283</v>
      </c>
      <c r="P73" s="83">
        <v>43740.349953703706</v>
      </c>
      <c r="Q73" s="81" t="s">
        <v>300</v>
      </c>
      <c r="R73" s="81"/>
      <c r="S73" s="81"/>
      <c r="T73" s="81" t="s">
        <v>342</v>
      </c>
      <c r="U73" s="81"/>
      <c r="V73" s="84" t="s">
        <v>378</v>
      </c>
      <c r="W73" s="83">
        <v>43740.349953703706</v>
      </c>
      <c r="X73" s="87">
        <v>43740</v>
      </c>
      <c r="Y73" s="89" t="s">
        <v>426</v>
      </c>
      <c r="Z73" s="84" t="s">
        <v>477</v>
      </c>
      <c r="AA73" s="81"/>
      <c r="AB73" s="81"/>
      <c r="AC73" s="89" t="s">
        <v>528</v>
      </c>
      <c r="AD73" s="89" t="s">
        <v>527</v>
      </c>
      <c r="AE73" s="81" t="b">
        <v>0</v>
      </c>
      <c r="AF73" s="81">
        <v>6</v>
      </c>
      <c r="AG73" s="89" t="s">
        <v>540</v>
      </c>
      <c r="AH73" s="81" t="b">
        <v>0</v>
      </c>
      <c r="AI73" s="81" t="s">
        <v>541</v>
      </c>
      <c r="AJ73" s="81"/>
      <c r="AK73" s="89" t="s">
        <v>538</v>
      </c>
      <c r="AL73" s="81" t="b">
        <v>0</v>
      </c>
      <c r="AM73" s="81">
        <v>2</v>
      </c>
      <c r="AN73" s="89" t="s">
        <v>538</v>
      </c>
      <c r="AO73" s="81" t="s">
        <v>548</v>
      </c>
      <c r="AP73" s="81" t="b">
        <v>0</v>
      </c>
      <c r="AQ73" s="89" t="s">
        <v>527</v>
      </c>
      <c r="AR73" s="81" t="s">
        <v>214</v>
      </c>
      <c r="AS73" s="81">
        <v>0</v>
      </c>
      <c r="AT73" s="81">
        <v>0</v>
      </c>
      <c r="AU73" s="81"/>
      <c r="AV73" s="81"/>
      <c r="AW73" s="81"/>
      <c r="AX73" s="81"/>
      <c r="AY73" s="81"/>
      <c r="AZ73" s="81"/>
      <c r="BA73" s="81"/>
      <c r="BB73" s="81"/>
      <c r="BC73">
        <v>6</v>
      </c>
      <c r="BD73" s="80" t="str">
        <f>REPLACE(INDEX(GroupVertices[Group],MATCH(Edges[[#This Row],[Vertex 1]],GroupVertices[Vertex],0)),1,1,"")</f>
        <v>1</v>
      </c>
      <c r="BE73" s="80" t="str">
        <f>REPLACE(INDEX(GroupVertices[Group],MATCH(Edges[[#This Row],[Vertex 2]],GroupVertices[Vertex],0)),1,1,"")</f>
        <v>3</v>
      </c>
      <c r="BF73" s="48">
        <v>0</v>
      </c>
      <c r="BG73" s="49">
        <v>0</v>
      </c>
      <c r="BH73" s="48">
        <v>0</v>
      </c>
      <c r="BI73" s="49">
        <v>0</v>
      </c>
      <c r="BJ73" s="48">
        <v>0</v>
      </c>
      <c r="BK73" s="49">
        <v>0</v>
      </c>
      <c r="BL73" s="48">
        <v>33</v>
      </c>
      <c r="BM73" s="49">
        <v>100</v>
      </c>
      <c r="BN73" s="48">
        <v>33</v>
      </c>
    </row>
    <row r="74" spans="1:66" ht="15">
      <c r="A74" s="66" t="s">
        <v>262</v>
      </c>
      <c r="B74" s="66" t="s">
        <v>281</v>
      </c>
      <c r="C74" s="67" t="s">
        <v>1178</v>
      </c>
      <c r="D74" s="68">
        <v>10</v>
      </c>
      <c r="E74" s="69" t="s">
        <v>136</v>
      </c>
      <c r="F74" s="70">
        <v>6</v>
      </c>
      <c r="G74" s="67"/>
      <c r="H74" s="71"/>
      <c r="I74" s="72"/>
      <c r="J74" s="72"/>
      <c r="K74" s="34" t="s">
        <v>65</v>
      </c>
      <c r="L74" s="79">
        <v>74</v>
      </c>
      <c r="M74" s="79"/>
      <c r="N74" s="74"/>
      <c r="O74" s="81" t="s">
        <v>283</v>
      </c>
      <c r="P74" s="83">
        <v>43740.349953703706</v>
      </c>
      <c r="Q74" s="81" t="s">
        <v>300</v>
      </c>
      <c r="R74" s="81"/>
      <c r="S74" s="81"/>
      <c r="T74" s="81" t="s">
        <v>342</v>
      </c>
      <c r="U74" s="81"/>
      <c r="V74" s="84" t="s">
        <v>378</v>
      </c>
      <c r="W74" s="83">
        <v>43740.349953703706</v>
      </c>
      <c r="X74" s="87">
        <v>43740</v>
      </c>
      <c r="Y74" s="89" t="s">
        <v>426</v>
      </c>
      <c r="Z74" s="84" t="s">
        <v>477</v>
      </c>
      <c r="AA74" s="81"/>
      <c r="AB74" s="81"/>
      <c r="AC74" s="89" t="s">
        <v>528</v>
      </c>
      <c r="AD74" s="89" t="s">
        <v>527</v>
      </c>
      <c r="AE74" s="81" t="b">
        <v>0</v>
      </c>
      <c r="AF74" s="81">
        <v>6</v>
      </c>
      <c r="AG74" s="89" t="s">
        <v>540</v>
      </c>
      <c r="AH74" s="81" t="b">
        <v>0</v>
      </c>
      <c r="AI74" s="81" t="s">
        <v>541</v>
      </c>
      <c r="AJ74" s="81"/>
      <c r="AK74" s="89" t="s">
        <v>538</v>
      </c>
      <c r="AL74" s="81" t="b">
        <v>0</v>
      </c>
      <c r="AM74" s="81">
        <v>2</v>
      </c>
      <c r="AN74" s="89" t="s">
        <v>538</v>
      </c>
      <c r="AO74" s="81" t="s">
        <v>548</v>
      </c>
      <c r="AP74" s="81" t="b">
        <v>0</v>
      </c>
      <c r="AQ74" s="89" t="s">
        <v>527</v>
      </c>
      <c r="AR74" s="81" t="s">
        <v>214</v>
      </c>
      <c r="AS74" s="81">
        <v>0</v>
      </c>
      <c r="AT74" s="81">
        <v>0</v>
      </c>
      <c r="AU74" s="81"/>
      <c r="AV74" s="81"/>
      <c r="AW74" s="81"/>
      <c r="AX74" s="81"/>
      <c r="AY74" s="81"/>
      <c r="AZ74" s="81"/>
      <c r="BA74" s="81"/>
      <c r="BB74" s="81"/>
      <c r="BC74">
        <v>7</v>
      </c>
      <c r="BD74" s="80" t="str">
        <f>REPLACE(INDEX(GroupVertices[Group],MATCH(Edges[[#This Row],[Vertex 1]],GroupVertices[Vertex],0)),1,1,"")</f>
        <v>1</v>
      </c>
      <c r="BE74" s="80" t="str">
        <f>REPLACE(INDEX(GroupVertices[Group],MATCH(Edges[[#This Row],[Vertex 2]],GroupVertices[Vertex],0)),1,1,"")</f>
        <v>3</v>
      </c>
      <c r="BF74" s="48"/>
      <c r="BG74" s="49"/>
      <c r="BH74" s="48"/>
      <c r="BI74" s="49"/>
      <c r="BJ74" s="48"/>
      <c r="BK74" s="49"/>
      <c r="BL74" s="48"/>
      <c r="BM74" s="49"/>
      <c r="BN74" s="48"/>
    </row>
    <row r="75" spans="1:66" ht="15">
      <c r="A75" s="66" t="s">
        <v>262</v>
      </c>
      <c r="B75" s="66" t="s">
        <v>266</v>
      </c>
      <c r="C75" s="67" t="s">
        <v>1178</v>
      </c>
      <c r="D75" s="68">
        <v>10</v>
      </c>
      <c r="E75" s="69" t="s">
        <v>136</v>
      </c>
      <c r="F75" s="70">
        <v>6</v>
      </c>
      <c r="G75" s="67"/>
      <c r="H75" s="71"/>
      <c r="I75" s="72"/>
      <c r="J75" s="72"/>
      <c r="K75" s="34" t="s">
        <v>66</v>
      </c>
      <c r="L75" s="79">
        <v>75</v>
      </c>
      <c r="M75" s="79"/>
      <c r="N75" s="74"/>
      <c r="O75" s="81" t="s">
        <v>283</v>
      </c>
      <c r="P75" s="83">
        <v>43740.349953703706</v>
      </c>
      <c r="Q75" s="81" t="s">
        <v>300</v>
      </c>
      <c r="R75" s="81"/>
      <c r="S75" s="81"/>
      <c r="T75" s="81" t="s">
        <v>342</v>
      </c>
      <c r="U75" s="81"/>
      <c r="V75" s="84" t="s">
        <v>378</v>
      </c>
      <c r="W75" s="83">
        <v>43740.349953703706</v>
      </c>
      <c r="X75" s="87">
        <v>43740</v>
      </c>
      <c r="Y75" s="89" t="s">
        <v>426</v>
      </c>
      <c r="Z75" s="84" t="s">
        <v>477</v>
      </c>
      <c r="AA75" s="81"/>
      <c r="AB75" s="81"/>
      <c r="AC75" s="89" t="s">
        <v>528</v>
      </c>
      <c r="AD75" s="89" t="s">
        <v>527</v>
      </c>
      <c r="AE75" s="81" t="b">
        <v>0</v>
      </c>
      <c r="AF75" s="81">
        <v>6</v>
      </c>
      <c r="AG75" s="89" t="s">
        <v>540</v>
      </c>
      <c r="AH75" s="81" t="b">
        <v>0</v>
      </c>
      <c r="AI75" s="81" t="s">
        <v>541</v>
      </c>
      <c r="AJ75" s="81"/>
      <c r="AK75" s="89" t="s">
        <v>538</v>
      </c>
      <c r="AL75" s="81" t="b">
        <v>0</v>
      </c>
      <c r="AM75" s="81">
        <v>2</v>
      </c>
      <c r="AN75" s="89" t="s">
        <v>538</v>
      </c>
      <c r="AO75" s="81" t="s">
        <v>548</v>
      </c>
      <c r="AP75" s="81" t="b">
        <v>0</v>
      </c>
      <c r="AQ75" s="89" t="s">
        <v>527</v>
      </c>
      <c r="AR75" s="81" t="s">
        <v>214</v>
      </c>
      <c r="AS75" s="81">
        <v>0</v>
      </c>
      <c r="AT75" s="81">
        <v>0</v>
      </c>
      <c r="AU75" s="81"/>
      <c r="AV75" s="81"/>
      <c r="AW75" s="81"/>
      <c r="AX75" s="81"/>
      <c r="AY75" s="81"/>
      <c r="AZ75" s="81"/>
      <c r="BA75" s="81"/>
      <c r="BB75" s="81"/>
      <c r="BC75">
        <v>7</v>
      </c>
      <c r="BD75" s="80" t="str">
        <f>REPLACE(INDEX(GroupVertices[Group],MATCH(Edges[[#This Row],[Vertex 1]],GroupVertices[Vertex],0)),1,1,"")</f>
        <v>1</v>
      </c>
      <c r="BE75" s="80" t="str">
        <f>REPLACE(INDEX(GroupVertices[Group],MATCH(Edges[[#This Row],[Vertex 2]],GroupVertices[Vertex],0)),1,1,"")</f>
        <v>3</v>
      </c>
      <c r="BF75" s="48"/>
      <c r="BG75" s="49"/>
      <c r="BH75" s="48"/>
      <c r="BI75" s="49"/>
      <c r="BJ75" s="48"/>
      <c r="BK75" s="49"/>
      <c r="BL75" s="48"/>
      <c r="BM75" s="49"/>
      <c r="BN75" s="48"/>
    </row>
    <row r="76" spans="1:66" ht="15">
      <c r="A76" s="66" t="s">
        <v>262</v>
      </c>
      <c r="B76" s="66" t="s">
        <v>268</v>
      </c>
      <c r="C76" s="67" t="s">
        <v>1179</v>
      </c>
      <c r="D76" s="68">
        <v>10</v>
      </c>
      <c r="E76" s="69" t="s">
        <v>136</v>
      </c>
      <c r="F76" s="70">
        <v>10.333333333333332</v>
      </c>
      <c r="G76" s="67"/>
      <c r="H76" s="71"/>
      <c r="I76" s="72"/>
      <c r="J76" s="72"/>
      <c r="K76" s="34" t="s">
        <v>65</v>
      </c>
      <c r="L76" s="79">
        <v>76</v>
      </c>
      <c r="M76" s="79"/>
      <c r="N76" s="74"/>
      <c r="O76" s="81" t="s">
        <v>284</v>
      </c>
      <c r="P76" s="83">
        <v>43740.349953703706</v>
      </c>
      <c r="Q76" s="81" t="s">
        <v>300</v>
      </c>
      <c r="R76" s="81"/>
      <c r="S76" s="81"/>
      <c r="T76" s="81" t="s">
        <v>342</v>
      </c>
      <c r="U76" s="81"/>
      <c r="V76" s="84" t="s">
        <v>378</v>
      </c>
      <c r="W76" s="83">
        <v>43740.349953703706</v>
      </c>
      <c r="X76" s="87">
        <v>43740</v>
      </c>
      <c r="Y76" s="89" t="s">
        <v>426</v>
      </c>
      <c r="Z76" s="84" t="s">
        <v>477</v>
      </c>
      <c r="AA76" s="81"/>
      <c r="AB76" s="81"/>
      <c r="AC76" s="89" t="s">
        <v>528</v>
      </c>
      <c r="AD76" s="89" t="s">
        <v>527</v>
      </c>
      <c r="AE76" s="81" t="b">
        <v>0</v>
      </c>
      <c r="AF76" s="81">
        <v>6</v>
      </c>
      <c r="AG76" s="89" t="s">
        <v>540</v>
      </c>
      <c r="AH76" s="81" t="b">
        <v>0</v>
      </c>
      <c r="AI76" s="81" t="s">
        <v>541</v>
      </c>
      <c r="AJ76" s="81"/>
      <c r="AK76" s="89" t="s">
        <v>538</v>
      </c>
      <c r="AL76" s="81" t="b">
        <v>0</v>
      </c>
      <c r="AM76" s="81">
        <v>2</v>
      </c>
      <c r="AN76" s="89" t="s">
        <v>538</v>
      </c>
      <c r="AO76" s="81" t="s">
        <v>548</v>
      </c>
      <c r="AP76" s="81" t="b">
        <v>0</v>
      </c>
      <c r="AQ76" s="89" t="s">
        <v>527</v>
      </c>
      <c r="AR76" s="81" t="s">
        <v>214</v>
      </c>
      <c r="AS76" s="81">
        <v>0</v>
      </c>
      <c r="AT76" s="81">
        <v>0</v>
      </c>
      <c r="AU76" s="81"/>
      <c r="AV76" s="81"/>
      <c r="AW76" s="81"/>
      <c r="AX76" s="81"/>
      <c r="AY76" s="81"/>
      <c r="AZ76" s="81"/>
      <c r="BA76" s="81"/>
      <c r="BB76" s="81"/>
      <c r="BC76">
        <v>6</v>
      </c>
      <c r="BD76" s="80" t="str">
        <f>REPLACE(INDEX(GroupVertices[Group],MATCH(Edges[[#This Row],[Vertex 1]],GroupVertices[Vertex],0)),1,1,"")</f>
        <v>1</v>
      </c>
      <c r="BE76" s="80" t="str">
        <f>REPLACE(INDEX(GroupVertices[Group],MATCH(Edges[[#This Row],[Vertex 2]],GroupVertices[Vertex],0)),1,1,"")</f>
        <v>3</v>
      </c>
      <c r="BF76" s="48"/>
      <c r="BG76" s="49"/>
      <c r="BH76" s="48"/>
      <c r="BI76" s="49"/>
      <c r="BJ76" s="48"/>
      <c r="BK76" s="49"/>
      <c r="BL76" s="48"/>
      <c r="BM76" s="49"/>
      <c r="BN76" s="48"/>
    </row>
    <row r="77" spans="1:66" ht="15">
      <c r="A77" s="66" t="s">
        <v>262</v>
      </c>
      <c r="B77" s="66" t="s">
        <v>265</v>
      </c>
      <c r="C77" s="67" t="s">
        <v>1179</v>
      </c>
      <c r="D77" s="68">
        <v>10</v>
      </c>
      <c r="E77" s="69" t="s">
        <v>136</v>
      </c>
      <c r="F77" s="70">
        <v>10.333333333333332</v>
      </c>
      <c r="G77" s="67"/>
      <c r="H77" s="71"/>
      <c r="I77" s="72"/>
      <c r="J77" s="72"/>
      <c r="K77" s="34" t="s">
        <v>66</v>
      </c>
      <c r="L77" s="79">
        <v>77</v>
      </c>
      <c r="M77" s="79"/>
      <c r="N77" s="74"/>
      <c r="O77" s="81" t="s">
        <v>283</v>
      </c>
      <c r="P77" s="83">
        <v>43740.46430555556</v>
      </c>
      <c r="Q77" s="81" t="s">
        <v>306</v>
      </c>
      <c r="R77" s="81"/>
      <c r="S77" s="81"/>
      <c r="T77" s="81" t="s">
        <v>342</v>
      </c>
      <c r="U77" s="84" t="s">
        <v>367</v>
      </c>
      <c r="V77" s="84" t="s">
        <v>367</v>
      </c>
      <c r="W77" s="83">
        <v>43740.46430555556</v>
      </c>
      <c r="X77" s="87">
        <v>43740</v>
      </c>
      <c r="Y77" s="89" t="s">
        <v>427</v>
      </c>
      <c r="Z77" s="84" t="s">
        <v>478</v>
      </c>
      <c r="AA77" s="81"/>
      <c r="AB77" s="81"/>
      <c r="AC77" s="89" t="s">
        <v>529</v>
      </c>
      <c r="AD77" s="89" t="s">
        <v>528</v>
      </c>
      <c r="AE77" s="81" t="b">
        <v>0</v>
      </c>
      <c r="AF77" s="81">
        <v>2</v>
      </c>
      <c r="AG77" s="89" t="s">
        <v>540</v>
      </c>
      <c r="AH77" s="81" t="b">
        <v>0</v>
      </c>
      <c r="AI77" s="81" t="s">
        <v>541</v>
      </c>
      <c r="AJ77" s="81"/>
      <c r="AK77" s="89" t="s">
        <v>538</v>
      </c>
      <c r="AL77" s="81" t="b">
        <v>0</v>
      </c>
      <c r="AM77" s="81">
        <v>3</v>
      </c>
      <c r="AN77" s="89" t="s">
        <v>538</v>
      </c>
      <c r="AO77" s="81" t="s">
        <v>548</v>
      </c>
      <c r="AP77" s="81" t="b">
        <v>0</v>
      </c>
      <c r="AQ77" s="89" t="s">
        <v>528</v>
      </c>
      <c r="AR77" s="81" t="s">
        <v>214</v>
      </c>
      <c r="AS77" s="81">
        <v>0</v>
      </c>
      <c r="AT77" s="81">
        <v>0</v>
      </c>
      <c r="AU77" s="81"/>
      <c r="AV77" s="81"/>
      <c r="AW77" s="81"/>
      <c r="AX77" s="81"/>
      <c r="AY77" s="81"/>
      <c r="AZ77" s="81"/>
      <c r="BA77" s="81"/>
      <c r="BB77" s="81"/>
      <c r="BC77">
        <v>6</v>
      </c>
      <c r="BD77" s="80" t="str">
        <f>REPLACE(INDEX(GroupVertices[Group],MATCH(Edges[[#This Row],[Vertex 1]],GroupVertices[Vertex],0)),1,1,"")</f>
        <v>1</v>
      </c>
      <c r="BE77" s="80" t="str">
        <f>REPLACE(INDEX(GroupVertices[Group],MATCH(Edges[[#This Row],[Vertex 2]],GroupVertices[Vertex],0)),1,1,"")</f>
        <v>3</v>
      </c>
      <c r="BF77" s="48">
        <v>0</v>
      </c>
      <c r="BG77" s="49">
        <v>0</v>
      </c>
      <c r="BH77" s="48">
        <v>0</v>
      </c>
      <c r="BI77" s="49">
        <v>0</v>
      </c>
      <c r="BJ77" s="48">
        <v>0</v>
      </c>
      <c r="BK77" s="49">
        <v>0</v>
      </c>
      <c r="BL77" s="48">
        <v>22</v>
      </c>
      <c r="BM77" s="49">
        <v>100</v>
      </c>
      <c r="BN77" s="48">
        <v>22</v>
      </c>
    </row>
    <row r="78" spans="1:66" ht="15">
      <c r="A78" s="66" t="s">
        <v>262</v>
      </c>
      <c r="B78" s="66" t="s">
        <v>281</v>
      </c>
      <c r="C78" s="67" t="s">
        <v>1178</v>
      </c>
      <c r="D78" s="68">
        <v>10</v>
      </c>
      <c r="E78" s="69" t="s">
        <v>136</v>
      </c>
      <c r="F78" s="70">
        <v>6</v>
      </c>
      <c r="G78" s="67"/>
      <c r="H78" s="71"/>
      <c r="I78" s="72"/>
      <c r="J78" s="72"/>
      <c r="K78" s="34" t="s">
        <v>65</v>
      </c>
      <c r="L78" s="79">
        <v>78</v>
      </c>
      <c r="M78" s="79"/>
      <c r="N78" s="74"/>
      <c r="O78" s="81" t="s">
        <v>283</v>
      </c>
      <c r="P78" s="83">
        <v>43740.46430555556</v>
      </c>
      <c r="Q78" s="81" t="s">
        <v>306</v>
      </c>
      <c r="R78" s="81"/>
      <c r="S78" s="81"/>
      <c r="T78" s="81" t="s">
        <v>342</v>
      </c>
      <c r="U78" s="84" t="s">
        <v>367</v>
      </c>
      <c r="V78" s="84" t="s">
        <v>367</v>
      </c>
      <c r="W78" s="83">
        <v>43740.46430555556</v>
      </c>
      <c r="X78" s="87">
        <v>43740</v>
      </c>
      <c r="Y78" s="89" t="s">
        <v>427</v>
      </c>
      <c r="Z78" s="84" t="s">
        <v>478</v>
      </c>
      <c r="AA78" s="81"/>
      <c r="AB78" s="81"/>
      <c r="AC78" s="89" t="s">
        <v>529</v>
      </c>
      <c r="AD78" s="89" t="s">
        <v>528</v>
      </c>
      <c r="AE78" s="81" t="b">
        <v>0</v>
      </c>
      <c r="AF78" s="81">
        <v>2</v>
      </c>
      <c r="AG78" s="89" t="s">
        <v>540</v>
      </c>
      <c r="AH78" s="81" t="b">
        <v>0</v>
      </c>
      <c r="AI78" s="81" t="s">
        <v>541</v>
      </c>
      <c r="AJ78" s="81"/>
      <c r="AK78" s="89" t="s">
        <v>538</v>
      </c>
      <c r="AL78" s="81" t="b">
        <v>0</v>
      </c>
      <c r="AM78" s="81">
        <v>3</v>
      </c>
      <c r="AN78" s="89" t="s">
        <v>538</v>
      </c>
      <c r="AO78" s="81" t="s">
        <v>548</v>
      </c>
      <c r="AP78" s="81" t="b">
        <v>0</v>
      </c>
      <c r="AQ78" s="89" t="s">
        <v>528</v>
      </c>
      <c r="AR78" s="81" t="s">
        <v>214</v>
      </c>
      <c r="AS78" s="81">
        <v>0</v>
      </c>
      <c r="AT78" s="81">
        <v>0</v>
      </c>
      <c r="AU78" s="81"/>
      <c r="AV78" s="81"/>
      <c r="AW78" s="81"/>
      <c r="AX78" s="81"/>
      <c r="AY78" s="81"/>
      <c r="AZ78" s="81"/>
      <c r="BA78" s="81"/>
      <c r="BB78" s="81"/>
      <c r="BC78">
        <v>7</v>
      </c>
      <c r="BD78" s="80" t="str">
        <f>REPLACE(INDEX(GroupVertices[Group],MATCH(Edges[[#This Row],[Vertex 1]],GroupVertices[Vertex],0)),1,1,"")</f>
        <v>1</v>
      </c>
      <c r="BE78" s="80" t="str">
        <f>REPLACE(INDEX(GroupVertices[Group],MATCH(Edges[[#This Row],[Vertex 2]],GroupVertices[Vertex],0)),1,1,"")</f>
        <v>3</v>
      </c>
      <c r="BF78" s="48"/>
      <c r="BG78" s="49"/>
      <c r="BH78" s="48"/>
      <c r="BI78" s="49"/>
      <c r="BJ78" s="48"/>
      <c r="BK78" s="49"/>
      <c r="BL78" s="48"/>
      <c r="BM78" s="49"/>
      <c r="BN78" s="48"/>
    </row>
    <row r="79" spans="1:66" ht="15">
      <c r="A79" s="66" t="s">
        <v>262</v>
      </c>
      <c r="B79" s="66" t="s">
        <v>266</v>
      </c>
      <c r="C79" s="67" t="s">
        <v>1178</v>
      </c>
      <c r="D79" s="68">
        <v>10</v>
      </c>
      <c r="E79" s="69" t="s">
        <v>136</v>
      </c>
      <c r="F79" s="70">
        <v>6</v>
      </c>
      <c r="G79" s="67"/>
      <c r="H79" s="71"/>
      <c r="I79" s="72"/>
      <c r="J79" s="72"/>
      <c r="K79" s="34" t="s">
        <v>66</v>
      </c>
      <c r="L79" s="79">
        <v>79</v>
      </c>
      <c r="M79" s="79"/>
      <c r="N79" s="74"/>
      <c r="O79" s="81" t="s">
        <v>283</v>
      </c>
      <c r="P79" s="83">
        <v>43740.46430555556</v>
      </c>
      <c r="Q79" s="81" t="s">
        <v>306</v>
      </c>
      <c r="R79" s="81"/>
      <c r="S79" s="81"/>
      <c r="T79" s="81" t="s">
        <v>342</v>
      </c>
      <c r="U79" s="84" t="s">
        <v>367</v>
      </c>
      <c r="V79" s="84" t="s">
        <v>367</v>
      </c>
      <c r="W79" s="83">
        <v>43740.46430555556</v>
      </c>
      <c r="X79" s="87">
        <v>43740</v>
      </c>
      <c r="Y79" s="89" t="s">
        <v>427</v>
      </c>
      <c r="Z79" s="84" t="s">
        <v>478</v>
      </c>
      <c r="AA79" s="81"/>
      <c r="AB79" s="81"/>
      <c r="AC79" s="89" t="s">
        <v>529</v>
      </c>
      <c r="AD79" s="89" t="s">
        <v>528</v>
      </c>
      <c r="AE79" s="81" t="b">
        <v>0</v>
      </c>
      <c r="AF79" s="81">
        <v>2</v>
      </c>
      <c r="AG79" s="89" t="s">
        <v>540</v>
      </c>
      <c r="AH79" s="81" t="b">
        <v>0</v>
      </c>
      <c r="AI79" s="81" t="s">
        <v>541</v>
      </c>
      <c r="AJ79" s="81"/>
      <c r="AK79" s="89" t="s">
        <v>538</v>
      </c>
      <c r="AL79" s="81" t="b">
        <v>0</v>
      </c>
      <c r="AM79" s="81">
        <v>3</v>
      </c>
      <c r="AN79" s="89" t="s">
        <v>538</v>
      </c>
      <c r="AO79" s="81" t="s">
        <v>548</v>
      </c>
      <c r="AP79" s="81" t="b">
        <v>0</v>
      </c>
      <c r="AQ79" s="89" t="s">
        <v>528</v>
      </c>
      <c r="AR79" s="81" t="s">
        <v>214</v>
      </c>
      <c r="AS79" s="81">
        <v>0</v>
      </c>
      <c r="AT79" s="81">
        <v>0</v>
      </c>
      <c r="AU79" s="81"/>
      <c r="AV79" s="81"/>
      <c r="AW79" s="81"/>
      <c r="AX79" s="81"/>
      <c r="AY79" s="81"/>
      <c r="AZ79" s="81"/>
      <c r="BA79" s="81"/>
      <c r="BB79" s="81"/>
      <c r="BC79">
        <v>7</v>
      </c>
      <c r="BD79" s="80" t="str">
        <f>REPLACE(INDEX(GroupVertices[Group],MATCH(Edges[[#This Row],[Vertex 1]],GroupVertices[Vertex],0)),1,1,"")</f>
        <v>1</v>
      </c>
      <c r="BE79" s="80" t="str">
        <f>REPLACE(INDEX(GroupVertices[Group],MATCH(Edges[[#This Row],[Vertex 2]],GroupVertices[Vertex],0)),1,1,"")</f>
        <v>3</v>
      </c>
      <c r="BF79" s="48"/>
      <c r="BG79" s="49"/>
      <c r="BH79" s="48"/>
      <c r="BI79" s="49"/>
      <c r="BJ79" s="48"/>
      <c r="BK79" s="49"/>
      <c r="BL79" s="48"/>
      <c r="BM79" s="49"/>
      <c r="BN79" s="48"/>
    </row>
    <row r="80" spans="1:66" ht="15">
      <c r="A80" s="66" t="s">
        <v>262</v>
      </c>
      <c r="B80" s="66" t="s">
        <v>268</v>
      </c>
      <c r="C80" s="67" t="s">
        <v>1179</v>
      </c>
      <c r="D80" s="68">
        <v>10</v>
      </c>
      <c r="E80" s="69" t="s">
        <v>136</v>
      </c>
      <c r="F80" s="70">
        <v>10.333333333333332</v>
      </c>
      <c r="G80" s="67"/>
      <c r="H80" s="71"/>
      <c r="I80" s="72"/>
      <c r="J80" s="72"/>
      <c r="K80" s="34" t="s">
        <v>65</v>
      </c>
      <c r="L80" s="79">
        <v>80</v>
      </c>
      <c r="M80" s="79"/>
      <c r="N80" s="74"/>
      <c r="O80" s="81" t="s">
        <v>284</v>
      </c>
      <c r="P80" s="83">
        <v>43740.46430555556</v>
      </c>
      <c r="Q80" s="81" t="s">
        <v>306</v>
      </c>
      <c r="R80" s="81"/>
      <c r="S80" s="81"/>
      <c r="T80" s="81" t="s">
        <v>342</v>
      </c>
      <c r="U80" s="84" t="s">
        <v>367</v>
      </c>
      <c r="V80" s="84" t="s">
        <v>367</v>
      </c>
      <c r="W80" s="83">
        <v>43740.46430555556</v>
      </c>
      <c r="X80" s="87">
        <v>43740</v>
      </c>
      <c r="Y80" s="89" t="s">
        <v>427</v>
      </c>
      <c r="Z80" s="84" t="s">
        <v>478</v>
      </c>
      <c r="AA80" s="81"/>
      <c r="AB80" s="81"/>
      <c r="AC80" s="89" t="s">
        <v>529</v>
      </c>
      <c r="AD80" s="89" t="s">
        <v>528</v>
      </c>
      <c r="AE80" s="81" t="b">
        <v>0</v>
      </c>
      <c r="AF80" s="81">
        <v>2</v>
      </c>
      <c r="AG80" s="89" t="s">
        <v>540</v>
      </c>
      <c r="AH80" s="81" t="b">
        <v>0</v>
      </c>
      <c r="AI80" s="81" t="s">
        <v>541</v>
      </c>
      <c r="AJ80" s="81"/>
      <c r="AK80" s="89" t="s">
        <v>538</v>
      </c>
      <c r="AL80" s="81" t="b">
        <v>0</v>
      </c>
      <c r="AM80" s="81">
        <v>3</v>
      </c>
      <c r="AN80" s="89" t="s">
        <v>538</v>
      </c>
      <c r="AO80" s="81" t="s">
        <v>548</v>
      </c>
      <c r="AP80" s="81" t="b">
        <v>0</v>
      </c>
      <c r="AQ80" s="89" t="s">
        <v>528</v>
      </c>
      <c r="AR80" s="81" t="s">
        <v>214</v>
      </c>
      <c r="AS80" s="81">
        <v>0</v>
      </c>
      <c r="AT80" s="81">
        <v>0</v>
      </c>
      <c r="AU80" s="81"/>
      <c r="AV80" s="81"/>
      <c r="AW80" s="81"/>
      <c r="AX80" s="81"/>
      <c r="AY80" s="81"/>
      <c r="AZ80" s="81"/>
      <c r="BA80" s="81"/>
      <c r="BB80" s="81"/>
      <c r="BC80">
        <v>6</v>
      </c>
      <c r="BD80" s="80" t="str">
        <f>REPLACE(INDEX(GroupVertices[Group],MATCH(Edges[[#This Row],[Vertex 1]],GroupVertices[Vertex],0)),1,1,"")</f>
        <v>1</v>
      </c>
      <c r="BE80" s="80" t="str">
        <f>REPLACE(INDEX(GroupVertices[Group],MATCH(Edges[[#This Row],[Vertex 2]],GroupVertices[Vertex],0)),1,1,"")</f>
        <v>3</v>
      </c>
      <c r="BF80" s="48"/>
      <c r="BG80" s="49"/>
      <c r="BH80" s="48"/>
      <c r="BI80" s="49"/>
      <c r="BJ80" s="48"/>
      <c r="BK80" s="49"/>
      <c r="BL80" s="48"/>
      <c r="BM80" s="49"/>
      <c r="BN80" s="48"/>
    </row>
    <row r="81" spans="1:66" ht="15">
      <c r="A81" s="66" t="s">
        <v>262</v>
      </c>
      <c r="B81" s="66" t="s">
        <v>265</v>
      </c>
      <c r="C81" s="67" t="s">
        <v>1179</v>
      </c>
      <c r="D81" s="68">
        <v>10</v>
      </c>
      <c r="E81" s="69" t="s">
        <v>136</v>
      </c>
      <c r="F81" s="70">
        <v>10.333333333333332</v>
      </c>
      <c r="G81" s="67"/>
      <c r="H81" s="71"/>
      <c r="I81" s="72"/>
      <c r="J81" s="72"/>
      <c r="K81" s="34" t="s">
        <v>66</v>
      </c>
      <c r="L81" s="79">
        <v>81</v>
      </c>
      <c r="M81" s="79"/>
      <c r="N81" s="74"/>
      <c r="O81" s="81" t="s">
        <v>283</v>
      </c>
      <c r="P81" s="83">
        <v>43740.46722222222</v>
      </c>
      <c r="Q81" s="81" t="s">
        <v>307</v>
      </c>
      <c r="R81" s="81"/>
      <c r="S81" s="81"/>
      <c r="T81" s="81" t="s">
        <v>342</v>
      </c>
      <c r="U81" s="81"/>
      <c r="V81" s="84" t="s">
        <v>378</v>
      </c>
      <c r="W81" s="83">
        <v>43740.46722222222</v>
      </c>
      <c r="X81" s="87">
        <v>43740</v>
      </c>
      <c r="Y81" s="89" t="s">
        <v>428</v>
      </c>
      <c r="Z81" s="84" t="s">
        <v>479</v>
      </c>
      <c r="AA81" s="81"/>
      <c r="AB81" s="81"/>
      <c r="AC81" s="89" t="s">
        <v>530</v>
      </c>
      <c r="AD81" s="89" t="s">
        <v>529</v>
      </c>
      <c r="AE81" s="81" t="b">
        <v>0</v>
      </c>
      <c r="AF81" s="81">
        <v>1</v>
      </c>
      <c r="AG81" s="89" t="s">
        <v>540</v>
      </c>
      <c r="AH81" s="81" t="b">
        <v>0</v>
      </c>
      <c r="AI81" s="81" t="s">
        <v>541</v>
      </c>
      <c r="AJ81" s="81"/>
      <c r="AK81" s="89" t="s">
        <v>538</v>
      </c>
      <c r="AL81" s="81" t="b">
        <v>0</v>
      </c>
      <c r="AM81" s="81">
        <v>1</v>
      </c>
      <c r="AN81" s="89" t="s">
        <v>538</v>
      </c>
      <c r="AO81" s="81" t="s">
        <v>548</v>
      </c>
      <c r="AP81" s="81" t="b">
        <v>0</v>
      </c>
      <c r="AQ81" s="89" t="s">
        <v>529</v>
      </c>
      <c r="AR81" s="81" t="s">
        <v>214</v>
      </c>
      <c r="AS81" s="81">
        <v>0</v>
      </c>
      <c r="AT81" s="81">
        <v>0</v>
      </c>
      <c r="AU81" s="81"/>
      <c r="AV81" s="81"/>
      <c r="AW81" s="81"/>
      <c r="AX81" s="81"/>
      <c r="AY81" s="81"/>
      <c r="AZ81" s="81"/>
      <c r="BA81" s="81"/>
      <c r="BB81" s="81"/>
      <c r="BC81">
        <v>6</v>
      </c>
      <c r="BD81" s="80" t="str">
        <f>REPLACE(INDEX(GroupVertices[Group],MATCH(Edges[[#This Row],[Vertex 1]],GroupVertices[Vertex],0)),1,1,"")</f>
        <v>1</v>
      </c>
      <c r="BE81" s="80" t="str">
        <f>REPLACE(INDEX(GroupVertices[Group],MATCH(Edges[[#This Row],[Vertex 2]],GroupVertices[Vertex],0)),1,1,"")</f>
        <v>3</v>
      </c>
      <c r="BF81" s="48">
        <v>0</v>
      </c>
      <c r="BG81" s="49">
        <v>0</v>
      </c>
      <c r="BH81" s="48">
        <v>0</v>
      </c>
      <c r="BI81" s="49">
        <v>0</v>
      </c>
      <c r="BJ81" s="48">
        <v>0</v>
      </c>
      <c r="BK81" s="49">
        <v>0</v>
      </c>
      <c r="BL81" s="48">
        <v>33</v>
      </c>
      <c r="BM81" s="49">
        <v>100</v>
      </c>
      <c r="BN81" s="48">
        <v>33</v>
      </c>
    </row>
    <row r="82" spans="1:66" ht="15">
      <c r="A82" s="66" t="s">
        <v>262</v>
      </c>
      <c r="B82" s="66" t="s">
        <v>281</v>
      </c>
      <c r="C82" s="67" t="s">
        <v>1178</v>
      </c>
      <c r="D82" s="68">
        <v>10</v>
      </c>
      <c r="E82" s="69" t="s">
        <v>136</v>
      </c>
      <c r="F82" s="70">
        <v>6</v>
      </c>
      <c r="G82" s="67"/>
      <c r="H82" s="71"/>
      <c r="I82" s="72"/>
      <c r="J82" s="72"/>
      <c r="K82" s="34" t="s">
        <v>65</v>
      </c>
      <c r="L82" s="79">
        <v>82</v>
      </c>
      <c r="M82" s="79"/>
      <c r="N82" s="74"/>
      <c r="O82" s="81" t="s">
        <v>283</v>
      </c>
      <c r="P82" s="83">
        <v>43740.46722222222</v>
      </c>
      <c r="Q82" s="81" t="s">
        <v>307</v>
      </c>
      <c r="R82" s="81"/>
      <c r="S82" s="81"/>
      <c r="T82" s="81" t="s">
        <v>342</v>
      </c>
      <c r="U82" s="81"/>
      <c r="V82" s="84" t="s">
        <v>378</v>
      </c>
      <c r="W82" s="83">
        <v>43740.46722222222</v>
      </c>
      <c r="X82" s="87">
        <v>43740</v>
      </c>
      <c r="Y82" s="89" t="s">
        <v>428</v>
      </c>
      <c r="Z82" s="84" t="s">
        <v>479</v>
      </c>
      <c r="AA82" s="81"/>
      <c r="AB82" s="81"/>
      <c r="AC82" s="89" t="s">
        <v>530</v>
      </c>
      <c r="AD82" s="89" t="s">
        <v>529</v>
      </c>
      <c r="AE82" s="81" t="b">
        <v>0</v>
      </c>
      <c r="AF82" s="81">
        <v>1</v>
      </c>
      <c r="AG82" s="89" t="s">
        <v>540</v>
      </c>
      <c r="AH82" s="81" t="b">
        <v>0</v>
      </c>
      <c r="AI82" s="81" t="s">
        <v>541</v>
      </c>
      <c r="AJ82" s="81"/>
      <c r="AK82" s="89" t="s">
        <v>538</v>
      </c>
      <c r="AL82" s="81" t="b">
        <v>0</v>
      </c>
      <c r="AM82" s="81">
        <v>1</v>
      </c>
      <c r="AN82" s="89" t="s">
        <v>538</v>
      </c>
      <c r="AO82" s="81" t="s">
        <v>548</v>
      </c>
      <c r="AP82" s="81" t="b">
        <v>0</v>
      </c>
      <c r="AQ82" s="89" t="s">
        <v>529</v>
      </c>
      <c r="AR82" s="81" t="s">
        <v>214</v>
      </c>
      <c r="AS82" s="81">
        <v>0</v>
      </c>
      <c r="AT82" s="81">
        <v>0</v>
      </c>
      <c r="AU82" s="81"/>
      <c r="AV82" s="81"/>
      <c r="AW82" s="81"/>
      <c r="AX82" s="81"/>
      <c r="AY82" s="81"/>
      <c r="AZ82" s="81"/>
      <c r="BA82" s="81"/>
      <c r="BB82" s="81"/>
      <c r="BC82">
        <v>7</v>
      </c>
      <c r="BD82" s="80" t="str">
        <f>REPLACE(INDEX(GroupVertices[Group],MATCH(Edges[[#This Row],[Vertex 1]],GroupVertices[Vertex],0)),1,1,"")</f>
        <v>1</v>
      </c>
      <c r="BE82" s="80" t="str">
        <f>REPLACE(INDEX(GroupVertices[Group],MATCH(Edges[[#This Row],[Vertex 2]],GroupVertices[Vertex],0)),1,1,"")</f>
        <v>3</v>
      </c>
      <c r="BF82" s="48"/>
      <c r="BG82" s="49"/>
      <c r="BH82" s="48"/>
      <c r="BI82" s="49"/>
      <c r="BJ82" s="48"/>
      <c r="BK82" s="49"/>
      <c r="BL82" s="48"/>
      <c r="BM82" s="49"/>
      <c r="BN82" s="48"/>
    </row>
    <row r="83" spans="1:66" ht="15">
      <c r="A83" s="66" t="s">
        <v>262</v>
      </c>
      <c r="B83" s="66" t="s">
        <v>266</v>
      </c>
      <c r="C83" s="67" t="s">
        <v>1178</v>
      </c>
      <c r="D83" s="68">
        <v>10</v>
      </c>
      <c r="E83" s="69" t="s">
        <v>136</v>
      </c>
      <c r="F83" s="70">
        <v>6</v>
      </c>
      <c r="G83" s="67"/>
      <c r="H83" s="71"/>
      <c r="I83" s="72"/>
      <c r="J83" s="72"/>
      <c r="K83" s="34" t="s">
        <v>66</v>
      </c>
      <c r="L83" s="79">
        <v>83</v>
      </c>
      <c r="M83" s="79"/>
      <c r="N83" s="74"/>
      <c r="O83" s="81" t="s">
        <v>283</v>
      </c>
      <c r="P83" s="83">
        <v>43740.46722222222</v>
      </c>
      <c r="Q83" s="81" t="s">
        <v>307</v>
      </c>
      <c r="R83" s="81"/>
      <c r="S83" s="81"/>
      <c r="T83" s="81" t="s">
        <v>342</v>
      </c>
      <c r="U83" s="81"/>
      <c r="V83" s="84" t="s">
        <v>378</v>
      </c>
      <c r="W83" s="83">
        <v>43740.46722222222</v>
      </c>
      <c r="X83" s="87">
        <v>43740</v>
      </c>
      <c r="Y83" s="89" t="s">
        <v>428</v>
      </c>
      <c r="Z83" s="84" t="s">
        <v>479</v>
      </c>
      <c r="AA83" s="81"/>
      <c r="AB83" s="81"/>
      <c r="AC83" s="89" t="s">
        <v>530</v>
      </c>
      <c r="AD83" s="89" t="s">
        <v>529</v>
      </c>
      <c r="AE83" s="81" t="b">
        <v>0</v>
      </c>
      <c r="AF83" s="81">
        <v>1</v>
      </c>
      <c r="AG83" s="89" t="s">
        <v>540</v>
      </c>
      <c r="AH83" s="81" t="b">
        <v>0</v>
      </c>
      <c r="AI83" s="81" t="s">
        <v>541</v>
      </c>
      <c r="AJ83" s="81"/>
      <c r="AK83" s="89" t="s">
        <v>538</v>
      </c>
      <c r="AL83" s="81" t="b">
        <v>0</v>
      </c>
      <c r="AM83" s="81">
        <v>1</v>
      </c>
      <c r="AN83" s="89" t="s">
        <v>538</v>
      </c>
      <c r="AO83" s="81" t="s">
        <v>548</v>
      </c>
      <c r="AP83" s="81" t="b">
        <v>0</v>
      </c>
      <c r="AQ83" s="89" t="s">
        <v>529</v>
      </c>
      <c r="AR83" s="81" t="s">
        <v>214</v>
      </c>
      <c r="AS83" s="81">
        <v>0</v>
      </c>
      <c r="AT83" s="81">
        <v>0</v>
      </c>
      <c r="AU83" s="81"/>
      <c r="AV83" s="81"/>
      <c r="AW83" s="81"/>
      <c r="AX83" s="81"/>
      <c r="AY83" s="81"/>
      <c r="AZ83" s="81"/>
      <c r="BA83" s="81"/>
      <c r="BB83" s="81"/>
      <c r="BC83">
        <v>7</v>
      </c>
      <c r="BD83" s="80" t="str">
        <f>REPLACE(INDEX(GroupVertices[Group],MATCH(Edges[[#This Row],[Vertex 1]],GroupVertices[Vertex],0)),1,1,"")</f>
        <v>1</v>
      </c>
      <c r="BE83" s="80" t="str">
        <f>REPLACE(INDEX(GroupVertices[Group],MATCH(Edges[[#This Row],[Vertex 2]],GroupVertices[Vertex],0)),1,1,"")</f>
        <v>3</v>
      </c>
      <c r="BF83" s="48"/>
      <c r="BG83" s="49"/>
      <c r="BH83" s="48"/>
      <c r="BI83" s="49"/>
      <c r="BJ83" s="48"/>
      <c r="BK83" s="49"/>
      <c r="BL83" s="48"/>
      <c r="BM83" s="49"/>
      <c r="BN83" s="48"/>
    </row>
    <row r="84" spans="1:66" ht="15">
      <c r="A84" s="66" t="s">
        <v>262</v>
      </c>
      <c r="B84" s="66" t="s">
        <v>268</v>
      </c>
      <c r="C84" s="67" t="s">
        <v>1179</v>
      </c>
      <c r="D84" s="68">
        <v>10</v>
      </c>
      <c r="E84" s="69" t="s">
        <v>136</v>
      </c>
      <c r="F84" s="70">
        <v>10.333333333333332</v>
      </c>
      <c r="G84" s="67"/>
      <c r="H84" s="71"/>
      <c r="I84" s="72"/>
      <c r="J84" s="72"/>
      <c r="K84" s="34" t="s">
        <v>65</v>
      </c>
      <c r="L84" s="79">
        <v>84</v>
      </c>
      <c r="M84" s="79"/>
      <c r="N84" s="74"/>
      <c r="O84" s="81" t="s">
        <v>284</v>
      </c>
      <c r="P84" s="83">
        <v>43740.46722222222</v>
      </c>
      <c r="Q84" s="81" t="s">
        <v>307</v>
      </c>
      <c r="R84" s="81"/>
      <c r="S84" s="81"/>
      <c r="T84" s="81" t="s">
        <v>342</v>
      </c>
      <c r="U84" s="81"/>
      <c r="V84" s="84" t="s">
        <v>378</v>
      </c>
      <c r="W84" s="83">
        <v>43740.46722222222</v>
      </c>
      <c r="X84" s="87">
        <v>43740</v>
      </c>
      <c r="Y84" s="89" t="s">
        <v>428</v>
      </c>
      <c r="Z84" s="84" t="s">
        <v>479</v>
      </c>
      <c r="AA84" s="81"/>
      <c r="AB84" s="81"/>
      <c r="AC84" s="89" t="s">
        <v>530</v>
      </c>
      <c r="AD84" s="89" t="s">
        <v>529</v>
      </c>
      <c r="AE84" s="81" t="b">
        <v>0</v>
      </c>
      <c r="AF84" s="81">
        <v>1</v>
      </c>
      <c r="AG84" s="89" t="s">
        <v>540</v>
      </c>
      <c r="AH84" s="81" t="b">
        <v>0</v>
      </c>
      <c r="AI84" s="81" t="s">
        <v>541</v>
      </c>
      <c r="AJ84" s="81"/>
      <c r="AK84" s="89" t="s">
        <v>538</v>
      </c>
      <c r="AL84" s="81" t="b">
        <v>0</v>
      </c>
      <c r="AM84" s="81">
        <v>1</v>
      </c>
      <c r="AN84" s="89" t="s">
        <v>538</v>
      </c>
      <c r="AO84" s="81" t="s">
        <v>548</v>
      </c>
      <c r="AP84" s="81" t="b">
        <v>0</v>
      </c>
      <c r="AQ84" s="89" t="s">
        <v>529</v>
      </c>
      <c r="AR84" s="81" t="s">
        <v>214</v>
      </c>
      <c r="AS84" s="81">
        <v>0</v>
      </c>
      <c r="AT84" s="81">
        <v>0</v>
      </c>
      <c r="AU84" s="81"/>
      <c r="AV84" s="81"/>
      <c r="AW84" s="81"/>
      <c r="AX84" s="81"/>
      <c r="AY84" s="81"/>
      <c r="AZ84" s="81"/>
      <c r="BA84" s="81"/>
      <c r="BB84" s="81"/>
      <c r="BC84">
        <v>6</v>
      </c>
      <c r="BD84" s="80" t="str">
        <f>REPLACE(INDEX(GroupVertices[Group],MATCH(Edges[[#This Row],[Vertex 1]],GroupVertices[Vertex],0)),1,1,"")</f>
        <v>1</v>
      </c>
      <c r="BE84" s="80" t="str">
        <f>REPLACE(INDEX(GroupVertices[Group],MATCH(Edges[[#This Row],[Vertex 2]],GroupVertices[Vertex],0)),1,1,"")</f>
        <v>3</v>
      </c>
      <c r="BF84" s="48"/>
      <c r="BG84" s="49"/>
      <c r="BH84" s="48"/>
      <c r="BI84" s="49"/>
      <c r="BJ84" s="48"/>
      <c r="BK84" s="49"/>
      <c r="BL84" s="48"/>
      <c r="BM84" s="49"/>
      <c r="BN84" s="48"/>
    </row>
    <row r="85" spans="1:66" ht="15">
      <c r="A85" s="66" t="s">
        <v>262</v>
      </c>
      <c r="B85" s="66" t="s">
        <v>265</v>
      </c>
      <c r="C85" s="67" t="s">
        <v>1179</v>
      </c>
      <c r="D85" s="68">
        <v>10</v>
      </c>
      <c r="E85" s="69" t="s">
        <v>136</v>
      </c>
      <c r="F85" s="70">
        <v>10.333333333333332</v>
      </c>
      <c r="G85" s="67"/>
      <c r="H85" s="71"/>
      <c r="I85" s="72"/>
      <c r="J85" s="72"/>
      <c r="K85" s="34" t="s">
        <v>66</v>
      </c>
      <c r="L85" s="79">
        <v>85</v>
      </c>
      <c r="M85" s="79"/>
      <c r="N85" s="74"/>
      <c r="O85" s="81" t="s">
        <v>283</v>
      </c>
      <c r="P85" s="83">
        <v>43740.53787037037</v>
      </c>
      <c r="Q85" s="81" t="s">
        <v>311</v>
      </c>
      <c r="R85" s="81"/>
      <c r="S85" s="81"/>
      <c r="T85" s="81" t="s">
        <v>342</v>
      </c>
      <c r="U85" s="81"/>
      <c r="V85" s="84" t="s">
        <v>378</v>
      </c>
      <c r="W85" s="83">
        <v>43740.53787037037</v>
      </c>
      <c r="X85" s="87">
        <v>43740</v>
      </c>
      <c r="Y85" s="89" t="s">
        <v>429</v>
      </c>
      <c r="Z85" s="84" t="s">
        <v>480</v>
      </c>
      <c r="AA85" s="81"/>
      <c r="AB85" s="81"/>
      <c r="AC85" s="89" t="s">
        <v>531</v>
      </c>
      <c r="AD85" s="89" t="s">
        <v>530</v>
      </c>
      <c r="AE85" s="81" t="b">
        <v>0</v>
      </c>
      <c r="AF85" s="81">
        <v>1</v>
      </c>
      <c r="AG85" s="89" t="s">
        <v>540</v>
      </c>
      <c r="AH85" s="81" t="b">
        <v>0</v>
      </c>
      <c r="AI85" s="81" t="s">
        <v>541</v>
      </c>
      <c r="AJ85" s="81"/>
      <c r="AK85" s="89" t="s">
        <v>538</v>
      </c>
      <c r="AL85" s="81" t="b">
        <v>0</v>
      </c>
      <c r="AM85" s="81">
        <v>0</v>
      </c>
      <c r="AN85" s="89" t="s">
        <v>538</v>
      </c>
      <c r="AO85" s="81" t="s">
        <v>548</v>
      </c>
      <c r="AP85" s="81" t="b">
        <v>0</v>
      </c>
      <c r="AQ85" s="89" t="s">
        <v>530</v>
      </c>
      <c r="AR85" s="81" t="s">
        <v>214</v>
      </c>
      <c r="AS85" s="81">
        <v>0</v>
      </c>
      <c r="AT85" s="81">
        <v>0</v>
      </c>
      <c r="AU85" s="81"/>
      <c r="AV85" s="81"/>
      <c r="AW85" s="81"/>
      <c r="AX85" s="81"/>
      <c r="AY85" s="81"/>
      <c r="AZ85" s="81"/>
      <c r="BA85" s="81"/>
      <c r="BB85" s="81"/>
      <c r="BC85">
        <v>6</v>
      </c>
      <c r="BD85" s="80" t="str">
        <f>REPLACE(INDEX(GroupVertices[Group],MATCH(Edges[[#This Row],[Vertex 1]],GroupVertices[Vertex],0)),1,1,"")</f>
        <v>1</v>
      </c>
      <c r="BE85" s="80" t="str">
        <f>REPLACE(INDEX(GroupVertices[Group],MATCH(Edges[[#This Row],[Vertex 2]],GroupVertices[Vertex],0)),1,1,"")</f>
        <v>3</v>
      </c>
      <c r="BF85" s="48">
        <v>1</v>
      </c>
      <c r="BG85" s="49">
        <v>4.545454545454546</v>
      </c>
      <c r="BH85" s="48">
        <v>0</v>
      </c>
      <c r="BI85" s="49">
        <v>0</v>
      </c>
      <c r="BJ85" s="48">
        <v>0</v>
      </c>
      <c r="BK85" s="49">
        <v>0</v>
      </c>
      <c r="BL85" s="48">
        <v>21</v>
      </c>
      <c r="BM85" s="49">
        <v>95.45454545454545</v>
      </c>
      <c r="BN85" s="48">
        <v>22</v>
      </c>
    </row>
    <row r="86" spans="1:66" ht="15">
      <c r="A86" s="66" t="s">
        <v>262</v>
      </c>
      <c r="B86" s="66" t="s">
        <v>281</v>
      </c>
      <c r="C86" s="67" t="s">
        <v>1178</v>
      </c>
      <c r="D86" s="68">
        <v>10</v>
      </c>
      <c r="E86" s="69" t="s">
        <v>136</v>
      </c>
      <c r="F86" s="70">
        <v>6</v>
      </c>
      <c r="G86" s="67"/>
      <c r="H86" s="71"/>
      <c r="I86" s="72"/>
      <c r="J86" s="72"/>
      <c r="K86" s="34" t="s">
        <v>65</v>
      </c>
      <c r="L86" s="79">
        <v>86</v>
      </c>
      <c r="M86" s="79"/>
      <c r="N86" s="74"/>
      <c r="O86" s="81" t="s">
        <v>283</v>
      </c>
      <c r="P86" s="83">
        <v>43740.53787037037</v>
      </c>
      <c r="Q86" s="81" t="s">
        <v>311</v>
      </c>
      <c r="R86" s="81"/>
      <c r="S86" s="81"/>
      <c r="T86" s="81" t="s">
        <v>342</v>
      </c>
      <c r="U86" s="81"/>
      <c r="V86" s="84" t="s">
        <v>378</v>
      </c>
      <c r="W86" s="83">
        <v>43740.53787037037</v>
      </c>
      <c r="X86" s="87">
        <v>43740</v>
      </c>
      <c r="Y86" s="89" t="s">
        <v>429</v>
      </c>
      <c r="Z86" s="84" t="s">
        <v>480</v>
      </c>
      <c r="AA86" s="81"/>
      <c r="AB86" s="81"/>
      <c r="AC86" s="89" t="s">
        <v>531</v>
      </c>
      <c r="AD86" s="89" t="s">
        <v>530</v>
      </c>
      <c r="AE86" s="81" t="b">
        <v>0</v>
      </c>
      <c r="AF86" s="81">
        <v>1</v>
      </c>
      <c r="AG86" s="89" t="s">
        <v>540</v>
      </c>
      <c r="AH86" s="81" t="b">
        <v>0</v>
      </c>
      <c r="AI86" s="81" t="s">
        <v>541</v>
      </c>
      <c r="AJ86" s="81"/>
      <c r="AK86" s="89" t="s">
        <v>538</v>
      </c>
      <c r="AL86" s="81" t="b">
        <v>0</v>
      </c>
      <c r="AM86" s="81">
        <v>0</v>
      </c>
      <c r="AN86" s="89" t="s">
        <v>538</v>
      </c>
      <c r="AO86" s="81" t="s">
        <v>548</v>
      </c>
      <c r="AP86" s="81" t="b">
        <v>0</v>
      </c>
      <c r="AQ86" s="89" t="s">
        <v>530</v>
      </c>
      <c r="AR86" s="81" t="s">
        <v>214</v>
      </c>
      <c r="AS86" s="81">
        <v>0</v>
      </c>
      <c r="AT86" s="81">
        <v>0</v>
      </c>
      <c r="AU86" s="81"/>
      <c r="AV86" s="81"/>
      <c r="AW86" s="81"/>
      <c r="AX86" s="81"/>
      <c r="AY86" s="81"/>
      <c r="AZ86" s="81"/>
      <c r="BA86" s="81"/>
      <c r="BB86" s="81"/>
      <c r="BC86">
        <v>7</v>
      </c>
      <c r="BD86" s="80" t="str">
        <f>REPLACE(INDEX(GroupVertices[Group],MATCH(Edges[[#This Row],[Vertex 1]],GroupVertices[Vertex],0)),1,1,"")</f>
        <v>1</v>
      </c>
      <c r="BE86" s="80" t="str">
        <f>REPLACE(INDEX(GroupVertices[Group],MATCH(Edges[[#This Row],[Vertex 2]],GroupVertices[Vertex],0)),1,1,"")</f>
        <v>3</v>
      </c>
      <c r="BF86" s="48"/>
      <c r="BG86" s="49"/>
      <c r="BH86" s="48"/>
      <c r="BI86" s="49"/>
      <c r="BJ86" s="48"/>
      <c r="BK86" s="49"/>
      <c r="BL86" s="48"/>
      <c r="BM86" s="49"/>
      <c r="BN86" s="48"/>
    </row>
    <row r="87" spans="1:66" ht="15">
      <c r="A87" s="66" t="s">
        <v>262</v>
      </c>
      <c r="B87" s="66" t="s">
        <v>266</v>
      </c>
      <c r="C87" s="67" t="s">
        <v>1178</v>
      </c>
      <c r="D87" s="68">
        <v>10</v>
      </c>
      <c r="E87" s="69" t="s">
        <v>136</v>
      </c>
      <c r="F87" s="70">
        <v>6</v>
      </c>
      <c r="G87" s="67"/>
      <c r="H87" s="71"/>
      <c r="I87" s="72"/>
      <c r="J87" s="72"/>
      <c r="K87" s="34" t="s">
        <v>66</v>
      </c>
      <c r="L87" s="79">
        <v>87</v>
      </c>
      <c r="M87" s="79"/>
      <c r="N87" s="74"/>
      <c r="O87" s="81" t="s">
        <v>283</v>
      </c>
      <c r="P87" s="83">
        <v>43740.53787037037</v>
      </c>
      <c r="Q87" s="81" t="s">
        <v>311</v>
      </c>
      <c r="R87" s="81"/>
      <c r="S87" s="81"/>
      <c r="T87" s="81" t="s">
        <v>342</v>
      </c>
      <c r="U87" s="81"/>
      <c r="V87" s="84" t="s">
        <v>378</v>
      </c>
      <c r="W87" s="83">
        <v>43740.53787037037</v>
      </c>
      <c r="X87" s="87">
        <v>43740</v>
      </c>
      <c r="Y87" s="89" t="s">
        <v>429</v>
      </c>
      <c r="Z87" s="84" t="s">
        <v>480</v>
      </c>
      <c r="AA87" s="81"/>
      <c r="AB87" s="81"/>
      <c r="AC87" s="89" t="s">
        <v>531</v>
      </c>
      <c r="AD87" s="89" t="s">
        <v>530</v>
      </c>
      <c r="AE87" s="81" t="b">
        <v>0</v>
      </c>
      <c r="AF87" s="81">
        <v>1</v>
      </c>
      <c r="AG87" s="89" t="s">
        <v>540</v>
      </c>
      <c r="AH87" s="81" t="b">
        <v>0</v>
      </c>
      <c r="AI87" s="81" t="s">
        <v>541</v>
      </c>
      <c r="AJ87" s="81"/>
      <c r="AK87" s="89" t="s">
        <v>538</v>
      </c>
      <c r="AL87" s="81" t="b">
        <v>0</v>
      </c>
      <c r="AM87" s="81">
        <v>0</v>
      </c>
      <c r="AN87" s="89" t="s">
        <v>538</v>
      </c>
      <c r="AO87" s="81" t="s">
        <v>548</v>
      </c>
      <c r="AP87" s="81" t="b">
        <v>0</v>
      </c>
      <c r="AQ87" s="89" t="s">
        <v>530</v>
      </c>
      <c r="AR87" s="81" t="s">
        <v>214</v>
      </c>
      <c r="AS87" s="81">
        <v>0</v>
      </c>
      <c r="AT87" s="81">
        <v>0</v>
      </c>
      <c r="AU87" s="81"/>
      <c r="AV87" s="81"/>
      <c r="AW87" s="81"/>
      <c r="AX87" s="81"/>
      <c r="AY87" s="81"/>
      <c r="AZ87" s="81"/>
      <c r="BA87" s="81"/>
      <c r="BB87" s="81"/>
      <c r="BC87">
        <v>7</v>
      </c>
      <c r="BD87" s="80" t="str">
        <f>REPLACE(INDEX(GroupVertices[Group],MATCH(Edges[[#This Row],[Vertex 1]],GroupVertices[Vertex],0)),1,1,"")</f>
        <v>1</v>
      </c>
      <c r="BE87" s="80" t="str">
        <f>REPLACE(INDEX(GroupVertices[Group],MATCH(Edges[[#This Row],[Vertex 2]],GroupVertices[Vertex],0)),1,1,"")</f>
        <v>3</v>
      </c>
      <c r="BF87" s="48"/>
      <c r="BG87" s="49"/>
      <c r="BH87" s="48"/>
      <c r="BI87" s="49"/>
      <c r="BJ87" s="48"/>
      <c r="BK87" s="49"/>
      <c r="BL87" s="48"/>
      <c r="BM87" s="49"/>
      <c r="BN87" s="48"/>
    </row>
    <row r="88" spans="1:66" ht="15">
      <c r="A88" s="66" t="s">
        <v>262</v>
      </c>
      <c r="B88" s="66" t="s">
        <v>268</v>
      </c>
      <c r="C88" s="67" t="s">
        <v>1179</v>
      </c>
      <c r="D88" s="68">
        <v>10</v>
      </c>
      <c r="E88" s="69" t="s">
        <v>136</v>
      </c>
      <c r="F88" s="70">
        <v>10.333333333333332</v>
      </c>
      <c r="G88" s="67"/>
      <c r="H88" s="71"/>
      <c r="I88" s="72"/>
      <c r="J88" s="72"/>
      <c r="K88" s="34" t="s">
        <v>65</v>
      </c>
      <c r="L88" s="79">
        <v>88</v>
      </c>
      <c r="M88" s="79"/>
      <c r="N88" s="74"/>
      <c r="O88" s="81" t="s">
        <v>284</v>
      </c>
      <c r="P88" s="83">
        <v>43740.53787037037</v>
      </c>
      <c r="Q88" s="81" t="s">
        <v>311</v>
      </c>
      <c r="R88" s="81"/>
      <c r="S88" s="81"/>
      <c r="T88" s="81" t="s">
        <v>342</v>
      </c>
      <c r="U88" s="81"/>
      <c r="V88" s="84" t="s">
        <v>378</v>
      </c>
      <c r="W88" s="83">
        <v>43740.53787037037</v>
      </c>
      <c r="X88" s="87">
        <v>43740</v>
      </c>
      <c r="Y88" s="89" t="s">
        <v>429</v>
      </c>
      <c r="Z88" s="84" t="s">
        <v>480</v>
      </c>
      <c r="AA88" s="81"/>
      <c r="AB88" s="81"/>
      <c r="AC88" s="89" t="s">
        <v>531</v>
      </c>
      <c r="AD88" s="89" t="s">
        <v>530</v>
      </c>
      <c r="AE88" s="81" t="b">
        <v>0</v>
      </c>
      <c r="AF88" s="81">
        <v>1</v>
      </c>
      <c r="AG88" s="89" t="s">
        <v>540</v>
      </c>
      <c r="AH88" s="81" t="b">
        <v>0</v>
      </c>
      <c r="AI88" s="81" t="s">
        <v>541</v>
      </c>
      <c r="AJ88" s="81"/>
      <c r="AK88" s="89" t="s">
        <v>538</v>
      </c>
      <c r="AL88" s="81" t="b">
        <v>0</v>
      </c>
      <c r="AM88" s="81">
        <v>0</v>
      </c>
      <c r="AN88" s="89" t="s">
        <v>538</v>
      </c>
      <c r="AO88" s="81" t="s">
        <v>548</v>
      </c>
      <c r="AP88" s="81" t="b">
        <v>0</v>
      </c>
      <c r="AQ88" s="89" t="s">
        <v>530</v>
      </c>
      <c r="AR88" s="81" t="s">
        <v>214</v>
      </c>
      <c r="AS88" s="81">
        <v>0</v>
      </c>
      <c r="AT88" s="81">
        <v>0</v>
      </c>
      <c r="AU88" s="81"/>
      <c r="AV88" s="81"/>
      <c r="AW88" s="81"/>
      <c r="AX88" s="81"/>
      <c r="AY88" s="81"/>
      <c r="AZ88" s="81"/>
      <c r="BA88" s="81"/>
      <c r="BB88" s="81"/>
      <c r="BC88">
        <v>6</v>
      </c>
      <c r="BD88" s="80" t="str">
        <f>REPLACE(INDEX(GroupVertices[Group],MATCH(Edges[[#This Row],[Vertex 1]],GroupVertices[Vertex],0)),1,1,"")</f>
        <v>1</v>
      </c>
      <c r="BE88" s="80" t="str">
        <f>REPLACE(INDEX(GroupVertices[Group],MATCH(Edges[[#This Row],[Vertex 2]],GroupVertices[Vertex],0)),1,1,"")</f>
        <v>3</v>
      </c>
      <c r="BF88" s="48"/>
      <c r="BG88" s="49"/>
      <c r="BH88" s="48"/>
      <c r="BI88" s="49"/>
      <c r="BJ88" s="48"/>
      <c r="BK88" s="49"/>
      <c r="BL88" s="48"/>
      <c r="BM88" s="49"/>
      <c r="BN88" s="48"/>
    </row>
    <row r="89" spans="1:66" ht="15">
      <c r="A89" s="66" t="s">
        <v>262</v>
      </c>
      <c r="B89" s="66" t="s">
        <v>265</v>
      </c>
      <c r="C89" s="67" t="s">
        <v>1179</v>
      </c>
      <c r="D89" s="68">
        <v>10</v>
      </c>
      <c r="E89" s="69" t="s">
        <v>136</v>
      </c>
      <c r="F89" s="70">
        <v>10.333333333333332</v>
      </c>
      <c r="G89" s="67"/>
      <c r="H89" s="71"/>
      <c r="I89" s="72"/>
      <c r="J89" s="72"/>
      <c r="K89" s="34" t="s">
        <v>66</v>
      </c>
      <c r="L89" s="79">
        <v>89</v>
      </c>
      <c r="M89" s="79"/>
      <c r="N89" s="74"/>
      <c r="O89" s="81" t="s">
        <v>283</v>
      </c>
      <c r="P89" s="83">
        <v>43740.62373842593</v>
      </c>
      <c r="Q89" s="81" t="s">
        <v>312</v>
      </c>
      <c r="R89" s="81"/>
      <c r="S89" s="81"/>
      <c r="T89" s="81" t="s">
        <v>351</v>
      </c>
      <c r="U89" s="81"/>
      <c r="V89" s="84" t="s">
        <v>378</v>
      </c>
      <c r="W89" s="83">
        <v>43740.62373842593</v>
      </c>
      <c r="X89" s="87">
        <v>43740</v>
      </c>
      <c r="Y89" s="89" t="s">
        <v>430</v>
      </c>
      <c r="Z89" s="84" t="s">
        <v>481</v>
      </c>
      <c r="AA89" s="81"/>
      <c r="AB89" s="81"/>
      <c r="AC89" s="89" t="s">
        <v>532</v>
      </c>
      <c r="AD89" s="89" t="s">
        <v>531</v>
      </c>
      <c r="AE89" s="81" t="b">
        <v>0</v>
      </c>
      <c r="AF89" s="81">
        <v>1</v>
      </c>
      <c r="AG89" s="89" t="s">
        <v>540</v>
      </c>
      <c r="AH89" s="81" t="b">
        <v>0</v>
      </c>
      <c r="AI89" s="81" t="s">
        <v>541</v>
      </c>
      <c r="AJ89" s="81"/>
      <c r="AK89" s="89" t="s">
        <v>538</v>
      </c>
      <c r="AL89" s="81" t="b">
        <v>0</v>
      </c>
      <c r="AM89" s="81">
        <v>0</v>
      </c>
      <c r="AN89" s="89" t="s">
        <v>538</v>
      </c>
      <c r="AO89" s="81" t="s">
        <v>548</v>
      </c>
      <c r="AP89" s="81" t="b">
        <v>0</v>
      </c>
      <c r="AQ89" s="89" t="s">
        <v>531</v>
      </c>
      <c r="AR89" s="81" t="s">
        <v>214</v>
      </c>
      <c r="AS89" s="81">
        <v>0</v>
      </c>
      <c r="AT89" s="81">
        <v>0</v>
      </c>
      <c r="AU89" s="81"/>
      <c r="AV89" s="81"/>
      <c r="AW89" s="81"/>
      <c r="AX89" s="81"/>
      <c r="AY89" s="81"/>
      <c r="AZ89" s="81"/>
      <c r="BA89" s="81"/>
      <c r="BB89" s="81"/>
      <c r="BC89">
        <v>6</v>
      </c>
      <c r="BD89" s="80" t="str">
        <f>REPLACE(INDEX(GroupVertices[Group],MATCH(Edges[[#This Row],[Vertex 1]],GroupVertices[Vertex],0)),1,1,"")</f>
        <v>1</v>
      </c>
      <c r="BE89" s="80" t="str">
        <f>REPLACE(INDEX(GroupVertices[Group],MATCH(Edges[[#This Row],[Vertex 2]],GroupVertices[Vertex],0)),1,1,"")</f>
        <v>3</v>
      </c>
      <c r="BF89" s="48">
        <v>0</v>
      </c>
      <c r="BG89" s="49">
        <v>0</v>
      </c>
      <c r="BH89" s="48">
        <v>0</v>
      </c>
      <c r="BI89" s="49">
        <v>0</v>
      </c>
      <c r="BJ89" s="48">
        <v>0</v>
      </c>
      <c r="BK89" s="49">
        <v>0</v>
      </c>
      <c r="BL89" s="48">
        <v>32</v>
      </c>
      <c r="BM89" s="49">
        <v>100</v>
      </c>
      <c r="BN89" s="48">
        <v>32</v>
      </c>
    </row>
    <row r="90" spans="1:66" ht="15">
      <c r="A90" s="66" t="s">
        <v>262</v>
      </c>
      <c r="B90" s="66" t="s">
        <v>281</v>
      </c>
      <c r="C90" s="67" t="s">
        <v>1178</v>
      </c>
      <c r="D90" s="68">
        <v>10</v>
      </c>
      <c r="E90" s="69" t="s">
        <v>136</v>
      </c>
      <c r="F90" s="70">
        <v>6</v>
      </c>
      <c r="G90" s="67"/>
      <c r="H90" s="71"/>
      <c r="I90" s="72"/>
      <c r="J90" s="72"/>
      <c r="K90" s="34" t="s">
        <v>65</v>
      </c>
      <c r="L90" s="79">
        <v>90</v>
      </c>
      <c r="M90" s="79"/>
      <c r="N90" s="74"/>
      <c r="O90" s="81" t="s">
        <v>283</v>
      </c>
      <c r="P90" s="83">
        <v>43740.62373842593</v>
      </c>
      <c r="Q90" s="81" t="s">
        <v>312</v>
      </c>
      <c r="R90" s="81"/>
      <c r="S90" s="81"/>
      <c r="T90" s="81" t="s">
        <v>351</v>
      </c>
      <c r="U90" s="81"/>
      <c r="V90" s="84" t="s">
        <v>378</v>
      </c>
      <c r="W90" s="83">
        <v>43740.62373842593</v>
      </c>
      <c r="X90" s="87">
        <v>43740</v>
      </c>
      <c r="Y90" s="89" t="s">
        <v>430</v>
      </c>
      <c r="Z90" s="84" t="s">
        <v>481</v>
      </c>
      <c r="AA90" s="81"/>
      <c r="AB90" s="81"/>
      <c r="AC90" s="89" t="s">
        <v>532</v>
      </c>
      <c r="AD90" s="89" t="s">
        <v>531</v>
      </c>
      <c r="AE90" s="81" t="b">
        <v>0</v>
      </c>
      <c r="AF90" s="81">
        <v>1</v>
      </c>
      <c r="AG90" s="89" t="s">
        <v>540</v>
      </c>
      <c r="AH90" s="81" t="b">
        <v>0</v>
      </c>
      <c r="AI90" s="81" t="s">
        <v>541</v>
      </c>
      <c r="AJ90" s="81"/>
      <c r="AK90" s="89" t="s">
        <v>538</v>
      </c>
      <c r="AL90" s="81" t="b">
        <v>0</v>
      </c>
      <c r="AM90" s="81">
        <v>0</v>
      </c>
      <c r="AN90" s="89" t="s">
        <v>538</v>
      </c>
      <c r="AO90" s="81" t="s">
        <v>548</v>
      </c>
      <c r="AP90" s="81" t="b">
        <v>0</v>
      </c>
      <c r="AQ90" s="89" t="s">
        <v>531</v>
      </c>
      <c r="AR90" s="81" t="s">
        <v>214</v>
      </c>
      <c r="AS90" s="81">
        <v>0</v>
      </c>
      <c r="AT90" s="81">
        <v>0</v>
      </c>
      <c r="AU90" s="81"/>
      <c r="AV90" s="81"/>
      <c r="AW90" s="81"/>
      <c r="AX90" s="81"/>
      <c r="AY90" s="81"/>
      <c r="AZ90" s="81"/>
      <c r="BA90" s="81"/>
      <c r="BB90" s="81"/>
      <c r="BC90">
        <v>7</v>
      </c>
      <c r="BD90" s="80" t="str">
        <f>REPLACE(INDEX(GroupVertices[Group],MATCH(Edges[[#This Row],[Vertex 1]],GroupVertices[Vertex],0)),1,1,"")</f>
        <v>1</v>
      </c>
      <c r="BE90" s="80" t="str">
        <f>REPLACE(INDEX(GroupVertices[Group],MATCH(Edges[[#This Row],[Vertex 2]],GroupVertices[Vertex],0)),1,1,"")</f>
        <v>3</v>
      </c>
      <c r="BF90" s="48"/>
      <c r="BG90" s="49"/>
      <c r="BH90" s="48"/>
      <c r="BI90" s="49"/>
      <c r="BJ90" s="48"/>
      <c r="BK90" s="49"/>
      <c r="BL90" s="48"/>
      <c r="BM90" s="49"/>
      <c r="BN90" s="48"/>
    </row>
    <row r="91" spans="1:66" ht="15">
      <c r="A91" s="66" t="s">
        <v>262</v>
      </c>
      <c r="B91" s="66" t="s">
        <v>266</v>
      </c>
      <c r="C91" s="67" t="s">
        <v>1178</v>
      </c>
      <c r="D91" s="68">
        <v>10</v>
      </c>
      <c r="E91" s="69" t="s">
        <v>136</v>
      </c>
      <c r="F91" s="70">
        <v>6</v>
      </c>
      <c r="G91" s="67"/>
      <c r="H91" s="71"/>
      <c r="I91" s="72"/>
      <c r="J91" s="72"/>
      <c r="K91" s="34" t="s">
        <v>66</v>
      </c>
      <c r="L91" s="79">
        <v>91</v>
      </c>
      <c r="M91" s="79"/>
      <c r="N91" s="74"/>
      <c r="O91" s="81" t="s">
        <v>283</v>
      </c>
      <c r="P91" s="83">
        <v>43740.62373842593</v>
      </c>
      <c r="Q91" s="81" t="s">
        <v>312</v>
      </c>
      <c r="R91" s="81"/>
      <c r="S91" s="81"/>
      <c r="T91" s="81" t="s">
        <v>351</v>
      </c>
      <c r="U91" s="81"/>
      <c r="V91" s="84" t="s">
        <v>378</v>
      </c>
      <c r="W91" s="83">
        <v>43740.62373842593</v>
      </c>
      <c r="X91" s="87">
        <v>43740</v>
      </c>
      <c r="Y91" s="89" t="s">
        <v>430</v>
      </c>
      <c r="Z91" s="84" t="s">
        <v>481</v>
      </c>
      <c r="AA91" s="81"/>
      <c r="AB91" s="81"/>
      <c r="AC91" s="89" t="s">
        <v>532</v>
      </c>
      <c r="AD91" s="89" t="s">
        <v>531</v>
      </c>
      <c r="AE91" s="81" t="b">
        <v>0</v>
      </c>
      <c r="AF91" s="81">
        <v>1</v>
      </c>
      <c r="AG91" s="89" t="s">
        <v>540</v>
      </c>
      <c r="AH91" s="81" t="b">
        <v>0</v>
      </c>
      <c r="AI91" s="81" t="s">
        <v>541</v>
      </c>
      <c r="AJ91" s="81"/>
      <c r="AK91" s="89" t="s">
        <v>538</v>
      </c>
      <c r="AL91" s="81" t="b">
        <v>0</v>
      </c>
      <c r="AM91" s="81">
        <v>0</v>
      </c>
      <c r="AN91" s="89" t="s">
        <v>538</v>
      </c>
      <c r="AO91" s="81" t="s">
        <v>548</v>
      </c>
      <c r="AP91" s="81" t="b">
        <v>0</v>
      </c>
      <c r="AQ91" s="89" t="s">
        <v>531</v>
      </c>
      <c r="AR91" s="81" t="s">
        <v>214</v>
      </c>
      <c r="AS91" s="81">
        <v>0</v>
      </c>
      <c r="AT91" s="81">
        <v>0</v>
      </c>
      <c r="AU91" s="81"/>
      <c r="AV91" s="81"/>
      <c r="AW91" s="81"/>
      <c r="AX91" s="81"/>
      <c r="AY91" s="81"/>
      <c r="AZ91" s="81"/>
      <c r="BA91" s="81"/>
      <c r="BB91" s="81"/>
      <c r="BC91">
        <v>7</v>
      </c>
      <c r="BD91" s="80" t="str">
        <f>REPLACE(INDEX(GroupVertices[Group],MATCH(Edges[[#This Row],[Vertex 1]],GroupVertices[Vertex],0)),1,1,"")</f>
        <v>1</v>
      </c>
      <c r="BE91" s="80" t="str">
        <f>REPLACE(INDEX(GroupVertices[Group],MATCH(Edges[[#This Row],[Vertex 2]],GroupVertices[Vertex],0)),1,1,"")</f>
        <v>3</v>
      </c>
      <c r="BF91" s="48"/>
      <c r="BG91" s="49"/>
      <c r="BH91" s="48"/>
      <c r="BI91" s="49"/>
      <c r="BJ91" s="48"/>
      <c r="BK91" s="49"/>
      <c r="BL91" s="48"/>
      <c r="BM91" s="49"/>
      <c r="BN91" s="48"/>
    </row>
    <row r="92" spans="1:66" ht="15">
      <c r="A92" s="66" t="s">
        <v>262</v>
      </c>
      <c r="B92" s="66" t="s">
        <v>268</v>
      </c>
      <c r="C92" s="67" t="s">
        <v>1179</v>
      </c>
      <c r="D92" s="68">
        <v>10</v>
      </c>
      <c r="E92" s="69" t="s">
        <v>136</v>
      </c>
      <c r="F92" s="70">
        <v>10.333333333333332</v>
      </c>
      <c r="G92" s="67"/>
      <c r="H92" s="71"/>
      <c r="I92" s="72"/>
      <c r="J92" s="72"/>
      <c r="K92" s="34" t="s">
        <v>65</v>
      </c>
      <c r="L92" s="79">
        <v>92</v>
      </c>
      <c r="M92" s="79"/>
      <c r="N92" s="74"/>
      <c r="O92" s="81" t="s">
        <v>284</v>
      </c>
      <c r="P92" s="83">
        <v>43740.62373842593</v>
      </c>
      <c r="Q92" s="81" t="s">
        <v>312</v>
      </c>
      <c r="R92" s="81"/>
      <c r="S92" s="81"/>
      <c r="T92" s="81" t="s">
        <v>351</v>
      </c>
      <c r="U92" s="81"/>
      <c r="V92" s="84" t="s">
        <v>378</v>
      </c>
      <c r="W92" s="83">
        <v>43740.62373842593</v>
      </c>
      <c r="X92" s="87">
        <v>43740</v>
      </c>
      <c r="Y92" s="89" t="s">
        <v>430</v>
      </c>
      <c r="Z92" s="84" t="s">
        <v>481</v>
      </c>
      <c r="AA92" s="81"/>
      <c r="AB92" s="81"/>
      <c r="AC92" s="89" t="s">
        <v>532</v>
      </c>
      <c r="AD92" s="89" t="s">
        <v>531</v>
      </c>
      <c r="AE92" s="81" t="b">
        <v>0</v>
      </c>
      <c r="AF92" s="81">
        <v>1</v>
      </c>
      <c r="AG92" s="89" t="s">
        <v>540</v>
      </c>
      <c r="AH92" s="81" t="b">
        <v>0</v>
      </c>
      <c r="AI92" s="81" t="s">
        <v>541</v>
      </c>
      <c r="AJ92" s="81"/>
      <c r="AK92" s="89" t="s">
        <v>538</v>
      </c>
      <c r="AL92" s="81" t="b">
        <v>0</v>
      </c>
      <c r="AM92" s="81">
        <v>0</v>
      </c>
      <c r="AN92" s="89" t="s">
        <v>538</v>
      </c>
      <c r="AO92" s="81" t="s">
        <v>548</v>
      </c>
      <c r="AP92" s="81" t="b">
        <v>0</v>
      </c>
      <c r="AQ92" s="89" t="s">
        <v>531</v>
      </c>
      <c r="AR92" s="81" t="s">
        <v>214</v>
      </c>
      <c r="AS92" s="81">
        <v>0</v>
      </c>
      <c r="AT92" s="81">
        <v>0</v>
      </c>
      <c r="AU92" s="81"/>
      <c r="AV92" s="81"/>
      <c r="AW92" s="81"/>
      <c r="AX92" s="81"/>
      <c r="AY92" s="81"/>
      <c r="AZ92" s="81"/>
      <c r="BA92" s="81"/>
      <c r="BB92" s="81"/>
      <c r="BC92">
        <v>6</v>
      </c>
      <c r="BD92" s="80" t="str">
        <f>REPLACE(INDEX(GroupVertices[Group],MATCH(Edges[[#This Row],[Vertex 1]],GroupVertices[Vertex],0)),1,1,"")</f>
        <v>1</v>
      </c>
      <c r="BE92" s="80" t="str">
        <f>REPLACE(INDEX(GroupVertices[Group],MATCH(Edges[[#This Row],[Vertex 2]],GroupVertices[Vertex],0)),1,1,"")</f>
        <v>3</v>
      </c>
      <c r="BF92" s="48"/>
      <c r="BG92" s="49"/>
      <c r="BH92" s="48"/>
      <c r="BI92" s="49"/>
      <c r="BJ92" s="48"/>
      <c r="BK92" s="49"/>
      <c r="BL92" s="48"/>
      <c r="BM92" s="49"/>
      <c r="BN92" s="48"/>
    </row>
    <row r="93" spans="1:66" ht="15">
      <c r="A93" s="66" t="s">
        <v>262</v>
      </c>
      <c r="B93" s="66" t="s">
        <v>265</v>
      </c>
      <c r="C93" s="67" t="s">
        <v>1179</v>
      </c>
      <c r="D93" s="68">
        <v>10</v>
      </c>
      <c r="E93" s="69" t="s">
        <v>136</v>
      </c>
      <c r="F93" s="70">
        <v>10.333333333333332</v>
      </c>
      <c r="G93" s="67"/>
      <c r="H93" s="71"/>
      <c r="I93" s="72"/>
      <c r="J93" s="72"/>
      <c r="K93" s="34" t="s">
        <v>66</v>
      </c>
      <c r="L93" s="79">
        <v>93</v>
      </c>
      <c r="M93" s="79"/>
      <c r="N93" s="74"/>
      <c r="O93" s="81" t="s">
        <v>283</v>
      </c>
      <c r="P93" s="83">
        <v>43740.663622685184</v>
      </c>
      <c r="Q93" s="81" t="s">
        <v>313</v>
      </c>
      <c r="R93" s="81"/>
      <c r="S93" s="81"/>
      <c r="T93" s="81" t="s">
        <v>342</v>
      </c>
      <c r="U93" s="81"/>
      <c r="V93" s="84" t="s">
        <v>378</v>
      </c>
      <c r="W93" s="83">
        <v>43740.663622685184</v>
      </c>
      <c r="X93" s="87">
        <v>43740</v>
      </c>
      <c r="Y93" s="89" t="s">
        <v>431</v>
      </c>
      <c r="Z93" s="84" t="s">
        <v>482</v>
      </c>
      <c r="AA93" s="81"/>
      <c r="AB93" s="81"/>
      <c r="AC93" s="89" t="s">
        <v>533</v>
      </c>
      <c r="AD93" s="89" t="s">
        <v>532</v>
      </c>
      <c r="AE93" s="81" t="b">
        <v>0</v>
      </c>
      <c r="AF93" s="81">
        <v>2</v>
      </c>
      <c r="AG93" s="89" t="s">
        <v>540</v>
      </c>
      <c r="AH93" s="81" t="b">
        <v>0</v>
      </c>
      <c r="AI93" s="81" t="s">
        <v>541</v>
      </c>
      <c r="AJ93" s="81"/>
      <c r="AK93" s="89" t="s">
        <v>538</v>
      </c>
      <c r="AL93" s="81" t="b">
        <v>0</v>
      </c>
      <c r="AM93" s="81">
        <v>0</v>
      </c>
      <c r="AN93" s="89" t="s">
        <v>538</v>
      </c>
      <c r="AO93" s="81" t="s">
        <v>548</v>
      </c>
      <c r="AP93" s="81" t="b">
        <v>0</v>
      </c>
      <c r="AQ93" s="89" t="s">
        <v>532</v>
      </c>
      <c r="AR93" s="81" t="s">
        <v>214</v>
      </c>
      <c r="AS93" s="81">
        <v>0</v>
      </c>
      <c r="AT93" s="81">
        <v>0</v>
      </c>
      <c r="AU93" s="81"/>
      <c r="AV93" s="81"/>
      <c r="AW93" s="81"/>
      <c r="AX93" s="81"/>
      <c r="AY93" s="81"/>
      <c r="AZ93" s="81"/>
      <c r="BA93" s="81"/>
      <c r="BB93" s="81"/>
      <c r="BC93">
        <v>6</v>
      </c>
      <c r="BD93" s="80" t="str">
        <f>REPLACE(INDEX(GroupVertices[Group],MATCH(Edges[[#This Row],[Vertex 1]],GroupVertices[Vertex],0)),1,1,"")</f>
        <v>1</v>
      </c>
      <c r="BE93" s="80" t="str">
        <f>REPLACE(INDEX(GroupVertices[Group],MATCH(Edges[[#This Row],[Vertex 2]],GroupVertices[Vertex],0)),1,1,"")</f>
        <v>3</v>
      </c>
      <c r="BF93" s="48">
        <v>3</v>
      </c>
      <c r="BG93" s="49">
        <v>10</v>
      </c>
      <c r="BH93" s="48">
        <v>0</v>
      </c>
      <c r="BI93" s="49">
        <v>0</v>
      </c>
      <c r="BJ93" s="48">
        <v>0</v>
      </c>
      <c r="BK93" s="49">
        <v>0</v>
      </c>
      <c r="BL93" s="48">
        <v>27</v>
      </c>
      <c r="BM93" s="49">
        <v>90</v>
      </c>
      <c r="BN93" s="48">
        <v>30</v>
      </c>
    </row>
    <row r="94" spans="1:66" ht="15">
      <c r="A94" s="66" t="s">
        <v>262</v>
      </c>
      <c r="B94" s="66" t="s">
        <v>281</v>
      </c>
      <c r="C94" s="67" t="s">
        <v>1178</v>
      </c>
      <c r="D94" s="68">
        <v>10</v>
      </c>
      <c r="E94" s="69" t="s">
        <v>136</v>
      </c>
      <c r="F94" s="70">
        <v>6</v>
      </c>
      <c r="G94" s="67"/>
      <c r="H94" s="71"/>
      <c r="I94" s="72"/>
      <c r="J94" s="72"/>
      <c r="K94" s="34" t="s">
        <v>65</v>
      </c>
      <c r="L94" s="79">
        <v>94</v>
      </c>
      <c r="M94" s="79"/>
      <c r="N94" s="74"/>
      <c r="O94" s="81" t="s">
        <v>283</v>
      </c>
      <c r="P94" s="83">
        <v>43740.663622685184</v>
      </c>
      <c r="Q94" s="81" t="s">
        <v>313</v>
      </c>
      <c r="R94" s="81"/>
      <c r="S94" s="81"/>
      <c r="T94" s="81" t="s">
        <v>342</v>
      </c>
      <c r="U94" s="81"/>
      <c r="V94" s="84" t="s">
        <v>378</v>
      </c>
      <c r="W94" s="83">
        <v>43740.663622685184</v>
      </c>
      <c r="X94" s="87">
        <v>43740</v>
      </c>
      <c r="Y94" s="89" t="s">
        <v>431</v>
      </c>
      <c r="Z94" s="84" t="s">
        <v>482</v>
      </c>
      <c r="AA94" s="81"/>
      <c r="AB94" s="81"/>
      <c r="AC94" s="89" t="s">
        <v>533</v>
      </c>
      <c r="AD94" s="89" t="s">
        <v>532</v>
      </c>
      <c r="AE94" s="81" t="b">
        <v>0</v>
      </c>
      <c r="AF94" s="81">
        <v>2</v>
      </c>
      <c r="AG94" s="89" t="s">
        <v>540</v>
      </c>
      <c r="AH94" s="81" t="b">
        <v>0</v>
      </c>
      <c r="AI94" s="81" t="s">
        <v>541</v>
      </c>
      <c r="AJ94" s="81"/>
      <c r="AK94" s="89" t="s">
        <v>538</v>
      </c>
      <c r="AL94" s="81" t="b">
        <v>0</v>
      </c>
      <c r="AM94" s="81">
        <v>0</v>
      </c>
      <c r="AN94" s="89" t="s">
        <v>538</v>
      </c>
      <c r="AO94" s="81" t="s">
        <v>548</v>
      </c>
      <c r="AP94" s="81" t="b">
        <v>0</v>
      </c>
      <c r="AQ94" s="89" t="s">
        <v>532</v>
      </c>
      <c r="AR94" s="81" t="s">
        <v>214</v>
      </c>
      <c r="AS94" s="81">
        <v>0</v>
      </c>
      <c r="AT94" s="81">
        <v>0</v>
      </c>
      <c r="AU94" s="81"/>
      <c r="AV94" s="81"/>
      <c r="AW94" s="81"/>
      <c r="AX94" s="81"/>
      <c r="AY94" s="81"/>
      <c r="AZ94" s="81"/>
      <c r="BA94" s="81"/>
      <c r="BB94" s="81"/>
      <c r="BC94">
        <v>7</v>
      </c>
      <c r="BD94" s="80" t="str">
        <f>REPLACE(INDEX(GroupVertices[Group],MATCH(Edges[[#This Row],[Vertex 1]],GroupVertices[Vertex],0)),1,1,"")</f>
        <v>1</v>
      </c>
      <c r="BE94" s="80" t="str">
        <f>REPLACE(INDEX(GroupVertices[Group],MATCH(Edges[[#This Row],[Vertex 2]],GroupVertices[Vertex],0)),1,1,"")</f>
        <v>3</v>
      </c>
      <c r="BF94" s="48"/>
      <c r="BG94" s="49"/>
      <c r="BH94" s="48"/>
      <c r="BI94" s="49"/>
      <c r="BJ94" s="48"/>
      <c r="BK94" s="49"/>
      <c r="BL94" s="48"/>
      <c r="BM94" s="49"/>
      <c r="BN94" s="48"/>
    </row>
    <row r="95" spans="1:66" ht="15">
      <c r="A95" s="66" t="s">
        <v>262</v>
      </c>
      <c r="B95" s="66" t="s">
        <v>266</v>
      </c>
      <c r="C95" s="67" t="s">
        <v>1178</v>
      </c>
      <c r="D95" s="68">
        <v>10</v>
      </c>
      <c r="E95" s="69" t="s">
        <v>136</v>
      </c>
      <c r="F95" s="70">
        <v>6</v>
      </c>
      <c r="G95" s="67"/>
      <c r="H95" s="71"/>
      <c r="I95" s="72"/>
      <c r="J95" s="72"/>
      <c r="K95" s="34" t="s">
        <v>66</v>
      </c>
      <c r="L95" s="79">
        <v>95</v>
      </c>
      <c r="M95" s="79"/>
      <c r="N95" s="74"/>
      <c r="O95" s="81" t="s">
        <v>283</v>
      </c>
      <c r="P95" s="83">
        <v>43740.663622685184</v>
      </c>
      <c r="Q95" s="81" t="s">
        <v>313</v>
      </c>
      <c r="R95" s="81"/>
      <c r="S95" s="81"/>
      <c r="T95" s="81" t="s">
        <v>342</v>
      </c>
      <c r="U95" s="81"/>
      <c r="V95" s="84" t="s">
        <v>378</v>
      </c>
      <c r="W95" s="83">
        <v>43740.663622685184</v>
      </c>
      <c r="X95" s="87">
        <v>43740</v>
      </c>
      <c r="Y95" s="89" t="s">
        <v>431</v>
      </c>
      <c r="Z95" s="84" t="s">
        <v>482</v>
      </c>
      <c r="AA95" s="81"/>
      <c r="AB95" s="81"/>
      <c r="AC95" s="89" t="s">
        <v>533</v>
      </c>
      <c r="AD95" s="89" t="s">
        <v>532</v>
      </c>
      <c r="AE95" s="81" t="b">
        <v>0</v>
      </c>
      <c r="AF95" s="81">
        <v>2</v>
      </c>
      <c r="AG95" s="89" t="s">
        <v>540</v>
      </c>
      <c r="AH95" s="81" t="b">
        <v>0</v>
      </c>
      <c r="AI95" s="81" t="s">
        <v>541</v>
      </c>
      <c r="AJ95" s="81"/>
      <c r="AK95" s="89" t="s">
        <v>538</v>
      </c>
      <c r="AL95" s="81" t="b">
        <v>0</v>
      </c>
      <c r="AM95" s="81">
        <v>0</v>
      </c>
      <c r="AN95" s="89" t="s">
        <v>538</v>
      </c>
      <c r="AO95" s="81" t="s">
        <v>548</v>
      </c>
      <c r="AP95" s="81" t="b">
        <v>0</v>
      </c>
      <c r="AQ95" s="89" t="s">
        <v>532</v>
      </c>
      <c r="AR95" s="81" t="s">
        <v>214</v>
      </c>
      <c r="AS95" s="81">
        <v>0</v>
      </c>
      <c r="AT95" s="81">
        <v>0</v>
      </c>
      <c r="AU95" s="81"/>
      <c r="AV95" s="81"/>
      <c r="AW95" s="81"/>
      <c r="AX95" s="81"/>
      <c r="AY95" s="81"/>
      <c r="AZ95" s="81"/>
      <c r="BA95" s="81"/>
      <c r="BB95" s="81"/>
      <c r="BC95">
        <v>7</v>
      </c>
      <c r="BD95" s="80" t="str">
        <f>REPLACE(INDEX(GroupVertices[Group],MATCH(Edges[[#This Row],[Vertex 1]],GroupVertices[Vertex],0)),1,1,"")</f>
        <v>1</v>
      </c>
      <c r="BE95" s="80" t="str">
        <f>REPLACE(INDEX(GroupVertices[Group],MATCH(Edges[[#This Row],[Vertex 2]],GroupVertices[Vertex],0)),1,1,"")</f>
        <v>3</v>
      </c>
      <c r="BF95" s="48"/>
      <c r="BG95" s="49"/>
      <c r="BH95" s="48"/>
      <c r="BI95" s="49"/>
      <c r="BJ95" s="48"/>
      <c r="BK95" s="49"/>
      <c r="BL95" s="48"/>
      <c r="BM95" s="49"/>
      <c r="BN95" s="48"/>
    </row>
    <row r="96" spans="1:66" ht="15">
      <c r="A96" s="66" t="s">
        <v>262</v>
      </c>
      <c r="B96" s="66" t="s">
        <v>268</v>
      </c>
      <c r="C96" s="67" t="s">
        <v>1179</v>
      </c>
      <c r="D96" s="68">
        <v>10</v>
      </c>
      <c r="E96" s="69" t="s">
        <v>136</v>
      </c>
      <c r="F96" s="70">
        <v>10.333333333333332</v>
      </c>
      <c r="G96" s="67"/>
      <c r="H96" s="71"/>
      <c r="I96" s="72"/>
      <c r="J96" s="72"/>
      <c r="K96" s="34" t="s">
        <v>65</v>
      </c>
      <c r="L96" s="79">
        <v>96</v>
      </c>
      <c r="M96" s="79"/>
      <c r="N96" s="74"/>
      <c r="O96" s="81" t="s">
        <v>284</v>
      </c>
      <c r="P96" s="83">
        <v>43740.663622685184</v>
      </c>
      <c r="Q96" s="81" t="s">
        <v>313</v>
      </c>
      <c r="R96" s="81"/>
      <c r="S96" s="81"/>
      <c r="T96" s="81" t="s">
        <v>342</v>
      </c>
      <c r="U96" s="81"/>
      <c r="V96" s="84" t="s">
        <v>378</v>
      </c>
      <c r="W96" s="83">
        <v>43740.663622685184</v>
      </c>
      <c r="X96" s="87">
        <v>43740</v>
      </c>
      <c r="Y96" s="89" t="s">
        <v>431</v>
      </c>
      <c r="Z96" s="84" t="s">
        <v>482</v>
      </c>
      <c r="AA96" s="81"/>
      <c r="AB96" s="81"/>
      <c r="AC96" s="89" t="s">
        <v>533</v>
      </c>
      <c r="AD96" s="89" t="s">
        <v>532</v>
      </c>
      <c r="AE96" s="81" t="b">
        <v>0</v>
      </c>
      <c r="AF96" s="81">
        <v>2</v>
      </c>
      <c r="AG96" s="89" t="s">
        <v>540</v>
      </c>
      <c r="AH96" s="81" t="b">
        <v>0</v>
      </c>
      <c r="AI96" s="81" t="s">
        <v>541</v>
      </c>
      <c r="AJ96" s="81"/>
      <c r="AK96" s="89" t="s">
        <v>538</v>
      </c>
      <c r="AL96" s="81" t="b">
        <v>0</v>
      </c>
      <c r="AM96" s="81">
        <v>0</v>
      </c>
      <c r="AN96" s="89" t="s">
        <v>538</v>
      </c>
      <c r="AO96" s="81" t="s">
        <v>548</v>
      </c>
      <c r="AP96" s="81" t="b">
        <v>0</v>
      </c>
      <c r="AQ96" s="89" t="s">
        <v>532</v>
      </c>
      <c r="AR96" s="81" t="s">
        <v>214</v>
      </c>
      <c r="AS96" s="81">
        <v>0</v>
      </c>
      <c r="AT96" s="81">
        <v>0</v>
      </c>
      <c r="AU96" s="81"/>
      <c r="AV96" s="81"/>
      <c r="AW96" s="81"/>
      <c r="AX96" s="81"/>
      <c r="AY96" s="81"/>
      <c r="AZ96" s="81"/>
      <c r="BA96" s="81"/>
      <c r="BB96" s="81"/>
      <c r="BC96">
        <v>6</v>
      </c>
      <c r="BD96" s="80" t="str">
        <f>REPLACE(INDEX(GroupVertices[Group],MATCH(Edges[[#This Row],[Vertex 1]],GroupVertices[Vertex],0)),1,1,"")</f>
        <v>1</v>
      </c>
      <c r="BE96" s="80" t="str">
        <f>REPLACE(INDEX(GroupVertices[Group],MATCH(Edges[[#This Row],[Vertex 2]],GroupVertices[Vertex],0)),1,1,"")</f>
        <v>3</v>
      </c>
      <c r="BF96" s="48"/>
      <c r="BG96" s="49"/>
      <c r="BH96" s="48"/>
      <c r="BI96" s="49"/>
      <c r="BJ96" s="48"/>
      <c r="BK96" s="49"/>
      <c r="BL96" s="48"/>
      <c r="BM96" s="49"/>
      <c r="BN96" s="48"/>
    </row>
    <row r="97" spans="1:66" ht="15">
      <c r="A97" s="66" t="s">
        <v>266</v>
      </c>
      <c r="B97" s="66" t="s">
        <v>262</v>
      </c>
      <c r="C97" s="67" t="s">
        <v>1173</v>
      </c>
      <c r="D97" s="68">
        <v>3</v>
      </c>
      <c r="E97" s="69" t="s">
        <v>132</v>
      </c>
      <c r="F97" s="70">
        <v>32</v>
      </c>
      <c r="G97" s="67"/>
      <c r="H97" s="71"/>
      <c r="I97" s="72"/>
      <c r="J97" s="72"/>
      <c r="K97" s="34" t="s">
        <v>66</v>
      </c>
      <c r="L97" s="79">
        <v>97</v>
      </c>
      <c r="M97" s="79"/>
      <c r="N97" s="74"/>
      <c r="O97" s="81" t="s">
        <v>282</v>
      </c>
      <c r="P97" s="83">
        <v>43740.69997685185</v>
      </c>
      <c r="Q97" s="81" t="s">
        <v>306</v>
      </c>
      <c r="R97" s="81"/>
      <c r="S97" s="81"/>
      <c r="T97" s="81" t="s">
        <v>342</v>
      </c>
      <c r="U97" s="81"/>
      <c r="V97" s="84" t="s">
        <v>382</v>
      </c>
      <c r="W97" s="83">
        <v>43740.69997685185</v>
      </c>
      <c r="X97" s="87">
        <v>43740</v>
      </c>
      <c r="Y97" s="89" t="s">
        <v>432</v>
      </c>
      <c r="Z97" s="84" t="s">
        <v>483</v>
      </c>
      <c r="AA97" s="81"/>
      <c r="AB97" s="81"/>
      <c r="AC97" s="89" t="s">
        <v>534</v>
      </c>
      <c r="AD97" s="81"/>
      <c r="AE97" s="81" t="b">
        <v>0</v>
      </c>
      <c r="AF97" s="81">
        <v>0</v>
      </c>
      <c r="AG97" s="89" t="s">
        <v>538</v>
      </c>
      <c r="AH97" s="81" t="b">
        <v>0</v>
      </c>
      <c r="AI97" s="81" t="s">
        <v>541</v>
      </c>
      <c r="AJ97" s="81"/>
      <c r="AK97" s="89" t="s">
        <v>538</v>
      </c>
      <c r="AL97" s="81" t="b">
        <v>0</v>
      </c>
      <c r="AM97" s="81">
        <v>3</v>
      </c>
      <c r="AN97" s="89" t="s">
        <v>529</v>
      </c>
      <c r="AO97" s="81" t="s">
        <v>545</v>
      </c>
      <c r="AP97" s="81" t="b">
        <v>0</v>
      </c>
      <c r="AQ97" s="89" t="s">
        <v>529</v>
      </c>
      <c r="AR97" s="81" t="s">
        <v>214</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1</v>
      </c>
      <c r="BF97" s="48"/>
      <c r="BG97" s="49"/>
      <c r="BH97" s="48"/>
      <c r="BI97" s="49"/>
      <c r="BJ97" s="48"/>
      <c r="BK97" s="49"/>
      <c r="BL97" s="48"/>
      <c r="BM97" s="49"/>
      <c r="BN97" s="48"/>
    </row>
    <row r="98" spans="1:66" ht="15">
      <c r="A98" s="66" t="s">
        <v>267</v>
      </c>
      <c r="B98" s="66" t="s">
        <v>262</v>
      </c>
      <c r="C98" s="67" t="s">
        <v>1173</v>
      </c>
      <c r="D98" s="68">
        <v>3</v>
      </c>
      <c r="E98" s="69" t="s">
        <v>132</v>
      </c>
      <c r="F98" s="70">
        <v>32</v>
      </c>
      <c r="G98" s="67"/>
      <c r="H98" s="71"/>
      <c r="I98" s="72"/>
      <c r="J98" s="72"/>
      <c r="K98" s="34" t="s">
        <v>65</v>
      </c>
      <c r="L98" s="79">
        <v>98</v>
      </c>
      <c r="M98" s="79"/>
      <c r="N98" s="74"/>
      <c r="O98" s="81" t="s">
        <v>282</v>
      </c>
      <c r="P98" s="83">
        <v>43740.704247685186</v>
      </c>
      <c r="Q98" s="81" t="s">
        <v>306</v>
      </c>
      <c r="R98" s="81"/>
      <c r="S98" s="81"/>
      <c r="T98" s="81" t="s">
        <v>342</v>
      </c>
      <c r="U98" s="81"/>
      <c r="V98" s="84" t="s">
        <v>383</v>
      </c>
      <c r="W98" s="83">
        <v>43740.704247685186</v>
      </c>
      <c r="X98" s="87">
        <v>43740</v>
      </c>
      <c r="Y98" s="89" t="s">
        <v>433</v>
      </c>
      <c r="Z98" s="84" t="s">
        <v>484</v>
      </c>
      <c r="AA98" s="81"/>
      <c r="AB98" s="81"/>
      <c r="AC98" s="89" t="s">
        <v>535</v>
      </c>
      <c r="AD98" s="81"/>
      <c r="AE98" s="81" t="b">
        <v>0</v>
      </c>
      <c r="AF98" s="81">
        <v>0</v>
      </c>
      <c r="AG98" s="89" t="s">
        <v>538</v>
      </c>
      <c r="AH98" s="81" t="b">
        <v>0</v>
      </c>
      <c r="AI98" s="81" t="s">
        <v>541</v>
      </c>
      <c r="AJ98" s="81"/>
      <c r="AK98" s="89" t="s">
        <v>538</v>
      </c>
      <c r="AL98" s="81" t="b">
        <v>0</v>
      </c>
      <c r="AM98" s="81">
        <v>3</v>
      </c>
      <c r="AN98" s="89" t="s">
        <v>529</v>
      </c>
      <c r="AO98" s="81" t="s">
        <v>545</v>
      </c>
      <c r="AP98" s="81" t="b">
        <v>0</v>
      </c>
      <c r="AQ98" s="89" t="s">
        <v>529</v>
      </c>
      <c r="AR98" s="81" t="s">
        <v>214</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1</v>
      </c>
      <c r="BF98" s="48"/>
      <c r="BG98" s="49"/>
      <c r="BH98" s="48"/>
      <c r="BI98" s="49"/>
      <c r="BJ98" s="48"/>
      <c r="BK98" s="49"/>
      <c r="BL98" s="48"/>
      <c r="BM98" s="49"/>
      <c r="BN98" s="48"/>
    </row>
    <row r="99" spans="1:66" ht="15">
      <c r="A99" s="66" t="s">
        <v>265</v>
      </c>
      <c r="B99" s="66" t="s">
        <v>281</v>
      </c>
      <c r="C99" s="67" t="s">
        <v>1173</v>
      </c>
      <c r="D99" s="68">
        <v>3</v>
      </c>
      <c r="E99" s="69" t="s">
        <v>132</v>
      </c>
      <c r="F99" s="70">
        <v>32</v>
      </c>
      <c r="G99" s="67"/>
      <c r="H99" s="71"/>
      <c r="I99" s="72"/>
      <c r="J99" s="72"/>
      <c r="K99" s="34" t="s">
        <v>65</v>
      </c>
      <c r="L99" s="79">
        <v>99</v>
      </c>
      <c r="M99" s="79"/>
      <c r="N99" s="74"/>
      <c r="O99" s="81" t="s">
        <v>283</v>
      </c>
      <c r="P99" s="83">
        <v>43740.358564814815</v>
      </c>
      <c r="Q99" s="81" t="s">
        <v>300</v>
      </c>
      <c r="R99" s="81"/>
      <c r="S99" s="81"/>
      <c r="T99" s="81"/>
      <c r="U99" s="81"/>
      <c r="V99" s="84" t="s">
        <v>381</v>
      </c>
      <c r="W99" s="83">
        <v>43740.358564814815</v>
      </c>
      <c r="X99" s="87">
        <v>43740</v>
      </c>
      <c r="Y99" s="89" t="s">
        <v>422</v>
      </c>
      <c r="Z99" s="84" t="s">
        <v>473</v>
      </c>
      <c r="AA99" s="81"/>
      <c r="AB99" s="81"/>
      <c r="AC99" s="89" t="s">
        <v>524</v>
      </c>
      <c r="AD99" s="81"/>
      <c r="AE99" s="81" t="b">
        <v>0</v>
      </c>
      <c r="AF99" s="81">
        <v>0</v>
      </c>
      <c r="AG99" s="89" t="s">
        <v>538</v>
      </c>
      <c r="AH99" s="81" t="b">
        <v>0</v>
      </c>
      <c r="AI99" s="81" t="s">
        <v>541</v>
      </c>
      <c r="AJ99" s="81"/>
      <c r="AK99" s="89" t="s">
        <v>538</v>
      </c>
      <c r="AL99" s="81" t="b">
        <v>0</v>
      </c>
      <c r="AM99" s="81">
        <v>2</v>
      </c>
      <c r="AN99" s="89" t="s">
        <v>528</v>
      </c>
      <c r="AO99" s="81" t="s">
        <v>545</v>
      </c>
      <c r="AP99" s="81" t="b">
        <v>0</v>
      </c>
      <c r="AQ99" s="89" t="s">
        <v>528</v>
      </c>
      <c r="AR99" s="81" t="s">
        <v>214</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8"/>
      <c r="BG99" s="49"/>
      <c r="BH99" s="48"/>
      <c r="BI99" s="49"/>
      <c r="BJ99" s="48"/>
      <c r="BK99" s="49"/>
      <c r="BL99" s="48"/>
      <c r="BM99" s="49"/>
      <c r="BN99" s="48"/>
    </row>
    <row r="100" spans="1:66" ht="15">
      <c r="A100" s="66" t="s">
        <v>265</v>
      </c>
      <c r="B100" s="66" t="s">
        <v>266</v>
      </c>
      <c r="C100" s="67" t="s">
        <v>1173</v>
      </c>
      <c r="D100" s="68">
        <v>3</v>
      </c>
      <c r="E100" s="69" t="s">
        <v>132</v>
      </c>
      <c r="F100" s="70">
        <v>32</v>
      </c>
      <c r="G100" s="67"/>
      <c r="H100" s="71"/>
      <c r="I100" s="72"/>
      <c r="J100" s="72"/>
      <c r="K100" s="34" t="s">
        <v>66</v>
      </c>
      <c r="L100" s="79">
        <v>100</v>
      </c>
      <c r="M100" s="79"/>
      <c r="N100" s="74"/>
      <c r="O100" s="81" t="s">
        <v>283</v>
      </c>
      <c r="P100" s="83">
        <v>43740.358564814815</v>
      </c>
      <c r="Q100" s="81" t="s">
        <v>300</v>
      </c>
      <c r="R100" s="81"/>
      <c r="S100" s="81"/>
      <c r="T100" s="81"/>
      <c r="U100" s="81"/>
      <c r="V100" s="84" t="s">
        <v>381</v>
      </c>
      <c r="W100" s="83">
        <v>43740.358564814815</v>
      </c>
      <c r="X100" s="87">
        <v>43740</v>
      </c>
      <c r="Y100" s="89" t="s">
        <v>422</v>
      </c>
      <c r="Z100" s="84" t="s">
        <v>473</v>
      </c>
      <c r="AA100" s="81"/>
      <c r="AB100" s="81"/>
      <c r="AC100" s="89" t="s">
        <v>524</v>
      </c>
      <c r="AD100" s="81"/>
      <c r="AE100" s="81" t="b">
        <v>0</v>
      </c>
      <c r="AF100" s="81">
        <v>0</v>
      </c>
      <c r="AG100" s="89" t="s">
        <v>538</v>
      </c>
      <c r="AH100" s="81" t="b">
        <v>0</v>
      </c>
      <c r="AI100" s="81" t="s">
        <v>541</v>
      </c>
      <c r="AJ100" s="81"/>
      <c r="AK100" s="89" t="s">
        <v>538</v>
      </c>
      <c r="AL100" s="81" t="b">
        <v>0</v>
      </c>
      <c r="AM100" s="81">
        <v>2</v>
      </c>
      <c r="AN100" s="89" t="s">
        <v>528</v>
      </c>
      <c r="AO100" s="81" t="s">
        <v>545</v>
      </c>
      <c r="AP100" s="81" t="b">
        <v>0</v>
      </c>
      <c r="AQ100" s="89" t="s">
        <v>528</v>
      </c>
      <c r="AR100" s="81" t="s">
        <v>214</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8"/>
      <c r="BG100" s="49"/>
      <c r="BH100" s="48"/>
      <c r="BI100" s="49"/>
      <c r="BJ100" s="48"/>
      <c r="BK100" s="49"/>
      <c r="BL100" s="48"/>
      <c r="BM100" s="49"/>
      <c r="BN100" s="48"/>
    </row>
    <row r="101" spans="1:66" ht="15">
      <c r="A101" s="66" t="s">
        <v>265</v>
      </c>
      <c r="B101" s="66" t="s">
        <v>268</v>
      </c>
      <c r="C101" s="67" t="s">
        <v>1173</v>
      </c>
      <c r="D101" s="68">
        <v>3</v>
      </c>
      <c r="E101" s="69" t="s">
        <v>132</v>
      </c>
      <c r="F101" s="70">
        <v>32</v>
      </c>
      <c r="G101" s="67"/>
      <c r="H101" s="71"/>
      <c r="I101" s="72"/>
      <c r="J101" s="72"/>
      <c r="K101" s="34" t="s">
        <v>65</v>
      </c>
      <c r="L101" s="79">
        <v>101</v>
      </c>
      <c r="M101" s="79"/>
      <c r="N101" s="74"/>
      <c r="O101" s="81" t="s">
        <v>284</v>
      </c>
      <c r="P101" s="83">
        <v>43740.358564814815</v>
      </c>
      <c r="Q101" s="81" t="s">
        <v>300</v>
      </c>
      <c r="R101" s="81"/>
      <c r="S101" s="81"/>
      <c r="T101" s="81"/>
      <c r="U101" s="81"/>
      <c r="V101" s="84" t="s">
        <v>381</v>
      </c>
      <c r="W101" s="83">
        <v>43740.358564814815</v>
      </c>
      <c r="X101" s="87">
        <v>43740</v>
      </c>
      <c r="Y101" s="89" t="s">
        <v>422</v>
      </c>
      <c r="Z101" s="84" t="s">
        <v>473</v>
      </c>
      <c r="AA101" s="81"/>
      <c r="AB101" s="81"/>
      <c r="AC101" s="89" t="s">
        <v>524</v>
      </c>
      <c r="AD101" s="81"/>
      <c r="AE101" s="81" t="b">
        <v>0</v>
      </c>
      <c r="AF101" s="81">
        <v>0</v>
      </c>
      <c r="AG101" s="89" t="s">
        <v>538</v>
      </c>
      <c r="AH101" s="81" t="b">
        <v>0</v>
      </c>
      <c r="AI101" s="81" t="s">
        <v>541</v>
      </c>
      <c r="AJ101" s="81"/>
      <c r="AK101" s="89" t="s">
        <v>538</v>
      </c>
      <c r="AL101" s="81" t="b">
        <v>0</v>
      </c>
      <c r="AM101" s="81">
        <v>2</v>
      </c>
      <c r="AN101" s="89" t="s">
        <v>528</v>
      </c>
      <c r="AO101" s="81" t="s">
        <v>545</v>
      </c>
      <c r="AP101" s="81" t="b">
        <v>0</v>
      </c>
      <c r="AQ101" s="89" t="s">
        <v>528</v>
      </c>
      <c r="AR101" s="81" t="s">
        <v>214</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8">
        <v>0</v>
      </c>
      <c r="BG101" s="49">
        <v>0</v>
      </c>
      <c r="BH101" s="48">
        <v>0</v>
      </c>
      <c r="BI101" s="49">
        <v>0</v>
      </c>
      <c r="BJ101" s="48">
        <v>0</v>
      </c>
      <c r="BK101" s="49">
        <v>0</v>
      </c>
      <c r="BL101" s="48">
        <v>33</v>
      </c>
      <c r="BM101" s="49">
        <v>100</v>
      </c>
      <c r="BN101" s="48">
        <v>33</v>
      </c>
    </row>
    <row r="102" spans="1:66" ht="15">
      <c r="A102" s="66" t="s">
        <v>266</v>
      </c>
      <c r="B102" s="66" t="s">
        <v>265</v>
      </c>
      <c r="C102" s="67" t="s">
        <v>1173</v>
      </c>
      <c r="D102" s="68">
        <v>3</v>
      </c>
      <c r="E102" s="69" t="s">
        <v>132</v>
      </c>
      <c r="F102" s="70">
        <v>32</v>
      </c>
      <c r="G102" s="67"/>
      <c r="H102" s="71"/>
      <c r="I102" s="72"/>
      <c r="J102" s="72"/>
      <c r="K102" s="34" t="s">
        <v>66</v>
      </c>
      <c r="L102" s="79">
        <v>102</v>
      </c>
      <c r="M102" s="79"/>
      <c r="N102" s="74"/>
      <c r="O102" s="81" t="s">
        <v>283</v>
      </c>
      <c r="P102" s="83">
        <v>43740.69997685185</v>
      </c>
      <c r="Q102" s="81" t="s">
        <v>306</v>
      </c>
      <c r="R102" s="81"/>
      <c r="S102" s="81"/>
      <c r="T102" s="81" t="s">
        <v>342</v>
      </c>
      <c r="U102" s="81"/>
      <c r="V102" s="84" t="s">
        <v>382</v>
      </c>
      <c r="W102" s="83">
        <v>43740.69997685185</v>
      </c>
      <c r="X102" s="87">
        <v>43740</v>
      </c>
      <c r="Y102" s="89" t="s">
        <v>432</v>
      </c>
      <c r="Z102" s="84" t="s">
        <v>483</v>
      </c>
      <c r="AA102" s="81"/>
      <c r="AB102" s="81"/>
      <c r="AC102" s="89" t="s">
        <v>534</v>
      </c>
      <c r="AD102" s="81"/>
      <c r="AE102" s="81" t="b">
        <v>0</v>
      </c>
      <c r="AF102" s="81">
        <v>0</v>
      </c>
      <c r="AG102" s="89" t="s">
        <v>538</v>
      </c>
      <c r="AH102" s="81" t="b">
        <v>0</v>
      </c>
      <c r="AI102" s="81" t="s">
        <v>541</v>
      </c>
      <c r="AJ102" s="81"/>
      <c r="AK102" s="89" t="s">
        <v>538</v>
      </c>
      <c r="AL102" s="81" t="b">
        <v>0</v>
      </c>
      <c r="AM102" s="81">
        <v>3</v>
      </c>
      <c r="AN102" s="89" t="s">
        <v>529</v>
      </c>
      <c r="AO102" s="81" t="s">
        <v>545</v>
      </c>
      <c r="AP102" s="81" t="b">
        <v>0</v>
      </c>
      <c r="AQ102" s="89" t="s">
        <v>529</v>
      </c>
      <c r="AR102" s="81" t="s">
        <v>214</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8">
        <v>0</v>
      </c>
      <c r="BG102" s="49">
        <v>0</v>
      </c>
      <c r="BH102" s="48">
        <v>0</v>
      </c>
      <c r="BI102" s="49">
        <v>0</v>
      </c>
      <c r="BJ102" s="48">
        <v>0</v>
      </c>
      <c r="BK102" s="49">
        <v>0</v>
      </c>
      <c r="BL102" s="48">
        <v>22</v>
      </c>
      <c r="BM102" s="49">
        <v>100</v>
      </c>
      <c r="BN102" s="48">
        <v>22</v>
      </c>
    </row>
    <row r="103" spans="1:66" ht="15">
      <c r="A103" s="66" t="s">
        <v>267</v>
      </c>
      <c r="B103" s="66" t="s">
        <v>265</v>
      </c>
      <c r="C103" s="67" t="s">
        <v>1173</v>
      </c>
      <c r="D103" s="68">
        <v>3</v>
      </c>
      <c r="E103" s="69" t="s">
        <v>132</v>
      </c>
      <c r="F103" s="70">
        <v>32</v>
      </c>
      <c r="G103" s="67"/>
      <c r="H103" s="71"/>
      <c r="I103" s="72"/>
      <c r="J103" s="72"/>
      <c r="K103" s="34" t="s">
        <v>65</v>
      </c>
      <c r="L103" s="79">
        <v>103</v>
      </c>
      <c r="M103" s="79"/>
      <c r="N103" s="74"/>
      <c r="O103" s="81" t="s">
        <v>283</v>
      </c>
      <c r="P103" s="83">
        <v>43740.704247685186</v>
      </c>
      <c r="Q103" s="81" t="s">
        <v>306</v>
      </c>
      <c r="R103" s="81"/>
      <c r="S103" s="81"/>
      <c r="T103" s="81" t="s">
        <v>342</v>
      </c>
      <c r="U103" s="81"/>
      <c r="V103" s="84" t="s">
        <v>383</v>
      </c>
      <c r="W103" s="83">
        <v>43740.704247685186</v>
      </c>
      <c r="X103" s="87">
        <v>43740</v>
      </c>
      <c r="Y103" s="89" t="s">
        <v>433</v>
      </c>
      <c r="Z103" s="84" t="s">
        <v>484</v>
      </c>
      <c r="AA103" s="81"/>
      <c r="AB103" s="81"/>
      <c r="AC103" s="89" t="s">
        <v>535</v>
      </c>
      <c r="AD103" s="81"/>
      <c r="AE103" s="81" t="b">
        <v>0</v>
      </c>
      <c r="AF103" s="81">
        <v>0</v>
      </c>
      <c r="AG103" s="89" t="s">
        <v>538</v>
      </c>
      <c r="AH103" s="81" t="b">
        <v>0</v>
      </c>
      <c r="AI103" s="81" t="s">
        <v>541</v>
      </c>
      <c r="AJ103" s="81"/>
      <c r="AK103" s="89" t="s">
        <v>538</v>
      </c>
      <c r="AL103" s="81" t="b">
        <v>0</v>
      </c>
      <c r="AM103" s="81">
        <v>3</v>
      </c>
      <c r="AN103" s="89" t="s">
        <v>529</v>
      </c>
      <c r="AO103" s="81" t="s">
        <v>545</v>
      </c>
      <c r="AP103" s="81" t="b">
        <v>0</v>
      </c>
      <c r="AQ103" s="89" t="s">
        <v>529</v>
      </c>
      <c r="AR103" s="81" t="s">
        <v>214</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3</v>
      </c>
      <c r="BF103" s="48"/>
      <c r="BG103" s="49"/>
      <c r="BH103" s="48"/>
      <c r="BI103" s="49"/>
      <c r="BJ103" s="48"/>
      <c r="BK103" s="49"/>
      <c r="BL103" s="48"/>
      <c r="BM103" s="49"/>
      <c r="BN103" s="48"/>
    </row>
    <row r="104" spans="1:66" ht="15">
      <c r="A104" s="66" t="s">
        <v>266</v>
      </c>
      <c r="B104" s="66" t="s">
        <v>281</v>
      </c>
      <c r="C104" s="67" t="s">
        <v>1173</v>
      </c>
      <c r="D104" s="68">
        <v>3</v>
      </c>
      <c r="E104" s="69" t="s">
        <v>132</v>
      </c>
      <c r="F104" s="70">
        <v>32</v>
      </c>
      <c r="G104" s="67"/>
      <c r="H104" s="71"/>
      <c r="I104" s="72"/>
      <c r="J104" s="72"/>
      <c r="K104" s="34" t="s">
        <v>65</v>
      </c>
      <c r="L104" s="79">
        <v>104</v>
      </c>
      <c r="M104" s="79"/>
      <c r="N104" s="74"/>
      <c r="O104" s="81" t="s">
        <v>283</v>
      </c>
      <c r="P104" s="83">
        <v>43740.69997685185</v>
      </c>
      <c r="Q104" s="81" t="s">
        <v>306</v>
      </c>
      <c r="R104" s="81"/>
      <c r="S104" s="81"/>
      <c r="T104" s="81" t="s">
        <v>342</v>
      </c>
      <c r="U104" s="81"/>
      <c r="V104" s="84" t="s">
        <v>382</v>
      </c>
      <c r="W104" s="83">
        <v>43740.69997685185</v>
      </c>
      <c r="X104" s="87">
        <v>43740</v>
      </c>
      <c r="Y104" s="89" t="s">
        <v>432</v>
      </c>
      <c r="Z104" s="84" t="s">
        <v>483</v>
      </c>
      <c r="AA104" s="81"/>
      <c r="AB104" s="81"/>
      <c r="AC104" s="89" t="s">
        <v>534</v>
      </c>
      <c r="AD104" s="81"/>
      <c r="AE104" s="81" t="b">
        <v>0</v>
      </c>
      <c r="AF104" s="81">
        <v>0</v>
      </c>
      <c r="AG104" s="89" t="s">
        <v>538</v>
      </c>
      <c r="AH104" s="81" t="b">
        <v>0</v>
      </c>
      <c r="AI104" s="81" t="s">
        <v>541</v>
      </c>
      <c r="AJ104" s="81"/>
      <c r="AK104" s="89" t="s">
        <v>538</v>
      </c>
      <c r="AL104" s="81" t="b">
        <v>0</v>
      </c>
      <c r="AM104" s="81">
        <v>3</v>
      </c>
      <c r="AN104" s="89" t="s">
        <v>529</v>
      </c>
      <c r="AO104" s="81" t="s">
        <v>545</v>
      </c>
      <c r="AP104" s="81" t="b">
        <v>0</v>
      </c>
      <c r="AQ104" s="89" t="s">
        <v>529</v>
      </c>
      <c r="AR104" s="81" t="s">
        <v>214</v>
      </c>
      <c r="AS104" s="81">
        <v>0</v>
      </c>
      <c r="AT104" s="81">
        <v>0</v>
      </c>
      <c r="AU104" s="81"/>
      <c r="AV104" s="81"/>
      <c r="AW104" s="81"/>
      <c r="AX104" s="81"/>
      <c r="AY104" s="81"/>
      <c r="AZ104" s="81"/>
      <c r="BA104" s="81"/>
      <c r="BB104" s="81"/>
      <c r="BC104">
        <v>1</v>
      </c>
      <c r="BD104" s="80" t="str">
        <f>REPLACE(INDEX(GroupVertices[Group],MATCH(Edges[[#This Row],[Vertex 1]],GroupVertices[Vertex],0)),1,1,"")</f>
        <v>3</v>
      </c>
      <c r="BE104" s="80" t="str">
        <f>REPLACE(INDEX(GroupVertices[Group],MATCH(Edges[[#This Row],[Vertex 2]],GroupVertices[Vertex],0)),1,1,"")</f>
        <v>3</v>
      </c>
      <c r="BF104" s="48"/>
      <c r="BG104" s="49"/>
      <c r="BH104" s="48"/>
      <c r="BI104" s="49"/>
      <c r="BJ104" s="48"/>
      <c r="BK104" s="49"/>
      <c r="BL104" s="48"/>
      <c r="BM104" s="49"/>
      <c r="BN104" s="48"/>
    </row>
    <row r="105" spans="1:66" ht="15">
      <c r="A105" s="66" t="s">
        <v>267</v>
      </c>
      <c r="B105" s="66" t="s">
        <v>281</v>
      </c>
      <c r="C105" s="67" t="s">
        <v>1173</v>
      </c>
      <c r="D105" s="68">
        <v>3</v>
      </c>
      <c r="E105" s="69" t="s">
        <v>132</v>
      </c>
      <c r="F105" s="70">
        <v>32</v>
      </c>
      <c r="G105" s="67"/>
      <c r="H105" s="71"/>
      <c r="I105" s="72"/>
      <c r="J105" s="72"/>
      <c r="K105" s="34" t="s">
        <v>65</v>
      </c>
      <c r="L105" s="79">
        <v>105</v>
      </c>
      <c r="M105" s="79"/>
      <c r="N105" s="74"/>
      <c r="O105" s="81" t="s">
        <v>283</v>
      </c>
      <c r="P105" s="83">
        <v>43740.704247685186</v>
      </c>
      <c r="Q105" s="81" t="s">
        <v>306</v>
      </c>
      <c r="R105" s="81"/>
      <c r="S105" s="81"/>
      <c r="T105" s="81" t="s">
        <v>342</v>
      </c>
      <c r="U105" s="81"/>
      <c r="V105" s="84" t="s">
        <v>383</v>
      </c>
      <c r="W105" s="83">
        <v>43740.704247685186</v>
      </c>
      <c r="X105" s="87">
        <v>43740</v>
      </c>
      <c r="Y105" s="89" t="s">
        <v>433</v>
      </c>
      <c r="Z105" s="84" t="s">
        <v>484</v>
      </c>
      <c r="AA105" s="81"/>
      <c r="AB105" s="81"/>
      <c r="AC105" s="89" t="s">
        <v>535</v>
      </c>
      <c r="AD105" s="81"/>
      <c r="AE105" s="81" t="b">
        <v>0</v>
      </c>
      <c r="AF105" s="81">
        <v>0</v>
      </c>
      <c r="AG105" s="89" t="s">
        <v>538</v>
      </c>
      <c r="AH105" s="81" t="b">
        <v>0</v>
      </c>
      <c r="AI105" s="81" t="s">
        <v>541</v>
      </c>
      <c r="AJ105" s="81"/>
      <c r="AK105" s="89" t="s">
        <v>538</v>
      </c>
      <c r="AL105" s="81" t="b">
        <v>0</v>
      </c>
      <c r="AM105" s="81">
        <v>3</v>
      </c>
      <c r="AN105" s="89" t="s">
        <v>529</v>
      </c>
      <c r="AO105" s="81" t="s">
        <v>545</v>
      </c>
      <c r="AP105" s="81" t="b">
        <v>0</v>
      </c>
      <c r="AQ105" s="89" t="s">
        <v>529</v>
      </c>
      <c r="AR105" s="81" t="s">
        <v>214</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8"/>
      <c r="BG105" s="49"/>
      <c r="BH105" s="48"/>
      <c r="BI105" s="49"/>
      <c r="BJ105" s="48"/>
      <c r="BK105" s="49"/>
      <c r="BL105" s="48"/>
      <c r="BM105" s="49"/>
      <c r="BN105" s="48"/>
    </row>
    <row r="106" spans="1:66" ht="15">
      <c r="A106" s="66" t="s">
        <v>266</v>
      </c>
      <c r="B106" s="66" t="s">
        <v>268</v>
      </c>
      <c r="C106" s="67" t="s">
        <v>1173</v>
      </c>
      <c r="D106" s="68">
        <v>3</v>
      </c>
      <c r="E106" s="69" t="s">
        <v>132</v>
      </c>
      <c r="F106" s="70">
        <v>32</v>
      </c>
      <c r="G106" s="67"/>
      <c r="H106" s="71"/>
      <c r="I106" s="72"/>
      <c r="J106" s="72"/>
      <c r="K106" s="34" t="s">
        <v>65</v>
      </c>
      <c r="L106" s="79">
        <v>106</v>
      </c>
      <c r="M106" s="79"/>
      <c r="N106" s="74"/>
      <c r="O106" s="81" t="s">
        <v>284</v>
      </c>
      <c r="P106" s="83">
        <v>43740.69997685185</v>
      </c>
      <c r="Q106" s="81" t="s">
        <v>306</v>
      </c>
      <c r="R106" s="81"/>
      <c r="S106" s="81"/>
      <c r="T106" s="81" t="s">
        <v>342</v>
      </c>
      <c r="U106" s="81"/>
      <c r="V106" s="84" t="s">
        <v>382</v>
      </c>
      <c r="W106" s="83">
        <v>43740.69997685185</v>
      </c>
      <c r="X106" s="87">
        <v>43740</v>
      </c>
      <c r="Y106" s="89" t="s">
        <v>432</v>
      </c>
      <c r="Z106" s="84" t="s">
        <v>483</v>
      </c>
      <c r="AA106" s="81"/>
      <c r="AB106" s="81"/>
      <c r="AC106" s="89" t="s">
        <v>534</v>
      </c>
      <c r="AD106" s="81"/>
      <c r="AE106" s="81" t="b">
        <v>0</v>
      </c>
      <c r="AF106" s="81">
        <v>0</v>
      </c>
      <c r="AG106" s="89" t="s">
        <v>538</v>
      </c>
      <c r="AH106" s="81" t="b">
        <v>0</v>
      </c>
      <c r="AI106" s="81" t="s">
        <v>541</v>
      </c>
      <c r="AJ106" s="81"/>
      <c r="AK106" s="89" t="s">
        <v>538</v>
      </c>
      <c r="AL106" s="81" t="b">
        <v>0</v>
      </c>
      <c r="AM106" s="81">
        <v>3</v>
      </c>
      <c r="AN106" s="89" t="s">
        <v>529</v>
      </c>
      <c r="AO106" s="81" t="s">
        <v>545</v>
      </c>
      <c r="AP106" s="81" t="b">
        <v>0</v>
      </c>
      <c r="AQ106" s="89" t="s">
        <v>529</v>
      </c>
      <c r="AR106" s="81" t="s">
        <v>214</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8"/>
      <c r="BG106" s="49"/>
      <c r="BH106" s="48"/>
      <c r="BI106" s="49"/>
      <c r="BJ106" s="48"/>
      <c r="BK106" s="49"/>
      <c r="BL106" s="48"/>
      <c r="BM106" s="49"/>
      <c r="BN106" s="48"/>
    </row>
    <row r="107" spans="1:66" ht="15">
      <c r="A107" s="66" t="s">
        <v>267</v>
      </c>
      <c r="B107" s="66" t="s">
        <v>266</v>
      </c>
      <c r="C107" s="67" t="s">
        <v>1173</v>
      </c>
      <c r="D107" s="68">
        <v>3</v>
      </c>
      <c r="E107" s="69" t="s">
        <v>132</v>
      </c>
      <c r="F107" s="70">
        <v>32</v>
      </c>
      <c r="G107" s="67"/>
      <c r="H107" s="71"/>
      <c r="I107" s="72"/>
      <c r="J107" s="72"/>
      <c r="K107" s="34" t="s">
        <v>65</v>
      </c>
      <c r="L107" s="79">
        <v>107</v>
      </c>
      <c r="M107" s="79"/>
      <c r="N107" s="74"/>
      <c r="O107" s="81" t="s">
        <v>283</v>
      </c>
      <c r="P107" s="83">
        <v>43740.704247685186</v>
      </c>
      <c r="Q107" s="81" t="s">
        <v>306</v>
      </c>
      <c r="R107" s="81"/>
      <c r="S107" s="81"/>
      <c r="T107" s="81" t="s">
        <v>342</v>
      </c>
      <c r="U107" s="81"/>
      <c r="V107" s="84" t="s">
        <v>383</v>
      </c>
      <c r="W107" s="83">
        <v>43740.704247685186</v>
      </c>
      <c r="X107" s="87">
        <v>43740</v>
      </c>
      <c r="Y107" s="89" t="s">
        <v>433</v>
      </c>
      <c r="Z107" s="84" t="s">
        <v>484</v>
      </c>
      <c r="AA107" s="81"/>
      <c r="AB107" s="81"/>
      <c r="AC107" s="89" t="s">
        <v>535</v>
      </c>
      <c r="AD107" s="81"/>
      <c r="AE107" s="81" t="b">
        <v>0</v>
      </c>
      <c r="AF107" s="81">
        <v>0</v>
      </c>
      <c r="AG107" s="89" t="s">
        <v>538</v>
      </c>
      <c r="AH107" s="81" t="b">
        <v>0</v>
      </c>
      <c r="AI107" s="81" t="s">
        <v>541</v>
      </c>
      <c r="AJ107" s="81"/>
      <c r="AK107" s="89" t="s">
        <v>538</v>
      </c>
      <c r="AL107" s="81" t="b">
        <v>0</v>
      </c>
      <c r="AM107" s="81">
        <v>3</v>
      </c>
      <c r="AN107" s="89" t="s">
        <v>529</v>
      </c>
      <c r="AO107" s="81" t="s">
        <v>545</v>
      </c>
      <c r="AP107" s="81" t="b">
        <v>0</v>
      </c>
      <c r="AQ107" s="89" t="s">
        <v>529</v>
      </c>
      <c r="AR107" s="81" t="s">
        <v>214</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8"/>
      <c r="BG107" s="49"/>
      <c r="BH107" s="48"/>
      <c r="BI107" s="49"/>
      <c r="BJ107" s="48"/>
      <c r="BK107" s="49"/>
      <c r="BL107" s="48"/>
      <c r="BM107" s="49"/>
      <c r="BN107" s="48"/>
    </row>
    <row r="108" spans="1:66" ht="15">
      <c r="A108" s="66" t="s">
        <v>268</v>
      </c>
      <c r="B108" s="66" t="s">
        <v>268</v>
      </c>
      <c r="C108" s="67" t="s">
        <v>1174</v>
      </c>
      <c r="D108" s="68">
        <v>3</v>
      </c>
      <c r="E108" s="69" t="s">
        <v>136</v>
      </c>
      <c r="F108" s="70">
        <v>27.666666666666668</v>
      </c>
      <c r="G108" s="67"/>
      <c r="H108" s="71"/>
      <c r="I108" s="72"/>
      <c r="J108" s="72"/>
      <c r="K108" s="34" t="s">
        <v>65</v>
      </c>
      <c r="L108" s="79">
        <v>108</v>
      </c>
      <c r="M108" s="79"/>
      <c r="N108" s="74"/>
      <c r="O108" s="81" t="s">
        <v>214</v>
      </c>
      <c r="P108" s="83">
        <v>43740.393159722225</v>
      </c>
      <c r="Q108" s="81" t="s">
        <v>314</v>
      </c>
      <c r="R108" s="81"/>
      <c r="S108" s="81"/>
      <c r="T108" s="81" t="s">
        <v>342</v>
      </c>
      <c r="U108" s="81"/>
      <c r="V108" s="84" t="s">
        <v>384</v>
      </c>
      <c r="W108" s="83">
        <v>43740.393159722225</v>
      </c>
      <c r="X108" s="87">
        <v>43740</v>
      </c>
      <c r="Y108" s="89" t="s">
        <v>434</v>
      </c>
      <c r="Z108" s="84" t="s">
        <v>485</v>
      </c>
      <c r="AA108" s="81"/>
      <c r="AB108" s="81"/>
      <c r="AC108" s="89" t="s">
        <v>536</v>
      </c>
      <c r="AD108" s="81"/>
      <c r="AE108" s="81" t="b">
        <v>0</v>
      </c>
      <c r="AF108" s="81">
        <v>5</v>
      </c>
      <c r="AG108" s="89" t="s">
        <v>538</v>
      </c>
      <c r="AH108" s="81" t="b">
        <v>0</v>
      </c>
      <c r="AI108" s="81" t="s">
        <v>541</v>
      </c>
      <c r="AJ108" s="81"/>
      <c r="AK108" s="89" t="s">
        <v>538</v>
      </c>
      <c r="AL108" s="81" t="b">
        <v>0</v>
      </c>
      <c r="AM108" s="81">
        <v>0</v>
      </c>
      <c r="AN108" s="89" t="s">
        <v>538</v>
      </c>
      <c r="AO108" s="81" t="s">
        <v>545</v>
      </c>
      <c r="AP108" s="81" t="b">
        <v>0</v>
      </c>
      <c r="AQ108" s="89" t="s">
        <v>536</v>
      </c>
      <c r="AR108" s="81" t="s">
        <v>214</v>
      </c>
      <c r="AS108" s="81">
        <v>0</v>
      </c>
      <c r="AT108" s="81">
        <v>0</v>
      </c>
      <c r="AU108" s="81"/>
      <c r="AV108" s="81"/>
      <c r="AW108" s="81"/>
      <c r="AX108" s="81"/>
      <c r="AY108" s="81"/>
      <c r="AZ108" s="81"/>
      <c r="BA108" s="81"/>
      <c r="BB108" s="81"/>
      <c r="BC108">
        <v>2</v>
      </c>
      <c r="BD108" s="80" t="str">
        <f>REPLACE(INDEX(GroupVertices[Group],MATCH(Edges[[#This Row],[Vertex 1]],GroupVertices[Vertex],0)),1,1,"")</f>
        <v>3</v>
      </c>
      <c r="BE108" s="80" t="str">
        <f>REPLACE(INDEX(GroupVertices[Group],MATCH(Edges[[#This Row],[Vertex 2]],GroupVertices[Vertex],0)),1,1,"")</f>
        <v>3</v>
      </c>
      <c r="BF108" s="48">
        <v>2</v>
      </c>
      <c r="BG108" s="49">
        <v>15.384615384615385</v>
      </c>
      <c r="BH108" s="48">
        <v>0</v>
      </c>
      <c r="BI108" s="49">
        <v>0</v>
      </c>
      <c r="BJ108" s="48">
        <v>0</v>
      </c>
      <c r="BK108" s="49">
        <v>0</v>
      </c>
      <c r="BL108" s="48">
        <v>11</v>
      </c>
      <c r="BM108" s="49">
        <v>84.61538461538461</v>
      </c>
      <c r="BN108" s="48">
        <v>13</v>
      </c>
    </row>
    <row r="109" spans="1:66" ht="15">
      <c r="A109" s="66" t="s">
        <v>268</v>
      </c>
      <c r="B109" s="66" t="s">
        <v>268</v>
      </c>
      <c r="C109" s="67" t="s">
        <v>1174</v>
      </c>
      <c r="D109" s="68">
        <v>3</v>
      </c>
      <c r="E109" s="69" t="s">
        <v>136</v>
      </c>
      <c r="F109" s="70">
        <v>27.666666666666668</v>
      </c>
      <c r="G109" s="67"/>
      <c r="H109" s="71"/>
      <c r="I109" s="72"/>
      <c r="J109" s="72"/>
      <c r="K109" s="34" t="s">
        <v>65</v>
      </c>
      <c r="L109" s="79">
        <v>109</v>
      </c>
      <c r="M109" s="79"/>
      <c r="N109" s="74"/>
      <c r="O109" s="81" t="s">
        <v>214</v>
      </c>
      <c r="P109" s="83">
        <v>43740.490902777776</v>
      </c>
      <c r="Q109" s="81" t="s">
        <v>315</v>
      </c>
      <c r="R109" s="81"/>
      <c r="S109" s="81"/>
      <c r="T109" s="81" t="s">
        <v>342</v>
      </c>
      <c r="U109" s="81"/>
      <c r="V109" s="84" t="s">
        <v>384</v>
      </c>
      <c r="W109" s="83">
        <v>43740.490902777776</v>
      </c>
      <c r="X109" s="87">
        <v>43740</v>
      </c>
      <c r="Y109" s="89" t="s">
        <v>435</v>
      </c>
      <c r="Z109" s="84" t="s">
        <v>486</v>
      </c>
      <c r="AA109" s="81"/>
      <c r="AB109" s="81"/>
      <c r="AC109" s="89" t="s">
        <v>537</v>
      </c>
      <c r="AD109" s="81"/>
      <c r="AE109" s="81" t="b">
        <v>0</v>
      </c>
      <c r="AF109" s="81">
        <v>2</v>
      </c>
      <c r="AG109" s="89" t="s">
        <v>538</v>
      </c>
      <c r="AH109" s="81" t="b">
        <v>0</v>
      </c>
      <c r="AI109" s="81" t="s">
        <v>541</v>
      </c>
      <c r="AJ109" s="81"/>
      <c r="AK109" s="89" t="s">
        <v>538</v>
      </c>
      <c r="AL109" s="81" t="b">
        <v>0</v>
      </c>
      <c r="AM109" s="81">
        <v>0</v>
      </c>
      <c r="AN109" s="89" t="s">
        <v>538</v>
      </c>
      <c r="AO109" s="81" t="s">
        <v>548</v>
      </c>
      <c r="AP109" s="81" t="b">
        <v>0</v>
      </c>
      <c r="AQ109" s="89" t="s">
        <v>537</v>
      </c>
      <c r="AR109" s="81" t="s">
        <v>214</v>
      </c>
      <c r="AS109" s="81">
        <v>0</v>
      </c>
      <c r="AT109" s="81">
        <v>0</v>
      </c>
      <c r="AU109" s="81"/>
      <c r="AV109" s="81"/>
      <c r="AW109" s="81"/>
      <c r="AX109" s="81"/>
      <c r="AY109" s="81"/>
      <c r="AZ109" s="81"/>
      <c r="BA109" s="81"/>
      <c r="BB109" s="81"/>
      <c r="BC109">
        <v>2</v>
      </c>
      <c r="BD109" s="80" t="str">
        <f>REPLACE(INDEX(GroupVertices[Group],MATCH(Edges[[#This Row],[Vertex 1]],GroupVertices[Vertex],0)),1,1,"")</f>
        <v>3</v>
      </c>
      <c r="BE109" s="80" t="str">
        <f>REPLACE(INDEX(GroupVertices[Group],MATCH(Edges[[#This Row],[Vertex 2]],GroupVertices[Vertex],0)),1,1,"")</f>
        <v>3</v>
      </c>
      <c r="BF109" s="48">
        <v>1</v>
      </c>
      <c r="BG109" s="49">
        <v>5</v>
      </c>
      <c r="BH109" s="48">
        <v>0</v>
      </c>
      <c r="BI109" s="49">
        <v>0</v>
      </c>
      <c r="BJ109" s="48">
        <v>0</v>
      </c>
      <c r="BK109" s="49">
        <v>0</v>
      </c>
      <c r="BL109" s="48">
        <v>19</v>
      </c>
      <c r="BM109" s="49">
        <v>95</v>
      </c>
      <c r="BN109" s="48">
        <v>20</v>
      </c>
    </row>
    <row r="110" spans="1:66" ht="15">
      <c r="A110" s="66" t="s">
        <v>267</v>
      </c>
      <c r="B110" s="66" t="s">
        <v>268</v>
      </c>
      <c r="C110" s="67" t="s">
        <v>1173</v>
      </c>
      <c r="D110" s="68">
        <v>3</v>
      </c>
      <c r="E110" s="69" t="s">
        <v>132</v>
      </c>
      <c r="F110" s="70">
        <v>32</v>
      </c>
      <c r="G110" s="67"/>
      <c r="H110" s="71"/>
      <c r="I110" s="72"/>
      <c r="J110" s="72"/>
      <c r="K110" s="34" t="s">
        <v>65</v>
      </c>
      <c r="L110" s="79">
        <v>110</v>
      </c>
      <c r="M110" s="79"/>
      <c r="N110" s="74"/>
      <c r="O110" s="81" t="s">
        <v>284</v>
      </c>
      <c r="P110" s="83">
        <v>43740.704247685186</v>
      </c>
      <c r="Q110" s="81" t="s">
        <v>306</v>
      </c>
      <c r="R110" s="81"/>
      <c r="S110" s="81"/>
      <c r="T110" s="81" t="s">
        <v>342</v>
      </c>
      <c r="U110" s="81"/>
      <c r="V110" s="84" t="s">
        <v>383</v>
      </c>
      <c r="W110" s="83">
        <v>43740.704247685186</v>
      </c>
      <c r="X110" s="87">
        <v>43740</v>
      </c>
      <c r="Y110" s="89" t="s">
        <v>433</v>
      </c>
      <c r="Z110" s="84" t="s">
        <v>484</v>
      </c>
      <c r="AA110" s="81"/>
      <c r="AB110" s="81"/>
      <c r="AC110" s="89" t="s">
        <v>535</v>
      </c>
      <c r="AD110" s="81"/>
      <c r="AE110" s="81" t="b">
        <v>0</v>
      </c>
      <c r="AF110" s="81">
        <v>0</v>
      </c>
      <c r="AG110" s="89" t="s">
        <v>538</v>
      </c>
      <c r="AH110" s="81" t="b">
        <v>0</v>
      </c>
      <c r="AI110" s="81" t="s">
        <v>541</v>
      </c>
      <c r="AJ110" s="81"/>
      <c r="AK110" s="89" t="s">
        <v>538</v>
      </c>
      <c r="AL110" s="81" t="b">
        <v>0</v>
      </c>
      <c r="AM110" s="81">
        <v>3</v>
      </c>
      <c r="AN110" s="89" t="s">
        <v>529</v>
      </c>
      <c r="AO110" s="81" t="s">
        <v>545</v>
      </c>
      <c r="AP110" s="81" t="b">
        <v>0</v>
      </c>
      <c r="AQ110" s="89" t="s">
        <v>529</v>
      </c>
      <c r="AR110" s="81" t="s">
        <v>214</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8">
        <v>0</v>
      </c>
      <c r="BG110" s="49">
        <v>0</v>
      </c>
      <c r="BH110" s="48">
        <v>0</v>
      </c>
      <c r="BI110" s="49">
        <v>0</v>
      </c>
      <c r="BJ110" s="48">
        <v>0</v>
      </c>
      <c r="BK110" s="49">
        <v>0</v>
      </c>
      <c r="BL110" s="48">
        <v>22</v>
      </c>
      <c r="BM110" s="49">
        <v>100</v>
      </c>
      <c r="BN110"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hyperlinks>
    <hyperlink ref="R10" r:id="rId1" display="http://www.symplur.com/healthcare-hashtags/conferences/"/>
    <hyperlink ref="R16" r:id="rId2" display="https://twitter.com/RCPEManc/status/1179324181101629441"/>
    <hyperlink ref="R17" r:id="rId3" display="https://twitter.com/RCPEManc/status/1179324181101629441"/>
    <hyperlink ref="R18" r:id="rId4" display="https://twitter.com/RCPEManc/status/1179324181101629441"/>
    <hyperlink ref="R19" r:id="rId5" display="https://twitter.com/RCPEManc/status/1179324181101629441"/>
    <hyperlink ref="R20" r:id="rId6" display="https://twitter.com/RCPEManc/status/1179324181101629441"/>
    <hyperlink ref="R21" r:id="rId7" display="https://twitter.com/RCPEManc/status/1179324181101629441"/>
    <hyperlink ref="R22" r:id="rId8" display="http://journals.ed.ac.uk/resmedica/article/download/942/1345/"/>
    <hyperlink ref="R23" r:id="rId9" display="https://app.sli.do/"/>
    <hyperlink ref="R25" r:id="rId10" display="https://www.ncbi.nlm.nih.gov/m/pubmed/18697900/"/>
    <hyperlink ref="R38" r:id="rId11" display="https://events.rcpe.ac.uk/diabetes-and-endocrinology"/>
    <hyperlink ref="R39" r:id="rId12" display="https://events.rcpe.ac.uk/diabetes-and-endocrinology"/>
    <hyperlink ref="R41" r:id="rId13" display="https://www.ncbi.nlm.nih.gov/m/pubmed/29361475/"/>
    <hyperlink ref="R42" r:id="rId14" display="https://www.ncbi.nlm.nih.gov/pmc/articles/PMC4735481/"/>
    <hyperlink ref="R43" r:id="rId15" display="https://www.pharmaceutical-journal.com/news-and-analysis/features/immunotherapy-for-type-1-diabetes-whats-in-the-pipeline/20204622.article?firstPass=false"/>
    <hyperlink ref="R54" r:id="rId16" display="https://www.ncbi.nlm.nih.gov/m/pubmed/29375671/"/>
    <hyperlink ref="R55" r:id="rId17" display="https://app.sli.do/"/>
    <hyperlink ref="R58" r:id="rId18" display="https://secure.jbs.elsevierhealth.com/action/getSharedSiteSession?redirect=https%3A%2F%2Fwww.jvascsurg.org%2Farticle%2FS0741-5214%2813%2901515-2%2Ffulltext&amp;rc=0"/>
    <hyperlink ref="R60" r:id="rId19" display="http://www.edinburghdiabetes.com/foot-clinic"/>
    <hyperlink ref="R61" r:id="rId20" display="https://www.ncbi.nlm.nih.gov/m/pubmed/18697900/"/>
    <hyperlink ref="R68" r:id="rId21" display="https://events.rcpe.ac.uk/diabetes-and-endocrinology"/>
    <hyperlink ref="U22" r:id="rId22" display="https://pbs.twimg.com/media/EF3jTJDWoAEVsfz.jpg"/>
    <hyperlink ref="U23" r:id="rId23" display="https://pbs.twimg.com/media/EF30wtVWwAIHV9G.jpg"/>
    <hyperlink ref="U24" r:id="rId24" display="https://pbs.twimg.com/media/EF4SkYdXYAQLKG6.jpg"/>
    <hyperlink ref="U25" r:id="rId25" display="https://pbs.twimg.com/media/EF4oqZPWsAAR_bj.jpg"/>
    <hyperlink ref="U39" r:id="rId26" display="https://pbs.twimg.com/media/EF3N7MYXUAEhmeM.jpg"/>
    <hyperlink ref="U40" r:id="rId27" display="https://pbs.twimg.com/media/EF3SfNvXoAAC_fG.jpg"/>
    <hyperlink ref="U41" r:id="rId28" display="https://pbs.twimg.com/media/EF3WN3hX0AAG2xs.jpg"/>
    <hyperlink ref="U42" r:id="rId29" display="https://pbs.twimg.com/media/EF3erteXoAAGz2P.jpg"/>
    <hyperlink ref="U43" r:id="rId30" display="https://pbs.twimg.com/media/EF3rVg9W4AQ_qPG.jpg"/>
    <hyperlink ref="U54" r:id="rId31" display="https://pbs.twimg.com/media/EF3wzROXUAIyadr.jpg"/>
    <hyperlink ref="U55" r:id="rId32" display="https://pbs.twimg.com/media/EF30wtVWwAIHV9G.jpg"/>
    <hyperlink ref="U56" r:id="rId33" display="https://pbs.twimg.com/media/EF4McqOWoAI91iC.jpg"/>
    <hyperlink ref="U57" r:id="rId34" display="https://pbs.twimg.com/media/EF4SkYdXYAQLKG6.jpg"/>
    <hyperlink ref="U58" r:id="rId35" display="https://pbs.twimg.com/media/EF4h1f3X0AEhW7l.jpg"/>
    <hyperlink ref="U59" r:id="rId36" display="https://pbs.twimg.com/media/EF4ix0GWwAAs0tB.jpg"/>
    <hyperlink ref="U60" r:id="rId37" display="https://pbs.twimg.com/media/EF4kcjQXUAAxxul.jpg"/>
    <hyperlink ref="U61" r:id="rId38" display="https://pbs.twimg.com/media/EF4oqZPWsAAR_bj.jpg"/>
    <hyperlink ref="U68" r:id="rId39" display="https://pbs.twimg.com/amplify_video_thumb/1165987443679670276/img/vqzxbQcsPWZDnrkt.jpg"/>
    <hyperlink ref="U77" r:id="rId40" display="https://pbs.twimg.com/media/EF3m0dgXoAIdZEK.jpg"/>
    <hyperlink ref="U78" r:id="rId41" display="https://pbs.twimg.com/media/EF3m0dgXoAIdZEK.jpg"/>
    <hyperlink ref="U79" r:id="rId42" display="https://pbs.twimg.com/media/EF3m0dgXoAIdZEK.jpg"/>
    <hyperlink ref="U80" r:id="rId43" display="https://pbs.twimg.com/media/EF3m0dgXoAIdZEK.jpg"/>
    <hyperlink ref="V3" r:id="rId44" display="http://pbs.twimg.com/profile_images/536823730547064833/zurkXuCp_normal.jpeg"/>
    <hyperlink ref="V4" r:id="rId45" display="http://pbs.twimg.com/profile_images/1088350564499501056/_4NQeTuq_normal.jpg"/>
    <hyperlink ref="V5" r:id="rId46" display="http://pbs.twimg.com/profile_images/1153973372373651456/X9lrzEYo_normal.jpg"/>
    <hyperlink ref="V6" r:id="rId47" display="http://pbs.twimg.com/profile_images/791762418728890368/6uQ--mKz_normal.jpg"/>
    <hyperlink ref="V7" r:id="rId48" display="http://pbs.twimg.com/profile_images/857617508156805120/IIPBM1UJ_normal.jpg"/>
    <hyperlink ref="V8" r:id="rId49" display="http://pbs.twimg.com/profile_images/1098590400225464326/Fqm5elrq_normal.jpg"/>
    <hyperlink ref="V9" r:id="rId50" display="http://pbs.twimg.com/profile_images/902522923/Dr.Balji_normal.jpg"/>
    <hyperlink ref="V10" r:id="rId51" display="http://pbs.twimg.com/profile_images/776176153593720832/e_wO9ivm_normal.jpg"/>
    <hyperlink ref="V11" r:id="rId52" display="http://pbs.twimg.com/profile_images/1155164835916722179/64ZTBnTz_normal.jpg"/>
    <hyperlink ref="V12" r:id="rId53" display="http://pbs.twimg.com/profile_images/1155164835916722179/64ZTBnTz_normal.jpg"/>
    <hyperlink ref="V13" r:id="rId54" display="http://pbs.twimg.com/profile_images/1155164835916722179/64ZTBnTz_normal.jpg"/>
    <hyperlink ref="V14" r:id="rId55" display="http://pbs.twimg.com/profile_images/774056027444707328/lDLQftWS_normal.jpg"/>
    <hyperlink ref="V15" r:id="rId56" display="http://pbs.twimg.com/profile_images/774056027444707328/lDLQftWS_normal.jpg"/>
    <hyperlink ref="V16" r:id="rId57" display="http://pbs.twimg.com/profile_images/774200422273875968/ABnszuB4_normal.jpg"/>
    <hyperlink ref="V17" r:id="rId58" display="http://pbs.twimg.com/profile_images/774200422273875968/ABnszuB4_normal.jpg"/>
    <hyperlink ref="V18" r:id="rId59" display="http://pbs.twimg.com/profile_images/774200422273875968/ABnszuB4_normal.jpg"/>
    <hyperlink ref="V19" r:id="rId60" display="http://pbs.twimg.com/profile_images/774200422273875968/ABnszuB4_normal.jpg"/>
    <hyperlink ref="V20" r:id="rId61" display="http://pbs.twimg.com/profile_images/774200422273875968/ABnszuB4_normal.jpg"/>
    <hyperlink ref="V21" r:id="rId62" display="http://pbs.twimg.com/profile_images/774200422273875968/ABnszuB4_normal.jpg"/>
    <hyperlink ref="V22" r:id="rId63" display="https://pbs.twimg.com/media/EF3jTJDWoAEVsfz.jpg"/>
    <hyperlink ref="V23" r:id="rId64" display="https://pbs.twimg.com/media/EF30wtVWwAIHV9G.jpg"/>
    <hyperlink ref="V24" r:id="rId65" display="https://pbs.twimg.com/media/EF4SkYdXYAQLKG6.jpg"/>
    <hyperlink ref="V25" r:id="rId66" display="https://pbs.twimg.com/media/EF4oqZPWsAAR_bj.jpg"/>
    <hyperlink ref="V26" r:id="rId67" display="http://pbs.twimg.com/profile_images/774200422273875968/ABnszuB4_normal.jpg"/>
    <hyperlink ref="V27" r:id="rId68" display="http://pbs.twimg.com/profile_images/774200422273875968/ABnszuB4_normal.jpg"/>
    <hyperlink ref="V28" r:id="rId69" display="http://pbs.twimg.com/profile_images/1014272128689033216/QGL0FELi_normal.jpg"/>
    <hyperlink ref="V29" r:id="rId70" display="http://pbs.twimg.com/profile_images/1014272128689033216/QGL0FELi_normal.jpg"/>
    <hyperlink ref="V30" r:id="rId71" display="http://pbs.twimg.com/profile_images/1014272128689033216/QGL0FELi_normal.jpg"/>
    <hyperlink ref="V31" r:id="rId72" display="http://pbs.twimg.com/profile_images/1014272128689033216/QGL0FELi_normal.jpg"/>
    <hyperlink ref="V32" r:id="rId73" display="http://pbs.twimg.com/profile_images/1014272128689033216/QGL0FELi_normal.jpg"/>
    <hyperlink ref="V33" r:id="rId74" display="http://pbs.twimg.com/profile_images/1014272128689033216/QGL0FELi_normal.jpg"/>
    <hyperlink ref="V34" r:id="rId75" display="http://pbs.twimg.com/profile_images/1014272128689033216/QGL0FELi_normal.jpg"/>
    <hyperlink ref="V35" r:id="rId76" display="http://pbs.twimg.com/profile_images/1014272128689033216/QGL0FELi_normal.jpg"/>
    <hyperlink ref="V36" r:id="rId77" display="http://pbs.twimg.com/profile_images/1014272128689033216/QGL0FELi_normal.jpg"/>
    <hyperlink ref="V37" r:id="rId78" display="http://pbs.twimg.com/profile_images/1014272128689033216/QGL0FELi_normal.jpg"/>
    <hyperlink ref="V38" r:id="rId79" display="http://pbs.twimg.com/profile_images/1014272128689033216/QGL0FELi_normal.jpg"/>
    <hyperlink ref="V39" r:id="rId80" display="https://pbs.twimg.com/media/EF3N7MYXUAEhmeM.jpg"/>
    <hyperlink ref="V40" r:id="rId81" display="https://pbs.twimg.com/media/EF3SfNvXoAAC_fG.jpg"/>
    <hyperlink ref="V41" r:id="rId82" display="https://pbs.twimg.com/media/EF3WN3hX0AAG2xs.jpg"/>
    <hyperlink ref="V42" r:id="rId83" display="https://pbs.twimg.com/media/EF3erteXoAAGz2P.jpg"/>
    <hyperlink ref="V43" r:id="rId84" display="https://pbs.twimg.com/media/EF3rVg9W4AQ_qPG.jpg"/>
    <hyperlink ref="V44" r:id="rId85" display="http://pbs.twimg.com/profile_images/1014272128689033216/QGL0FELi_normal.jpg"/>
    <hyperlink ref="V45" r:id="rId86" display="http://pbs.twimg.com/profile_images/1014272128689033216/QGL0FELi_normal.jpg"/>
    <hyperlink ref="V46" r:id="rId87" display="http://pbs.twimg.com/profile_images/1014272128689033216/QGL0FELi_normal.jpg"/>
    <hyperlink ref="V47" r:id="rId88" display="http://pbs.twimg.com/profile_images/1014272128689033216/QGL0FELi_normal.jpg"/>
    <hyperlink ref="V48" r:id="rId89" display="http://pbs.twimg.com/profile_images/1014272128689033216/QGL0FELi_normal.jpg"/>
    <hyperlink ref="V49" r:id="rId90" display="http://pbs.twimg.com/profile_images/1014272128689033216/QGL0FELi_normal.jpg"/>
    <hyperlink ref="V50" r:id="rId91" display="http://pbs.twimg.com/profile_images/1014272128689033216/QGL0FELi_normal.jpg"/>
    <hyperlink ref="V51" r:id="rId92" display="http://pbs.twimg.com/profile_images/1014272128689033216/QGL0FELi_normal.jpg"/>
    <hyperlink ref="V52" r:id="rId93" display="http://pbs.twimg.com/profile_images/1014272128689033216/QGL0FELi_normal.jpg"/>
    <hyperlink ref="V53" r:id="rId94" display="http://pbs.twimg.com/profile_images/1014272128689033216/QGL0FELi_normal.jpg"/>
    <hyperlink ref="V54" r:id="rId95" display="https://pbs.twimg.com/media/EF3wzROXUAIyadr.jpg"/>
    <hyperlink ref="V55" r:id="rId96" display="https://pbs.twimg.com/media/EF30wtVWwAIHV9G.jpg"/>
    <hyperlink ref="V56" r:id="rId97" display="https://pbs.twimg.com/media/EF4McqOWoAI91iC.jpg"/>
    <hyperlink ref="V57" r:id="rId98" display="https://pbs.twimg.com/media/EF4SkYdXYAQLKG6.jpg"/>
    <hyperlink ref="V58" r:id="rId99" display="https://pbs.twimg.com/media/EF4h1f3X0AEhW7l.jpg"/>
    <hyperlink ref="V59" r:id="rId100" display="https://pbs.twimg.com/media/EF4ix0GWwAAs0tB.jpg"/>
    <hyperlink ref="V60" r:id="rId101" display="https://pbs.twimg.com/media/EF4kcjQXUAAxxul.jpg"/>
    <hyperlink ref="V61" r:id="rId102" display="https://pbs.twimg.com/media/EF4oqZPWsAAR_bj.jpg"/>
    <hyperlink ref="V62" r:id="rId103" display="http://pbs.twimg.com/profile_images/1138863567749419008/SE7C32Al_normal.jpg"/>
    <hyperlink ref="V63" r:id="rId104" display="http://pbs.twimg.com/profile_images/1138863567749419008/SE7C32Al_normal.jpg"/>
    <hyperlink ref="V64" r:id="rId105" display="http://pbs.twimg.com/profile_images/1138863567749419008/SE7C32Al_normal.jpg"/>
    <hyperlink ref="V65" r:id="rId106" display="http://pbs.twimg.com/profile_images/1138863567749419008/SE7C32Al_normal.jpg"/>
    <hyperlink ref="V66" r:id="rId107" display="http://pbs.twimg.com/profile_images/1138863567749419008/SE7C32Al_normal.jpg"/>
    <hyperlink ref="V67" r:id="rId108" display="http://pbs.twimg.com/profile_images/730819225623891969/jg8CeMr4_normal.jpg"/>
    <hyperlink ref="V68" r:id="rId109" display="https://pbs.twimg.com/amplify_video_thumb/1165987443679670276/img/vqzxbQcsPWZDnrkt.jpg"/>
    <hyperlink ref="V69" r:id="rId110" display="http://pbs.twimg.com/profile_images/774200422273875968/ABnszuB4_normal.jpg"/>
    <hyperlink ref="V70" r:id="rId111" display="http://pbs.twimg.com/profile_images/774200422273875968/ABnszuB4_normal.jpg"/>
    <hyperlink ref="V71" r:id="rId112" display="http://pbs.twimg.com/profile_images/774200422273875968/ABnszuB4_normal.jpg"/>
    <hyperlink ref="V72" r:id="rId113" display="http://pbs.twimg.com/profile_images/774200422273875968/ABnszuB4_normal.jpg"/>
    <hyperlink ref="V73" r:id="rId114" display="http://pbs.twimg.com/profile_images/774200422273875968/ABnszuB4_normal.jpg"/>
    <hyperlink ref="V74" r:id="rId115" display="http://pbs.twimg.com/profile_images/774200422273875968/ABnszuB4_normal.jpg"/>
    <hyperlink ref="V75" r:id="rId116" display="http://pbs.twimg.com/profile_images/774200422273875968/ABnszuB4_normal.jpg"/>
    <hyperlink ref="V76" r:id="rId117" display="http://pbs.twimg.com/profile_images/774200422273875968/ABnszuB4_normal.jpg"/>
    <hyperlink ref="V77" r:id="rId118" display="https://pbs.twimg.com/media/EF3m0dgXoAIdZEK.jpg"/>
    <hyperlink ref="V78" r:id="rId119" display="https://pbs.twimg.com/media/EF3m0dgXoAIdZEK.jpg"/>
    <hyperlink ref="V79" r:id="rId120" display="https://pbs.twimg.com/media/EF3m0dgXoAIdZEK.jpg"/>
    <hyperlink ref="V80" r:id="rId121" display="https://pbs.twimg.com/media/EF3m0dgXoAIdZEK.jpg"/>
    <hyperlink ref="V81" r:id="rId122" display="http://pbs.twimg.com/profile_images/774200422273875968/ABnszuB4_normal.jpg"/>
    <hyperlink ref="V82" r:id="rId123" display="http://pbs.twimg.com/profile_images/774200422273875968/ABnszuB4_normal.jpg"/>
    <hyperlink ref="V83" r:id="rId124" display="http://pbs.twimg.com/profile_images/774200422273875968/ABnszuB4_normal.jpg"/>
    <hyperlink ref="V84" r:id="rId125" display="http://pbs.twimg.com/profile_images/774200422273875968/ABnszuB4_normal.jpg"/>
    <hyperlink ref="V85" r:id="rId126" display="http://pbs.twimg.com/profile_images/774200422273875968/ABnszuB4_normal.jpg"/>
    <hyperlink ref="V86" r:id="rId127" display="http://pbs.twimg.com/profile_images/774200422273875968/ABnszuB4_normal.jpg"/>
    <hyperlink ref="V87" r:id="rId128" display="http://pbs.twimg.com/profile_images/774200422273875968/ABnszuB4_normal.jpg"/>
    <hyperlink ref="V88" r:id="rId129" display="http://pbs.twimg.com/profile_images/774200422273875968/ABnszuB4_normal.jpg"/>
    <hyperlink ref="V89" r:id="rId130" display="http://pbs.twimg.com/profile_images/774200422273875968/ABnszuB4_normal.jpg"/>
    <hyperlink ref="V90" r:id="rId131" display="http://pbs.twimg.com/profile_images/774200422273875968/ABnszuB4_normal.jpg"/>
    <hyperlink ref="V91" r:id="rId132" display="http://pbs.twimg.com/profile_images/774200422273875968/ABnszuB4_normal.jpg"/>
    <hyperlink ref="V92" r:id="rId133" display="http://pbs.twimg.com/profile_images/774200422273875968/ABnszuB4_normal.jpg"/>
    <hyperlink ref="V93" r:id="rId134" display="http://pbs.twimg.com/profile_images/774200422273875968/ABnszuB4_normal.jpg"/>
    <hyperlink ref="V94" r:id="rId135" display="http://pbs.twimg.com/profile_images/774200422273875968/ABnszuB4_normal.jpg"/>
    <hyperlink ref="V95" r:id="rId136" display="http://pbs.twimg.com/profile_images/774200422273875968/ABnszuB4_normal.jpg"/>
    <hyperlink ref="V96" r:id="rId137" display="http://pbs.twimg.com/profile_images/774200422273875968/ABnszuB4_normal.jpg"/>
    <hyperlink ref="V97" r:id="rId138" display="http://pbs.twimg.com/profile_images/840167936442662912/FsCJ67ey_normal.jpg"/>
    <hyperlink ref="V98" r:id="rId139" display="http://pbs.twimg.com/profile_images/909495767450230784/rCjbeilP_normal.jpg"/>
    <hyperlink ref="V99" r:id="rId140" display="http://pbs.twimg.com/profile_images/730819225623891969/jg8CeMr4_normal.jpg"/>
    <hyperlink ref="V100" r:id="rId141" display="http://pbs.twimg.com/profile_images/730819225623891969/jg8CeMr4_normal.jpg"/>
    <hyperlink ref="V101" r:id="rId142" display="http://pbs.twimg.com/profile_images/730819225623891969/jg8CeMr4_normal.jpg"/>
    <hyperlink ref="V102" r:id="rId143" display="http://pbs.twimg.com/profile_images/840167936442662912/FsCJ67ey_normal.jpg"/>
    <hyperlink ref="V103" r:id="rId144" display="http://pbs.twimg.com/profile_images/909495767450230784/rCjbeilP_normal.jpg"/>
    <hyperlink ref="V104" r:id="rId145" display="http://pbs.twimg.com/profile_images/840167936442662912/FsCJ67ey_normal.jpg"/>
    <hyperlink ref="V105" r:id="rId146" display="http://pbs.twimg.com/profile_images/909495767450230784/rCjbeilP_normal.jpg"/>
    <hyperlink ref="V106" r:id="rId147" display="http://pbs.twimg.com/profile_images/840167936442662912/FsCJ67ey_normal.jpg"/>
    <hyperlink ref="V107" r:id="rId148" display="http://pbs.twimg.com/profile_images/909495767450230784/rCjbeilP_normal.jpg"/>
    <hyperlink ref="V108" r:id="rId149" display="http://pbs.twimg.com/profile_images/378800000562342029/52bc1b9d47f76a527cbb33b4ee7c4dcc_normal.jpeg"/>
    <hyperlink ref="V109" r:id="rId150" display="http://pbs.twimg.com/profile_images/378800000562342029/52bc1b9d47f76a527cbb33b4ee7c4dcc_normal.jpeg"/>
    <hyperlink ref="V110" r:id="rId151" display="http://pbs.twimg.com/profile_images/909495767450230784/rCjbeilP_normal.jpg"/>
    <hyperlink ref="Z3" r:id="rId152" display="https://twitter.com/presidentrcpe/status/1177598690824986629"/>
    <hyperlink ref="Z4" r:id="rId153" display="https://twitter.com/signguidelines/status/1177602486225526784"/>
    <hyperlink ref="Z5" r:id="rId154" display="https://twitter.com/intmep/status/1177639741610692610"/>
    <hyperlink ref="Z6" r:id="rId155" display="https://twitter.com/nyonyozintun/status/1177658053740650496"/>
    <hyperlink ref="Z7" r:id="rId156" display="https://twitter.com/qureshisafia1/status/1177671487714725888"/>
    <hyperlink ref="Z8" r:id="rId157" display="https://twitter.com/ses_imt/status/1179062008274141186"/>
    <hyperlink ref="Z9" r:id="rId158" display="https://twitter.com/drbalji/status/1179311618058006528"/>
    <hyperlink ref="Z10" r:id="rId159" display="https://twitter.com/healthhashtags/status/1179380698064523264"/>
    <hyperlink ref="Z11" r:id="rId160" display="https://twitter.com/drhjawaid/status/1179329513395757056"/>
    <hyperlink ref="Z12" r:id="rId161" display="https://twitter.com/drhjawaid/status/1179329513395757056"/>
    <hyperlink ref="Z13" r:id="rId162" display="https://twitter.com/drhjawaid/status/1179398464314265600"/>
    <hyperlink ref="Z14" r:id="rId163" display="https://twitter.com/edinburghwatch/status/1179417721320218626"/>
    <hyperlink ref="Z15" r:id="rId164" display="https://twitter.com/edinburghwatch/status/1179417721320218626"/>
    <hyperlink ref="Z16" r:id="rId165" display="https://twitter.com/rcpedin/status/1179330200712204289"/>
    <hyperlink ref="Z17" r:id="rId166" display="https://twitter.com/rcpedin/status/1179330200712204289"/>
    <hyperlink ref="Z18" r:id="rId167" display="https://twitter.com/rcpedin/status/1179330200712204289"/>
    <hyperlink ref="Z19" r:id="rId168" display="https://twitter.com/rcpedin/status/1179330200712204289"/>
    <hyperlink ref="Z20" r:id="rId169" display="https://twitter.com/rcpedin/status/1179330200712204289"/>
    <hyperlink ref="Z21" r:id="rId170" display="https://twitter.com/rcpedin/status/1179330200712204289"/>
    <hyperlink ref="Z22" r:id="rId171" display="https://twitter.com/gmacscotland/status/1179348599920091136"/>
    <hyperlink ref="Z23" r:id="rId172" display="https://twitter.com/gmacscotland/status/1179367805025697793"/>
    <hyperlink ref="Z24" r:id="rId173" display="https://twitter.com/gmacscotland/status/1179400582299373570"/>
    <hyperlink ref="Z25" r:id="rId174" display="https://twitter.com/gmacscotland/status/1179424871044075520"/>
    <hyperlink ref="Z26" r:id="rId175" display="https://twitter.com/rcpedin/status/1179318223927496705"/>
    <hyperlink ref="Z27" r:id="rId176" display="https://twitter.com/rcpedin/status/1179365651531653123"/>
    <hyperlink ref="Z28" r:id="rId177" display="https://twitter.com/gmacscotland/status/1179312835916107776"/>
    <hyperlink ref="Z29" r:id="rId178" display="https://twitter.com/gmacscotland/status/1179312878119206913"/>
    <hyperlink ref="Z30" r:id="rId179" display="https://twitter.com/gmacscotland/status/1179312878119206913"/>
    <hyperlink ref="Z31" r:id="rId180" display="https://twitter.com/gmacscotland/status/1179312878119206913"/>
    <hyperlink ref="Z32" r:id="rId181" display="https://twitter.com/gmacscotland/status/1179312878119206913"/>
    <hyperlink ref="Z33" r:id="rId182" display="https://twitter.com/gmacscotland/status/1179312903276699648"/>
    <hyperlink ref="Z34" r:id="rId183" display="https://twitter.com/gmacscotland/status/1179312903276699648"/>
    <hyperlink ref="Z35" r:id="rId184" display="https://twitter.com/gmacscotland/status/1179312903276699648"/>
    <hyperlink ref="Z36" r:id="rId185" display="https://twitter.com/gmacscotland/status/1179312903276699648"/>
    <hyperlink ref="Z37" r:id="rId186" display="https://twitter.com/gmacscotland/status/1179312903276699648"/>
    <hyperlink ref="Z38" r:id="rId187" display="https://twitter.com/gmacscotland/status/1179316560617492480"/>
    <hyperlink ref="Z39" r:id="rId188" display="https://twitter.com/gmacscotland/status/1179325103852658689"/>
    <hyperlink ref="Z40" r:id="rId189" display="https://twitter.com/gmacscotland/status/1179330123218259969"/>
    <hyperlink ref="Z41" r:id="rId190" display="https://twitter.com/gmacscotland/status/1179334222684798977"/>
    <hyperlink ref="Z42" r:id="rId191" display="https://twitter.com/gmacscotland/status/1179343530927493123"/>
    <hyperlink ref="Z43" r:id="rId192" display="https://twitter.com/gmacscotland/status/1179357438803369984"/>
    <hyperlink ref="Z44" r:id="rId193" display="https://twitter.com/gmacscotland/status/1179357541194698753"/>
    <hyperlink ref="Z45" r:id="rId194" display="https://twitter.com/gmacscotland/status/1179357541194698753"/>
    <hyperlink ref="Z46" r:id="rId195" display="https://twitter.com/gmacscotland/status/1179357541194698753"/>
    <hyperlink ref="Z47" r:id="rId196" display="https://twitter.com/gmacscotland/status/1179357541194698753"/>
    <hyperlink ref="Z48" r:id="rId197" display="https://twitter.com/gmacscotland/status/1179357541194698753"/>
    <hyperlink ref="Z49" r:id="rId198" display="https://twitter.com/gmacscotland/status/1179357721180672002"/>
    <hyperlink ref="Z50" r:id="rId199" display="https://twitter.com/gmacscotland/status/1179357721180672002"/>
    <hyperlink ref="Z51" r:id="rId200" display="https://twitter.com/gmacscotland/status/1179357721180672002"/>
    <hyperlink ref="Z52" r:id="rId201" display="https://twitter.com/gmacscotland/status/1179357721180672002"/>
    <hyperlink ref="Z53" r:id="rId202" display="https://twitter.com/gmacscotland/status/1179357721180672002"/>
    <hyperlink ref="Z54" r:id="rId203" display="https://twitter.com/gmacscotland/status/1179363456119660544"/>
    <hyperlink ref="Z55" r:id="rId204" display="https://twitter.com/gmacscotland/status/1179367805025697793"/>
    <hyperlink ref="Z56" r:id="rId205" display="https://twitter.com/gmacscotland/status/1179393846641352704"/>
    <hyperlink ref="Z57" r:id="rId206" display="https://twitter.com/gmacscotland/status/1179400582299373570"/>
    <hyperlink ref="Z58" r:id="rId207" display="https://twitter.com/gmacscotland/status/1179417366729515011"/>
    <hyperlink ref="Z59" r:id="rId208" display="https://twitter.com/gmacscotland/status/1179418401716031490"/>
    <hyperlink ref="Z60" r:id="rId209" display="https://twitter.com/gmacscotland/status/1179420234907815940"/>
    <hyperlink ref="Z61" r:id="rId210" display="https://twitter.com/gmacscotland/status/1179424871044075520"/>
    <hyperlink ref="Z62" r:id="rId211" display="https://twitter.com/muna_shakir/status/1179361820869562368"/>
    <hyperlink ref="Z63" r:id="rId212" display="https://twitter.com/muna_shakir/status/1179379894255525888"/>
    <hyperlink ref="Z64" r:id="rId213" display="https://twitter.com/muna_shakir/status/1179427428684455936"/>
    <hyperlink ref="Z65" r:id="rId214" display="https://twitter.com/muna_shakir/status/1179427428684455936"/>
    <hyperlink ref="Z66" r:id="rId215" display="https://twitter.com/muna_shakir/status/1179361820869562368"/>
    <hyperlink ref="Z67" r:id="rId216" display="https://twitter.com/rr_metabolicmed/status/1179314156668887040"/>
    <hyperlink ref="Z68" r:id="rId217" display="https://twitter.com/rcpedin/status/1177568575017672704"/>
    <hyperlink ref="Z69" r:id="rId218" display="https://twitter.com/rcpedin/status/1179301261486768128"/>
    <hyperlink ref="Z70" r:id="rId219" display="https://twitter.com/rcpedin/status/1179305517723860992"/>
    <hyperlink ref="Z71" r:id="rId220" display="https://twitter.com/rcpedin/status/1179305517723860992"/>
    <hyperlink ref="Z72" r:id="rId221" display="https://twitter.com/rcpedin/status/1179305517723860992"/>
    <hyperlink ref="Z73" r:id="rId222" display="https://twitter.com/rcpedin/status/1179311036974936064"/>
    <hyperlink ref="Z74" r:id="rId223" display="https://twitter.com/rcpedin/status/1179311036974936064"/>
    <hyperlink ref="Z75" r:id="rId224" display="https://twitter.com/rcpedin/status/1179311036974936064"/>
    <hyperlink ref="Z76" r:id="rId225" display="https://twitter.com/rcpedin/status/1179311036974936064"/>
    <hyperlink ref="Z77" r:id="rId226" display="https://twitter.com/rcpedin/status/1179352476908183557"/>
    <hyperlink ref="Z78" r:id="rId227" display="https://twitter.com/rcpedin/status/1179352476908183557"/>
    <hyperlink ref="Z79" r:id="rId228" display="https://twitter.com/rcpedin/status/1179352476908183557"/>
    <hyperlink ref="Z80" r:id="rId229" display="https://twitter.com/rcpedin/status/1179352476908183557"/>
    <hyperlink ref="Z81" r:id="rId230" display="https://twitter.com/rcpedin/status/1179353535693103107"/>
    <hyperlink ref="Z82" r:id="rId231" display="https://twitter.com/rcpedin/status/1179353535693103107"/>
    <hyperlink ref="Z83" r:id="rId232" display="https://twitter.com/rcpedin/status/1179353535693103107"/>
    <hyperlink ref="Z84" r:id="rId233" display="https://twitter.com/rcpedin/status/1179353535693103107"/>
    <hyperlink ref="Z85" r:id="rId234" display="https://twitter.com/rcpedin/status/1179379136441278465"/>
    <hyperlink ref="Z86" r:id="rId235" display="https://twitter.com/rcpedin/status/1179379136441278465"/>
    <hyperlink ref="Z87" r:id="rId236" display="https://twitter.com/rcpedin/status/1179379136441278465"/>
    <hyperlink ref="Z88" r:id="rId237" display="https://twitter.com/rcpedin/status/1179379136441278465"/>
    <hyperlink ref="Z89" r:id="rId238" display="https://twitter.com/rcpedin/status/1179410252619538433"/>
    <hyperlink ref="Z90" r:id="rId239" display="https://twitter.com/rcpedin/status/1179410252619538433"/>
    <hyperlink ref="Z91" r:id="rId240" display="https://twitter.com/rcpedin/status/1179410252619538433"/>
    <hyperlink ref="Z92" r:id="rId241" display="https://twitter.com/rcpedin/status/1179410252619538433"/>
    <hyperlink ref="Z93" r:id="rId242" display="https://twitter.com/rcpedin/status/1179424707839434754"/>
    <hyperlink ref="Z94" r:id="rId243" display="https://twitter.com/rcpedin/status/1179424707839434754"/>
    <hyperlink ref="Z95" r:id="rId244" display="https://twitter.com/rcpedin/status/1179424707839434754"/>
    <hyperlink ref="Z96" r:id="rId245" display="https://twitter.com/rcpedin/status/1179424707839434754"/>
    <hyperlink ref="Z97" r:id="rId246" display="https://twitter.com/athattersley/status/1179437882471321600"/>
    <hyperlink ref="Z98" r:id="rId247" display="https://twitter.com/profjohnatodd/status/1179439427594178560"/>
    <hyperlink ref="Z99" r:id="rId248" display="https://twitter.com/rr_metabolicmed/status/1179314156668887040"/>
    <hyperlink ref="Z100" r:id="rId249" display="https://twitter.com/rr_metabolicmed/status/1179314156668887040"/>
    <hyperlink ref="Z101" r:id="rId250" display="https://twitter.com/rr_metabolicmed/status/1179314156668887040"/>
    <hyperlink ref="Z102" r:id="rId251" display="https://twitter.com/athattersley/status/1179437882471321600"/>
    <hyperlink ref="Z103" r:id="rId252" display="https://twitter.com/profjohnatodd/status/1179439427594178560"/>
    <hyperlink ref="Z104" r:id="rId253" display="https://twitter.com/athattersley/status/1179437882471321600"/>
    <hyperlink ref="Z105" r:id="rId254" display="https://twitter.com/profjohnatodd/status/1179439427594178560"/>
    <hyperlink ref="Z106" r:id="rId255" display="https://twitter.com/athattersley/status/1179437882471321600"/>
    <hyperlink ref="Z107" r:id="rId256" display="https://twitter.com/profjohnatodd/status/1179439427594178560"/>
    <hyperlink ref="Z108" r:id="rId257" display="https://twitter.com/drkathowen/status/1179326693397454848"/>
    <hyperlink ref="Z109" r:id="rId258" display="https://twitter.com/drkathowen/status/1179362113787179010"/>
    <hyperlink ref="Z110" r:id="rId259" display="https://twitter.com/profjohnatodd/status/1179439427594178560"/>
    <hyperlink ref="BB11" r:id="rId260" display="https://api.twitter.com/1.1/geo/id/00cc0d5640394308.json"/>
    <hyperlink ref="BB12" r:id="rId261" display="https://api.twitter.com/1.1/geo/id/00cc0d5640394308.json"/>
    <hyperlink ref="BB13" r:id="rId262" display="https://api.twitter.com/1.1/geo/id/00cc0d5640394308.json"/>
  </hyperlinks>
  <printOptions/>
  <pageMargins left="0.7" right="0.7" top="0.75" bottom="0.75" header="0.3" footer="0.3"/>
  <pageSetup horizontalDpi="600" verticalDpi="600" orientation="portrait" r:id="rId266"/>
  <legacyDrawing r:id="rId264"/>
  <tableParts>
    <tablePart r:id="rId2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4E75-A99D-4B9C-9517-64993CD2EFE3}">
  <dimension ref="A1:L287"/>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1133</v>
      </c>
      <c r="B1" s="13" t="s">
        <v>1134</v>
      </c>
      <c r="C1" s="13" t="s">
        <v>1127</v>
      </c>
      <c r="D1" s="13" t="s">
        <v>1128</v>
      </c>
      <c r="E1" s="13" t="s">
        <v>1135</v>
      </c>
      <c r="F1" s="13" t="s">
        <v>144</v>
      </c>
      <c r="G1" s="13" t="s">
        <v>1136</v>
      </c>
      <c r="H1" s="13" t="s">
        <v>1137</v>
      </c>
      <c r="I1" s="13" t="s">
        <v>1138</v>
      </c>
      <c r="J1" s="13" t="s">
        <v>1139</v>
      </c>
      <c r="K1" s="13" t="s">
        <v>1140</v>
      </c>
      <c r="L1" s="13" t="s">
        <v>1141</v>
      </c>
    </row>
    <row r="2" spans="1:12" ht="15">
      <c r="A2" s="88" t="s">
        <v>268</v>
      </c>
      <c r="B2" s="88" t="s">
        <v>266</v>
      </c>
      <c r="C2" s="88">
        <v>15</v>
      </c>
      <c r="D2" s="122">
        <v>0.009441291598985957</v>
      </c>
      <c r="E2" s="122">
        <v>1.7206760131419874</v>
      </c>
      <c r="F2" s="88" t="s">
        <v>1129</v>
      </c>
      <c r="G2" s="88" t="b">
        <v>0</v>
      </c>
      <c r="H2" s="88" t="b">
        <v>0</v>
      </c>
      <c r="I2" s="88" t="b">
        <v>0</v>
      </c>
      <c r="J2" s="88" t="b">
        <v>0</v>
      </c>
      <c r="K2" s="88" t="b">
        <v>0</v>
      </c>
      <c r="L2" s="88" t="b">
        <v>0</v>
      </c>
    </row>
    <row r="3" spans="1:12" ht="15">
      <c r="A3" s="88" t="s">
        <v>266</v>
      </c>
      <c r="B3" s="88" t="s">
        <v>281</v>
      </c>
      <c r="C3" s="88">
        <v>15</v>
      </c>
      <c r="D3" s="122">
        <v>0.009441291598985957</v>
      </c>
      <c r="E3" s="122">
        <v>1.7206760131419874</v>
      </c>
      <c r="F3" s="88" t="s">
        <v>1129</v>
      </c>
      <c r="G3" s="88" t="b">
        <v>0</v>
      </c>
      <c r="H3" s="88" t="b">
        <v>0</v>
      </c>
      <c r="I3" s="88" t="b">
        <v>0</v>
      </c>
      <c r="J3" s="88" t="b">
        <v>0</v>
      </c>
      <c r="K3" s="88" t="b">
        <v>0</v>
      </c>
      <c r="L3" s="88" t="b">
        <v>0</v>
      </c>
    </row>
    <row r="4" spans="1:12" ht="15">
      <c r="A4" s="88" t="s">
        <v>826</v>
      </c>
      <c r="B4" s="88" t="s">
        <v>852</v>
      </c>
      <c r="C4" s="88">
        <v>12</v>
      </c>
      <c r="D4" s="122">
        <v>0.008453662736102846</v>
      </c>
      <c r="E4" s="122">
        <v>1.6517947237341746</v>
      </c>
      <c r="F4" s="88" t="s">
        <v>1129</v>
      </c>
      <c r="G4" s="88" t="b">
        <v>0</v>
      </c>
      <c r="H4" s="88" t="b">
        <v>0</v>
      </c>
      <c r="I4" s="88" t="b">
        <v>0</v>
      </c>
      <c r="J4" s="88" t="b">
        <v>0</v>
      </c>
      <c r="K4" s="88" t="b">
        <v>0</v>
      </c>
      <c r="L4" s="88" t="b">
        <v>0</v>
      </c>
    </row>
    <row r="5" spans="1:12" ht="15">
      <c r="A5" s="88" t="s">
        <v>866</v>
      </c>
      <c r="B5" s="88" t="s">
        <v>867</v>
      </c>
      <c r="C5" s="88">
        <v>10</v>
      </c>
      <c r="D5" s="122">
        <v>0.007932401077331125</v>
      </c>
      <c r="E5" s="122">
        <v>1.9247959957979122</v>
      </c>
      <c r="F5" s="88" t="s">
        <v>1129</v>
      </c>
      <c r="G5" s="88" t="b">
        <v>0</v>
      </c>
      <c r="H5" s="88" t="b">
        <v>0</v>
      </c>
      <c r="I5" s="88" t="b">
        <v>0</v>
      </c>
      <c r="J5" s="88" t="b">
        <v>0</v>
      </c>
      <c r="K5" s="88" t="b">
        <v>0</v>
      </c>
      <c r="L5" s="88" t="b">
        <v>0</v>
      </c>
    </row>
    <row r="6" spans="1:12" ht="15">
      <c r="A6" s="88" t="s">
        <v>281</v>
      </c>
      <c r="B6" s="88" t="s">
        <v>265</v>
      </c>
      <c r="C6" s="88">
        <v>9</v>
      </c>
      <c r="D6" s="122">
        <v>0.007600839686017381</v>
      </c>
      <c r="E6" s="122">
        <v>1.623766000133931</v>
      </c>
      <c r="F6" s="88" t="s">
        <v>1129</v>
      </c>
      <c r="G6" s="88" t="b">
        <v>0</v>
      </c>
      <c r="H6" s="88" t="b">
        <v>0</v>
      </c>
      <c r="I6" s="88" t="b">
        <v>0</v>
      </c>
      <c r="J6" s="88" t="b">
        <v>0</v>
      </c>
      <c r="K6" s="88" t="b">
        <v>0</v>
      </c>
      <c r="L6" s="88" t="b">
        <v>0</v>
      </c>
    </row>
    <row r="7" spans="1:12" ht="15">
      <c r="A7" s="88" t="s">
        <v>852</v>
      </c>
      <c r="B7" s="88" t="s">
        <v>853</v>
      </c>
      <c r="C7" s="88">
        <v>9</v>
      </c>
      <c r="D7" s="122">
        <v>0.007600839686017381</v>
      </c>
      <c r="E7" s="122">
        <v>1.6615545610233309</v>
      </c>
      <c r="F7" s="88" t="s">
        <v>1129</v>
      </c>
      <c r="G7" s="88" t="b">
        <v>0</v>
      </c>
      <c r="H7" s="88" t="b">
        <v>0</v>
      </c>
      <c r="I7" s="88" t="b">
        <v>0</v>
      </c>
      <c r="J7" s="88" t="b">
        <v>0</v>
      </c>
      <c r="K7" s="88" t="b">
        <v>0</v>
      </c>
      <c r="L7" s="88" t="b">
        <v>0</v>
      </c>
    </row>
    <row r="8" spans="1:12" ht="15">
      <c r="A8" s="88" t="s">
        <v>850</v>
      </c>
      <c r="B8" s="88" t="s">
        <v>864</v>
      </c>
      <c r="C8" s="88">
        <v>7</v>
      </c>
      <c r="D8" s="122">
        <v>0.006768279094827082</v>
      </c>
      <c r="E8" s="122">
        <v>1.582373314975706</v>
      </c>
      <c r="F8" s="88" t="s">
        <v>1129</v>
      </c>
      <c r="G8" s="88" t="b">
        <v>0</v>
      </c>
      <c r="H8" s="88" t="b">
        <v>0</v>
      </c>
      <c r="I8" s="88" t="b">
        <v>0</v>
      </c>
      <c r="J8" s="88" t="b">
        <v>0</v>
      </c>
      <c r="K8" s="88" t="b">
        <v>0</v>
      </c>
      <c r="L8" s="88" t="b">
        <v>0</v>
      </c>
    </row>
    <row r="9" spans="1:12" ht="15">
      <c r="A9" s="88" t="s">
        <v>864</v>
      </c>
      <c r="B9" s="88" t="s">
        <v>988</v>
      </c>
      <c r="C9" s="88">
        <v>7</v>
      </c>
      <c r="D9" s="122">
        <v>0.006768279094827082</v>
      </c>
      <c r="E9" s="122">
        <v>2.0796979557836552</v>
      </c>
      <c r="F9" s="88" t="s">
        <v>1129</v>
      </c>
      <c r="G9" s="88" t="b">
        <v>0</v>
      </c>
      <c r="H9" s="88" t="b">
        <v>0</v>
      </c>
      <c r="I9" s="88" t="b">
        <v>0</v>
      </c>
      <c r="J9" s="88" t="b">
        <v>0</v>
      </c>
      <c r="K9" s="88" t="b">
        <v>0</v>
      </c>
      <c r="L9" s="88" t="b">
        <v>0</v>
      </c>
    </row>
    <row r="10" spans="1:12" ht="15">
      <c r="A10" s="88" t="s">
        <v>856</v>
      </c>
      <c r="B10" s="88" t="s">
        <v>854</v>
      </c>
      <c r="C10" s="88">
        <v>7</v>
      </c>
      <c r="D10" s="122">
        <v>0.006768279094827082</v>
      </c>
      <c r="E10" s="122">
        <v>1.883403310639687</v>
      </c>
      <c r="F10" s="88" t="s">
        <v>1129</v>
      </c>
      <c r="G10" s="88" t="b">
        <v>0</v>
      </c>
      <c r="H10" s="88" t="b">
        <v>0</v>
      </c>
      <c r="I10" s="88" t="b">
        <v>0</v>
      </c>
      <c r="J10" s="88" t="b">
        <v>0</v>
      </c>
      <c r="K10" s="88" t="b">
        <v>0</v>
      </c>
      <c r="L10" s="88" t="b">
        <v>0</v>
      </c>
    </row>
    <row r="11" spans="1:12" ht="15">
      <c r="A11" s="88" t="s">
        <v>854</v>
      </c>
      <c r="B11" s="88" t="s">
        <v>989</v>
      </c>
      <c r="C11" s="88">
        <v>7</v>
      </c>
      <c r="D11" s="122">
        <v>0.006768279094827082</v>
      </c>
      <c r="E11" s="122">
        <v>1.883403310639687</v>
      </c>
      <c r="F11" s="88" t="s">
        <v>1129</v>
      </c>
      <c r="G11" s="88" t="b">
        <v>0</v>
      </c>
      <c r="H11" s="88" t="b">
        <v>0</v>
      </c>
      <c r="I11" s="88" t="b">
        <v>0</v>
      </c>
      <c r="J11" s="88" t="b">
        <v>0</v>
      </c>
      <c r="K11" s="88" t="b">
        <v>0</v>
      </c>
      <c r="L11" s="88" t="b">
        <v>0</v>
      </c>
    </row>
    <row r="12" spans="1:12" ht="15">
      <c r="A12" s="88" t="s">
        <v>989</v>
      </c>
      <c r="B12" s="88" t="s">
        <v>826</v>
      </c>
      <c r="C12" s="88">
        <v>7</v>
      </c>
      <c r="D12" s="122">
        <v>0.006768279094827082</v>
      </c>
      <c r="E12" s="122">
        <v>1.748704736742231</v>
      </c>
      <c r="F12" s="88" t="s">
        <v>1129</v>
      </c>
      <c r="G12" s="88" t="b">
        <v>0</v>
      </c>
      <c r="H12" s="88" t="b">
        <v>0</v>
      </c>
      <c r="I12" s="88" t="b">
        <v>0</v>
      </c>
      <c r="J12" s="88" t="b">
        <v>0</v>
      </c>
      <c r="K12" s="88" t="b">
        <v>0</v>
      </c>
      <c r="L12" s="88" t="b">
        <v>0</v>
      </c>
    </row>
    <row r="13" spans="1:12" ht="15">
      <c r="A13" s="88" t="s">
        <v>853</v>
      </c>
      <c r="B13" s="88" t="s">
        <v>990</v>
      </c>
      <c r="C13" s="88">
        <v>7</v>
      </c>
      <c r="D13" s="122">
        <v>0.006768279094827082</v>
      </c>
      <c r="E13" s="122">
        <v>1.883403310639687</v>
      </c>
      <c r="F13" s="88" t="s">
        <v>1129</v>
      </c>
      <c r="G13" s="88" t="b">
        <v>0</v>
      </c>
      <c r="H13" s="88" t="b">
        <v>0</v>
      </c>
      <c r="I13" s="88" t="b">
        <v>0</v>
      </c>
      <c r="J13" s="88" t="b">
        <v>0</v>
      </c>
      <c r="K13" s="88" t="b">
        <v>0</v>
      </c>
      <c r="L13" s="88" t="b">
        <v>0</v>
      </c>
    </row>
    <row r="14" spans="1:12" ht="15">
      <c r="A14" s="88" t="s">
        <v>990</v>
      </c>
      <c r="B14" s="88" t="s">
        <v>991</v>
      </c>
      <c r="C14" s="88">
        <v>7</v>
      </c>
      <c r="D14" s="122">
        <v>0.006768279094827082</v>
      </c>
      <c r="E14" s="122">
        <v>2.0796979557836552</v>
      </c>
      <c r="F14" s="88" t="s">
        <v>1129</v>
      </c>
      <c r="G14" s="88" t="b">
        <v>0</v>
      </c>
      <c r="H14" s="88" t="b">
        <v>0</v>
      </c>
      <c r="I14" s="88" t="b">
        <v>0</v>
      </c>
      <c r="J14" s="88" t="b">
        <v>0</v>
      </c>
      <c r="K14" s="88" t="b">
        <v>0</v>
      </c>
      <c r="L14" s="88" t="b">
        <v>0</v>
      </c>
    </row>
    <row r="15" spans="1:12" ht="15">
      <c r="A15" s="88" t="s">
        <v>991</v>
      </c>
      <c r="B15" s="88" t="s">
        <v>992</v>
      </c>
      <c r="C15" s="88">
        <v>7</v>
      </c>
      <c r="D15" s="122">
        <v>0.006768279094827082</v>
      </c>
      <c r="E15" s="122">
        <v>2.0796979557836552</v>
      </c>
      <c r="F15" s="88" t="s">
        <v>1129</v>
      </c>
      <c r="G15" s="88" t="b">
        <v>0</v>
      </c>
      <c r="H15" s="88" t="b">
        <v>0</v>
      </c>
      <c r="I15" s="88" t="b">
        <v>0</v>
      </c>
      <c r="J15" s="88" t="b">
        <v>0</v>
      </c>
      <c r="K15" s="88" t="b">
        <v>0</v>
      </c>
      <c r="L15" s="88" t="b">
        <v>0</v>
      </c>
    </row>
    <row r="16" spans="1:12" ht="15">
      <c r="A16" s="88" t="s">
        <v>992</v>
      </c>
      <c r="B16" s="88" t="s">
        <v>993</v>
      </c>
      <c r="C16" s="88">
        <v>7</v>
      </c>
      <c r="D16" s="122">
        <v>0.006768279094827082</v>
      </c>
      <c r="E16" s="122">
        <v>2.0796979557836552</v>
      </c>
      <c r="F16" s="88" t="s">
        <v>1129</v>
      </c>
      <c r="G16" s="88" t="b">
        <v>0</v>
      </c>
      <c r="H16" s="88" t="b">
        <v>0</v>
      </c>
      <c r="I16" s="88" t="b">
        <v>0</v>
      </c>
      <c r="J16" s="88" t="b">
        <v>0</v>
      </c>
      <c r="K16" s="88" t="b">
        <v>0</v>
      </c>
      <c r="L16" s="88" t="b">
        <v>0</v>
      </c>
    </row>
    <row r="17" spans="1:12" ht="15">
      <c r="A17" s="88" t="s">
        <v>993</v>
      </c>
      <c r="B17" s="88" t="s">
        <v>994</v>
      </c>
      <c r="C17" s="88">
        <v>7</v>
      </c>
      <c r="D17" s="122">
        <v>0.006768279094827082</v>
      </c>
      <c r="E17" s="122">
        <v>2.0796979557836552</v>
      </c>
      <c r="F17" s="88" t="s">
        <v>1129</v>
      </c>
      <c r="G17" s="88" t="b">
        <v>0</v>
      </c>
      <c r="H17" s="88" t="b">
        <v>0</v>
      </c>
      <c r="I17" s="88" t="b">
        <v>0</v>
      </c>
      <c r="J17" s="88" t="b">
        <v>0</v>
      </c>
      <c r="K17" s="88" t="b">
        <v>0</v>
      </c>
      <c r="L17" s="88" t="b">
        <v>0</v>
      </c>
    </row>
    <row r="18" spans="1:12" ht="15">
      <c r="A18" s="88" t="s">
        <v>994</v>
      </c>
      <c r="B18" s="88" t="s">
        <v>995</v>
      </c>
      <c r="C18" s="88">
        <v>7</v>
      </c>
      <c r="D18" s="122">
        <v>0.006768279094827082</v>
      </c>
      <c r="E18" s="122">
        <v>2.0796979557836552</v>
      </c>
      <c r="F18" s="88" t="s">
        <v>1129</v>
      </c>
      <c r="G18" s="88" t="b">
        <v>0</v>
      </c>
      <c r="H18" s="88" t="b">
        <v>0</v>
      </c>
      <c r="I18" s="88" t="b">
        <v>0</v>
      </c>
      <c r="J18" s="88" t="b">
        <v>0</v>
      </c>
      <c r="K18" s="88" t="b">
        <v>0</v>
      </c>
      <c r="L18" s="88" t="b">
        <v>0</v>
      </c>
    </row>
    <row r="19" spans="1:12" ht="15">
      <c r="A19" s="88" t="s">
        <v>995</v>
      </c>
      <c r="B19" s="88" t="s">
        <v>855</v>
      </c>
      <c r="C19" s="88">
        <v>7</v>
      </c>
      <c r="D19" s="122">
        <v>0.006768279094827082</v>
      </c>
      <c r="E19" s="122">
        <v>1.8108526434910754</v>
      </c>
      <c r="F19" s="88" t="s">
        <v>1129</v>
      </c>
      <c r="G19" s="88" t="b">
        <v>0</v>
      </c>
      <c r="H19" s="88" t="b">
        <v>0</v>
      </c>
      <c r="I19" s="88" t="b">
        <v>0</v>
      </c>
      <c r="J19" s="88" t="b">
        <v>0</v>
      </c>
      <c r="K19" s="88" t="b">
        <v>0</v>
      </c>
      <c r="L19" s="88" t="b">
        <v>0</v>
      </c>
    </row>
    <row r="20" spans="1:12" ht="15">
      <c r="A20" s="88" t="s">
        <v>855</v>
      </c>
      <c r="B20" s="88" t="s">
        <v>849</v>
      </c>
      <c r="C20" s="88">
        <v>7</v>
      </c>
      <c r="D20" s="122">
        <v>0.006768279094827082</v>
      </c>
      <c r="E20" s="122">
        <v>1.012498007019145</v>
      </c>
      <c r="F20" s="88" t="s">
        <v>1129</v>
      </c>
      <c r="G20" s="88" t="b">
        <v>0</v>
      </c>
      <c r="H20" s="88" t="b">
        <v>0</v>
      </c>
      <c r="I20" s="88" t="b">
        <v>0</v>
      </c>
      <c r="J20" s="88" t="b">
        <v>0</v>
      </c>
      <c r="K20" s="88" t="b">
        <v>0</v>
      </c>
      <c r="L20" s="88" t="b">
        <v>0</v>
      </c>
    </row>
    <row r="21" spans="1:12" ht="15">
      <c r="A21" s="88" t="s">
        <v>850</v>
      </c>
      <c r="B21" s="88" t="s">
        <v>996</v>
      </c>
      <c r="C21" s="88">
        <v>6</v>
      </c>
      <c r="D21" s="122">
        <v>0.006251696809737395</v>
      </c>
      <c r="E21" s="122">
        <v>1.582373314975706</v>
      </c>
      <c r="F21" s="88" t="s">
        <v>1129</v>
      </c>
      <c r="G21" s="88" t="b">
        <v>0</v>
      </c>
      <c r="H21" s="88" t="b">
        <v>0</v>
      </c>
      <c r="I21" s="88" t="b">
        <v>0</v>
      </c>
      <c r="J21" s="88" t="b">
        <v>0</v>
      </c>
      <c r="K21" s="88" t="b">
        <v>0</v>
      </c>
      <c r="L21" s="88" t="b">
        <v>0</v>
      </c>
    </row>
    <row r="22" spans="1:12" ht="15">
      <c r="A22" s="88" t="s">
        <v>850</v>
      </c>
      <c r="B22" s="88" t="s">
        <v>997</v>
      </c>
      <c r="C22" s="88">
        <v>6</v>
      </c>
      <c r="D22" s="122">
        <v>0.006251696809737395</v>
      </c>
      <c r="E22" s="122">
        <v>1.582373314975706</v>
      </c>
      <c r="F22" s="88" t="s">
        <v>1129</v>
      </c>
      <c r="G22" s="88" t="b">
        <v>0</v>
      </c>
      <c r="H22" s="88" t="b">
        <v>0</v>
      </c>
      <c r="I22" s="88" t="b">
        <v>0</v>
      </c>
      <c r="J22" s="88" t="b">
        <v>0</v>
      </c>
      <c r="K22" s="88" t="b">
        <v>0</v>
      </c>
      <c r="L22" s="88" t="b">
        <v>0</v>
      </c>
    </row>
    <row r="23" spans="1:12" ht="15">
      <c r="A23" s="88" t="s">
        <v>997</v>
      </c>
      <c r="B23" s="88" t="s">
        <v>998</v>
      </c>
      <c r="C23" s="88">
        <v>6</v>
      </c>
      <c r="D23" s="122">
        <v>0.006251696809737395</v>
      </c>
      <c r="E23" s="122">
        <v>2.1466447454142683</v>
      </c>
      <c r="F23" s="88" t="s">
        <v>1129</v>
      </c>
      <c r="G23" s="88" t="b">
        <v>0</v>
      </c>
      <c r="H23" s="88" t="b">
        <v>0</v>
      </c>
      <c r="I23" s="88" t="b">
        <v>0</v>
      </c>
      <c r="J23" s="88" t="b">
        <v>0</v>
      </c>
      <c r="K23" s="88" t="b">
        <v>0</v>
      </c>
      <c r="L23" s="88" t="b">
        <v>0</v>
      </c>
    </row>
    <row r="24" spans="1:12" ht="15">
      <c r="A24" s="88" t="s">
        <v>869</v>
      </c>
      <c r="B24" s="88" t="s">
        <v>1000</v>
      </c>
      <c r="C24" s="88">
        <v>5</v>
      </c>
      <c r="D24" s="122">
        <v>0.005653588406737206</v>
      </c>
      <c r="E24" s="122">
        <v>2.2258259914618934</v>
      </c>
      <c r="F24" s="88" t="s">
        <v>1129</v>
      </c>
      <c r="G24" s="88" t="b">
        <v>0</v>
      </c>
      <c r="H24" s="88" t="b">
        <v>0</v>
      </c>
      <c r="I24" s="88" t="b">
        <v>0</v>
      </c>
      <c r="J24" s="88" t="b">
        <v>0</v>
      </c>
      <c r="K24" s="88" t="b">
        <v>0</v>
      </c>
      <c r="L24" s="88" t="b">
        <v>0</v>
      </c>
    </row>
    <row r="25" spans="1:12" ht="15">
      <c r="A25" s="88" t="s">
        <v>1000</v>
      </c>
      <c r="B25" s="88" t="s">
        <v>1001</v>
      </c>
      <c r="C25" s="88">
        <v>5</v>
      </c>
      <c r="D25" s="122">
        <v>0.005653588406737206</v>
      </c>
      <c r="E25" s="122">
        <v>2.2258259914618934</v>
      </c>
      <c r="F25" s="88" t="s">
        <v>1129</v>
      </c>
      <c r="G25" s="88" t="b">
        <v>0</v>
      </c>
      <c r="H25" s="88" t="b">
        <v>0</v>
      </c>
      <c r="I25" s="88" t="b">
        <v>0</v>
      </c>
      <c r="J25" s="88" t="b">
        <v>0</v>
      </c>
      <c r="K25" s="88" t="b">
        <v>0</v>
      </c>
      <c r="L25" s="88" t="b">
        <v>0</v>
      </c>
    </row>
    <row r="26" spans="1:12" ht="15">
      <c r="A26" s="88" t="s">
        <v>1001</v>
      </c>
      <c r="B26" s="88" t="s">
        <v>1002</v>
      </c>
      <c r="C26" s="88">
        <v>5</v>
      </c>
      <c r="D26" s="122">
        <v>0.005653588406737206</v>
      </c>
      <c r="E26" s="122">
        <v>2.2258259914618934</v>
      </c>
      <c r="F26" s="88" t="s">
        <v>1129</v>
      </c>
      <c r="G26" s="88" t="b">
        <v>0</v>
      </c>
      <c r="H26" s="88" t="b">
        <v>0</v>
      </c>
      <c r="I26" s="88" t="b">
        <v>0</v>
      </c>
      <c r="J26" s="88" t="b">
        <v>0</v>
      </c>
      <c r="K26" s="88" t="b">
        <v>0</v>
      </c>
      <c r="L26" s="88" t="b">
        <v>0</v>
      </c>
    </row>
    <row r="27" spans="1:12" ht="15">
      <c r="A27" s="88" t="s">
        <v>1005</v>
      </c>
      <c r="B27" s="88" t="s">
        <v>1006</v>
      </c>
      <c r="C27" s="88">
        <v>5</v>
      </c>
      <c r="D27" s="122">
        <v>0.005653588406737206</v>
      </c>
      <c r="E27" s="122">
        <v>2.2258259914618934</v>
      </c>
      <c r="F27" s="88" t="s">
        <v>1129</v>
      </c>
      <c r="G27" s="88" t="b">
        <v>0</v>
      </c>
      <c r="H27" s="88" t="b">
        <v>0</v>
      </c>
      <c r="I27" s="88" t="b">
        <v>0</v>
      </c>
      <c r="J27" s="88" t="b">
        <v>0</v>
      </c>
      <c r="K27" s="88" t="b">
        <v>0</v>
      </c>
      <c r="L27" s="88" t="b">
        <v>0</v>
      </c>
    </row>
    <row r="28" spans="1:12" ht="15">
      <c r="A28" s="88" t="s">
        <v>862</v>
      </c>
      <c r="B28" s="88" t="s">
        <v>866</v>
      </c>
      <c r="C28" s="88">
        <v>5</v>
      </c>
      <c r="D28" s="122">
        <v>0.005653588406737206</v>
      </c>
      <c r="E28" s="122">
        <v>1.623766000133931</v>
      </c>
      <c r="F28" s="88" t="s">
        <v>1129</v>
      </c>
      <c r="G28" s="88" t="b">
        <v>0</v>
      </c>
      <c r="H28" s="88" t="b">
        <v>0</v>
      </c>
      <c r="I28" s="88" t="b">
        <v>0</v>
      </c>
      <c r="J28" s="88" t="b">
        <v>0</v>
      </c>
      <c r="K28" s="88" t="b">
        <v>0</v>
      </c>
      <c r="L28" s="88" t="b">
        <v>0</v>
      </c>
    </row>
    <row r="29" spans="1:12" ht="15">
      <c r="A29" s="88" t="s">
        <v>265</v>
      </c>
      <c r="B29" s="88" t="s">
        <v>849</v>
      </c>
      <c r="C29" s="88">
        <v>4</v>
      </c>
      <c r="D29" s="122">
        <v>0.004957444774753247</v>
      </c>
      <c r="E29" s="122">
        <v>0.7316713974434506</v>
      </c>
      <c r="F29" s="88" t="s">
        <v>1129</v>
      </c>
      <c r="G29" s="88" t="b">
        <v>0</v>
      </c>
      <c r="H29" s="88" t="b">
        <v>0</v>
      </c>
      <c r="I29" s="88" t="b">
        <v>0</v>
      </c>
      <c r="J29" s="88" t="b">
        <v>0</v>
      </c>
      <c r="K29" s="88" t="b">
        <v>0</v>
      </c>
      <c r="L29" s="88" t="b">
        <v>0</v>
      </c>
    </row>
    <row r="30" spans="1:12" ht="15">
      <c r="A30" s="88" t="s">
        <v>849</v>
      </c>
      <c r="B30" s="88" t="s">
        <v>869</v>
      </c>
      <c r="C30" s="88">
        <v>4</v>
      </c>
      <c r="D30" s="122">
        <v>0.004957444774753247</v>
      </c>
      <c r="E30" s="122">
        <v>1.462397997898956</v>
      </c>
      <c r="F30" s="88" t="s">
        <v>1129</v>
      </c>
      <c r="G30" s="88" t="b">
        <v>0</v>
      </c>
      <c r="H30" s="88" t="b">
        <v>0</v>
      </c>
      <c r="I30" s="88" t="b">
        <v>0</v>
      </c>
      <c r="J30" s="88" t="b">
        <v>0</v>
      </c>
      <c r="K30" s="88" t="b">
        <v>0</v>
      </c>
      <c r="L30" s="88" t="b">
        <v>0</v>
      </c>
    </row>
    <row r="31" spans="1:12" ht="15">
      <c r="A31" s="88" t="s">
        <v>1002</v>
      </c>
      <c r="B31" s="88" t="s">
        <v>868</v>
      </c>
      <c r="C31" s="88">
        <v>4</v>
      </c>
      <c r="D31" s="122">
        <v>0.004957444774753247</v>
      </c>
      <c r="E31" s="122">
        <v>1.9827879427755988</v>
      </c>
      <c r="F31" s="88" t="s">
        <v>1129</v>
      </c>
      <c r="G31" s="88" t="b">
        <v>0</v>
      </c>
      <c r="H31" s="88" t="b">
        <v>0</v>
      </c>
      <c r="I31" s="88" t="b">
        <v>0</v>
      </c>
      <c r="J31" s="88" t="b">
        <v>0</v>
      </c>
      <c r="K31" s="88" t="b">
        <v>0</v>
      </c>
      <c r="L31" s="88" t="b">
        <v>0</v>
      </c>
    </row>
    <row r="32" spans="1:12" ht="15">
      <c r="A32" s="88" t="s">
        <v>868</v>
      </c>
      <c r="B32" s="88" t="s">
        <v>1007</v>
      </c>
      <c r="C32" s="88">
        <v>4</v>
      </c>
      <c r="D32" s="122">
        <v>0.004957444774753247</v>
      </c>
      <c r="E32" s="122">
        <v>2.0796979557836552</v>
      </c>
      <c r="F32" s="88" t="s">
        <v>1129</v>
      </c>
      <c r="G32" s="88" t="b">
        <v>0</v>
      </c>
      <c r="H32" s="88" t="b">
        <v>0</v>
      </c>
      <c r="I32" s="88" t="b">
        <v>0</v>
      </c>
      <c r="J32" s="88" t="b">
        <v>0</v>
      </c>
      <c r="K32" s="88" t="b">
        <v>0</v>
      </c>
      <c r="L32" s="88" t="b">
        <v>0</v>
      </c>
    </row>
    <row r="33" spans="1:12" ht="15">
      <c r="A33" s="88" t="s">
        <v>1007</v>
      </c>
      <c r="B33" s="88" t="s">
        <v>1008</v>
      </c>
      <c r="C33" s="88">
        <v>4</v>
      </c>
      <c r="D33" s="122">
        <v>0.004957444774753247</v>
      </c>
      <c r="E33" s="122">
        <v>2.3227360044699497</v>
      </c>
      <c r="F33" s="88" t="s">
        <v>1129</v>
      </c>
      <c r="G33" s="88" t="b">
        <v>0</v>
      </c>
      <c r="H33" s="88" t="b">
        <v>0</v>
      </c>
      <c r="I33" s="88" t="b">
        <v>0</v>
      </c>
      <c r="J33" s="88" t="b">
        <v>0</v>
      </c>
      <c r="K33" s="88" t="b">
        <v>0</v>
      </c>
      <c r="L33" s="88" t="b">
        <v>0</v>
      </c>
    </row>
    <row r="34" spans="1:12" ht="15">
      <c r="A34" s="88" t="s">
        <v>1008</v>
      </c>
      <c r="B34" s="88" t="s">
        <v>1009</v>
      </c>
      <c r="C34" s="88">
        <v>4</v>
      </c>
      <c r="D34" s="122">
        <v>0.004957444774753247</v>
      </c>
      <c r="E34" s="122">
        <v>2.3227360044699497</v>
      </c>
      <c r="F34" s="88" t="s">
        <v>1129</v>
      </c>
      <c r="G34" s="88" t="b">
        <v>0</v>
      </c>
      <c r="H34" s="88" t="b">
        <v>0</v>
      </c>
      <c r="I34" s="88" t="b">
        <v>0</v>
      </c>
      <c r="J34" s="88" t="b">
        <v>0</v>
      </c>
      <c r="K34" s="88" t="b">
        <v>0</v>
      </c>
      <c r="L34" s="88" t="b">
        <v>0</v>
      </c>
    </row>
    <row r="35" spans="1:12" ht="15">
      <c r="A35" s="88" t="s">
        <v>1009</v>
      </c>
      <c r="B35" s="88" t="s">
        <v>866</v>
      </c>
      <c r="C35" s="88">
        <v>4</v>
      </c>
      <c r="D35" s="122">
        <v>0.004957444774753247</v>
      </c>
      <c r="E35" s="122">
        <v>1.9247959957979122</v>
      </c>
      <c r="F35" s="88" t="s">
        <v>1129</v>
      </c>
      <c r="G35" s="88" t="b">
        <v>0</v>
      </c>
      <c r="H35" s="88" t="b">
        <v>0</v>
      </c>
      <c r="I35" s="88" t="b">
        <v>0</v>
      </c>
      <c r="J35" s="88" t="b">
        <v>0</v>
      </c>
      <c r="K35" s="88" t="b">
        <v>0</v>
      </c>
      <c r="L35" s="88" t="b">
        <v>0</v>
      </c>
    </row>
    <row r="36" spans="1:12" ht="15">
      <c r="A36" s="88" t="s">
        <v>867</v>
      </c>
      <c r="B36" s="88" t="s">
        <v>850</v>
      </c>
      <c r="C36" s="88">
        <v>4</v>
      </c>
      <c r="D36" s="122">
        <v>0.004957444774753247</v>
      </c>
      <c r="E36" s="122">
        <v>1.1844333063036683</v>
      </c>
      <c r="F36" s="88" t="s">
        <v>1129</v>
      </c>
      <c r="G36" s="88" t="b">
        <v>0</v>
      </c>
      <c r="H36" s="88" t="b">
        <v>0</v>
      </c>
      <c r="I36" s="88" t="b">
        <v>0</v>
      </c>
      <c r="J36" s="88" t="b">
        <v>0</v>
      </c>
      <c r="K36" s="88" t="b">
        <v>0</v>
      </c>
      <c r="L36" s="88" t="b">
        <v>0</v>
      </c>
    </row>
    <row r="37" spans="1:12" ht="15">
      <c r="A37" s="88" t="s">
        <v>996</v>
      </c>
      <c r="B37" s="88" t="s">
        <v>1010</v>
      </c>
      <c r="C37" s="88">
        <v>4</v>
      </c>
      <c r="D37" s="122">
        <v>0.004957444774753247</v>
      </c>
      <c r="E37" s="122">
        <v>2.1466447454142688</v>
      </c>
      <c r="F37" s="88" t="s">
        <v>1129</v>
      </c>
      <c r="G37" s="88" t="b">
        <v>0</v>
      </c>
      <c r="H37" s="88" t="b">
        <v>0</v>
      </c>
      <c r="I37" s="88" t="b">
        <v>0</v>
      </c>
      <c r="J37" s="88" t="b">
        <v>0</v>
      </c>
      <c r="K37" s="88" t="b">
        <v>0</v>
      </c>
      <c r="L37" s="88" t="b">
        <v>0</v>
      </c>
    </row>
    <row r="38" spans="1:12" ht="15">
      <c r="A38" s="88" t="s">
        <v>998</v>
      </c>
      <c r="B38" s="88" t="s">
        <v>849</v>
      </c>
      <c r="C38" s="88">
        <v>4</v>
      </c>
      <c r="D38" s="122">
        <v>0.004957444774753247</v>
      </c>
      <c r="E38" s="122">
        <v>1.0327013931074318</v>
      </c>
      <c r="F38" s="88" t="s">
        <v>1129</v>
      </c>
      <c r="G38" s="88" t="b">
        <v>0</v>
      </c>
      <c r="H38" s="88" t="b">
        <v>0</v>
      </c>
      <c r="I38" s="88" t="b">
        <v>0</v>
      </c>
      <c r="J38" s="88" t="b">
        <v>0</v>
      </c>
      <c r="K38" s="88" t="b">
        <v>0</v>
      </c>
      <c r="L38" s="88" t="b">
        <v>0</v>
      </c>
    </row>
    <row r="39" spans="1:12" ht="15">
      <c r="A39" s="88" t="s">
        <v>861</v>
      </c>
      <c r="B39" s="88" t="s">
        <v>861</v>
      </c>
      <c r="C39" s="88">
        <v>4</v>
      </c>
      <c r="D39" s="122">
        <v>0.004957444774753247</v>
      </c>
      <c r="E39" s="122">
        <v>1.4476747410782496</v>
      </c>
      <c r="F39" s="88" t="s">
        <v>1129</v>
      </c>
      <c r="G39" s="88" t="b">
        <v>0</v>
      </c>
      <c r="H39" s="88" t="b">
        <v>0</v>
      </c>
      <c r="I39" s="88" t="b">
        <v>0</v>
      </c>
      <c r="J39" s="88" t="b">
        <v>0</v>
      </c>
      <c r="K39" s="88" t="b">
        <v>0</v>
      </c>
      <c r="L39" s="88" t="b">
        <v>0</v>
      </c>
    </row>
    <row r="40" spans="1:12" ht="15">
      <c r="A40" s="88" t="s">
        <v>1020</v>
      </c>
      <c r="B40" s="88" t="s">
        <v>858</v>
      </c>
      <c r="C40" s="88">
        <v>4</v>
      </c>
      <c r="D40" s="122">
        <v>0.004957444774753247</v>
      </c>
      <c r="E40" s="122">
        <v>2.0796979557836552</v>
      </c>
      <c r="F40" s="88" t="s">
        <v>1129</v>
      </c>
      <c r="G40" s="88" t="b">
        <v>0</v>
      </c>
      <c r="H40" s="88" t="b">
        <v>0</v>
      </c>
      <c r="I40" s="88" t="b">
        <v>0</v>
      </c>
      <c r="J40" s="88" t="b">
        <v>0</v>
      </c>
      <c r="K40" s="88" t="b">
        <v>0</v>
      </c>
      <c r="L40" s="88" t="b">
        <v>0</v>
      </c>
    </row>
    <row r="41" spans="1:12" ht="15">
      <c r="A41" s="88" t="s">
        <v>1011</v>
      </c>
      <c r="B41" s="88" t="s">
        <v>859</v>
      </c>
      <c r="C41" s="88">
        <v>3</v>
      </c>
      <c r="D41" s="122">
        <v>0.004138281125711684</v>
      </c>
      <c r="E41" s="122">
        <v>2.021706008805969</v>
      </c>
      <c r="F41" s="88" t="s">
        <v>1129</v>
      </c>
      <c r="G41" s="88" t="b">
        <v>0</v>
      </c>
      <c r="H41" s="88" t="b">
        <v>0</v>
      </c>
      <c r="I41" s="88" t="b">
        <v>0</v>
      </c>
      <c r="J41" s="88" t="b">
        <v>0</v>
      </c>
      <c r="K41" s="88" t="b">
        <v>0</v>
      </c>
      <c r="L41" s="88" t="b">
        <v>0</v>
      </c>
    </row>
    <row r="42" spans="1:12" ht="15">
      <c r="A42" s="88" t="s">
        <v>859</v>
      </c>
      <c r="B42" s="88" t="s">
        <v>850</v>
      </c>
      <c r="C42" s="88">
        <v>3</v>
      </c>
      <c r="D42" s="122">
        <v>0.004138281125711684</v>
      </c>
      <c r="E42" s="122">
        <v>1.2813433193117247</v>
      </c>
      <c r="F42" s="88" t="s">
        <v>1129</v>
      </c>
      <c r="G42" s="88" t="b">
        <v>0</v>
      </c>
      <c r="H42" s="88" t="b">
        <v>0</v>
      </c>
      <c r="I42" s="88" t="b">
        <v>0</v>
      </c>
      <c r="J42" s="88" t="b">
        <v>0</v>
      </c>
      <c r="K42" s="88" t="b">
        <v>0</v>
      </c>
      <c r="L42" s="88" t="b">
        <v>0</v>
      </c>
    </row>
    <row r="43" spans="1:12" ht="15">
      <c r="A43" s="88" t="s">
        <v>849</v>
      </c>
      <c r="B43" s="88" t="s">
        <v>863</v>
      </c>
      <c r="C43" s="88">
        <v>3</v>
      </c>
      <c r="D43" s="122">
        <v>0.004138281125711684</v>
      </c>
      <c r="E43" s="122">
        <v>1.462397997898956</v>
      </c>
      <c r="F43" s="88" t="s">
        <v>1129</v>
      </c>
      <c r="G43" s="88" t="b">
        <v>0</v>
      </c>
      <c r="H43" s="88" t="b">
        <v>0</v>
      </c>
      <c r="I43" s="88" t="b">
        <v>0</v>
      </c>
      <c r="J43" s="88" t="b">
        <v>1</v>
      </c>
      <c r="K43" s="88" t="b">
        <v>0</v>
      </c>
      <c r="L43" s="88" t="b">
        <v>0</v>
      </c>
    </row>
    <row r="44" spans="1:12" ht="15">
      <c r="A44" s="88" t="s">
        <v>863</v>
      </c>
      <c r="B44" s="88" t="s">
        <v>1022</v>
      </c>
      <c r="C44" s="88">
        <v>3</v>
      </c>
      <c r="D44" s="122">
        <v>0.004138281125711684</v>
      </c>
      <c r="E44" s="122">
        <v>2.2258259914618934</v>
      </c>
      <c r="F44" s="88" t="s">
        <v>1129</v>
      </c>
      <c r="G44" s="88" t="b">
        <v>1</v>
      </c>
      <c r="H44" s="88" t="b">
        <v>0</v>
      </c>
      <c r="I44" s="88" t="b">
        <v>0</v>
      </c>
      <c r="J44" s="88" t="b">
        <v>0</v>
      </c>
      <c r="K44" s="88" t="b">
        <v>0</v>
      </c>
      <c r="L44" s="88" t="b">
        <v>0</v>
      </c>
    </row>
    <row r="45" spans="1:12" ht="15">
      <c r="A45" s="88" t="s">
        <v>1022</v>
      </c>
      <c r="B45" s="88" t="s">
        <v>1012</v>
      </c>
      <c r="C45" s="88">
        <v>3</v>
      </c>
      <c r="D45" s="122">
        <v>0.004138281125711684</v>
      </c>
      <c r="E45" s="122">
        <v>2.3227360044699497</v>
      </c>
      <c r="F45" s="88" t="s">
        <v>1129</v>
      </c>
      <c r="G45" s="88" t="b">
        <v>0</v>
      </c>
      <c r="H45" s="88" t="b">
        <v>0</v>
      </c>
      <c r="I45" s="88" t="b">
        <v>0</v>
      </c>
      <c r="J45" s="88" t="b">
        <v>0</v>
      </c>
      <c r="K45" s="88" t="b">
        <v>0</v>
      </c>
      <c r="L45" s="88" t="b">
        <v>0</v>
      </c>
    </row>
    <row r="46" spans="1:12" ht="15">
      <c r="A46" s="88" t="s">
        <v>1012</v>
      </c>
      <c r="B46" s="88" t="s">
        <v>1023</v>
      </c>
      <c r="C46" s="88">
        <v>3</v>
      </c>
      <c r="D46" s="122">
        <v>0.004138281125711684</v>
      </c>
      <c r="E46" s="122">
        <v>2.3227360044699497</v>
      </c>
      <c r="F46" s="88" t="s">
        <v>1129</v>
      </c>
      <c r="G46" s="88" t="b">
        <v>0</v>
      </c>
      <c r="H46" s="88" t="b">
        <v>0</v>
      </c>
      <c r="I46" s="88" t="b">
        <v>0</v>
      </c>
      <c r="J46" s="88" t="b">
        <v>0</v>
      </c>
      <c r="K46" s="88" t="b">
        <v>0</v>
      </c>
      <c r="L46" s="88" t="b">
        <v>0</v>
      </c>
    </row>
    <row r="47" spans="1:12" ht="15">
      <c r="A47" s="88" t="s">
        <v>1023</v>
      </c>
      <c r="B47" s="88" t="s">
        <v>1024</v>
      </c>
      <c r="C47" s="88">
        <v>3</v>
      </c>
      <c r="D47" s="122">
        <v>0.004138281125711684</v>
      </c>
      <c r="E47" s="122">
        <v>2.4476747410782496</v>
      </c>
      <c r="F47" s="88" t="s">
        <v>1129</v>
      </c>
      <c r="G47" s="88" t="b">
        <v>0</v>
      </c>
      <c r="H47" s="88" t="b">
        <v>0</v>
      </c>
      <c r="I47" s="88" t="b">
        <v>0</v>
      </c>
      <c r="J47" s="88" t="b">
        <v>0</v>
      </c>
      <c r="K47" s="88" t="b">
        <v>1</v>
      </c>
      <c r="L47" s="88" t="b">
        <v>0</v>
      </c>
    </row>
    <row r="48" spans="1:12" ht="15">
      <c r="A48" s="88" t="s">
        <v>1024</v>
      </c>
      <c r="B48" s="88" t="s">
        <v>1025</v>
      </c>
      <c r="C48" s="88">
        <v>3</v>
      </c>
      <c r="D48" s="122">
        <v>0.004138281125711684</v>
      </c>
      <c r="E48" s="122">
        <v>2.4476747410782496</v>
      </c>
      <c r="F48" s="88" t="s">
        <v>1129</v>
      </c>
      <c r="G48" s="88" t="b">
        <v>0</v>
      </c>
      <c r="H48" s="88" t="b">
        <v>1</v>
      </c>
      <c r="I48" s="88" t="b">
        <v>0</v>
      </c>
      <c r="J48" s="88" t="b">
        <v>0</v>
      </c>
      <c r="K48" s="88" t="b">
        <v>0</v>
      </c>
      <c r="L48" s="88" t="b">
        <v>0</v>
      </c>
    </row>
    <row r="49" spans="1:12" ht="15">
      <c r="A49" s="88" t="s">
        <v>1025</v>
      </c>
      <c r="B49" s="88" t="s">
        <v>1026</v>
      </c>
      <c r="C49" s="88">
        <v>3</v>
      </c>
      <c r="D49" s="122">
        <v>0.004138281125711684</v>
      </c>
      <c r="E49" s="122">
        <v>2.4476747410782496</v>
      </c>
      <c r="F49" s="88" t="s">
        <v>1129</v>
      </c>
      <c r="G49" s="88" t="b">
        <v>0</v>
      </c>
      <c r="H49" s="88" t="b">
        <v>0</v>
      </c>
      <c r="I49" s="88" t="b">
        <v>0</v>
      </c>
      <c r="J49" s="88" t="b">
        <v>0</v>
      </c>
      <c r="K49" s="88" t="b">
        <v>0</v>
      </c>
      <c r="L49" s="88" t="b">
        <v>0</v>
      </c>
    </row>
    <row r="50" spans="1:12" ht="15">
      <c r="A50" s="88" t="s">
        <v>1026</v>
      </c>
      <c r="B50" s="88" t="s">
        <v>270</v>
      </c>
      <c r="C50" s="88">
        <v>3</v>
      </c>
      <c r="D50" s="122">
        <v>0.004138281125711684</v>
      </c>
      <c r="E50" s="122">
        <v>2.4476747410782496</v>
      </c>
      <c r="F50" s="88" t="s">
        <v>1129</v>
      </c>
      <c r="G50" s="88" t="b">
        <v>0</v>
      </c>
      <c r="H50" s="88" t="b">
        <v>0</v>
      </c>
      <c r="I50" s="88" t="b">
        <v>0</v>
      </c>
      <c r="J50" s="88" t="b">
        <v>0</v>
      </c>
      <c r="K50" s="88" t="b">
        <v>0</v>
      </c>
      <c r="L50" s="88" t="b">
        <v>0</v>
      </c>
    </row>
    <row r="51" spans="1:12" ht="15">
      <c r="A51" s="88" t="s">
        <v>270</v>
      </c>
      <c r="B51" s="88" t="s">
        <v>1027</v>
      </c>
      <c r="C51" s="88">
        <v>3</v>
      </c>
      <c r="D51" s="122">
        <v>0.004138281125711684</v>
      </c>
      <c r="E51" s="122">
        <v>2.1466447454142683</v>
      </c>
      <c r="F51" s="88" t="s">
        <v>1129</v>
      </c>
      <c r="G51" s="88" t="b">
        <v>0</v>
      </c>
      <c r="H51" s="88" t="b">
        <v>0</v>
      </c>
      <c r="I51" s="88" t="b">
        <v>0</v>
      </c>
      <c r="J51" s="88" t="b">
        <v>0</v>
      </c>
      <c r="K51" s="88" t="b">
        <v>0</v>
      </c>
      <c r="L51" s="88" t="b">
        <v>0</v>
      </c>
    </row>
    <row r="52" spans="1:12" ht="15">
      <c r="A52" s="88" t="s">
        <v>1027</v>
      </c>
      <c r="B52" s="88" t="s">
        <v>1028</v>
      </c>
      <c r="C52" s="88">
        <v>3</v>
      </c>
      <c r="D52" s="122">
        <v>0.004138281125711684</v>
      </c>
      <c r="E52" s="122">
        <v>2.4476747410782496</v>
      </c>
      <c r="F52" s="88" t="s">
        <v>1129</v>
      </c>
      <c r="G52" s="88" t="b">
        <v>0</v>
      </c>
      <c r="H52" s="88" t="b">
        <v>0</v>
      </c>
      <c r="I52" s="88" t="b">
        <v>0</v>
      </c>
      <c r="J52" s="88" t="b">
        <v>0</v>
      </c>
      <c r="K52" s="88" t="b">
        <v>1</v>
      </c>
      <c r="L52" s="88" t="b">
        <v>0</v>
      </c>
    </row>
    <row r="53" spans="1:12" ht="15">
      <c r="A53" s="88" t="s">
        <v>1028</v>
      </c>
      <c r="B53" s="88" t="s">
        <v>1029</v>
      </c>
      <c r="C53" s="88">
        <v>3</v>
      </c>
      <c r="D53" s="122">
        <v>0.004138281125711684</v>
      </c>
      <c r="E53" s="122">
        <v>2.4476747410782496</v>
      </c>
      <c r="F53" s="88" t="s">
        <v>1129</v>
      </c>
      <c r="G53" s="88" t="b">
        <v>0</v>
      </c>
      <c r="H53" s="88" t="b">
        <v>1</v>
      </c>
      <c r="I53" s="88" t="b">
        <v>0</v>
      </c>
      <c r="J53" s="88" t="b">
        <v>0</v>
      </c>
      <c r="K53" s="88" t="b">
        <v>0</v>
      </c>
      <c r="L53" s="88" t="b">
        <v>0</v>
      </c>
    </row>
    <row r="54" spans="1:12" ht="15">
      <c r="A54" s="88" t="s">
        <v>1029</v>
      </c>
      <c r="B54" s="88" t="s">
        <v>860</v>
      </c>
      <c r="C54" s="88">
        <v>3</v>
      </c>
      <c r="D54" s="122">
        <v>0.004138281125711684</v>
      </c>
      <c r="E54" s="122">
        <v>2.1466447454142683</v>
      </c>
      <c r="F54" s="88" t="s">
        <v>1129</v>
      </c>
      <c r="G54" s="88" t="b">
        <v>0</v>
      </c>
      <c r="H54" s="88" t="b">
        <v>0</v>
      </c>
      <c r="I54" s="88" t="b">
        <v>0</v>
      </c>
      <c r="J54" s="88" t="b">
        <v>0</v>
      </c>
      <c r="K54" s="88" t="b">
        <v>0</v>
      </c>
      <c r="L54" s="88" t="b">
        <v>0</v>
      </c>
    </row>
    <row r="55" spans="1:12" ht="15">
      <c r="A55" s="88" t="s">
        <v>860</v>
      </c>
      <c r="B55" s="88" t="s">
        <v>1030</v>
      </c>
      <c r="C55" s="88">
        <v>3</v>
      </c>
      <c r="D55" s="122">
        <v>0.004138281125711684</v>
      </c>
      <c r="E55" s="122">
        <v>2.1466447454142683</v>
      </c>
      <c r="F55" s="88" t="s">
        <v>1129</v>
      </c>
      <c r="G55" s="88" t="b">
        <v>0</v>
      </c>
      <c r="H55" s="88" t="b">
        <v>0</v>
      </c>
      <c r="I55" s="88" t="b">
        <v>0</v>
      </c>
      <c r="J55" s="88" t="b">
        <v>0</v>
      </c>
      <c r="K55" s="88" t="b">
        <v>1</v>
      </c>
      <c r="L55" s="88" t="b">
        <v>0</v>
      </c>
    </row>
    <row r="56" spans="1:12" ht="15">
      <c r="A56" s="88" t="s">
        <v>1030</v>
      </c>
      <c r="B56" s="88" t="s">
        <v>1031</v>
      </c>
      <c r="C56" s="88">
        <v>3</v>
      </c>
      <c r="D56" s="122">
        <v>0.004138281125711684</v>
      </c>
      <c r="E56" s="122">
        <v>2.4476747410782496</v>
      </c>
      <c r="F56" s="88" t="s">
        <v>1129</v>
      </c>
      <c r="G56" s="88" t="b">
        <v>0</v>
      </c>
      <c r="H56" s="88" t="b">
        <v>1</v>
      </c>
      <c r="I56" s="88" t="b">
        <v>0</v>
      </c>
      <c r="J56" s="88" t="b">
        <v>1</v>
      </c>
      <c r="K56" s="88" t="b">
        <v>0</v>
      </c>
      <c r="L56" s="88" t="b">
        <v>0</v>
      </c>
    </row>
    <row r="57" spans="1:12" ht="15">
      <c r="A57" s="88" t="s">
        <v>1031</v>
      </c>
      <c r="B57" s="88" t="s">
        <v>1032</v>
      </c>
      <c r="C57" s="88">
        <v>3</v>
      </c>
      <c r="D57" s="122">
        <v>0.004138281125711684</v>
      </c>
      <c r="E57" s="122">
        <v>2.4476747410782496</v>
      </c>
      <c r="F57" s="88" t="s">
        <v>1129</v>
      </c>
      <c r="G57" s="88" t="b">
        <v>1</v>
      </c>
      <c r="H57" s="88" t="b">
        <v>0</v>
      </c>
      <c r="I57" s="88" t="b">
        <v>0</v>
      </c>
      <c r="J57" s="88" t="b">
        <v>0</v>
      </c>
      <c r="K57" s="88" t="b">
        <v>0</v>
      </c>
      <c r="L57" s="88" t="b">
        <v>0</v>
      </c>
    </row>
    <row r="58" spans="1:12" ht="15">
      <c r="A58" s="88" t="s">
        <v>1032</v>
      </c>
      <c r="B58" s="88" t="s">
        <v>860</v>
      </c>
      <c r="C58" s="88">
        <v>3</v>
      </c>
      <c r="D58" s="122">
        <v>0.004138281125711684</v>
      </c>
      <c r="E58" s="122">
        <v>2.1466447454142683</v>
      </c>
      <c r="F58" s="88" t="s">
        <v>1129</v>
      </c>
      <c r="G58" s="88" t="b">
        <v>0</v>
      </c>
      <c r="H58" s="88" t="b">
        <v>0</v>
      </c>
      <c r="I58" s="88" t="b">
        <v>0</v>
      </c>
      <c r="J58" s="88" t="b">
        <v>0</v>
      </c>
      <c r="K58" s="88" t="b">
        <v>0</v>
      </c>
      <c r="L58" s="88" t="b">
        <v>0</v>
      </c>
    </row>
    <row r="59" spans="1:12" ht="15">
      <c r="A59" s="88" t="s">
        <v>860</v>
      </c>
      <c r="B59" s="88" t="s">
        <v>1013</v>
      </c>
      <c r="C59" s="88">
        <v>3</v>
      </c>
      <c r="D59" s="122">
        <v>0.004138281125711684</v>
      </c>
      <c r="E59" s="122">
        <v>2.021706008805969</v>
      </c>
      <c r="F59" s="88" t="s">
        <v>1129</v>
      </c>
      <c r="G59" s="88" t="b">
        <v>0</v>
      </c>
      <c r="H59" s="88" t="b">
        <v>0</v>
      </c>
      <c r="I59" s="88" t="b">
        <v>0</v>
      </c>
      <c r="J59" s="88" t="b">
        <v>0</v>
      </c>
      <c r="K59" s="88" t="b">
        <v>0</v>
      </c>
      <c r="L59" s="88" t="b">
        <v>0</v>
      </c>
    </row>
    <row r="60" spans="1:12" ht="15">
      <c r="A60" s="88" t="s">
        <v>1013</v>
      </c>
      <c r="B60" s="88" t="s">
        <v>1003</v>
      </c>
      <c r="C60" s="88">
        <v>3</v>
      </c>
      <c r="D60" s="122">
        <v>0.004138281125711684</v>
      </c>
      <c r="E60" s="122">
        <v>2.1008872548535935</v>
      </c>
      <c r="F60" s="88" t="s">
        <v>1129</v>
      </c>
      <c r="G60" s="88" t="b">
        <v>0</v>
      </c>
      <c r="H60" s="88" t="b">
        <v>0</v>
      </c>
      <c r="I60" s="88" t="b">
        <v>0</v>
      </c>
      <c r="J60" s="88" t="b">
        <v>0</v>
      </c>
      <c r="K60" s="88" t="b">
        <v>0</v>
      </c>
      <c r="L60" s="88" t="b">
        <v>0</v>
      </c>
    </row>
    <row r="61" spans="1:12" ht="15">
      <c r="A61" s="88" t="s">
        <v>1033</v>
      </c>
      <c r="B61" s="88" t="s">
        <v>850</v>
      </c>
      <c r="C61" s="88">
        <v>3</v>
      </c>
      <c r="D61" s="122">
        <v>0.004138281125711684</v>
      </c>
      <c r="E61" s="122">
        <v>1.582373314975706</v>
      </c>
      <c r="F61" s="88" t="s">
        <v>1129</v>
      </c>
      <c r="G61" s="88" t="b">
        <v>0</v>
      </c>
      <c r="H61" s="88" t="b">
        <v>0</v>
      </c>
      <c r="I61" s="88" t="b">
        <v>0</v>
      </c>
      <c r="J61" s="88" t="b">
        <v>0</v>
      </c>
      <c r="K61" s="88" t="b">
        <v>0</v>
      </c>
      <c r="L61" s="88" t="b">
        <v>0</v>
      </c>
    </row>
    <row r="62" spans="1:12" ht="15">
      <c r="A62" s="88" t="s">
        <v>281</v>
      </c>
      <c r="B62" s="88" t="s">
        <v>999</v>
      </c>
      <c r="C62" s="88">
        <v>3</v>
      </c>
      <c r="D62" s="122">
        <v>0.004138281125711684</v>
      </c>
      <c r="E62" s="122">
        <v>1.4476747410782498</v>
      </c>
      <c r="F62" s="88" t="s">
        <v>1129</v>
      </c>
      <c r="G62" s="88" t="b">
        <v>0</v>
      </c>
      <c r="H62" s="88" t="b">
        <v>0</v>
      </c>
      <c r="I62" s="88" t="b">
        <v>0</v>
      </c>
      <c r="J62" s="88" t="b">
        <v>0</v>
      </c>
      <c r="K62" s="88" t="b">
        <v>0</v>
      </c>
      <c r="L62" s="88" t="b">
        <v>0</v>
      </c>
    </row>
    <row r="63" spans="1:12" ht="15">
      <c r="A63" s="88" t="s">
        <v>999</v>
      </c>
      <c r="B63" s="88" t="s">
        <v>1015</v>
      </c>
      <c r="C63" s="88">
        <v>3</v>
      </c>
      <c r="D63" s="122">
        <v>0.004138281125711684</v>
      </c>
      <c r="E63" s="122">
        <v>2.021706008805969</v>
      </c>
      <c r="F63" s="88" t="s">
        <v>1129</v>
      </c>
      <c r="G63" s="88" t="b">
        <v>0</v>
      </c>
      <c r="H63" s="88" t="b">
        <v>0</v>
      </c>
      <c r="I63" s="88" t="b">
        <v>0</v>
      </c>
      <c r="J63" s="88" t="b">
        <v>0</v>
      </c>
      <c r="K63" s="88" t="b">
        <v>0</v>
      </c>
      <c r="L63" s="88" t="b">
        <v>0</v>
      </c>
    </row>
    <row r="64" spans="1:12" ht="15">
      <c r="A64" s="88" t="s">
        <v>1015</v>
      </c>
      <c r="B64" s="88" t="s">
        <v>1016</v>
      </c>
      <c r="C64" s="88">
        <v>3</v>
      </c>
      <c r="D64" s="122">
        <v>0.004138281125711684</v>
      </c>
      <c r="E64" s="122">
        <v>2.1977972678616498</v>
      </c>
      <c r="F64" s="88" t="s">
        <v>1129</v>
      </c>
      <c r="G64" s="88" t="b">
        <v>0</v>
      </c>
      <c r="H64" s="88" t="b">
        <v>0</v>
      </c>
      <c r="I64" s="88" t="b">
        <v>0</v>
      </c>
      <c r="J64" s="88" t="b">
        <v>0</v>
      </c>
      <c r="K64" s="88" t="b">
        <v>0</v>
      </c>
      <c r="L64" s="88" t="b">
        <v>0</v>
      </c>
    </row>
    <row r="65" spans="1:12" ht="15">
      <c r="A65" s="88" t="s">
        <v>1016</v>
      </c>
      <c r="B65" s="88" t="s">
        <v>1004</v>
      </c>
      <c r="C65" s="88">
        <v>3</v>
      </c>
      <c r="D65" s="122">
        <v>0.004138281125711684</v>
      </c>
      <c r="E65" s="122">
        <v>2.1008872548535935</v>
      </c>
      <c r="F65" s="88" t="s">
        <v>1129</v>
      </c>
      <c r="G65" s="88" t="b">
        <v>0</v>
      </c>
      <c r="H65" s="88" t="b">
        <v>0</v>
      </c>
      <c r="I65" s="88" t="b">
        <v>0</v>
      </c>
      <c r="J65" s="88" t="b">
        <v>0</v>
      </c>
      <c r="K65" s="88" t="b">
        <v>0</v>
      </c>
      <c r="L65" s="88" t="b">
        <v>0</v>
      </c>
    </row>
    <row r="66" spans="1:12" ht="15">
      <c r="A66" s="88" t="s">
        <v>1004</v>
      </c>
      <c r="B66" s="88" t="s">
        <v>1036</v>
      </c>
      <c r="C66" s="88">
        <v>3</v>
      </c>
      <c r="D66" s="122">
        <v>0.004138281125711684</v>
      </c>
      <c r="E66" s="122">
        <v>2.2258259914618934</v>
      </c>
      <c r="F66" s="88" t="s">
        <v>1129</v>
      </c>
      <c r="G66" s="88" t="b">
        <v>0</v>
      </c>
      <c r="H66" s="88" t="b">
        <v>0</v>
      </c>
      <c r="I66" s="88" t="b">
        <v>0</v>
      </c>
      <c r="J66" s="88" t="b">
        <v>0</v>
      </c>
      <c r="K66" s="88" t="b">
        <v>0</v>
      </c>
      <c r="L66" s="88" t="b">
        <v>0</v>
      </c>
    </row>
    <row r="67" spans="1:12" ht="15">
      <c r="A67" s="88" t="s">
        <v>1036</v>
      </c>
      <c r="B67" s="88" t="s">
        <v>265</v>
      </c>
      <c r="C67" s="88">
        <v>3</v>
      </c>
      <c r="D67" s="122">
        <v>0.004138281125711684</v>
      </c>
      <c r="E67" s="122">
        <v>1.8456147497502873</v>
      </c>
      <c r="F67" s="88" t="s">
        <v>1129</v>
      </c>
      <c r="G67" s="88" t="b">
        <v>0</v>
      </c>
      <c r="H67" s="88" t="b">
        <v>0</v>
      </c>
      <c r="I67" s="88" t="b">
        <v>0</v>
      </c>
      <c r="J67" s="88" t="b">
        <v>0</v>
      </c>
      <c r="K67" s="88" t="b">
        <v>0</v>
      </c>
      <c r="L67" s="88" t="b">
        <v>0</v>
      </c>
    </row>
    <row r="68" spans="1:12" ht="15">
      <c r="A68" s="88" t="s">
        <v>265</v>
      </c>
      <c r="B68" s="88" t="s">
        <v>1037</v>
      </c>
      <c r="C68" s="88">
        <v>3</v>
      </c>
      <c r="D68" s="122">
        <v>0.004138281125711684</v>
      </c>
      <c r="E68" s="122">
        <v>1.8456147497502873</v>
      </c>
      <c r="F68" s="88" t="s">
        <v>1129</v>
      </c>
      <c r="G68" s="88" t="b">
        <v>0</v>
      </c>
      <c r="H68" s="88" t="b">
        <v>0</v>
      </c>
      <c r="I68" s="88" t="b">
        <v>0</v>
      </c>
      <c r="J68" s="88" t="b">
        <v>0</v>
      </c>
      <c r="K68" s="88" t="b">
        <v>0</v>
      </c>
      <c r="L68" s="88" t="b">
        <v>0</v>
      </c>
    </row>
    <row r="69" spans="1:12" ht="15">
      <c r="A69" s="88" t="s">
        <v>1037</v>
      </c>
      <c r="B69" s="88" t="s">
        <v>852</v>
      </c>
      <c r="C69" s="88">
        <v>3</v>
      </c>
      <c r="D69" s="122">
        <v>0.004138281125711684</v>
      </c>
      <c r="E69" s="122">
        <v>1.7487047367422308</v>
      </c>
      <c r="F69" s="88" t="s">
        <v>1129</v>
      </c>
      <c r="G69" s="88" t="b">
        <v>0</v>
      </c>
      <c r="H69" s="88" t="b">
        <v>0</v>
      </c>
      <c r="I69" s="88" t="b">
        <v>0</v>
      </c>
      <c r="J69" s="88" t="b">
        <v>0</v>
      </c>
      <c r="K69" s="88" t="b">
        <v>0</v>
      </c>
      <c r="L69" s="88" t="b">
        <v>0</v>
      </c>
    </row>
    <row r="70" spans="1:12" ht="15">
      <c r="A70" s="88" t="s">
        <v>852</v>
      </c>
      <c r="B70" s="88" t="s">
        <v>862</v>
      </c>
      <c r="C70" s="88">
        <v>3</v>
      </c>
      <c r="D70" s="122">
        <v>0.004138281125711684</v>
      </c>
      <c r="E70" s="122">
        <v>1.3807279514476365</v>
      </c>
      <c r="F70" s="88" t="s">
        <v>1129</v>
      </c>
      <c r="G70" s="88" t="b">
        <v>0</v>
      </c>
      <c r="H70" s="88" t="b">
        <v>0</v>
      </c>
      <c r="I70" s="88" t="b">
        <v>0</v>
      </c>
      <c r="J70" s="88" t="b">
        <v>0</v>
      </c>
      <c r="K70" s="88" t="b">
        <v>0</v>
      </c>
      <c r="L70" s="88" t="b">
        <v>0</v>
      </c>
    </row>
    <row r="71" spans="1:12" ht="15">
      <c r="A71" s="88" t="s">
        <v>862</v>
      </c>
      <c r="B71" s="88" t="s">
        <v>1038</v>
      </c>
      <c r="C71" s="88">
        <v>3</v>
      </c>
      <c r="D71" s="122">
        <v>0.004138281125711684</v>
      </c>
      <c r="E71" s="122">
        <v>1.9247959957979122</v>
      </c>
      <c r="F71" s="88" t="s">
        <v>1129</v>
      </c>
      <c r="G71" s="88" t="b">
        <v>0</v>
      </c>
      <c r="H71" s="88" t="b">
        <v>0</v>
      </c>
      <c r="I71" s="88" t="b">
        <v>0</v>
      </c>
      <c r="J71" s="88" t="b">
        <v>0</v>
      </c>
      <c r="K71" s="88" t="b">
        <v>0</v>
      </c>
      <c r="L71" s="88" t="b">
        <v>0</v>
      </c>
    </row>
    <row r="72" spans="1:12" ht="15">
      <c r="A72" s="88" t="s">
        <v>1038</v>
      </c>
      <c r="B72" s="88" t="s">
        <v>1039</v>
      </c>
      <c r="C72" s="88">
        <v>3</v>
      </c>
      <c r="D72" s="122">
        <v>0.004138281125711684</v>
      </c>
      <c r="E72" s="122">
        <v>2.4476747410782496</v>
      </c>
      <c r="F72" s="88" t="s">
        <v>1129</v>
      </c>
      <c r="G72" s="88" t="b">
        <v>0</v>
      </c>
      <c r="H72" s="88" t="b">
        <v>0</v>
      </c>
      <c r="I72" s="88" t="b">
        <v>0</v>
      </c>
      <c r="J72" s="88" t="b">
        <v>0</v>
      </c>
      <c r="K72" s="88" t="b">
        <v>0</v>
      </c>
      <c r="L72" s="88" t="b">
        <v>0</v>
      </c>
    </row>
    <row r="73" spans="1:12" ht="15">
      <c r="A73" s="88" t="s">
        <v>1039</v>
      </c>
      <c r="B73" s="88" t="s">
        <v>850</v>
      </c>
      <c r="C73" s="88">
        <v>3</v>
      </c>
      <c r="D73" s="122">
        <v>0.004138281125711684</v>
      </c>
      <c r="E73" s="122">
        <v>1.582373314975706</v>
      </c>
      <c r="F73" s="88" t="s">
        <v>1129</v>
      </c>
      <c r="G73" s="88" t="b">
        <v>0</v>
      </c>
      <c r="H73" s="88" t="b">
        <v>0</v>
      </c>
      <c r="I73" s="88" t="b">
        <v>0</v>
      </c>
      <c r="J73" s="88" t="b">
        <v>0</v>
      </c>
      <c r="K73" s="88" t="b">
        <v>0</v>
      </c>
      <c r="L73" s="88" t="b">
        <v>0</v>
      </c>
    </row>
    <row r="74" spans="1:12" ht="15">
      <c r="A74" s="88" t="s">
        <v>988</v>
      </c>
      <c r="B74" s="88" t="s">
        <v>1040</v>
      </c>
      <c r="C74" s="88">
        <v>3</v>
      </c>
      <c r="D74" s="122">
        <v>0.004138281125711684</v>
      </c>
      <c r="E74" s="122">
        <v>2.0796979557836552</v>
      </c>
      <c r="F74" s="88" t="s">
        <v>1129</v>
      </c>
      <c r="G74" s="88" t="b">
        <v>0</v>
      </c>
      <c r="H74" s="88" t="b">
        <v>0</v>
      </c>
      <c r="I74" s="88" t="b">
        <v>0</v>
      </c>
      <c r="J74" s="88" t="b">
        <v>0</v>
      </c>
      <c r="K74" s="88" t="b">
        <v>0</v>
      </c>
      <c r="L74" s="88" t="b">
        <v>0</v>
      </c>
    </row>
    <row r="75" spans="1:12" ht="15">
      <c r="A75" s="88" t="s">
        <v>1040</v>
      </c>
      <c r="B75" s="88" t="s">
        <v>1005</v>
      </c>
      <c r="C75" s="88">
        <v>3</v>
      </c>
      <c r="D75" s="122">
        <v>0.004138281125711684</v>
      </c>
      <c r="E75" s="122">
        <v>2.2258259914618934</v>
      </c>
      <c r="F75" s="88" t="s">
        <v>1129</v>
      </c>
      <c r="G75" s="88" t="b">
        <v>0</v>
      </c>
      <c r="H75" s="88" t="b">
        <v>0</v>
      </c>
      <c r="I75" s="88" t="b">
        <v>0</v>
      </c>
      <c r="J75" s="88" t="b">
        <v>0</v>
      </c>
      <c r="K75" s="88" t="b">
        <v>0</v>
      </c>
      <c r="L75" s="88" t="b">
        <v>0</v>
      </c>
    </row>
    <row r="76" spans="1:12" ht="15">
      <c r="A76" s="88" t="s">
        <v>1006</v>
      </c>
      <c r="B76" s="88" t="s">
        <v>868</v>
      </c>
      <c r="C76" s="88">
        <v>3</v>
      </c>
      <c r="D76" s="122">
        <v>0.004138281125711684</v>
      </c>
      <c r="E76" s="122">
        <v>1.857849206167299</v>
      </c>
      <c r="F76" s="88" t="s">
        <v>1129</v>
      </c>
      <c r="G76" s="88" t="b">
        <v>0</v>
      </c>
      <c r="H76" s="88" t="b">
        <v>0</v>
      </c>
      <c r="I76" s="88" t="b">
        <v>0</v>
      </c>
      <c r="J76" s="88" t="b">
        <v>0</v>
      </c>
      <c r="K76" s="88" t="b">
        <v>0</v>
      </c>
      <c r="L76" s="88" t="b">
        <v>0</v>
      </c>
    </row>
    <row r="77" spans="1:12" ht="15">
      <c r="A77" s="88" t="s">
        <v>868</v>
      </c>
      <c r="B77" s="88" t="s">
        <v>1041</v>
      </c>
      <c r="C77" s="88">
        <v>3</v>
      </c>
      <c r="D77" s="122">
        <v>0.004138281125711684</v>
      </c>
      <c r="E77" s="122">
        <v>2.0796979557836552</v>
      </c>
      <c r="F77" s="88" t="s">
        <v>1129</v>
      </c>
      <c r="G77" s="88" t="b">
        <v>0</v>
      </c>
      <c r="H77" s="88" t="b">
        <v>0</v>
      </c>
      <c r="I77" s="88" t="b">
        <v>0</v>
      </c>
      <c r="J77" s="88" t="b">
        <v>0</v>
      </c>
      <c r="K77" s="88" t="b">
        <v>0</v>
      </c>
      <c r="L77" s="88" t="b">
        <v>0</v>
      </c>
    </row>
    <row r="78" spans="1:12" ht="15">
      <c r="A78" s="88" t="s">
        <v>1041</v>
      </c>
      <c r="B78" s="88" t="s">
        <v>862</v>
      </c>
      <c r="C78" s="88">
        <v>3</v>
      </c>
      <c r="D78" s="122">
        <v>0.004138281125711684</v>
      </c>
      <c r="E78" s="122">
        <v>2.0796979557836552</v>
      </c>
      <c r="F78" s="88" t="s">
        <v>1129</v>
      </c>
      <c r="G78" s="88" t="b">
        <v>0</v>
      </c>
      <c r="H78" s="88" t="b">
        <v>0</v>
      </c>
      <c r="I78" s="88" t="b">
        <v>0</v>
      </c>
      <c r="J78" s="88" t="b">
        <v>0</v>
      </c>
      <c r="K78" s="88" t="b">
        <v>0</v>
      </c>
      <c r="L78" s="88" t="b">
        <v>0</v>
      </c>
    </row>
    <row r="79" spans="1:12" ht="15">
      <c r="A79" s="88" t="s">
        <v>867</v>
      </c>
      <c r="B79" s="88" t="s">
        <v>849</v>
      </c>
      <c r="C79" s="88">
        <v>3</v>
      </c>
      <c r="D79" s="122">
        <v>0.004138281125711684</v>
      </c>
      <c r="E79" s="122">
        <v>0.6859139068827754</v>
      </c>
      <c r="F79" s="88" t="s">
        <v>1129</v>
      </c>
      <c r="G79" s="88" t="b">
        <v>0</v>
      </c>
      <c r="H79" s="88" t="b">
        <v>0</v>
      </c>
      <c r="I79" s="88" t="b">
        <v>0</v>
      </c>
      <c r="J79" s="88" t="b">
        <v>0</v>
      </c>
      <c r="K79" s="88" t="b">
        <v>0</v>
      </c>
      <c r="L79" s="88" t="b">
        <v>0</v>
      </c>
    </row>
    <row r="80" spans="1:12" ht="15">
      <c r="A80" s="88" t="s">
        <v>281</v>
      </c>
      <c r="B80" s="88" t="s">
        <v>849</v>
      </c>
      <c r="C80" s="88">
        <v>3</v>
      </c>
      <c r="D80" s="122">
        <v>0.004138281125711684</v>
      </c>
      <c r="E80" s="122">
        <v>0.5098226478270943</v>
      </c>
      <c r="F80" s="88" t="s">
        <v>1129</v>
      </c>
      <c r="G80" s="88" t="b">
        <v>0</v>
      </c>
      <c r="H80" s="88" t="b">
        <v>0</v>
      </c>
      <c r="I80" s="88" t="b">
        <v>0</v>
      </c>
      <c r="J80" s="88" t="b">
        <v>0</v>
      </c>
      <c r="K80" s="88" t="b">
        <v>0</v>
      </c>
      <c r="L80" s="88" t="b">
        <v>0</v>
      </c>
    </row>
    <row r="81" spans="1:12" ht="15">
      <c r="A81" s="88" t="s">
        <v>1048</v>
      </c>
      <c r="B81" s="88" t="s">
        <v>1049</v>
      </c>
      <c r="C81" s="88">
        <v>3</v>
      </c>
      <c r="D81" s="122">
        <v>0.004138281125711684</v>
      </c>
      <c r="E81" s="122">
        <v>2.4476747410782496</v>
      </c>
      <c r="F81" s="88" t="s">
        <v>1129</v>
      </c>
      <c r="G81" s="88" t="b">
        <v>0</v>
      </c>
      <c r="H81" s="88" t="b">
        <v>0</v>
      </c>
      <c r="I81" s="88" t="b">
        <v>0</v>
      </c>
      <c r="J81" s="88" t="b">
        <v>0</v>
      </c>
      <c r="K81" s="88" t="b">
        <v>0</v>
      </c>
      <c r="L81" s="88" t="b">
        <v>0</v>
      </c>
    </row>
    <row r="82" spans="1:12" ht="15">
      <c r="A82" s="88" t="s">
        <v>1049</v>
      </c>
      <c r="B82" s="88" t="s">
        <v>1050</v>
      </c>
      <c r="C82" s="88">
        <v>3</v>
      </c>
      <c r="D82" s="122">
        <v>0.004138281125711684</v>
      </c>
      <c r="E82" s="122">
        <v>2.4476747410782496</v>
      </c>
      <c r="F82" s="88" t="s">
        <v>1129</v>
      </c>
      <c r="G82" s="88" t="b">
        <v>0</v>
      </c>
      <c r="H82" s="88" t="b">
        <v>0</v>
      </c>
      <c r="I82" s="88" t="b">
        <v>0</v>
      </c>
      <c r="J82" s="88" t="b">
        <v>0</v>
      </c>
      <c r="K82" s="88" t="b">
        <v>0</v>
      </c>
      <c r="L82" s="88" t="b">
        <v>0</v>
      </c>
    </row>
    <row r="83" spans="1:12" ht="15">
      <c r="A83" s="88" t="s">
        <v>1054</v>
      </c>
      <c r="B83" s="88" t="s">
        <v>1055</v>
      </c>
      <c r="C83" s="88">
        <v>3</v>
      </c>
      <c r="D83" s="122">
        <v>0.004138281125711684</v>
      </c>
      <c r="E83" s="122">
        <v>2.4476747410782496</v>
      </c>
      <c r="F83" s="88" t="s">
        <v>1129</v>
      </c>
      <c r="G83" s="88" t="b">
        <v>0</v>
      </c>
      <c r="H83" s="88" t="b">
        <v>0</v>
      </c>
      <c r="I83" s="88" t="b">
        <v>0</v>
      </c>
      <c r="J83" s="88" t="b">
        <v>0</v>
      </c>
      <c r="K83" s="88" t="b">
        <v>0</v>
      </c>
      <c r="L83" s="88" t="b">
        <v>0</v>
      </c>
    </row>
    <row r="84" spans="1:12" ht="15">
      <c r="A84" s="88" t="s">
        <v>863</v>
      </c>
      <c r="B84" s="88" t="s">
        <v>1057</v>
      </c>
      <c r="C84" s="88">
        <v>2</v>
      </c>
      <c r="D84" s="122">
        <v>0.0031536775346052807</v>
      </c>
      <c r="E84" s="122">
        <v>2.2258259914618934</v>
      </c>
      <c r="F84" s="88" t="s">
        <v>1129</v>
      </c>
      <c r="G84" s="88" t="b">
        <v>1</v>
      </c>
      <c r="H84" s="88" t="b">
        <v>0</v>
      </c>
      <c r="I84" s="88" t="b">
        <v>0</v>
      </c>
      <c r="J84" s="88" t="b">
        <v>0</v>
      </c>
      <c r="K84" s="88" t="b">
        <v>0</v>
      </c>
      <c r="L84" s="88" t="b">
        <v>0</v>
      </c>
    </row>
    <row r="85" spans="1:12" ht="15">
      <c r="A85" s="88" t="s">
        <v>1057</v>
      </c>
      <c r="B85" s="88" t="s">
        <v>1058</v>
      </c>
      <c r="C85" s="88">
        <v>2</v>
      </c>
      <c r="D85" s="122">
        <v>0.0031536775346052807</v>
      </c>
      <c r="E85" s="122">
        <v>2.623766000133931</v>
      </c>
      <c r="F85" s="88" t="s">
        <v>1129</v>
      </c>
      <c r="G85" s="88" t="b">
        <v>0</v>
      </c>
      <c r="H85" s="88" t="b">
        <v>0</v>
      </c>
      <c r="I85" s="88" t="b">
        <v>0</v>
      </c>
      <c r="J85" s="88" t="b">
        <v>0</v>
      </c>
      <c r="K85" s="88" t="b">
        <v>0</v>
      </c>
      <c r="L85" s="88" t="b">
        <v>0</v>
      </c>
    </row>
    <row r="86" spans="1:12" ht="15">
      <c r="A86" s="88" t="s">
        <v>1058</v>
      </c>
      <c r="B86" s="88" t="s">
        <v>1059</v>
      </c>
      <c r="C86" s="88">
        <v>2</v>
      </c>
      <c r="D86" s="122">
        <v>0.0031536775346052807</v>
      </c>
      <c r="E86" s="122">
        <v>2.623766000133931</v>
      </c>
      <c r="F86" s="88" t="s">
        <v>1129</v>
      </c>
      <c r="G86" s="88" t="b">
        <v>0</v>
      </c>
      <c r="H86" s="88" t="b">
        <v>0</v>
      </c>
      <c r="I86" s="88" t="b">
        <v>0</v>
      </c>
      <c r="J86" s="88" t="b">
        <v>0</v>
      </c>
      <c r="K86" s="88" t="b">
        <v>0</v>
      </c>
      <c r="L86" s="88" t="b">
        <v>0</v>
      </c>
    </row>
    <row r="87" spans="1:12" ht="15">
      <c r="A87" s="88" t="s">
        <v>1059</v>
      </c>
      <c r="B87" s="88" t="s">
        <v>1060</v>
      </c>
      <c r="C87" s="88">
        <v>2</v>
      </c>
      <c r="D87" s="122">
        <v>0.0031536775346052807</v>
      </c>
      <c r="E87" s="122">
        <v>2.623766000133931</v>
      </c>
      <c r="F87" s="88" t="s">
        <v>1129</v>
      </c>
      <c r="G87" s="88" t="b">
        <v>0</v>
      </c>
      <c r="H87" s="88" t="b">
        <v>0</v>
      </c>
      <c r="I87" s="88" t="b">
        <v>0</v>
      </c>
      <c r="J87" s="88" t="b">
        <v>0</v>
      </c>
      <c r="K87" s="88" t="b">
        <v>0</v>
      </c>
      <c r="L87" s="88" t="b">
        <v>0</v>
      </c>
    </row>
    <row r="88" spans="1:12" ht="15">
      <c r="A88" s="88" t="s">
        <v>1060</v>
      </c>
      <c r="B88" s="88" t="s">
        <v>1061</v>
      </c>
      <c r="C88" s="88">
        <v>2</v>
      </c>
      <c r="D88" s="122">
        <v>0.0031536775346052807</v>
      </c>
      <c r="E88" s="122">
        <v>2.623766000133931</v>
      </c>
      <c r="F88" s="88" t="s">
        <v>1129</v>
      </c>
      <c r="G88" s="88" t="b">
        <v>0</v>
      </c>
      <c r="H88" s="88" t="b">
        <v>0</v>
      </c>
      <c r="I88" s="88" t="b">
        <v>0</v>
      </c>
      <c r="J88" s="88" t="b">
        <v>0</v>
      </c>
      <c r="K88" s="88" t="b">
        <v>0</v>
      </c>
      <c r="L88" s="88" t="b">
        <v>0</v>
      </c>
    </row>
    <row r="89" spans="1:12" ht="15">
      <c r="A89" s="88" t="s">
        <v>1061</v>
      </c>
      <c r="B89" s="88" t="s">
        <v>1062</v>
      </c>
      <c r="C89" s="88">
        <v>2</v>
      </c>
      <c r="D89" s="122">
        <v>0.0031536775346052807</v>
      </c>
      <c r="E89" s="122">
        <v>2.623766000133931</v>
      </c>
      <c r="F89" s="88" t="s">
        <v>1129</v>
      </c>
      <c r="G89" s="88" t="b">
        <v>0</v>
      </c>
      <c r="H89" s="88" t="b">
        <v>0</v>
      </c>
      <c r="I89" s="88" t="b">
        <v>0</v>
      </c>
      <c r="J89" s="88" t="b">
        <v>0</v>
      </c>
      <c r="K89" s="88" t="b">
        <v>0</v>
      </c>
      <c r="L89" s="88" t="b">
        <v>0</v>
      </c>
    </row>
    <row r="90" spans="1:12" ht="15">
      <c r="A90" s="88" t="s">
        <v>1062</v>
      </c>
      <c r="B90" s="88" t="s">
        <v>1063</v>
      </c>
      <c r="C90" s="88">
        <v>2</v>
      </c>
      <c r="D90" s="122">
        <v>0.0031536775346052807</v>
      </c>
      <c r="E90" s="122">
        <v>2.623766000133931</v>
      </c>
      <c r="F90" s="88" t="s">
        <v>1129</v>
      </c>
      <c r="G90" s="88" t="b">
        <v>0</v>
      </c>
      <c r="H90" s="88" t="b">
        <v>0</v>
      </c>
      <c r="I90" s="88" t="b">
        <v>0</v>
      </c>
      <c r="J90" s="88" t="b">
        <v>0</v>
      </c>
      <c r="K90" s="88" t="b">
        <v>0</v>
      </c>
      <c r="L90" s="88" t="b">
        <v>0</v>
      </c>
    </row>
    <row r="91" spans="1:12" ht="15">
      <c r="A91" s="88" t="s">
        <v>1063</v>
      </c>
      <c r="B91" s="88" t="s">
        <v>850</v>
      </c>
      <c r="C91" s="88">
        <v>2</v>
      </c>
      <c r="D91" s="122">
        <v>0.0031536775346052807</v>
      </c>
      <c r="E91" s="122">
        <v>1.582373314975706</v>
      </c>
      <c r="F91" s="88" t="s">
        <v>1129</v>
      </c>
      <c r="G91" s="88" t="b">
        <v>0</v>
      </c>
      <c r="H91" s="88" t="b">
        <v>0</v>
      </c>
      <c r="I91" s="88" t="b">
        <v>0</v>
      </c>
      <c r="J91" s="88" t="b">
        <v>0</v>
      </c>
      <c r="K91" s="88" t="b">
        <v>0</v>
      </c>
      <c r="L91" s="88" t="b">
        <v>0</v>
      </c>
    </row>
    <row r="92" spans="1:12" ht="15">
      <c r="A92" s="88" t="s">
        <v>988</v>
      </c>
      <c r="B92" s="88" t="s">
        <v>1064</v>
      </c>
      <c r="C92" s="88">
        <v>2</v>
      </c>
      <c r="D92" s="122">
        <v>0.0031536775346052807</v>
      </c>
      <c r="E92" s="122">
        <v>2.0796979557836552</v>
      </c>
      <c r="F92" s="88" t="s">
        <v>1129</v>
      </c>
      <c r="G92" s="88" t="b">
        <v>0</v>
      </c>
      <c r="H92" s="88" t="b">
        <v>0</v>
      </c>
      <c r="I92" s="88" t="b">
        <v>0</v>
      </c>
      <c r="J92" s="88" t="b">
        <v>0</v>
      </c>
      <c r="K92" s="88" t="b">
        <v>0</v>
      </c>
      <c r="L92" s="88" t="b">
        <v>0</v>
      </c>
    </row>
    <row r="93" spans="1:12" ht="15">
      <c r="A93" s="88" t="s">
        <v>1064</v>
      </c>
      <c r="B93" s="88" t="s">
        <v>849</v>
      </c>
      <c r="C93" s="88">
        <v>2</v>
      </c>
      <c r="D93" s="122">
        <v>0.0031536775346052807</v>
      </c>
      <c r="E93" s="122">
        <v>1.208792652163113</v>
      </c>
      <c r="F93" s="88" t="s">
        <v>1129</v>
      </c>
      <c r="G93" s="88" t="b">
        <v>0</v>
      </c>
      <c r="H93" s="88" t="b">
        <v>0</v>
      </c>
      <c r="I93" s="88" t="b">
        <v>0</v>
      </c>
      <c r="J93" s="88" t="b">
        <v>0</v>
      </c>
      <c r="K93" s="88" t="b">
        <v>0</v>
      </c>
      <c r="L93" s="88" t="b">
        <v>0</v>
      </c>
    </row>
    <row r="94" spans="1:12" ht="15">
      <c r="A94" s="88" t="s">
        <v>849</v>
      </c>
      <c r="B94" s="88" t="s">
        <v>262</v>
      </c>
      <c r="C94" s="88">
        <v>2</v>
      </c>
      <c r="D94" s="122">
        <v>0.0031536775346052807</v>
      </c>
      <c r="E94" s="122">
        <v>0.9183299535486804</v>
      </c>
      <c r="F94" s="88" t="s">
        <v>1129</v>
      </c>
      <c r="G94" s="88" t="b">
        <v>0</v>
      </c>
      <c r="H94" s="88" t="b">
        <v>0</v>
      </c>
      <c r="I94" s="88" t="b">
        <v>0</v>
      </c>
      <c r="J94" s="88" t="b">
        <v>0</v>
      </c>
      <c r="K94" s="88" t="b">
        <v>0</v>
      </c>
      <c r="L94" s="88" t="b">
        <v>0</v>
      </c>
    </row>
    <row r="95" spans="1:12" ht="15">
      <c r="A95" s="88" t="s">
        <v>1065</v>
      </c>
      <c r="B95" s="88" t="s">
        <v>1033</v>
      </c>
      <c r="C95" s="88">
        <v>2</v>
      </c>
      <c r="D95" s="122">
        <v>0.0031536775346052807</v>
      </c>
      <c r="E95" s="122">
        <v>2.44767474107825</v>
      </c>
      <c r="F95" s="88" t="s">
        <v>1129</v>
      </c>
      <c r="G95" s="88" t="b">
        <v>0</v>
      </c>
      <c r="H95" s="88" t="b">
        <v>0</v>
      </c>
      <c r="I95" s="88" t="b">
        <v>0</v>
      </c>
      <c r="J95" s="88" t="b">
        <v>0</v>
      </c>
      <c r="K95" s="88" t="b">
        <v>0</v>
      </c>
      <c r="L95" s="88" t="b">
        <v>0</v>
      </c>
    </row>
    <row r="96" spans="1:12" ht="15">
      <c r="A96" s="88" t="s">
        <v>988</v>
      </c>
      <c r="B96" s="88" t="s">
        <v>1066</v>
      </c>
      <c r="C96" s="88">
        <v>2</v>
      </c>
      <c r="D96" s="122">
        <v>0.0031536775346052807</v>
      </c>
      <c r="E96" s="122">
        <v>2.0796979557836552</v>
      </c>
      <c r="F96" s="88" t="s">
        <v>1129</v>
      </c>
      <c r="G96" s="88" t="b">
        <v>0</v>
      </c>
      <c r="H96" s="88" t="b">
        <v>0</v>
      </c>
      <c r="I96" s="88" t="b">
        <v>0</v>
      </c>
      <c r="J96" s="88" t="b">
        <v>0</v>
      </c>
      <c r="K96" s="88" t="b">
        <v>0</v>
      </c>
      <c r="L96" s="88" t="b">
        <v>0</v>
      </c>
    </row>
    <row r="97" spans="1:12" ht="15">
      <c r="A97" s="88" t="s">
        <v>1066</v>
      </c>
      <c r="B97" s="88" t="s">
        <v>1067</v>
      </c>
      <c r="C97" s="88">
        <v>2</v>
      </c>
      <c r="D97" s="122">
        <v>0.0031536775346052807</v>
      </c>
      <c r="E97" s="122">
        <v>2.623766000133931</v>
      </c>
      <c r="F97" s="88" t="s">
        <v>1129</v>
      </c>
      <c r="G97" s="88" t="b">
        <v>0</v>
      </c>
      <c r="H97" s="88" t="b">
        <v>0</v>
      </c>
      <c r="I97" s="88" t="b">
        <v>0</v>
      </c>
      <c r="J97" s="88" t="b">
        <v>0</v>
      </c>
      <c r="K97" s="88" t="b">
        <v>0</v>
      </c>
      <c r="L97" s="88" t="b">
        <v>0</v>
      </c>
    </row>
    <row r="98" spans="1:12" ht="15">
      <c r="A98" s="88" t="s">
        <v>1067</v>
      </c>
      <c r="B98" s="88" t="s">
        <v>1034</v>
      </c>
      <c r="C98" s="88">
        <v>2</v>
      </c>
      <c r="D98" s="122">
        <v>0.0031536775346052807</v>
      </c>
      <c r="E98" s="122">
        <v>2.44767474107825</v>
      </c>
      <c r="F98" s="88" t="s">
        <v>1129</v>
      </c>
      <c r="G98" s="88" t="b">
        <v>0</v>
      </c>
      <c r="H98" s="88" t="b">
        <v>0</v>
      </c>
      <c r="I98" s="88" t="b">
        <v>0</v>
      </c>
      <c r="J98" s="88" t="b">
        <v>0</v>
      </c>
      <c r="K98" s="88" t="b">
        <v>0</v>
      </c>
      <c r="L98" s="88" t="b">
        <v>0</v>
      </c>
    </row>
    <row r="99" spans="1:12" ht="15">
      <c r="A99" s="88" t="s">
        <v>1034</v>
      </c>
      <c r="B99" s="88" t="s">
        <v>1068</v>
      </c>
      <c r="C99" s="88">
        <v>2</v>
      </c>
      <c r="D99" s="122">
        <v>0.0031536775346052807</v>
      </c>
      <c r="E99" s="122">
        <v>2.44767474107825</v>
      </c>
      <c r="F99" s="88" t="s">
        <v>1129</v>
      </c>
      <c r="G99" s="88" t="b">
        <v>0</v>
      </c>
      <c r="H99" s="88" t="b">
        <v>0</v>
      </c>
      <c r="I99" s="88" t="b">
        <v>0</v>
      </c>
      <c r="J99" s="88" t="b">
        <v>0</v>
      </c>
      <c r="K99" s="88" t="b">
        <v>0</v>
      </c>
      <c r="L99" s="88" t="b">
        <v>0</v>
      </c>
    </row>
    <row r="100" spans="1:12" ht="15">
      <c r="A100" s="88" t="s">
        <v>1068</v>
      </c>
      <c r="B100" s="88" t="s">
        <v>1069</v>
      </c>
      <c r="C100" s="88">
        <v>2</v>
      </c>
      <c r="D100" s="122">
        <v>0.0031536775346052807</v>
      </c>
      <c r="E100" s="122">
        <v>2.623766000133931</v>
      </c>
      <c r="F100" s="88" t="s">
        <v>1129</v>
      </c>
      <c r="G100" s="88" t="b">
        <v>0</v>
      </c>
      <c r="H100" s="88" t="b">
        <v>0</v>
      </c>
      <c r="I100" s="88" t="b">
        <v>0</v>
      </c>
      <c r="J100" s="88" t="b">
        <v>0</v>
      </c>
      <c r="K100" s="88" t="b">
        <v>1</v>
      </c>
      <c r="L100" s="88" t="b">
        <v>0</v>
      </c>
    </row>
    <row r="101" spans="1:12" ht="15">
      <c r="A101" s="88" t="s">
        <v>1069</v>
      </c>
      <c r="B101" s="88" t="s">
        <v>1070</v>
      </c>
      <c r="C101" s="88">
        <v>2</v>
      </c>
      <c r="D101" s="122">
        <v>0.0031536775346052807</v>
      </c>
      <c r="E101" s="122">
        <v>2.623766000133931</v>
      </c>
      <c r="F101" s="88" t="s">
        <v>1129</v>
      </c>
      <c r="G101" s="88" t="b">
        <v>0</v>
      </c>
      <c r="H101" s="88" t="b">
        <v>1</v>
      </c>
      <c r="I101" s="88" t="b">
        <v>0</v>
      </c>
      <c r="J101" s="88" t="b">
        <v>0</v>
      </c>
      <c r="K101" s="88" t="b">
        <v>0</v>
      </c>
      <c r="L101" s="88" t="b">
        <v>0</v>
      </c>
    </row>
    <row r="102" spans="1:12" ht="15">
      <c r="A102" s="88" t="s">
        <v>1070</v>
      </c>
      <c r="B102" s="88" t="s">
        <v>1071</v>
      </c>
      <c r="C102" s="88">
        <v>2</v>
      </c>
      <c r="D102" s="122">
        <v>0.0031536775346052807</v>
      </c>
      <c r="E102" s="122">
        <v>2.623766000133931</v>
      </c>
      <c r="F102" s="88" t="s">
        <v>1129</v>
      </c>
      <c r="G102" s="88" t="b">
        <v>0</v>
      </c>
      <c r="H102" s="88" t="b">
        <v>0</v>
      </c>
      <c r="I102" s="88" t="b">
        <v>0</v>
      </c>
      <c r="J102" s="88" t="b">
        <v>0</v>
      </c>
      <c r="K102" s="88" t="b">
        <v>0</v>
      </c>
      <c r="L102" s="88" t="b">
        <v>0</v>
      </c>
    </row>
    <row r="103" spans="1:12" ht="15">
      <c r="A103" s="88" t="s">
        <v>1071</v>
      </c>
      <c r="B103" s="88" t="s">
        <v>1072</v>
      </c>
      <c r="C103" s="88">
        <v>2</v>
      </c>
      <c r="D103" s="122">
        <v>0.0031536775346052807</v>
      </c>
      <c r="E103" s="122">
        <v>2.623766000133931</v>
      </c>
      <c r="F103" s="88" t="s">
        <v>1129</v>
      </c>
      <c r="G103" s="88" t="b">
        <v>0</v>
      </c>
      <c r="H103" s="88" t="b">
        <v>0</v>
      </c>
      <c r="I103" s="88" t="b">
        <v>0</v>
      </c>
      <c r="J103" s="88" t="b">
        <v>0</v>
      </c>
      <c r="K103" s="88" t="b">
        <v>1</v>
      </c>
      <c r="L103" s="88" t="b">
        <v>0</v>
      </c>
    </row>
    <row r="104" spans="1:12" ht="15">
      <c r="A104" s="88" t="s">
        <v>1072</v>
      </c>
      <c r="B104" s="88" t="s">
        <v>1014</v>
      </c>
      <c r="C104" s="88">
        <v>2</v>
      </c>
      <c r="D104" s="122">
        <v>0.0031536775346052807</v>
      </c>
      <c r="E104" s="122">
        <v>2.3227360044699497</v>
      </c>
      <c r="F104" s="88" t="s">
        <v>1129</v>
      </c>
      <c r="G104" s="88" t="b">
        <v>0</v>
      </c>
      <c r="H104" s="88" t="b">
        <v>1</v>
      </c>
      <c r="I104" s="88" t="b">
        <v>0</v>
      </c>
      <c r="J104" s="88" t="b">
        <v>0</v>
      </c>
      <c r="K104" s="88" t="b">
        <v>0</v>
      </c>
      <c r="L104" s="88" t="b">
        <v>0</v>
      </c>
    </row>
    <row r="105" spans="1:12" ht="15">
      <c r="A105" s="88" t="s">
        <v>1014</v>
      </c>
      <c r="B105" s="88" t="s">
        <v>849</v>
      </c>
      <c r="C105" s="88">
        <v>2</v>
      </c>
      <c r="D105" s="122">
        <v>0.0031536775346052807</v>
      </c>
      <c r="E105" s="122">
        <v>0.9077626564991318</v>
      </c>
      <c r="F105" s="88" t="s">
        <v>1129</v>
      </c>
      <c r="G105" s="88" t="b">
        <v>0</v>
      </c>
      <c r="H105" s="88" t="b">
        <v>0</v>
      </c>
      <c r="I105" s="88" t="b">
        <v>0</v>
      </c>
      <c r="J105" s="88" t="b">
        <v>0</v>
      </c>
      <c r="K105" s="88" t="b">
        <v>0</v>
      </c>
      <c r="L105" s="88" t="b">
        <v>0</v>
      </c>
    </row>
    <row r="106" spans="1:12" ht="15">
      <c r="A106" s="88" t="s">
        <v>849</v>
      </c>
      <c r="B106" s="88" t="s">
        <v>858</v>
      </c>
      <c r="C106" s="88">
        <v>2</v>
      </c>
      <c r="D106" s="122">
        <v>0.0031536775346052807</v>
      </c>
      <c r="E106" s="122">
        <v>0.9183299535486804</v>
      </c>
      <c r="F106" s="88" t="s">
        <v>1129</v>
      </c>
      <c r="G106" s="88" t="b">
        <v>0</v>
      </c>
      <c r="H106" s="88" t="b">
        <v>0</v>
      </c>
      <c r="I106" s="88" t="b">
        <v>0</v>
      </c>
      <c r="J106" s="88" t="b">
        <v>0</v>
      </c>
      <c r="K106" s="88" t="b">
        <v>0</v>
      </c>
      <c r="L106" s="88" t="b">
        <v>0</v>
      </c>
    </row>
    <row r="107" spans="1:12" ht="15">
      <c r="A107" s="88" t="s">
        <v>858</v>
      </c>
      <c r="B107" s="88" t="s">
        <v>1035</v>
      </c>
      <c r="C107" s="88">
        <v>2</v>
      </c>
      <c r="D107" s="122">
        <v>0.0031536775346052807</v>
      </c>
      <c r="E107" s="122">
        <v>2.049734732406212</v>
      </c>
      <c r="F107" s="88" t="s">
        <v>1129</v>
      </c>
      <c r="G107" s="88" t="b">
        <v>0</v>
      </c>
      <c r="H107" s="88" t="b">
        <v>0</v>
      </c>
      <c r="I107" s="88" t="b">
        <v>0</v>
      </c>
      <c r="J107" s="88" t="b">
        <v>0</v>
      </c>
      <c r="K107" s="88" t="b">
        <v>0</v>
      </c>
      <c r="L107" s="88" t="b">
        <v>0</v>
      </c>
    </row>
    <row r="108" spans="1:12" ht="15">
      <c r="A108" s="88" t="s">
        <v>1035</v>
      </c>
      <c r="B108" s="88" t="s">
        <v>1073</v>
      </c>
      <c r="C108" s="88">
        <v>2</v>
      </c>
      <c r="D108" s="122">
        <v>0.0031536775346052807</v>
      </c>
      <c r="E108" s="122">
        <v>2.44767474107825</v>
      </c>
      <c r="F108" s="88" t="s">
        <v>1129</v>
      </c>
      <c r="G108" s="88" t="b">
        <v>0</v>
      </c>
      <c r="H108" s="88" t="b">
        <v>0</v>
      </c>
      <c r="I108" s="88" t="b">
        <v>0</v>
      </c>
      <c r="J108" s="88" t="b">
        <v>0</v>
      </c>
      <c r="K108" s="88" t="b">
        <v>0</v>
      </c>
      <c r="L108" s="88" t="b">
        <v>0</v>
      </c>
    </row>
    <row r="109" spans="1:12" ht="15">
      <c r="A109" s="88" t="s">
        <v>1073</v>
      </c>
      <c r="B109" s="88" t="s">
        <v>1074</v>
      </c>
      <c r="C109" s="88">
        <v>2</v>
      </c>
      <c r="D109" s="122">
        <v>0.0031536775346052807</v>
      </c>
      <c r="E109" s="122">
        <v>2.623766000133931</v>
      </c>
      <c r="F109" s="88" t="s">
        <v>1129</v>
      </c>
      <c r="G109" s="88" t="b">
        <v>0</v>
      </c>
      <c r="H109" s="88" t="b">
        <v>0</v>
      </c>
      <c r="I109" s="88" t="b">
        <v>0</v>
      </c>
      <c r="J109" s="88" t="b">
        <v>0</v>
      </c>
      <c r="K109" s="88" t="b">
        <v>0</v>
      </c>
      <c r="L109" s="88" t="b">
        <v>0</v>
      </c>
    </row>
    <row r="110" spans="1:12" ht="15">
      <c r="A110" s="88" t="s">
        <v>265</v>
      </c>
      <c r="B110" s="88" t="s">
        <v>854</v>
      </c>
      <c r="C110" s="88">
        <v>2</v>
      </c>
      <c r="D110" s="122">
        <v>0.0031536775346052807</v>
      </c>
      <c r="E110" s="122">
        <v>1.1052520602560434</v>
      </c>
      <c r="F110" s="88" t="s">
        <v>1129</v>
      </c>
      <c r="G110" s="88" t="b">
        <v>0</v>
      </c>
      <c r="H110" s="88" t="b">
        <v>0</v>
      </c>
      <c r="I110" s="88" t="b">
        <v>0</v>
      </c>
      <c r="J110" s="88" t="b">
        <v>0</v>
      </c>
      <c r="K110" s="88" t="b">
        <v>0</v>
      </c>
      <c r="L110" s="88" t="b">
        <v>0</v>
      </c>
    </row>
    <row r="111" spans="1:12" ht="15">
      <c r="A111" s="88" t="s">
        <v>854</v>
      </c>
      <c r="B111" s="88" t="s">
        <v>1018</v>
      </c>
      <c r="C111" s="88">
        <v>2</v>
      </c>
      <c r="D111" s="122">
        <v>0.0031536775346052807</v>
      </c>
      <c r="E111" s="122">
        <v>1.582373314975706</v>
      </c>
      <c r="F111" s="88" t="s">
        <v>1129</v>
      </c>
      <c r="G111" s="88" t="b">
        <v>0</v>
      </c>
      <c r="H111" s="88" t="b">
        <v>0</v>
      </c>
      <c r="I111" s="88" t="b">
        <v>0</v>
      </c>
      <c r="J111" s="88" t="b">
        <v>0</v>
      </c>
      <c r="K111" s="88" t="b">
        <v>0</v>
      </c>
      <c r="L111" s="88" t="b">
        <v>0</v>
      </c>
    </row>
    <row r="112" spans="1:12" ht="15">
      <c r="A112" s="88" t="s">
        <v>1018</v>
      </c>
      <c r="B112" s="88" t="s">
        <v>861</v>
      </c>
      <c r="C112" s="88">
        <v>2</v>
      </c>
      <c r="D112" s="122">
        <v>0.0031536775346052807</v>
      </c>
      <c r="E112" s="122">
        <v>1.623766000133931</v>
      </c>
      <c r="F112" s="88" t="s">
        <v>1129</v>
      </c>
      <c r="G112" s="88" t="b">
        <v>0</v>
      </c>
      <c r="H112" s="88" t="b">
        <v>0</v>
      </c>
      <c r="I112" s="88" t="b">
        <v>0</v>
      </c>
      <c r="J112" s="88" t="b">
        <v>0</v>
      </c>
      <c r="K112" s="88" t="b">
        <v>0</v>
      </c>
      <c r="L112" s="88" t="b">
        <v>0</v>
      </c>
    </row>
    <row r="113" spans="1:12" ht="15">
      <c r="A113" s="88" t="s">
        <v>861</v>
      </c>
      <c r="B113" s="88" t="s">
        <v>1075</v>
      </c>
      <c r="C113" s="88">
        <v>2</v>
      </c>
      <c r="D113" s="122">
        <v>0.0031536775346052807</v>
      </c>
      <c r="E113" s="122">
        <v>1.8456147497502875</v>
      </c>
      <c r="F113" s="88" t="s">
        <v>1129</v>
      </c>
      <c r="G113" s="88" t="b">
        <v>0</v>
      </c>
      <c r="H113" s="88" t="b">
        <v>0</v>
      </c>
      <c r="I113" s="88" t="b">
        <v>0</v>
      </c>
      <c r="J113" s="88" t="b">
        <v>0</v>
      </c>
      <c r="K113" s="88" t="b">
        <v>0</v>
      </c>
      <c r="L113" s="88" t="b">
        <v>0</v>
      </c>
    </row>
    <row r="114" spans="1:12" ht="15">
      <c r="A114" s="88" t="s">
        <v>1075</v>
      </c>
      <c r="B114" s="88" t="s">
        <v>1076</v>
      </c>
      <c r="C114" s="88">
        <v>2</v>
      </c>
      <c r="D114" s="122">
        <v>0.0031536775346052807</v>
      </c>
      <c r="E114" s="122">
        <v>2.623766000133931</v>
      </c>
      <c r="F114" s="88" t="s">
        <v>1129</v>
      </c>
      <c r="G114" s="88" t="b">
        <v>0</v>
      </c>
      <c r="H114" s="88" t="b">
        <v>0</v>
      </c>
      <c r="I114" s="88" t="b">
        <v>0</v>
      </c>
      <c r="J114" s="88" t="b">
        <v>0</v>
      </c>
      <c r="K114" s="88" t="b">
        <v>0</v>
      </c>
      <c r="L114" s="88" t="b">
        <v>0</v>
      </c>
    </row>
    <row r="115" spans="1:12" ht="15">
      <c r="A115" s="88" t="s">
        <v>1076</v>
      </c>
      <c r="B115" s="88" t="s">
        <v>850</v>
      </c>
      <c r="C115" s="88">
        <v>2</v>
      </c>
      <c r="D115" s="122">
        <v>0.0031536775346052807</v>
      </c>
      <c r="E115" s="122">
        <v>1.582373314975706</v>
      </c>
      <c r="F115" s="88" t="s">
        <v>1129</v>
      </c>
      <c r="G115" s="88" t="b">
        <v>0</v>
      </c>
      <c r="H115" s="88" t="b">
        <v>0</v>
      </c>
      <c r="I115" s="88" t="b">
        <v>0</v>
      </c>
      <c r="J115" s="88" t="b">
        <v>0</v>
      </c>
      <c r="K115" s="88" t="b">
        <v>0</v>
      </c>
      <c r="L115" s="88" t="b">
        <v>0</v>
      </c>
    </row>
    <row r="116" spans="1:12" ht="15">
      <c r="A116" s="88" t="s">
        <v>996</v>
      </c>
      <c r="B116" s="88" t="s">
        <v>1077</v>
      </c>
      <c r="C116" s="88">
        <v>2</v>
      </c>
      <c r="D116" s="122">
        <v>0.0031536775346052807</v>
      </c>
      <c r="E116" s="122">
        <v>2.1466447454142688</v>
      </c>
      <c r="F116" s="88" t="s">
        <v>1129</v>
      </c>
      <c r="G116" s="88" t="b">
        <v>0</v>
      </c>
      <c r="H116" s="88" t="b">
        <v>0</v>
      </c>
      <c r="I116" s="88" t="b">
        <v>0</v>
      </c>
      <c r="J116" s="88" t="b">
        <v>0</v>
      </c>
      <c r="K116" s="88" t="b">
        <v>0</v>
      </c>
      <c r="L116" s="88" t="b">
        <v>0</v>
      </c>
    </row>
    <row r="117" spans="1:12" ht="15">
      <c r="A117" s="88" t="s">
        <v>1077</v>
      </c>
      <c r="B117" s="88" t="s">
        <v>850</v>
      </c>
      <c r="C117" s="88">
        <v>2</v>
      </c>
      <c r="D117" s="122">
        <v>0.0031536775346052807</v>
      </c>
      <c r="E117" s="122">
        <v>1.582373314975706</v>
      </c>
      <c r="F117" s="88" t="s">
        <v>1129</v>
      </c>
      <c r="G117" s="88" t="b">
        <v>0</v>
      </c>
      <c r="H117" s="88" t="b">
        <v>0</v>
      </c>
      <c r="I117" s="88" t="b">
        <v>0</v>
      </c>
      <c r="J117" s="88" t="b">
        <v>0</v>
      </c>
      <c r="K117" s="88" t="b">
        <v>0</v>
      </c>
      <c r="L117" s="88" t="b">
        <v>0</v>
      </c>
    </row>
    <row r="118" spans="1:12" ht="15">
      <c r="A118" s="88" t="s">
        <v>850</v>
      </c>
      <c r="B118" s="88" t="s">
        <v>1078</v>
      </c>
      <c r="C118" s="88">
        <v>2</v>
      </c>
      <c r="D118" s="122">
        <v>0.0031536775346052807</v>
      </c>
      <c r="E118" s="122">
        <v>1.582373314975706</v>
      </c>
      <c r="F118" s="88" t="s">
        <v>1129</v>
      </c>
      <c r="G118" s="88" t="b">
        <v>0</v>
      </c>
      <c r="H118" s="88" t="b">
        <v>0</v>
      </c>
      <c r="I118" s="88" t="b">
        <v>0</v>
      </c>
      <c r="J118" s="88" t="b">
        <v>0</v>
      </c>
      <c r="K118" s="88" t="b">
        <v>0</v>
      </c>
      <c r="L118" s="88" t="b">
        <v>0</v>
      </c>
    </row>
    <row r="119" spans="1:12" ht="15">
      <c r="A119" s="88" t="s">
        <v>1078</v>
      </c>
      <c r="B119" s="88" t="s">
        <v>1079</v>
      </c>
      <c r="C119" s="88">
        <v>2</v>
      </c>
      <c r="D119" s="122">
        <v>0.0031536775346052807</v>
      </c>
      <c r="E119" s="122">
        <v>2.623766000133931</v>
      </c>
      <c r="F119" s="88" t="s">
        <v>1129</v>
      </c>
      <c r="G119" s="88" t="b">
        <v>0</v>
      </c>
      <c r="H119" s="88" t="b">
        <v>0</v>
      </c>
      <c r="I119" s="88" t="b">
        <v>0</v>
      </c>
      <c r="J119" s="88" t="b">
        <v>0</v>
      </c>
      <c r="K119" s="88" t="b">
        <v>0</v>
      </c>
      <c r="L119" s="88" t="b">
        <v>0</v>
      </c>
    </row>
    <row r="120" spans="1:12" ht="15">
      <c r="A120" s="88" t="s">
        <v>1079</v>
      </c>
      <c r="B120" s="88" t="s">
        <v>1080</v>
      </c>
      <c r="C120" s="88">
        <v>2</v>
      </c>
      <c r="D120" s="122">
        <v>0.0031536775346052807</v>
      </c>
      <c r="E120" s="122">
        <v>2.623766000133931</v>
      </c>
      <c r="F120" s="88" t="s">
        <v>1129</v>
      </c>
      <c r="G120" s="88" t="b">
        <v>0</v>
      </c>
      <c r="H120" s="88" t="b">
        <v>0</v>
      </c>
      <c r="I120" s="88" t="b">
        <v>0</v>
      </c>
      <c r="J120" s="88" t="b">
        <v>0</v>
      </c>
      <c r="K120" s="88" t="b">
        <v>0</v>
      </c>
      <c r="L120" s="88" t="b">
        <v>0</v>
      </c>
    </row>
    <row r="121" spans="1:12" ht="15">
      <c r="A121" s="88" t="s">
        <v>1080</v>
      </c>
      <c r="B121" s="88" t="s">
        <v>849</v>
      </c>
      <c r="C121" s="88">
        <v>2</v>
      </c>
      <c r="D121" s="122">
        <v>0.0031536775346052807</v>
      </c>
      <c r="E121" s="122">
        <v>1.208792652163113</v>
      </c>
      <c r="F121" s="88" t="s">
        <v>1129</v>
      </c>
      <c r="G121" s="88" t="b">
        <v>0</v>
      </c>
      <c r="H121" s="88" t="b">
        <v>0</v>
      </c>
      <c r="I121" s="88" t="b">
        <v>0</v>
      </c>
      <c r="J121" s="88" t="b">
        <v>0</v>
      </c>
      <c r="K121" s="88" t="b">
        <v>0</v>
      </c>
      <c r="L121" s="88" t="b">
        <v>0</v>
      </c>
    </row>
    <row r="122" spans="1:12" ht="15">
      <c r="A122" s="88" t="s">
        <v>1083</v>
      </c>
      <c r="B122" s="88" t="s">
        <v>1084</v>
      </c>
      <c r="C122" s="88">
        <v>2</v>
      </c>
      <c r="D122" s="122">
        <v>0.0031536775346052807</v>
      </c>
      <c r="E122" s="122">
        <v>2.623766000133931</v>
      </c>
      <c r="F122" s="88" t="s">
        <v>1129</v>
      </c>
      <c r="G122" s="88" t="b">
        <v>0</v>
      </c>
      <c r="H122" s="88" t="b">
        <v>0</v>
      </c>
      <c r="I122" s="88" t="b">
        <v>0</v>
      </c>
      <c r="J122" s="88" t="b">
        <v>0</v>
      </c>
      <c r="K122" s="88" t="b">
        <v>0</v>
      </c>
      <c r="L122" s="88" t="b">
        <v>0</v>
      </c>
    </row>
    <row r="123" spans="1:12" ht="15">
      <c r="A123" s="88" t="s">
        <v>1017</v>
      </c>
      <c r="B123" s="88" t="s">
        <v>1086</v>
      </c>
      <c r="C123" s="88">
        <v>2</v>
      </c>
      <c r="D123" s="122">
        <v>0.0031536775346052807</v>
      </c>
      <c r="E123" s="122">
        <v>2.3227360044699497</v>
      </c>
      <c r="F123" s="88" t="s">
        <v>1129</v>
      </c>
      <c r="G123" s="88" t="b">
        <v>0</v>
      </c>
      <c r="H123" s="88" t="b">
        <v>0</v>
      </c>
      <c r="I123" s="88" t="b">
        <v>0</v>
      </c>
      <c r="J123" s="88" t="b">
        <v>1</v>
      </c>
      <c r="K123" s="88" t="b">
        <v>0</v>
      </c>
      <c r="L123" s="88" t="b">
        <v>0</v>
      </c>
    </row>
    <row r="124" spans="1:12" ht="15">
      <c r="A124" s="88" t="s">
        <v>1086</v>
      </c>
      <c r="B124" s="88" t="s">
        <v>1087</v>
      </c>
      <c r="C124" s="88">
        <v>2</v>
      </c>
      <c r="D124" s="122">
        <v>0.0031536775346052807</v>
      </c>
      <c r="E124" s="122">
        <v>2.623766000133931</v>
      </c>
      <c r="F124" s="88" t="s">
        <v>1129</v>
      </c>
      <c r="G124" s="88" t="b">
        <v>1</v>
      </c>
      <c r="H124" s="88" t="b">
        <v>0</v>
      </c>
      <c r="I124" s="88" t="b">
        <v>0</v>
      </c>
      <c r="J124" s="88" t="b">
        <v>0</v>
      </c>
      <c r="K124" s="88" t="b">
        <v>0</v>
      </c>
      <c r="L124" s="88" t="b">
        <v>0</v>
      </c>
    </row>
    <row r="125" spans="1:12" ht="15">
      <c r="A125" s="88" t="s">
        <v>1087</v>
      </c>
      <c r="B125" s="88" t="s">
        <v>1088</v>
      </c>
      <c r="C125" s="88">
        <v>2</v>
      </c>
      <c r="D125" s="122">
        <v>0.0031536775346052807</v>
      </c>
      <c r="E125" s="122">
        <v>2.623766000133931</v>
      </c>
      <c r="F125" s="88" t="s">
        <v>1129</v>
      </c>
      <c r="G125" s="88" t="b">
        <v>0</v>
      </c>
      <c r="H125" s="88" t="b">
        <v>0</v>
      </c>
      <c r="I125" s="88" t="b">
        <v>0</v>
      </c>
      <c r="J125" s="88" t="b">
        <v>0</v>
      </c>
      <c r="K125" s="88" t="b">
        <v>0</v>
      </c>
      <c r="L125" s="88" t="b">
        <v>0</v>
      </c>
    </row>
    <row r="126" spans="1:12" ht="15">
      <c r="A126" s="88" t="s">
        <v>1088</v>
      </c>
      <c r="B126" s="88" t="s">
        <v>1043</v>
      </c>
      <c r="C126" s="88">
        <v>2</v>
      </c>
      <c r="D126" s="122">
        <v>0.0031536775346052807</v>
      </c>
      <c r="E126" s="122">
        <v>2.44767474107825</v>
      </c>
      <c r="F126" s="88" t="s">
        <v>1129</v>
      </c>
      <c r="G126" s="88" t="b">
        <v>0</v>
      </c>
      <c r="H126" s="88" t="b">
        <v>0</v>
      </c>
      <c r="I126" s="88" t="b">
        <v>0</v>
      </c>
      <c r="J126" s="88" t="b">
        <v>1</v>
      </c>
      <c r="K126" s="88" t="b">
        <v>0</v>
      </c>
      <c r="L126" s="88" t="b">
        <v>0</v>
      </c>
    </row>
    <row r="127" spans="1:12" ht="15">
      <c r="A127" s="88" t="s">
        <v>1043</v>
      </c>
      <c r="B127" s="88" t="s">
        <v>1089</v>
      </c>
      <c r="C127" s="88">
        <v>2</v>
      </c>
      <c r="D127" s="122">
        <v>0.0031536775346052807</v>
      </c>
      <c r="E127" s="122">
        <v>2.44767474107825</v>
      </c>
      <c r="F127" s="88" t="s">
        <v>1129</v>
      </c>
      <c r="G127" s="88" t="b">
        <v>1</v>
      </c>
      <c r="H127" s="88" t="b">
        <v>0</v>
      </c>
      <c r="I127" s="88" t="b">
        <v>0</v>
      </c>
      <c r="J127" s="88" t="b">
        <v>0</v>
      </c>
      <c r="K127" s="88" t="b">
        <v>0</v>
      </c>
      <c r="L127" s="88" t="b">
        <v>0</v>
      </c>
    </row>
    <row r="128" spans="1:12" ht="15">
      <c r="A128" s="88" t="s">
        <v>1089</v>
      </c>
      <c r="B128" s="88" t="s">
        <v>1090</v>
      </c>
      <c r="C128" s="88">
        <v>2</v>
      </c>
      <c r="D128" s="122">
        <v>0.0031536775346052807</v>
      </c>
      <c r="E128" s="122">
        <v>2.623766000133931</v>
      </c>
      <c r="F128" s="88" t="s">
        <v>1129</v>
      </c>
      <c r="G128" s="88" t="b">
        <v>0</v>
      </c>
      <c r="H128" s="88" t="b">
        <v>0</v>
      </c>
      <c r="I128" s="88" t="b">
        <v>0</v>
      </c>
      <c r="J128" s="88" t="b">
        <v>0</v>
      </c>
      <c r="K128" s="88" t="b">
        <v>0</v>
      </c>
      <c r="L128" s="88" t="b">
        <v>0</v>
      </c>
    </row>
    <row r="129" spans="1:12" ht="15">
      <c r="A129" s="88" t="s">
        <v>1090</v>
      </c>
      <c r="B129" s="88" t="s">
        <v>1044</v>
      </c>
      <c r="C129" s="88">
        <v>2</v>
      </c>
      <c r="D129" s="122">
        <v>0.0031536775346052807</v>
      </c>
      <c r="E129" s="122">
        <v>2.44767474107825</v>
      </c>
      <c r="F129" s="88" t="s">
        <v>1129</v>
      </c>
      <c r="G129" s="88" t="b">
        <v>0</v>
      </c>
      <c r="H129" s="88" t="b">
        <v>0</v>
      </c>
      <c r="I129" s="88" t="b">
        <v>0</v>
      </c>
      <c r="J129" s="88" t="b">
        <v>0</v>
      </c>
      <c r="K129" s="88" t="b">
        <v>0</v>
      </c>
      <c r="L129" s="88" t="b">
        <v>0</v>
      </c>
    </row>
    <row r="130" spans="1:12" ht="15">
      <c r="A130" s="88" t="s">
        <v>1044</v>
      </c>
      <c r="B130" s="88" t="s">
        <v>1091</v>
      </c>
      <c r="C130" s="88">
        <v>2</v>
      </c>
      <c r="D130" s="122">
        <v>0.0031536775346052807</v>
      </c>
      <c r="E130" s="122">
        <v>2.44767474107825</v>
      </c>
      <c r="F130" s="88" t="s">
        <v>1129</v>
      </c>
      <c r="G130" s="88" t="b">
        <v>0</v>
      </c>
      <c r="H130" s="88" t="b">
        <v>0</v>
      </c>
      <c r="I130" s="88" t="b">
        <v>0</v>
      </c>
      <c r="J130" s="88" t="b">
        <v>0</v>
      </c>
      <c r="K130" s="88" t="b">
        <v>0</v>
      </c>
      <c r="L130" s="88" t="b">
        <v>0</v>
      </c>
    </row>
    <row r="131" spans="1:12" ht="15">
      <c r="A131" s="88" t="s">
        <v>1091</v>
      </c>
      <c r="B131" s="88" t="s">
        <v>268</v>
      </c>
      <c r="C131" s="88">
        <v>2</v>
      </c>
      <c r="D131" s="122">
        <v>0.0031536775346052807</v>
      </c>
      <c r="E131" s="122">
        <v>2.3227360044699497</v>
      </c>
      <c r="F131" s="88" t="s">
        <v>1129</v>
      </c>
      <c r="G131" s="88" t="b">
        <v>0</v>
      </c>
      <c r="H131" s="88" t="b">
        <v>0</v>
      </c>
      <c r="I131" s="88" t="b">
        <v>0</v>
      </c>
      <c r="J131" s="88" t="b">
        <v>0</v>
      </c>
      <c r="K131" s="88" t="b">
        <v>0</v>
      </c>
      <c r="L131" s="88" t="b">
        <v>0</v>
      </c>
    </row>
    <row r="132" spans="1:12" ht="15">
      <c r="A132" s="88" t="s">
        <v>859</v>
      </c>
      <c r="B132" s="88" t="s">
        <v>1095</v>
      </c>
      <c r="C132" s="88">
        <v>2</v>
      </c>
      <c r="D132" s="122">
        <v>0.0031536775346052807</v>
      </c>
      <c r="E132" s="122">
        <v>2.1466447454142688</v>
      </c>
      <c r="F132" s="88" t="s">
        <v>1129</v>
      </c>
      <c r="G132" s="88" t="b">
        <v>0</v>
      </c>
      <c r="H132" s="88" t="b">
        <v>0</v>
      </c>
      <c r="I132" s="88" t="b">
        <v>0</v>
      </c>
      <c r="J132" s="88" t="b">
        <v>0</v>
      </c>
      <c r="K132" s="88" t="b">
        <v>0</v>
      </c>
      <c r="L132" s="88" t="b">
        <v>0</v>
      </c>
    </row>
    <row r="133" spans="1:12" ht="15">
      <c r="A133" s="88" t="s">
        <v>270</v>
      </c>
      <c r="B133" s="88" t="s">
        <v>1099</v>
      </c>
      <c r="C133" s="88">
        <v>2</v>
      </c>
      <c r="D133" s="122">
        <v>0.0031536775346052807</v>
      </c>
      <c r="E133" s="122">
        <v>2.1466447454142688</v>
      </c>
      <c r="F133" s="88" t="s">
        <v>1129</v>
      </c>
      <c r="G133" s="88" t="b">
        <v>0</v>
      </c>
      <c r="H133" s="88" t="b">
        <v>0</v>
      </c>
      <c r="I133" s="88" t="b">
        <v>0</v>
      </c>
      <c r="J133" s="88" t="b">
        <v>0</v>
      </c>
      <c r="K133" s="88" t="b">
        <v>0</v>
      </c>
      <c r="L133" s="88" t="b">
        <v>0</v>
      </c>
    </row>
    <row r="134" spans="1:12" ht="15">
      <c r="A134" s="88" t="s">
        <v>861</v>
      </c>
      <c r="B134" s="88" t="s">
        <v>1103</v>
      </c>
      <c r="C134" s="88">
        <v>2</v>
      </c>
      <c r="D134" s="122">
        <v>0.0031536775346052807</v>
      </c>
      <c r="E134" s="122">
        <v>1.8456147497502875</v>
      </c>
      <c r="F134" s="88" t="s">
        <v>1129</v>
      </c>
      <c r="G134" s="88" t="b">
        <v>0</v>
      </c>
      <c r="H134" s="88" t="b">
        <v>0</v>
      </c>
      <c r="I134" s="88" t="b">
        <v>0</v>
      </c>
      <c r="J134" s="88" t="b">
        <v>0</v>
      </c>
      <c r="K134" s="88" t="b">
        <v>0</v>
      </c>
      <c r="L134" s="88" t="b">
        <v>0</v>
      </c>
    </row>
    <row r="135" spans="1:12" ht="15">
      <c r="A135" s="88" t="s">
        <v>1103</v>
      </c>
      <c r="B135" s="88" t="s">
        <v>1052</v>
      </c>
      <c r="C135" s="88">
        <v>2</v>
      </c>
      <c r="D135" s="122">
        <v>0.0031536775346052807</v>
      </c>
      <c r="E135" s="122">
        <v>2.623766000133931</v>
      </c>
      <c r="F135" s="88" t="s">
        <v>1129</v>
      </c>
      <c r="G135" s="88" t="b">
        <v>0</v>
      </c>
      <c r="H135" s="88" t="b">
        <v>0</v>
      </c>
      <c r="I135" s="88" t="b">
        <v>0</v>
      </c>
      <c r="J135" s="88" t="b">
        <v>1</v>
      </c>
      <c r="K135" s="88" t="b">
        <v>0</v>
      </c>
      <c r="L135" s="88" t="b">
        <v>0</v>
      </c>
    </row>
    <row r="136" spans="1:12" ht="15">
      <c r="A136" s="88" t="s">
        <v>1052</v>
      </c>
      <c r="B136" s="88" t="s">
        <v>1018</v>
      </c>
      <c r="C136" s="88">
        <v>2</v>
      </c>
      <c r="D136" s="122">
        <v>0.0031536775346052807</v>
      </c>
      <c r="E136" s="122">
        <v>2.1466447454142688</v>
      </c>
      <c r="F136" s="88" t="s">
        <v>1129</v>
      </c>
      <c r="G136" s="88" t="b">
        <v>1</v>
      </c>
      <c r="H136" s="88" t="b">
        <v>0</v>
      </c>
      <c r="I136" s="88" t="b">
        <v>0</v>
      </c>
      <c r="J136" s="88" t="b">
        <v>0</v>
      </c>
      <c r="K136" s="88" t="b">
        <v>0</v>
      </c>
      <c r="L136" s="88" t="b">
        <v>0</v>
      </c>
    </row>
    <row r="137" spans="1:12" ht="15">
      <c r="A137" s="88" t="s">
        <v>1018</v>
      </c>
      <c r="B137" s="88" t="s">
        <v>1019</v>
      </c>
      <c r="C137" s="88">
        <v>2</v>
      </c>
      <c r="D137" s="122">
        <v>0.0031536775346052807</v>
      </c>
      <c r="E137" s="122">
        <v>2.021706008805969</v>
      </c>
      <c r="F137" s="88" t="s">
        <v>1129</v>
      </c>
      <c r="G137" s="88" t="b">
        <v>0</v>
      </c>
      <c r="H137" s="88" t="b">
        <v>0</v>
      </c>
      <c r="I137" s="88" t="b">
        <v>0</v>
      </c>
      <c r="J137" s="88" t="b">
        <v>0</v>
      </c>
      <c r="K137" s="88" t="b">
        <v>0</v>
      </c>
      <c r="L137" s="88" t="b">
        <v>0</v>
      </c>
    </row>
    <row r="138" spans="1:12" ht="15">
      <c r="A138" s="88" t="s">
        <v>1019</v>
      </c>
      <c r="B138" s="88" t="s">
        <v>1104</v>
      </c>
      <c r="C138" s="88">
        <v>2</v>
      </c>
      <c r="D138" s="122">
        <v>0.0031536775346052807</v>
      </c>
      <c r="E138" s="122">
        <v>2.3227360044699497</v>
      </c>
      <c r="F138" s="88" t="s">
        <v>1129</v>
      </c>
      <c r="G138" s="88" t="b">
        <v>0</v>
      </c>
      <c r="H138" s="88" t="b">
        <v>0</v>
      </c>
      <c r="I138" s="88" t="b">
        <v>0</v>
      </c>
      <c r="J138" s="88" t="b">
        <v>0</v>
      </c>
      <c r="K138" s="88" t="b">
        <v>0</v>
      </c>
      <c r="L138" s="88" t="b">
        <v>0</v>
      </c>
    </row>
    <row r="139" spans="1:12" ht="15">
      <c r="A139" s="88" t="s">
        <v>1104</v>
      </c>
      <c r="B139" s="88" t="s">
        <v>849</v>
      </c>
      <c r="C139" s="88">
        <v>2</v>
      </c>
      <c r="D139" s="122">
        <v>0.0031536775346052807</v>
      </c>
      <c r="E139" s="122">
        <v>1.208792652163113</v>
      </c>
      <c r="F139" s="88" t="s">
        <v>1129</v>
      </c>
      <c r="G139" s="88" t="b">
        <v>0</v>
      </c>
      <c r="H139" s="88" t="b">
        <v>0</v>
      </c>
      <c r="I139" s="88" t="b">
        <v>0</v>
      </c>
      <c r="J139" s="88" t="b">
        <v>0</v>
      </c>
      <c r="K139" s="88" t="b">
        <v>0</v>
      </c>
      <c r="L139" s="88" t="b">
        <v>0</v>
      </c>
    </row>
    <row r="140" spans="1:12" ht="15">
      <c r="A140" s="88" t="s">
        <v>849</v>
      </c>
      <c r="B140" s="88" t="s">
        <v>1046</v>
      </c>
      <c r="C140" s="88">
        <v>2</v>
      </c>
      <c r="D140" s="122">
        <v>0.0031536775346052807</v>
      </c>
      <c r="E140" s="122">
        <v>1.2863067388432747</v>
      </c>
      <c r="F140" s="88" t="s">
        <v>1129</v>
      </c>
      <c r="G140" s="88" t="b">
        <v>0</v>
      </c>
      <c r="H140" s="88" t="b">
        <v>0</v>
      </c>
      <c r="I140" s="88" t="b">
        <v>0</v>
      </c>
      <c r="J140" s="88" t="b">
        <v>0</v>
      </c>
      <c r="K140" s="88" t="b">
        <v>0</v>
      </c>
      <c r="L140" s="88" t="b">
        <v>0</v>
      </c>
    </row>
    <row r="141" spans="1:12" ht="15">
      <c r="A141" s="88" t="s">
        <v>1046</v>
      </c>
      <c r="B141" s="88" t="s">
        <v>861</v>
      </c>
      <c r="C141" s="88">
        <v>2</v>
      </c>
      <c r="D141" s="122">
        <v>0.0031536775346052807</v>
      </c>
      <c r="E141" s="122">
        <v>1.7487047367422308</v>
      </c>
      <c r="F141" s="88" t="s">
        <v>1129</v>
      </c>
      <c r="G141" s="88" t="b">
        <v>0</v>
      </c>
      <c r="H141" s="88" t="b">
        <v>0</v>
      </c>
      <c r="I141" s="88" t="b">
        <v>0</v>
      </c>
      <c r="J141" s="88" t="b">
        <v>0</v>
      </c>
      <c r="K141" s="88" t="b">
        <v>0</v>
      </c>
      <c r="L141" s="88" t="b">
        <v>0</v>
      </c>
    </row>
    <row r="142" spans="1:12" ht="15">
      <c r="A142" s="88" t="s">
        <v>861</v>
      </c>
      <c r="B142" s="88" t="s">
        <v>1105</v>
      </c>
      <c r="C142" s="88">
        <v>2</v>
      </c>
      <c r="D142" s="122">
        <v>0.0031536775346052807</v>
      </c>
      <c r="E142" s="122">
        <v>1.8456147497502875</v>
      </c>
      <c r="F142" s="88" t="s">
        <v>1129</v>
      </c>
      <c r="G142" s="88" t="b">
        <v>0</v>
      </c>
      <c r="H142" s="88" t="b">
        <v>0</v>
      </c>
      <c r="I142" s="88" t="b">
        <v>0</v>
      </c>
      <c r="J142" s="88" t="b">
        <v>0</v>
      </c>
      <c r="K142" s="88" t="b">
        <v>0</v>
      </c>
      <c r="L142" s="88" t="b">
        <v>0</v>
      </c>
    </row>
    <row r="143" spans="1:12" ht="15">
      <c r="A143" s="88" t="s">
        <v>1105</v>
      </c>
      <c r="B143" s="88" t="s">
        <v>1106</v>
      </c>
      <c r="C143" s="88">
        <v>2</v>
      </c>
      <c r="D143" s="122">
        <v>0.0031536775346052807</v>
      </c>
      <c r="E143" s="122">
        <v>2.623766000133931</v>
      </c>
      <c r="F143" s="88" t="s">
        <v>1129</v>
      </c>
      <c r="G143" s="88" t="b">
        <v>0</v>
      </c>
      <c r="H143" s="88" t="b">
        <v>0</v>
      </c>
      <c r="I143" s="88" t="b">
        <v>0</v>
      </c>
      <c r="J143" s="88" t="b">
        <v>0</v>
      </c>
      <c r="K143" s="88" t="b">
        <v>0</v>
      </c>
      <c r="L143" s="88" t="b">
        <v>0</v>
      </c>
    </row>
    <row r="144" spans="1:12" ht="15">
      <c r="A144" s="88" t="s">
        <v>1106</v>
      </c>
      <c r="B144" s="88" t="s">
        <v>1107</v>
      </c>
      <c r="C144" s="88">
        <v>2</v>
      </c>
      <c r="D144" s="122">
        <v>0.0031536775346052807</v>
      </c>
      <c r="E144" s="122">
        <v>2.623766000133931</v>
      </c>
      <c r="F144" s="88" t="s">
        <v>1129</v>
      </c>
      <c r="G144" s="88" t="b">
        <v>0</v>
      </c>
      <c r="H144" s="88" t="b">
        <v>0</v>
      </c>
      <c r="I144" s="88" t="b">
        <v>0</v>
      </c>
      <c r="J144" s="88" t="b">
        <v>0</v>
      </c>
      <c r="K144" s="88" t="b">
        <v>0</v>
      </c>
      <c r="L144" s="88" t="b">
        <v>0</v>
      </c>
    </row>
    <row r="145" spans="1:12" ht="15">
      <c r="A145" s="88" t="s">
        <v>1107</v>
      </c>
      <c r="B145" s="88" t="s">
        <v>1108</v>
      </c>
      <c r="C145" s="88">
        <v>2</v>
      </c>
      <c r="D145" s="122">
        <v>0.0031536775346052807</v>
      </c>
      <c r="E145" s="122">
        <v>2.623766000133931</v>
      </c>
      <c r="F145" s="88" t="s">
        <v>1129</v>
      </c>
      <c r="G145" s="88" t="b">
        <v>0</v>
      </c>
      <c r="H145" s="88" t="b">
        <v>0</v>
      </c>
      <c r="I145" s="88" t="b">
        <v>0</v>
      </c>
      <c r="J145" s="88" t="b">
        <v>0</v>
      </c>
      <c r="K145" s="88" t="b">
        <v>0</v>
      </c>
      <c r="L145" s="88" t="b">
        <v>0</v>
      </c>
    </row>
    <row r="146" spans="1:12" ht="15">
      <c r="A146" s="88" t="s">
        <v>1108</v>
      </c>
      <c r="B146" s="88" t="s">
        <v>1109</v>
      </c>
      <c r="C146" s="88">
        <v>2</v>
      </c>
      <c r="D146" s="122">
        <v>0.0031536775346052807</v>
      </c>
      <c r="E146" s="122">
        <v>2.623766000133931</v>
      </c>
      <c r="F146" s="88" t="s">
        <v>1129</v>
      </c>
      <c r="G146" s="88" t="b">
        <v>0</v>
      </c>
      <c r="H146" s="88" t="b">
        <v>0</v>
      </c>
      <c r="I146" s="88" t="b">
        <v>0</v>
      </c>
      <c r="J146" s="88" t="b">
        <v>0</v>
      </c>
      <c r="K146" s="88" t="b">
        <v>0</v>
      </c>
      <c r="L146" s="88" t="b">
        <v>0</v>
      </c>
    </row>
    <row r="147" spans="1:12" ht="15">
      <c r="A147" s="88" t="s">
        <v>1109</v>
      </c>
      <c r="B147" s="88" t="s">
        <v>1110</v>
      </c>
      <c r="C147" s="88">
        <v>2</v>
      </c>
      <c r="D147" s="122">
        <v>0.0031536775346052807</v>
      </c>
      <c r="E147" s="122">
        <v>2.623766000133931</v>
      </c>
      <c r="F147" s="88" t="s">
        <v>1129</v>
      </c>
      <c r="G147" s="88" t="b">
        <v>0</v>
      </c>
      <c r="H147" s="88" t="b">
        <v>0</v>
      </c>
      <c r="I147" s="88" t="b">
        <v>0</v>
      </c>
      <c r="J147" s="88" t="b">
        <v>0</v>
      </c>
      <c r="K147" s="88" t="b">
        <v>0</v>
      </c>
      <c r="L147" s="88" t="b">
        <v>0</v>
      </c>
    </row>
    <row r="148" spans="1:12" ht="15">
      <c r="A148" s="88" t="s">
        <v>1110</v>
      </c>
      <c r="B148" s="88" t="s">
        <v>861</v>
      </c>
      <c r="C148" s="88">
        <v>2</v>
      </c>
      <c r="D148" s="122">
        <v>0.0031536775346052807</v>
      </c>
      <c r="E148" s="122">
        <v>1.9247959957979122</v>
      </c>
      <c r="F148" s="88" t="s">
        <v>1129</v>
      </c>
      <c r="G148" s="88" t="b">
        <v>0</v>
      </c>
      <c r="H148" s="88" t="b">
        <v>0</v>
      </c>
      <c r="I148" s="88" t="b">
        <v>0</v>
      </c>
      <c r="J148" s="88" t="b">
        <v>0</v>
      </c>
      <c r="K148" s="88" t="b">
        <v>0</v>
      </c>
      <c r="L148" s="88" t="b">
        <v>0</v>
      </c>
    </row>
    <row r="149" spans="1:12" ht="15">
      <c r="A149" s="88" t="s">
        <v>861</v>
      </c>
      <c r="B149" s="88" t="s">
        <v>1111</v>
      </c>
      <c r="C149" s="88">
        <v>2</v>
      </c>
      <c r="D149" s="122">
        <v>0.0031536775346052807</v>
      </c>
      <c r="E149" s="122">
        <v>1.8456147497502875</v>
      </c>
      <c r="F149" s="88" t="s">
        <v>1129</v>
      </c>
      <c r="G149" s="88" t="b">
        <v>0</v>
      </c>
      <c r="H149" s="88" t="b">
        <v>0</v>
      </c>
      <c r="I149" s="88" t="b">
        <v>0</v>
      </c>
      <c r="J149" s="88" t="b">
        <v>0</v>
      </c>
      <c r="K149" s="88" t="b">
        <v>0</v>
      </c>
      <c r="L149" s="88" t="b">
        <v>0</v>
      </c>
    </row>
    <row r="150" spans="1:12" ht="15">
      <c r="A150" s="88" t="s">
        <v>1111</v>
      </c>
      <c r="B150" s="88" t="s">
        <v>1112</v>
      </c>
      <c r="C150" s="88">
        <v>2</v>
      </c>
      <c r="D150" s="122">
        <v>0.0031536775346052807</v>
      </c>
      <c r="E150" s="122">
        <v>2.623766000133931</v>
      </c>
      <c r="F150" s="88" t="s">
        <v>1129</v>
      </c>
      <c r="G150" s="88" t="b">
        <v>0</v>
      </c>
      <c r="H150" s="88" t="b">
        <v>0</v>
      </c>
      <c r="I150" s="88" t="b">
        <v>0</v>
      </c>
      <c r="J150" s="88" t="b">
        <v>0</v>
      </c>
      <c r="K150" s="88" t="b">
        <v>0</v>
      </c>
      <c r="L150" s="88" t="b">
        <v>0</v>
      </c>
    </row>
    <row r="151" spans="1:12" ht="15">
      <c r="A151" s="88" t="s">
        <v>1112</v>
      </c>
      <c r="B151" s="88" t="s">
        <v>1113</v>
      </c>
      <c r="C151" s="88">
        <v>2</v>
      </c>
      <c r="D151" s="122">
        <v>0.0031536775346052807</v>
      </c>
      <c r="E151" s="122">
        <v>2.623766000133931</v>
      </c>
      <c r="F151" s="88" t="s">
        <v>1129</v>
      </c>
      <c r="G151" s="88" t="b">
        <v>0</v>
      </c>
      <c r="H151" s="88" t="b">
        <v>0</v>
      </c>
      <c r="I151" s="88" t="b">
        <v>0</v>
      </c>
      <c r="J151" s="88" t="b">
        <v>0</v>
      </c>
      <c r="K151" s="88" t="b">
        <v>1</v>
      </c>
      <c r="L151" s="88" t="b">
        <v>0</v>
      </c>
    </row>
    <row r="152" spans="1:12" ht="15">
      <c r="A152" s="88" t="s">
        <v>1113</v>
      </c>
      <c r="B152" s="88" t="s">
        <v>1020</v>
      </c>
      <c r="C152" s="88">
        <v>2</v>
      </c>
      <c r="D152" s="122">
        <v>0.0031536775346052807</v>
      </c>
      <c r="E152" s="122">
        <v>2.3227360044699497</v>
      </c>
      <c r="F152" s="88" t="s">
        <v>1129</v>
      </c>
      <c r="G152" s="88" t="b">
        <v>0</v>
      </c>
      <c r="H152" s="88" t="b">
        <v>1</v>
      </c>
      <c r="I152" s="88" t="b">
        <v>0</v>
      </c>
      <c r="J152" s="88" t="b">
        <v>0</v>
      </c>
      <c r="K152" s="88" t="b">
        <v>0</v>
      </c>
      <c r="L152" s="88" t="b">
        <v>0</v>
      </c>
    </row>
    <row r="153" spans="1:12" ht="15">
      <c r="A153" s="88" t="s">
        <v>862</v>
      </c>
      <c r="B153" s="88" t="s">
        <v>1005</v>
      </c>
      <c r="C153" s="88">
        <v>2</v>
      </c>
      <c r="D153" s="122">
        <v>0.0031536775346052807</v>
      </c>
      <c r="E153" s="122">
        <v>1.5268559871258744</v>
      </c>
      <c r="F153" s="88" t="s">
        <v>1129</v>
      </c>
      <c r="G153" s="88" t="b">
        <v>0</v>
      </c>
      <c r="H153" s="88" t="b">
        <v>0</v>
      </c>
      <c r="I153" s="88" t="b">
        <v>0</v>
      </c>
      <c r="J153" s="88" t="b">
        <v>0</v>
      </c>
      <c r="K153" s="88" t="b">
        <v>0</v>
      </c>
      <c r="L153" s="88" t="b">
        <v>0</v>
      </c>
    </row>
    <row r="154" spans="1:12" ht="15">
      <c r="A154" s="88" t="s">
        <v>1115</v>
      </c>
      <c r="B154" s="88" t="s">
        <v>849</v>
      </c>
      <c r="C154" s="88">
        <v>2</v>
      </c>
      <c r="D154" s="122">
        <v>0.0031536775346052807</v>
      </c>
      <c r="E154" s="122">
        <v>1.208792652163113</v>
      </c>
      <c r="F154" s="88" t="s">
        <v>1129</v>
      </c>
      <c r="G154" s="88" t="b">
        <v>0</v>
      </c>
      <c r="H154" s="88" t="b">
        <v>0</v>
      </c>
      <c r="I154" s="88" t="b">
        <v>0</v>
      </c>
      <c r="J154" s="88" t="b">
        <v>0</v>
      </c>
      <c r="K154" s="88" t="b">
        <v>0</v>
      </c>
      <c r="L154" s="88" t="b">
        <v>0</v>
      </c>
    </row>
    <row r="155" spans="1:12" ht="15">
      <c r="A155" s="88" t="s">
        <v>1055</v>
      </c>
      <c r="B155" s="88" t="s">
        <v>1117</v>
      </c>
      <c r="C155" s="88">
        <v>2</v>
      </c>
      <c r="D155" s="122">
        <v>0.0031536775346052807</v>
      </c>
      <c r="E155" s="122">
        <v>2.44767474107825</v>
      </c>
      <c r="F155" s="88" t="s">
        <v>1129</v>
      </c>
      <c r="G155" s="88" t="b">
        <v>0</v>
      </c>
      <c r="H155" s="88" t="b">
        <v>0</v>
      </c>
      <c r="I155" s="88" t="b">
        <v>0</v>
      </c>
      <c r="J155" s="88" t="b">
        <v>0</v>
      </c>
      <c r="K155" s="88" t="b">
        <v>0</v>
      </c>
      <c r="L155" s="88" t="b">
        <v>0</v>
      </c>
    </row>
    <row r="156" spans="1:12" ht="15">
      <c r="A156" s="88" t="s">
        <v>1117</v>
      </c>
      <c r="B156" s="88" t="s">
        <v>826</v>
      </c>
      <c r="C156" s="88">
        <v>2</v>
      </c>
      <c r="D156" s="122">
        <v>0.0031536775346052807</v>
      </c>
      <c r="E156" s="122">
        <v>1.748704736742231</v>
      </c>
      <c r="F156" s="88" t="s">
        <v>1129</v>
      </c>
      <c r="G156" s="88" t="b">
        <v>0</v>
      </c>
      <c r="H156" s="88" t="b">
        <v>0</v>
      </c>
      <c r="I156" s="88" t="b">
        <v>0</v>
      </c>
      <c r="J156" s="88" t="b">
        <v>0</v>
      </c>
      <c r="K156" s="88" t="b">
        <v>0</v>
      </c>
      <c r="L156" s="88" t="b">
        <v>0</v>
      </c>
    </row>
    <row r="157" spans="1:12" ht="15">
      <c r="A157" s="88" t="s">
        <v>852</v>
      </c>
      <c r="B157" s="88" t="s">
        <v>999</v>
      </c>
      <c r="C157" s="88">
        <v>2</v>
      </c>
      <c r="D157" s="122">
        <v>0.0031536775346052807</v>
      </c>
      <c r="E157" s="122">
        <v>1.2715834820225684</v>
      </c>
      <c r="F157" s="88" t="s">
        <v>1129</v>
      </c>
      <c r="G157" s="88" t="b">
        <v>0</v>
      </c>
      <c r="H157" s="88" t="b">
        <v>0</v>
      </c>
      <c r="I157" s="88" t="b">
        <v>0</v>
      </c>
      <c r="J157" s="88" t="b">
        <v>0</v>
      </c>
      <c r="K157" s="88" t="b">
        <v>0</v>
      </c>
      <c r="L157" s="88" t="b">
        <v>0</v>
      </c>
    </row>
    <row r="158" spans="1:12" ht="15">
      <c r="A158" s="88" t="s">
        <v>999</v>
      </c>
      <c r="B158" s="88" t="s">
        <v>262</v>
      </c>
      <c r="C158" s="88">
        <v>2</v>
      </c>
      <c r="D158" s="122">
        <v>0.0031536775346052807</v>
      </c>
      <c r="E158" s="122">
        <v>1.6025767010639929</v>
      </c>
      <c r="F158" s="88" t="s">
        <v>1129</v>
      </c>
      <c r="G158" s="88" t="b">
        <v>0</v>
      </c>
      <c r="H158" s="88" t="b">
        <v>0</v>
      </c>
      <c r="I158" s="88" t="b">
        <v>0</v>
      </c>
      <c r="J158" s="88" t="b">
        <v>0</v>
      </c>
      <c r="K158" s="88" t="b">
        <v>0</v>
      </c>
      <c r="L158" s="88" t="b">
        <v>0</v>
      </c>
    </row>
    <row r="159" spans="1:12" ht="15">
      <c r="A159" s="88" t="s">
        <v>262</v>
      </c>
      <c r="B159" s="88" t="s">
        <v>853</v>
      </c>
      <c r="C159" s="88">
        <v>2</v>
      </c>
      <c r="D159" s="122">
        <v>0.0031536775346052807</v>
      </c>
      <c r="E159" s="122">
        <v>1.582373314975706</v>
      </c>
      <c r="F159" s="88" t="s">
        <v>1129</v>
      </c>
      <c r="G159" s="88" t="b">
        <v>0</v>
      </c>
      <c r="H159" s="88" t="b">
        <v>0</v>
      </c>
      <c r="I159" s="88" t="b">
        <v>0</v>
      </c>
      <c r="J159" s="88" t="b">
        <v>0</v>
      </c>
      <c r="K159" s="88" t="b">
        <v>0</v>
      </c>
      <c r="L159" s="88" t="b">
        <v>0</v>
      </c>
    </row>
    <row r="160" spans="1:12" ht="15">
      <c r="A160" s="88" t="s">
        <v>853</v>
      </c>
      <c r="B160" s="88" t="s">
        <v>1118</v>
      </c>
      <c r="C160" s="88">
        <v>2</v>
      </c>
      <c r="D160" s="122">
        <v>0.0031536775346052807</v>
      </c>
      <c r="E160" s="122">
        <v>1.883403310639687</v>
      </c>
      <c r="F160" s="88" t="s">
        <v>1129</v>
      </c>
      <c r="G160" s="88" t="b">
        <v>0</v>
      </c>
      <c r="H160" s="88" t="b">
        <v>0</v>
      </c>
      <c r="I160" s="88" t="b">
        <v>0</v>
      </c>
      <c r="J160" s="88" t="b">
        <v>0</v>
      </c>
      <c r="K160" s="88" t="b">
        <v>0</v>
      </c>
      <c r="L160" s="88" t="b">
        <v>0</v>
      </c>
    </row>
    <row r="161" spans="1:12" ht="15">
      <c r="A161" s="88" t="s">
        <v>1118</v>
      </c>
      <c r="B161" s="88" t="s">
        <v>849</v>
      </c>
      <c r="C161" s="88">
        <v>2</v>
      </c>
      <c r="D161" s="122">
        <v>0.0031536775346052807</v>
      </c>
      <c r="E161" s="122">
        <v>1.208792652163113</v>
      </c>
      <c r="F161" s="88" t="s">
        <v>1129</v>
      </c>
      <c r="G161" s="88" t="b">
        <v>0</v>
      </c>
      <c r="H161" s="88" t="b">
        <v>0</v>
      </c>
      <c r="I161" s="88" t="b">
        <v>0</v>
      </c>
      <c r="J161" s="88" t="b">
        <v>0</v>
      </c>
      <c r="K161" s="88" t="b">
        <v>0</v>
      </c>
      <c r="L161" s="88" t="b">
        <v>0</v>
      </c>
    </row>
    <row r="162" spans="1:12" ht="15">
      <c r="A162" s="88" t="s">
        <v>849</v>
      </c>
      <c r="B162" s="88" t="s">
        <v>1119</v>
      </c>
      <c r="C162" s="88">
        <v>2</v>
      </c>
      <c r="D162" s="122">
        <v>0.0031536775346052807</v>
      </c>
      <c r="E162" s="122">
        <v>1.462397997898956</v>
      </c>
      <c r="F162" s="88" t="s">
        <v>1129</v>
      </c>
      <c r="G162" s="88" t="b">
        <v>0</v>
      </c>
      <c r="H162" s="88" t="b">
        <v>0</v>
      </c>
      <c r="I162" s="88" t="b">
        <v>0</v>
      </c>
      <c r="J162" s="88" t="b">
        <v>0</v>
      </c>
      <c r="K162" s="88" t="b">
        <v>0</v>
      </c>
      <c r="L162" s="88" t="b">
        <v>0</v>
      </c>
    </row>
    <row r="163" spans="1:12" ht="15">
      <c r="A163" s="88" t="s">
        <v>1119</v>
      </c>
      <c r="B163" s="88" t="s">
        <v>855</v>
      </c>
      <c r="C163" s="88">
        <v>2</v>
      </c>
      <c r="D163" s="122">
        <v>0.0031536775346052807</v>
      </c>
      <c r="E163" s="122">
        <v>1.8108526434910754</v>
      </c>
      <c r="F163" s="88" t="s">
        <v>1129</v>
      </c>
      <c r="G163" s="88" t="b">
        <v>0</v>
      </c>
      <c r="H163" s="88" t="b">
        <v>0</v>
      </c>
      <c r="I163" s="88" t="b">
        <v>0</v>
      </c>
      <c r="J163" s="88" t="b">
        <v>0</v>
      </c>
      <c r="K163" s="88" t="b">
        <v>0</v>
      </c>
      <c r="L163" s="88" t="b">
        <v>0</v>
      </c>
    </row>
    <row r="164" spans="1:12" ht="15">
      <c r="A164" s="88" t="s">
        <v>855</v>
      </c>
      <c r="B164" s="88" t="s">
        <v>1120</v>
      </c>
      <c r="C164" s="88">
        <v>2</v>
      </c>
      <c r="D164" s="122">
        <v>0.0031536775346052807</v>
      </c>
      <c r="E164" s="122">
        <v>1.883403310639687</v>
      </c>
      <c r="F164" s="88" t="s">
        <v>1129</v>
      </c>
      <c r="G164" s="88" t="b">
        <v>0</v>
      </c>
      <c r="H164" s="88" t="b">
        <v>0</v>
      </c>
      <c r="I164" s="88" t="b">
        <v>0</v>
      </c>
      <c r="J164" s="88" t="b">
        <v>0</v>
      </c>
      <c r="K164" s="88" t="b">
        <v>0</v>
      </c>
      <c r="L164" s="88" t="b">
        <v>0</v>
      </c>
    </row>
    <row r="165" spans="1:12" ht="15">
      <c r="A165" s="88" t="s">
        <v>1120</v>
      </c>
      <c r="B165" s="88" t="s">
        <v>1121</v>
      </c>
      <c r="C165" s="88">
        <v>2</v>
      </c>
      <c r="D165" s="122">
        <v>0.0031536775346052807</v>
      </c>
      <c r="E165" s="122">
        <v>2.623766000133931</v>
      </c>
      <c r="F165" s="88" t="s">
        <v>1129</v>
      </c>
      <c r="G165" s="88" t="b">
        <v>0</v>
      </c>
      <c r="H165" s="88" t="b">
        <v>0</v>
      </c>
      <c r="I165" s="88" t="b">
        <v>0</v>
      </c>
      <c r="J165" s="88" t="b">
        <v>0</v>
      </c>
      <c r="K165" s="88" t="b">
        <v>0</v>
      </c>
      <c r="L165" s="88" t="b">
        <v>0</v>
      </c>
    </row>
    <row r="166" spans="1:12" ht="15">
      <c r="A166" s="88" t="s">
        <v>1121</v>
      </c>
      <c r="B166" s="88" t="s">
        <v>1047</v>
      </c>
      <c r="C166" s="88">
        <v>2</v>
      </c>
      <c r="D166" s="122">
        <v>0.0031536775346052807</v>
      </c>
      <c r="E166" s="122">
        <v>2.44767474107825</v>
      </c>
      <c r="F166" s="88" t="s">
        <v>1129</v>
      </c>
      <c r="G166" s="88" t="b">
        <v>0</v>
      </c>
      <c r="H166" s="88" t="b">
        <v>0</v>
      </c>
      <c r="I166" s="88" t="b">
        <v>0</v>
      </c>
      <c r="J166" s="88" t="b">
        <v>0</v>
      </c>
      <c r="K166" s="88" t="b">
        <v>0</v>
      </c>
      <c r="L166" s="88" t="b">
        <v>0</v>
      </c>
    </row>
    <row r="167" spans="1:12" ht="15">
      <c r="A167" s="88" t="s">
        <v>1047</v>
      </c>
      <c r="B167" s="88" t="s">
        <v>1122</v>
      </c>
      <c r="C167" s="88">
        <v>2</v>
      </c>
      <c r="D167" s="122">
        <v>0.0031536775346052807</v>
      </c>
      <c r="E167" s="122">
        <v>2.44767474107825</v>
      </c>
      <c r="F167" s="88" t="s">
        <v>1129</v>
      </c>
      <c r="G167" s="88" t="b">
        <v>0</v>
      </c>
      <c r="H167" s="88" t="b">
        <v>0</v>
      </c>
      <c r="I167" s="88" t="b">
        <v>0</v>
      </c>
      <c r="J167" s="88" t="b">
        <v>0</v>
      </c>
      <c r="K167" s="88" t="b">
        <v>0</v>
      </c>
      <c r="L167" s="88" t="b">
        <v>0</v>
      </c>
    </row>
    <row r="168" spans="1:12" ht="15">
      <c r="A168" s="88" t="s">
        <v>1122</v>
      </c>
      <c r="B168" s="88" t="s">
        <v>1123</v>
      </c>
      <c r="C168" s="88">
        <v>2</v>
      </c>
      <c r="D168" s="122">
        <v>0.0031536775346052807</v>
      </c>
      <c r="E168" s="122">
        <v>2.623766000133931</v>
      </c>
      <c r="F168" s="88" t="s">
        <v>1129</v>
      </c>
      <c r="G168" s="88" t="b">
        <v>0</v>
      </c>
      <c r="H168" s="88" t="b">
        <v>0</v>
      </c>
      <c r="I168" s="88" t="b">
        <v>0</v>
      </c>
      <c r="J168" s="88" t="b">
        <v>0</v>
      </c>
      <c r="K168" s="88" t="b">
        <v>0</v>
      </c>
      <c r="L168" s="88" t="b">
        <v>0</v>
      </c>
    </row>
    <row r="169" spans="1:12" ht="15">
      <c r="A169" s="88" t="s">
        <v>1123</v>
      </c>
      <c r="B169" s="88" t="s">
        <v>1053</v>
      </c>
      <c r="C169" s="88">
        <v>2</v>
      </c>
      <c r="D169" s="122">
        <v>0.0031536775346052807</v>
      </c>
      <c r="E169" s="122">
        <v>2.44767474107825</v>
      </c>
      <c r="F169" s="88" t="s">
        <v>1129</v>
      </c>
      <c r="G169" s="88" t="b">
        <v>0</v>
      </c>
      <c r="H169" s="88" t="b">
        <v>0</v>
      </c>
      <c r="I169" s="88" t="b">
        <v>0</v>
      </c>
      <c r="J169" s="88" t="b">
        <v>0</v>
      </c>
      <c r="K169" s="88" t="b">
        <v>0</v>
      </c>
      <c r="L169" s="88" t="b">
        <v>0</v>
      </c>
    </row>
    <row r="170" spans="1:12" ht="15">
      <c r="A170" s="88" t="s">
        <v>1053</v>
      </c>
      <c r="B170" s="88" t="s">
        <v>1124</v>
      </c>
      <c r="C170" s="88">
        <v>2</v>
      </c>
      <c r="D170" s="122">
        <v>0.0031536775346052807</v>
      </c>
      <c r="E170" s="122">
        <v>2.44767474107825</v>
      </c>
      <c r="F170" s="88" t="s">
        <v>1129</v>
      </c>
      <c r="G170" s="88" t="b">
        <v>0</v>
      </c>
      <c r="H170" s="88" t="b">
        <v>0</v>
      </c>
      <c r="I170" s="88" t="b">
        <v>0</v>
      </c>
      <c r="J170" s="88" t="b">
        <v>0</v>
      </c>
      <c r="K170" s="88" t="b">
        <v>0</v>
      </c>
      <c r="L170" s="88" t="b">
        <v>0</v>
      </c>
    </row>
    <row r="171" spans="1:12" ht="15">
      <c r="A171" s="88" t="s">
        <v>1124</v>
      </c>
      <c r="B171" s="88" t="s">
        <v>1125</v>
      </c>
      <c r="C171" s="88">
        <v>2</v>
      </c>
      <c r="D171" s="122">
        <v>0.0031536775346052807</v>
      </c>
      <c r="E171" s="122">
        <v>2.623766000133931</v>
      </c>
      <c r="F171" s="88" t="s">
        <v>1129</v>
      </c>
      <c r="G171" s="88" t="b">
        <v>0</v>
      </c>
      <c r="H171" s="88" t="b">
        <v>0</v>
      </c>
      <c r="I171" s="88" t="b">
        <v>0</v>
      </c>
      <c r="J171" s="88" t="b">
        <v>1</v>
      </c>
      <c r="K171" s="88" t="b">
        <v>0</v>
      </c>
      <c r="L171" s="88" t="b">
        <v>0</v>
      </c>
    </row>
    <row r="172" spans="1:12" ht="15">
      <c r="A172" s="88" t="s">
        <v>1126</v>
      </c>
      <c r="B172" s="88" t="s">
        <v>1042</v>
      </c>
      <c r="C172" s="88">
        <v>2</v>
      </c>
      <c r="D172" s="122">
        <v>0.0031536775346052807</v>
      </c>
      <c r="E172" s="122">
        <v>2.44767474107825</v>
      </c>
      <c r="F172" s="88" t="s">
        <v>1129</v>
      </c>
      <c r="G172" s="88" t="b">
        <v>0</v>
      </c>
      <c r="H172" s="88" t="b">
        <v>0</v>
      </c>
      <c r="I172" s="88" t="b">
        <v>0</v>
      </c>
      <c r="J172" s="88" t="b">
        <v>0</v>
      </c>
      <c r="K172" s="88" t="b">
        <v>0</v>
      </c>
      <c r="L172" s="88" t="b">
        <v>0</v>
      </c>
    </row>
    <row r="173" spans="1:12" ht="15">
      <c r="A173" s="88" t="s">
        <v>1042</v>
      </c>
      <c r="B173" s="88" t="s">
        <v>1021</v>
      </c>
      <c r="C173" s="88">
        <v>2</v>
      </c>
      <c r="D173" s="122">
        <v>0.0031536775346052807</v>
      </c>
      <c r="E173" s="122">
        <v>2.44767474107825</v>
      </c>
      <c r="F173" s="88" t="s">
        <v>1129</v>
      </c>
      <c r="G173" s="88" t="b">
        <v>0</v>
      </c>
      <c r="H173" s="88" t="b">
        <v>0</v>
      </c>
      <c r="I173" s="88" t="b">
        <v>0</v>
      </c>
      <c r="J173" s="88" t="b">
        <v>0</v>
      </c>
      <c r="K173" s="88" t="b">
        <v>0</v>
      </c>
      <c r="L173" s="88" t="b">
        <v>0</v>
      </c>
    </row>
    <row r="174" spans="1:12" ht="15">
      <c r="A174" s="88" t="s">
        <v>1021</v>
      </c>
      <c r="B174" s="88" t="s">
        <v>1056</v>
      </c>
      <c r="C174" s="88">
        <v>2</v>
      </c>
      <c r="D174" s="122">
        <v>0.0031536775346052807</v>
      </c>
      <c r="E174" s="122">
        <v>2.3227360044699497</v>
      </c>
      <c r="F174" s="88" t="s">
        <v>1129</v>
      </c>
      <c r="G174" s="88" t="b">
        <v>0</v>
      </c>
      <c r="H174" s="88" t="b">
        <v>0</v>
      </c>
      <c r="I174" s="88" t="b">
        <v>0</v>
      </c>
      <c r="J174" s="88" t="b">
        <v>0</v>
      </c>
      <c r="K174" s="88" t="b">
        <v>0</v>
      </c>
      <c r="L174" s="88" t="b">
        <v>0</v>
      </c>
    </row>
    <row r="175" spans="1:12" ht="15">
      <c r="A175" s="88" t="s">
        <v>1056</v>
      </c>
      <c r="B175" s="88" t="s">
        <v>826</v>
      </c>
      <c r="C175" s="88">
        <v>2</v>
      </c>
      <c r="D175" s="122">
        <v>0.0031536775346052807</v>
      </c>
      <c r="E175" s="122">
        <v>1.5726134776865497</v>
      </c>
      <c r="F175" s="88" t="s">
        <v>1129</v>
      </c>
      <c r="G175" s="88" t="b">
        <v>0</v>
      </c>
      <c r="H175" s="88" t="b">
        <v>0</v>
      </c>
      <c r="I175" s="88" t="b">
        <v>0</v>
      </c>
      <c r="J175" s="88" t="b">
        <v>0</v>
      </c>
      <c r="K175" s="88" t="b">
        <v>0</v>
      </c>
      <c r="L175" s="88" t="b">
        <v>0</v>
      </c>
    </row>
    <row r="176" spans="1:12" ht="15">
      <c r="A176" s="88" t="s">
        <v>853</v>
      </c>
      <c r="B176" s="88" t="s">
        <v>1048</v>
      </c>
      <c r="C176" s="88">
        <v>2</v>
      </c>
      <c r="D176" s="122">
        <v>0.0031536775346052807</v>
      </c>
      <c r="E176" s="122">
        <v>1.707312051584006</v>
      </c>
      <c r="F176" s="88" t="s">
        <v>1129</v>
      </c>
      <c r="G176" s="88" t="b">
        <v>0</v>
      </c>
      <c r="H176" s="88" t="b">
        <v>0</v>
      </c>
      <c r="I176" s="88" t="b">
        <v>0</v>
      </c>
      <c r="J176" s="88" t="b">
        <v>0</v>
      </c>
      <c r="K176" s="88" t="b">
        <v>0</v>
      </c>
      <c r="L176" s="88" t="b">
        <v>0</v>
      </c>
    </row>
    <row r="177" spans="1:12" ht="15">
      <c r="A177" s="88" t="s">
        <v>1050</v>
      </c>
      <c r="B177" s="88" t="s">
        <v>1051</v>
      </c>
      <c r="C177" s="88">
        <v>2</v>
      </c>
      <c r="D177" s="122">
        <v>0.0031536775346052807</v>
      </c>
      <c r="E177" s="122">
        <v>2.271583482022568</v>
      </c>
      <c r="F177" s="88" t="s">
        <v>1129</v>
      </c>
      <c r="G177" s="88" t="b">
        <v>0</v>
      </c>
      <c r="H177" s="88" t="b">
        <v>0</v>
      </c>
      <c r="I177" s="88" t="b">
        <v>0</v>
      </c>
      <c r="J177" s="88" t="b">
        <v>0</v>
      </c>
      <c r="K177" s="88" t="b">
        <v>0</v>
      </c>
      <c r="L177" s="88" t="b">
        <v>0</v>
      </c>
    </row>
    <row r="178" spans="1:12" ht="15">
      <c r="A178" s="88" t="s">
        <v>1051</v>
      </c>
      <c r="B178" s="88" t="s">
        <v>849</v>
      </c>
      <c r="C178" s="88">
        <v>2</v>
      </c>
      <c r="D178" s="122">
        <v>0.0031536775346052807</v>
      </c>
      <c r="E178" s="122">
        <v>1.0327013931074318</v>
      </c>
      <c r="F178" s="88" t="s">
        <v>1129</v>
      </c>
      <c r="G178" s="88" t="b">
        <v>0</v>
      </c>
      <c r="H178" s="88" t="b">
        <v>0</v>
      </c>
      <c r="I178" s="88" t="b">
        <v>0</v>
      </c>
      <c r="J178" s="88" t="b">
        <v>0</v>
      </c>
      <c r="K178" s="88" t="b">
        <v>0</v>
      </c>
      <c r="L178" s="88" t="b">
        <v>0</v>
      </c>
    </row>
    <row r="179" spans="1:12" ht="15">
      <c r="A179" s="88" t="s">
        <v>826</v>
      </c>
      <c r="B179" s="88" t="s">
        <v>852</v>
      </c>
      <c r="C179" s="88">
        <v>9</v>
      </c>
      <c r="D179" s="122">
        <v>0.009091509936160506</v>
      </c>
      <c r="E179" s="122">
        <v>1.4014005407815442</v>
      </c>
      <c r="F179" s="88" t="s">
        <v>776</v>
      </c>
      <c r="G179" s="88" t="b">
        <v>0</v>
      </c>
      <c r="H179" s="88" t="b">
        <v>0</v>
      </c>
      <c r="I179" s="88" t="b">
        <v>0</v>
      </c>
      <c r="J179" s="88" t="b">
        <v>0</v>
      </c>
      <c r="K179" s="88" t="b">
        <v>0</v>
      </c>
      <c r="L179" s="88" t="b">
        <v>0</v>
      </c>
    </row>
    <row r="180" spans="1:12" ht="15">
      <c r="A180" s="88" t="s">
        <v>268</v>
      </c>
      <c r="B180" s="88" t="s">
        <v>266</v>
      </c>
      <c r="C180" s="88">
        <v>8</v>
      </c>
      <c r="D180" s="122">
        <v>0.01101139503594763</v>
      </c>
      <c r="E180" s="122">
        <v>1.5440680443502757</v>
      </c>
      <c r="F180" s="88" t="s">
        <v>776</v>
      </c>
      <c r="G180" s="88" t="b">
        <v>0</v>
      </c>
      <c r="H180" s="88" t="b">
        <v>0</v>
      </c>
      <c r="I180" s="88" t="b">
        <v>0</v>
      </c>
      <c r="J180" s="88" t="b">
        <v>0</v>
      </c>
      <c r="K180" s="88" t="b">
        <v>0</v>
      </c>
      <c r="L180" s="88" t="b">
        <v>0</v>
      </c>
    </row>
    <row r="181" spans="1:12" ht="15">
      <c r="A181" s="88" t="s">
        <v>266</v>
      </c>
      <c r="B181" s="88" t="s">
        <v>281</v>
      </c>
      <c r="C181" s="88">
        <v>8</v>
      </c>
      <c r="D181" s="122">
        <v>0.01101139503594763</v>
      </c>
      <c r="E181" s="122">
        <v>1.5440680443502757</v>
      </c>
      <c r="F181" s="88" t="s">
        <v>776</v>
      </c>
      <c r="G181" s="88" t="b">
        <v>0</v>
      </c>
      <c r="H181" s="88" t="b">
        <v>0</v>
      </c>
      <c r="I181" s="88" t="b">
        <v>0</v>
      </c>
      <c r="J181" s="88" t="b">
        <v>0</v>
      </c>
      <c r="K181" s="88" t="b">
        <v>0</v>
      </c>
      <c r="L181" s="88" t="b">
        <v>0</v>
      </c>
    </row>
    <row r="182" spans="1:12" ht="15">
      <c r="A182" s="88" t="s">
        <v>852</v>
      </c>
      <c r="B182" s="88" t="s">
        <v>853</v>
      </c>
      <c r="C182" s="88">
        <v>8</v>
      </c>
      <c r="D182" s="122">
        <v>0.009454564244600335</v>
      </c>
      <c r="E182" s="122">
        <v>1.396005508894838</v>
      </c>
      <c r="F182" s="88" t="s">
        <v>776</v>
      </c>
      <c r="G182" s="88" t="b">
        <v>0</v>
      </c>
      <c r="H182" s="88" t="b">
        <v>0</v>
      </c>
      <c r="I182" s="88" t="b">
        <v>0</v>
      </c>
      <c r="J182" s="88" t="b">
        <v>0</v>
      </c>
      <c r="K182" s="88" t="b">
        <v>0</v>
      </c>
      <c r="L182" s="88" t="b">
        <v>0</v>
      </c>
    </row>
    <row r="183" spans="1:12" ht="15">
      <c r="A183" s="88" t="s">
        <v>856</v>
      </c>
      <c r="B183" s="88" t="s">
        <v>854</v>
      </c>
      <c r="C183" s="88">
        <v>7</v>
      </c>
      <c r="D183" s="122">
        <v>0.009634970656454177</v>
      </c>
      <c r="E183" s="122">
        <v>1.5440680443502757</v>
      </c>
      <c r="F183" s="88" t="s">
        <v>776</v>
      </c>
      <c r="G183" s="88" t="b">
        <v>0</v>
      </c>
      <c r="H183" s="88" t="b">
        <v>0</v>
      </c>
      <c r="I183" s="88" t="b">
        <v>0</v>
      </c>
      <c r="J183" s="88" t="b">
        <v>0</v>
      </c>
      <c r="K183" s="88" t="b">
        <v>0</v>
      </c>
      <c r="L183" s="88" t="b">
        <v>0</v>
      </c>
    </row>
    <row r="184" spans="1:12" ht="15">
      <c r="A184" s="88" t="s">
        <v>854</v>
      </c>
      <c r="B184" s="88" t="s">
        <v>989</v>
      </c>
      <c r="C184" s="88">
        <v>7</v>
      </c>
      <c r="D184" s="122">
        <v>0.009634970656454177</v>
      </c>
      <c r="E184" s="122">
        <v>1.5440680443502757</v>
      </c>
      <c r="F184" s="88" t="s">
        <v>776</v>
      </c>
      <c r="G184" s="88" t="b">
        <v>0</v>
      </c>
      <c r="H184" s="88" t="b">
        <v>0</v>
      </c>
      <c r="I184" s="88" t="b">
        <v>0</v>
      </c>
      <c r="J184" s="88" t="b">
        <v>0</v>
      </c>
      <c r="K184" s="88" t="b">
        <v>0</v>
      </c>
      <c r="L184" s="88" t="b">
        <v>0</v>
      </c>
    </row>
    <row r="185" spans="1:12" ht="15">
      <c r="A185" s="88" t="s">
        <v>989</v>
      </c>
      <c r="B185" s="88" t="s">
        <v>826</v>
      </c>
      <c r="C185" s="88">
        <v>7</v>
      </c>
      <c r="D185" s="122">
        <v>0.009634970656454177</v>
      </c>
      <c r="E185" s="122">
        <v>1.4471580313422192</v>
      </c>
      <c r="F185" s="88" t="s">
        <v>776</v>
      </c>
      <c r="G185" s="88" t="b">
        <v>0</v>
      </c>
      <c r="H185" s="88" t="b">
        <v>0</v>
      </c>
      <c r="I185" s="88" t="b">
        <v>0</v>
      </c>
      <c r="J185" s="88" t="b">
        <v>0</v>
      </c>
      <c r="K185" s="88" t="b">
        <v>0</v>
      </c>
      <c r="L185" s="88" t="b">
        <v>0</v>
      </c>
    </row>
    <row r="186" spans="1:12" ht="15">
      <c r="A186" s="88" t="s">
        <v>853</v>
      </c>
      <c r="B186" s="88" t="s">
        <v>990</v>
      </c>
      <c r="C186" s="88">
        <v>7</v>
      </c>
      <c r="D186" s="122">
        <v>0.009634970656454177</v>
      </c>
      <c r="E186" s="122">
        <v>1.4929155219028944</v>
      </c>
      <c r="F186" s="88" t="s">
        <v>776</v>
      </c>
      <c r="G186" s="88" t="b">
        <v>0</v>
      </c>
      <c r="H186" s="88" t="b">
        <v>0</v>
      </c>
      <c r="I186" s="88" t="b">
        <v>0</v>
      </c>
      <c r="J186" s="88" t="b">
        <v>0</v>
      </c>
      <c r="K186" s="88" t="b">
        <v>0</v>
      </c>
      <c r="L186" s="88" t="b">
        <v>0</v>
      </c>
    </row>
    <row r="187" spans="1:12" ht="15">
      <c r="A187" s="88" t="s">
        <v>990</v>
      </c>
      <c r="B187" s="88" t="s">
        <v>991</v>
      </c>
      <c r="C187" s="88">
        <v>7</v>
      </c>
      <c r="D187" s="122">
        <v>0.009634970656454177</v>
      </c>
      <c r="E187" s="122">
        <v>1.6020599913279623</v>
      </c>
      <c r="F187" s="88" t="s">
        <v>776</v>
      </c>
      <c r="G187" s="88" t="b">
        <v>0</v>
      </c>
      <c r="H187" s="88" t="b">
        <v>0</v>
      </c>
      <c r="I187" s="88" t="b">
        <v>0</v>
      </c>
      <c r="J187" s="88" t="b">
        <v>0</v>
      </c>
      <c r="K187" s="88" t="b">
        <v>0</v>
      </c>
      <c r="L187" s="88" t="b">
        <v>0</v>
      </c>
    </row>
    <row r="188" spans="1:12" ht="15">
      <c r="A188" s="88" t="s">
        <v>991</v>
      </c>
      <c r="B188" s="88" t="s">
        <v>992</v>
      </c>
      <c r="C188" s="88">
        <v>7</v>
      </c>
      <c r="D188" s="122">
        <v>0.009634970656454177</v>
      </c>
      <c r="E188" s="122">
        <v>1.6020599913279623</v>
      </c>
      <c r="F188" s="88" t="s">
        <v>776</v>
      </c>
      <c r="G188" s="88" t="b">
        <v>0</v>
      </c>
      <c r="H188" s="88" t="b">
        <v>0</v>
      </c>
      <c r="I188" s="88" t="b">
        <v>0</v>
      </c>
      <c r="J188" s="88" t="b">
        <v>0</v>
      </c>
      <c r="K188" s="88" t="b">
        <v>0</v>
      </c>
      <c r="L188" s="88" t="b">
        <v>0</v>
      </c>
    </row>
    <row r="189" spans="1:12" ht="15">
      <c r="A189" s="88" t="s">
        <v>992</v>
      </c>
      <c r="B189" s="88" t="s">
        <v>993</v>
      </c>
      <c r="C189" s="88">
        <v>7</v>
      </c>
      <c r="D189" s="122">
        <v>0.009634970656454177</v>
      </c>
      <c r="E189" s="122">
        <v>1.6020599913279623</v>
      </c>
      <c r="F189" s="88" t="s">
        <v>776</v>
      </c>
      <c r="G189" s="88" t="b">
        <v>0</v>
      </c>
      <c r="H189" s="88" t="b">
        <v>0</v>
      </c>
      <c r="I189" s="88" t="b">
        <v>0</v>
      </c>
      <c r="J189" s="88" t="b">
        <v>0</v>
      </c>
      <c r="K189" s="88" t="b">
        <v>0</v>
      </c>
      <c r="L189" s="88" t="b">
        <v>0</v>
      </c>
    </row>
    <row r="190" spans="1:12" ht="15">
      <c r="A190" s="88" t="s">
        <v>993</v>
      </c>
      <c r="B190" s="88" t="s">
        <v>994</v>
      </c>
      <c r="C190" s="88">
        <v>7</v>
      </c>
      <c r="D190" s="122">
        <v>0.009634970656454177</v>
      </c>
      <c r="E190" s="122">
        <v>1.6020599913279623</v>
      </c>
      <c r="F190" s="88" t="s">
        <v>776</v>
      </c>
      <c r="G190" s="88" t="b">
        <v>0</v>
      </c>
      <c r="H190" s="88" t="b">
        <v>0</v>
      </c>
      <c r="I190" s="88" t="b">
        <v>0</v>
      </c>
      <c r="J190" s="88" t="b">
        <v>0</v>
      </c>
      <c r="K190" s="88" t="b">
        <v>0</v>
      </c>
      <c r="L190" s="88" t="b">
        <v>0</v>
      </c>
    </row>
    <row r="191" spans="1:12" ht="15">
      <c r="A191" s="88" t="s">
        <v>994</v>
      </c>
      <c r="B191" s="88" t="s">
        <v>995</v>
      </c>
      <c r="C191" s="88">
        <v>7</v>
      </c>
      <c r="D191" s="122">
        <v>0.009634970656454177</v>
      </c>
      <c r="E191" s="122">
        <v>1.6020599913279623</v>
      </c>
      <c r="F191" s="88" t="s">
        <v>776</v>
      </c>
      <c r="G191" s="88" t="b">
        <v>0</v>
      </c>
      <c r="H191" s="88" t="b">
        <v>0</v>
      </c>
      <c r="I191" s="88" t="b">
        <v>0</v>
      </c>
      <c r="J191" s="88" t="b">
        <v>0</v>
      </c>
      <c r="K191" s="88" t="b">
        <v>0</v>
      </c>
      <c r="L191" s="88" t="b">
        <v>0</v>
      </c>
    </row>
    <row r="192" spans="1:12" ht="15">
      <c r="A192" s="88" t="s">
        <v>995</v>
      </c>
      <c r="B192" s="88" t="s">
        <v>855</v>
      </c>
      <c r="C192" s="88">
        <v>7</v>
      </c>
      <c r="D192" s="122">
        <v>0.009634970656454177</v>
      </c>
      <c r="E192" s="122">
        <v>1.5440680443502757</v>
      </c>
      <c r="F192" s="88" t="s">
        <v>776</v>
      </c>
      <c r="G192" s="88" t="b">
        <v>0</v>
      </c>
      <c r="H192" s="88" t="b">
        <v>0</v>
      </c>
      <c r="I192" s="88" t="b">
        <v>0</v>
      </c>
      <c r="J192" s="88" t="b">
        <v>0</v>
      </c>
      <c r="K192" s="88" t="b">
        <v>0</v>
      </c>
      <c r="L192" s="88" t="b">
        <v>0</v>
      </c>
    </row>
    <row r="193" spans="1:12" ht="15">
      <c r="A193" s="88" t="s">
        <v>855</v>
      </c>
      <c r="B193" s="88" t="s">
        <v>849</v>
      </c>
      <c r="C193" s="88">
        <v>7</v>
      </c>
      <c r="D193" s="122">
        <v>0.009634970656454177</v>
      </c>
      <c r="E193" s="122">
        <v>1.1104124834117035</v>
      </c>
      <c r="F193" s="88" t="s">
        <v>776</v>
      </c>
      <c r="G193" s="88" t="b">
        <v>0</v>
      </c>
      <c r="H193" s="88" t="b">
        <v>0</v>
      </c>
      <c r="I193" s="88" t="b">
        <v>0</v>
      </c>
      <c r="J193" s="88" t="b">
        <v>0</v>
      </c>
      <c r="K193" s="88" t="b">
        <v>0</v>
      </c>
      <c r="L193" s="88" t="b">
        <v>0</v>
      </c>
    </row>
    <row r="194" spans="1:12" ht="15">
      <c r="A194" s="88" t="s">
        <v>281</v>
      </c>
      <c r="B194" s="88" t="s">
        <v>265</v>
      </c>
      <c r="C194" s="88">
        <v>5</v>
      </c>
      <c r="D194" s="122">
        <v>0.009333934576632336</v>
      </c>
      <c r="E194" s="122">
        <v>1.4648867983026508</v>
      </c>
      <c r="F194" s="88" t="s">
        <v>776</v>
      </c>
      <c r="G194" s="88" t="b">
        <v>0</v>
      </c>
      <c r="H194" s="88" t="b">
        <v>0</v>
      </c>
      <c r="I194" s="88" t="b">
        <v>0</v>
      </c>
      <c r="J194" s="88" t="b">
        <v>0</v>
      </c>
      <c r="K194" s="88" t="b">
        <v>0</v>
      </c>
      <c r="L194" s="88" t="b">
        <v>0</v>
      </c>
    </row>
    <row r="195" spans="1:12" ht="15">
      <c r="A195" s="88" t="s">
        <v>1048</v>
      </c>
      <c r="B195" s="88" t="s">
        <v>1049</v>
      </c>
      <c r="C195" s="88">
        <v>2</v>
      </c>
      <c r="D195" s="122">
        <v>0.006404312143888086</v>
      </c>
      <c r="E195" s="122">
        <v>2.146128035678238</v>
      </c>
      <c r="F195" s="88" t="s">
        <v>776</v>
      </c>
      <c r="G195" s="88" t="b">
        <v>0</v>
      </c>
      <c r="H195" s="88" t="b">
        <v>0</v>
      </c>
      <c r="I195" s="88" t="b">
        <v>0</v>
      </c>
      <c r="J195" s="88" t="b">
        <v>0</v>
      </c>
      <c r="K195" s="88" t="b">
        <v>0</v>
      </c>
      <c r="L195" s="88" t="b">
        <v>0</v>
      </c>
    </row>
    <row r="196" spans="1:12" ht="15">
      <c r="A196" s="88" t="s">
        <v>1049</v>
      </c>
      <c r="B196" s="88" t="s">
        <v>1050</v>
      </c>
      <c r="C196" s="88">
        <v>2</v>
      </c>
      <c r="D196" s="122">
        <v>0.006404312143888086</v>
      </c>
      <c r="E196" s="122">
        <v>2.146128035678238</v>
      </c>
      <c r="F196" s="88" t="s">
        <v>776</v>
      </c>
      <c r="G196" s="88" t="b">
        <v>0</v>
      </c>
      <c r="H196" s="88" t="b">
        <v>0</v>
      </c>
      <c r="I196" s="88" t="b">
        <v>0</v>
      </c>
      <c r="J196" s="88" t="b">
        <v>0</v>
      </c>
      <c r="K196" s="88" t="b">
        <v>0</v>
      </c>
      <c r="L196" s="88" t="b">
        <v>0</v>
      </c>
    </row>
    <row r="197" spans="1:12" ht="15">
      <c r="A197" s="88" t="s">
        <v>861</v>
      </c>
      <c r="B197" s="88" t="s">
        <v>861</v>
      </c>
      <c r="C197" s="88">
        <v>2</v>
      </c>
      <c r="D197" s="122">
        <v>0.006404312143888086</v>
      </c>
      <c r="E197" s="122">
        <v>1.271066772286538</v>
      </c>
      <c r="F197" s="88" t="s">
        <v>776</v>
      </c>
      <c r="G197" s="88" t="b">
        <v>0</v>
      </c>
      <c r="H197" s="88" t="b">
        <v>0</v>
      </c>
      <c r="I197" s="88" t="b">
        <v>0</v>
      </c>
      <c r="J197" s="88" t="b">
        <v>0</v>
      </c>
      <c r="K197" s="88" t="b">
        <v>0</v>
      </c>
      <c r="L197" s="88" t="b">
        <v>0</v>
      </c>
    </row>
    <row r="198" spans="1:12" ht="15">
      <c r="A198" s="88" t="s">
        <v>281</v>
      </c>
      <c r="B198" s="88" t="s">
        <v>849</v>
      </c>
      <c r="C198" s="88">
        <v>2</v>
      </c>
      <c r="D198" s="122">
        <v>0.006404312143888086</v>
      </c>
      <c r="E198" s="122">
        <v>0.566344439061428</v>
      </c>
      <c r="F198" s="88" t="s">
        <v>776</v>
      </c>
      <c r="G198" s="88" t="b">
        <v>0</v>
      </c>
      <c r="H198" s="88" t="b">
        <v>0</v>
      </c>
      <c r="I198" s="88" t="b">
        <v>0</v>
      </c>
      <c r="J198" s="88" t="b">
        <v>0</v>
      </c>
      <c r="K198" s="88" t="b">
        <v>0</v>
      </c>
      <c r="L198" s="88" t="b">
        <v>0</v>
      </c>
    </row>
    <row r="199" spans="1:12" ht="15">
      <c r="A199" s="88" t="s">
        <v>866</v>
      </c>
      <c r="B199" s="88" t="s">
        <v>867</v>
      </c>
      <c r="C199" s="88">
        <v>2</v>
      </c>
      <c r="D199" s="122">
        <v>0.006404312143888086</v>
      </c>
      <c r="E199" s="122">
        <v>2.146128035678238</v>
      </c>
      <c r="F199" s="88" t="s">
        <v>776</v>
      </c>
      <c r="G199" s="88" t="b">
        <v>0</v>
      </c>
      <c r="H199" s="88" t="b">
        <v>0</v>
      </c>
      <c r="I199" s="88" t="b">
        <v>0</v>
      </c>
      <c r="J199" s="88" t="b">
        <v>0</v>
      </c>
      <c r="K199" s="88" t="b">
        <v>0</v>
      </c>
      <c r="L199" s="88" t="b">
        <v>0</v>
      </c>
    </row>
    <row r="200" spans="1:12" ht="15">
      <c r="A200" s="88" t="s">
        <v>850</v>
      </c>
      <c r="B200" s="88" t="s">
        <v>996</v>
      </c>
      <c r="C200" s="88">
        <v>2</v>
      </c>
      <c r="D200" s="122">
        <v>0.006404312143888086</v>
      </c>
      <c r="E200" s="122">
        <v>1.6690067809585756</v>
      </c>
      <c r="F200" s="88" t="s">
        <v>776</v>
      </c>
      <c r="G200" s="88" t="b">
        <v>0</v>
      </c>
      <c r="H200" s="88" t="b">
        <v>0</v>
      </c>
      <c r="I200" s="88" t="b">
        <v>0</v>
      </c>
      <c r="J200" s="88" t="b">
        <v>0</v>
      </c>
      <c r="K200" s="88" t="b">
        <v>0</v>
      </c>
      <c r="L200" s="88" t="b">
        <v>0</v>
      </c>
    </row>
    <row r="201" spans="1:12" ht="15">
      <c r="A201" s="88" t="s">
        <v>850</v>
      </c>
      <c r="B201" s="88" t="s">
        <v>864</v>
      </c>
      <c r="C201" s="88">
        <v>5</v>
      </c>
      <c r="D201" s="122">
        <v>0.00714089347353865</v>
      </c>
      <c r="E201" s="122">
        <v>1.5421548497059951</v>
      </c>
      <c r="F201" s="88" t="s">
        <v>777</v>
      </c>
      <c r="G201" s="88" t="b">
        <v>0</v>
      </c>
      <c r="H201" s="88" t="b">
        <v>0</v>
      </c>
      <c r="I201" s="88" t="b">
        <v>0</v>
      </c>
      <c r="J201" s="88" t="b">
        <v>0</v>
      </c>
      <c r="K201" s="88" t="b">
        <v>0</v>
      </c>
      <c r="L201" s="88" t="b">
        <v>0</v>
      </c>
    </row>
    <row r="202" spans="1:12" ht="15">
      <c r="A202" s="88" t="s">
        <v>864</v>
      </c>
      <c r="B202" s="88" t="s">
        <v>988</v>
      </c>
      <c r="C202" s="88">
        <v>5</v>
      </c>
      <c r="D202" s="122">
        <v>0.00714089347353865</v>
      </c>
      <c r="E202" s="122">
        <v>1.9571281976768131</v>
      </c>
      <c r="F202" s="88" t="s">
        <v>777</v>
      </c>
      <c r="G202" s="88" t="b">
        <v>0</v>
      </c>
      <c r="H202" s="88" t="b">
        <v>0</v>
      </c>
      <c r="I202" s="88" t="b">
        <v>0</v>
      </c>
      <c r="J202" s="88" t="b">
        <v>0</v>
      </c>
      <c r="K202" s="88" t="b">
        <v>0</v>
      </c>
      <c r="L202" s="88" t="b">
        <v>0</v>
      </c>
    </row>
    <row r="203" spans="1:12" ht="15">
      <c r="A203" s="88" t="s">
        <v>850</v>
      </c>
      <c r="B203" s="88" t="s">
        <v>997</v>
      </c>
      <c r="C203" s="88">
        <v>5</v>
      </c>
      <c r="D203" s="122">
        <v>0.00714089347353865</v>
      </c>
      <c r="E203" s="122">
        <v>1.5421548497059951</v>
      </c>
      <c r="F203" s="88" t="s">
        <v>777</v>
      </c>
      <c r="G203" s="88" t="b">
        <v>0</v>
      </c>
      <c r="H203" s="88" t="b">
        <v>0</v>
      </c>
      <c r="I203" s="88" t="b">
        <v>0</v>
      </c>
      <c r="J203" s="88" t="b">
        <v>0</v>
      </c>
      <c r="K203" s="88" t="b">
        <v>0</v>
      </c>
      <c r="L203" s="88" t="b">
        <v>0</v>
      </c>
    </row>
    <row r="204" spans="1:12" ht="15">
      <c r="A204" s="88" t="s">
        <v>997</v>
      </c>
      <c r="B204" s="88" t="s">
        <v>998</v>
      </c>
      <c r="C204" s="88">
        <v>5</v>
      </c>
      <c r="D204" s="122">
        <v>0.00714089347353865</v>
      </c>
      <c r="E204" s="122">
        <v>1.9571281976768131</v>
      </c>
      <c r="F204" s="88" t="s">
        <v>777</v>
      </c>
      <c r="G204" s="88" t="b">
        <v>0</v>
      </c>
      <c r="H204" s="88" t="b">
        <v>0</v>
      </c>
      <c r="I204" s="88" t="b">
        <v>0</v>
      </c>
      <c r="J204" s="88" t="b">
        <v>0</v>
      </c>
      <c r="K204" s="88" t="b">
        <v>0</v>
      </c>
      <c r="L204" s="88" t="b">
        <v>0</v>
      </c>
    </row>
    <row r="205" spans="1:12" ht="15">
      <c r="A205" s="88" t="s">
        <v>998</v>
      </c>
      <c r="B205" s="88" t="s">
        <v>849</v>
      </c>
      <c r="C205" s="88">
        <v>4</v>
      </c>
      <c r="D205" s="122">
        <v>0.0065253773617077035</v>
      </c>
      <c r="E205" s="122">
        <v>1.1789769472931695</v>
      </c>
      <c r="F205" s="88" t="s">
        <v>777</v>
      </c>
      <c r="G205" s="88" t="b">
        <v>0</v>
      </c>
      <c r="H205" s="88" t="b">
        <v>0</v>
      </c>
      <c r="I205" s="88" t="b">
        <v>0</v>
      </c>
      <c r="J205" s="88" t="b">
        <v>0</v>
      </c>
      <c r="K205" s="88" t="b">
        <v>0</v>
      </c>
      <c r="L205" s="88" t="b">
        <v>0</v>
      </c>
    </row>
    <row r="206" spans="1:12" ht="15">
      <c r="A206" s="88" t="s">
        <v>268</v>
      </c>
      <c r="B206" s="88" t="s">
        <v>266</v>
      </c>
      <c r="C206" s="88">
        <v>4</v>
      </c>
      <c r="D206" s="122">
        <v>0.0065253773617077035</v>
      </c>
      <c r="E206" s="122">
        <v>1.9571281976768131</v>
      </c>
      <c r="F206" s="88" t="s">
        <v>777</v>
      </c>
      <c r="G206" s="88" t="b">
        <v>0</v>
      </c>
      <c r="H206" s="88" t="b">
        <v>0</v>
      </c>
      <c r="I206" s="88" t="b">
        <v>0</v>
      </c>
      <c r="J206" s="88" t="b">
        <v>0</v>
      </c>
      <c r="K206" s="88" t="b">
        <v>0</v>
      </c>
      <c r="L206" s="88" t="b">
        <v>0</v>
      </c>
    </row>
    <row r="207" spans="1:12" ht="15">
      <c r="A207" s="88" t="s">
        <v>266</v>
      </c>
      <c r="B207" s="88" t="s">
        <v>281</v>
      </c>
      <c r="C207" s="88">
        <v>4</v>
      </c>
      <c r="D207" s="122">
        <v>0.0065253773617077035</v>
      </c>
      <c r="E207" s="122">
        <v>1.9571281976768131</v>
      </c>
      <c r="F207" s="88" t="s">
        <v>777</v>
      </c>
      <c r="G207" s="88" t="b">
        <v>0</v>
      </c>
      <c r="H207" s="88" t="b">
        <v>0</v>
      </c>
      <c r="I207" s="88" t="b">
        <v>0</v>
      </c>
      <c r="J207" s="88" t="b">
        <v>0</v>
      </c>
      <c r="K207" s="88" t="b">
        <v>0</v>
      </c>
      <c r="L207" s="88" t="b">
        <v>0</v>
      </c>
    </row>
    <row r="208" spans="1:12" ht="15">
      <c r="A208" s="88" t="s">
        <v>866</v>
      </c>
      <c r="B208" s="88" t="s">
        <v>867</v>
      </c>
      <c r="C208" s="88">
        <v>4</v>
      </c>
      <c r="D208" s="122">
        <v>0.0065253773617077035</v>
      </c>
      <c r="E208" s="122">
        <v>2.0540382106848694</v>
      </c>
      <c r="F208" s="88" t="s">
        <v>777</v>
      </c>
      <c r="G208" s="88" t="b">
        <v>0</v>
      </c>
      <c r="H208" s="88" t="b">
        <v>0</v>
      </c>
      <c r="I208" s="88" t="b">
        <v>0</v>
      </c>
      <c r="J208" s="88" t="b">
        <v>0</v>
      </c>
      <c r="K208" s="88" t="b">
        <v>0</v>
      </c>
      <c r="L208" s="88" t="b">
        <v>0</v>
      </c>
    </row>
    <row r="209" spans="1:12" ht="15">
      <c r="A209" s="88" t="s">
        <v>1033</v>
      </c>
      <c r="B209" s="88" t="s">
        <v>850</v>
      </c>
      <c r="C209" s="88">
        <v>3</v>
      </c>
      <c r="D209" s="122">
        <v>0.0056798112389430415</v>
      </c>
      <c r="E209" s="122">
        <v>1.5421548497059951</v>
      </c>
      <c r="F209" s="88" t="s">
        <v>777</v>
      </c>
      <c r="G209" s="88" t="b">
        <v>0</v>
      </c>
      <c r="H209" s="88" t="b">
        <v>0</v>
      </c>
      <c r="I209" s="88" t="b">
        <v>0</v>
      </c>
      <c r="J209" s="88" t="b">
        <v>0</v>
      </c>
      <c r="K209" s="88" t="b">
        <v>0</v>
      </c>
      <c r="L209" s="88" t="b">
        <v>0</v>
      </c>
    </row>
    <row r="210" spans="1:12" ht="15">
      <c r="A210" s="88" t="s">
        <v>1011</v>
      </c>
      <c r="B210" s="88" t="s">
        <v>859</v>
      </c>
      <c r="C210" s="88">
        <v>3</v>
      </c>
      <c r="D210" s="122">
        <v>0.0056798112389430415</v>
      </c>
      <c r="E210" s="122">
        <v>1.7530082150208883</v>
      </c>
      <c r="F210" s="88" t="s">
        <v>777</v>
      </c>
      <c r="G210" s="88" t="b">
        <v>0</v>
      </c>
      <c r="H210" s="88" t="b">
        <v>0</v>
      </c>
      <c r="I210" s="88" t="b">
        <v>0</v>
      </c>
      <c r="J210" s="88" t="b">
        <v>0</v>
      </c>
      <c r="K210" s="88" t="b">
        <v>0</v>
      </c>
      <c r="L210" s="88" t="b">
        <v>0</v>
      </c>
    </row>
    <row r="211" spans="1:12" ht="15">
      <c r="A211" s="88" t="s">
        <v>859</v>
      </c>
      <c r="B211" s="88" t="s">
        <v>850</v>
      </c>
      <c r="C211" s="88">
        <v>3</v>
      </c>
      <c r="D211" s="122">
        <v>0.0056798112389430415</v>
      </c>
      <c r="E211" s="122">
        <v>1.241124854042014</v>
      </c>
      <c r="F211" s="88" t="s">
        <v>777</v>
      </c>
      <c r="G211" s="88" t="b">
        <v>0</v>
      </c>
      <c r="H211" s="88" t="b">
        <v>0</v>
      </c>
      <c r="I211" s="88" t="b">
        <v>0</v>
      </c>
      <c r="J211" s="88" t="b">
        <v>0</v>
      </c>
      <c r="K211" s="88" t="b">
        <v>0</v>
      </c>
      <c r="L211" s="88" t="b">
        <v>0</v>
      </c>
    </row>
    <row r="212" spans="1:12" ht="15">
      <c r="A212" s="88" t="s">
        <v>849</v>
      </c>
      <c r="B212" s="88" t="s">
        <v>863</v>
      </c>
      <c r="C212" s="88">
        <v>3</v>
      </c>
      <c r="D212" s="122">
        <v>0.0056798112389430415</v>
      </c>
      <c r="E212" s="122">
        <v>1.377344601060003</v>
      </c>
      <c r="F212" s="88" t="s">
        <v>777</v>
      </c>
      <c r="G212" s="88" t="b">
        <v>0</v>
      </c>
      <c r="H212" s="88" t="b">
        <v>0</v>
      </c>
      <c r="I212" s="88" t="b">
        <v>0</v>
      </c>
      <c r="J212" s="88" t="b">
        <v>1</v>
      </c>
      <c r="K212" s="88" t="b">
        <v>0</v>
      </c>
      <c r="L212" s="88" t="b">
        <v>0</v>
      </c>
    </row>
    <row r="213" spans="1:12" ht="15">
      <c r="A213" s="88" t="s">
        <v>863</v>
      </c>
      <c r="B213" s="88" t="s">
        <v>1022</v>
      </c>
      <c r="C213" s="88">
        <v>3</v>
      </c>
      <c r="D213" s="122">
        <v>0.0056798112389430415</v>
      </c>
      <c r="E213" s="122">
        <v>1.9571281976768131</v>
      </c>
      <c r="F213" s="88" t="s">
        <v>777</v>
      </c>
      <c r="G213" s="88" t="b">
        <v>1</v>
      </c>
      <c r="H213" s="88" t="b">
        <v>0</v>
      </c>
      <c r="I213" s="88" t="b">
        <v>0</v>
      </c>
      <c r="J213" s="88" t="b">
        <v>0</v>
      </c>
      <c r="K213" s="88" t="b">
        <v>0</v>
      </c>
      <c r="L213" s="88" t="b">
        <v>0</v>
      </c>
    </row>
    <row r="214" spans="1:12" ht="15">
      <c r="A214" s="88" t="s">
        <v>1022</v>
      </c>
      <c r="B214" s="88" t="s">
        <v>1012</v>
      </c>
      <c r="C214" s="88">
        <v>3</v>
      </c>
      <c r="D214" s="122">
        <v>0.0056798112389430415</v>
      </c>
      <c r="E214" s="122">
        <v>2.0540382106848694</v>
      </c>
      <c r="F214" s="88" t="s">
        <v>777</v>
      </c>
      <c r="G214" s="88" t="b">
        <v>0</v>
      </c>
      <c r="H214" s="88" t="b">
        <v>0</v>
      </c>
      <c r="I214" s="88" t="b">
        <v>0</v>
      </c>
      <c r="J214" s="88" t="b">
        <v>0</v>
      </c>
      <c r="K214" s="88" t="b">
        <v>0</v>
      </c>
      <c r="L214" s="88" t="b">
        <v>0</v>
      </c>
    </row>
    <row r="215" spans="1:12" ht="15">
      <c r="A215" s="88" t="s">
        <v>1012</v>
      </c>
      <c r="B215" s="88" t="s">
        <v>1023</v>
      </c>
      <c r="C215" s="88">
        <v>3</v>
      </c>
      <c r="D215" s="122">
        <v>0.0056798112389430415</v>
      </c>
      <c r="E215" s="122">
        <v>2.0540382106848694</v>
      </c>
      <c r="F215" s="88" t="s">
        <v>777</v>
      </c>
      <c r="G215" s="88" t="b">
        <v>0</v>
      </c>
      <c r="H215" s="88" t="b">
        <v>0</v>
      </c>
      <c r="I215" s="88" t="b">
        <v>0</v>
      </c>
      <c r="J215" s="88" t="b">
        <v>0</v>
      </c>
      <c r="K215" s="88" t="b">
        <v>0</v>
      </c>
      <c r="L215" s="88" t="b">
        <v>0</v>
      </c>
    </row>
    <row r="216" spans="1:12" ht="15">
      <c r="A216" s="88" t="s">
        <v>1023</v>
      </c>
      <c r="B216" s="88" t="s">
        <v>1024</v>
      </c>
      <c r="C216" s="88">
        <v>3</v>
      </c>
      <c r="D216" s="122">
        <v>0.0056798112389430415</v>
      </c>
      <c r="E216" s="122">
        <v>2.1789769472931693</v>
      </c>
      <c r="F216" s="88" t="s">
        <v>777</v>
      </c>
      <c r="G216" s="88" t="b">
        <v>0</v>
      </c>
      <c r="H216" s="88" t="b">
        <v>0</v>
      </c>
      <c r="I216" s="88" t="b">
        <v>0</v>
      </c>
      <c r="J216" s="88" t="b">
        <v>0</v>
      </c>
      <c r="K216" s="88" t="b">
        <v>1</v>
      </c>
      <c r="L216" s="88" t="b">
        <v>0</v>
      </c>
    </row>
    <row r="217" spans="1:12" ht="15">
      <c r="A217" s="88" t="s">
        <v>1024</v>
      </c>
      <c r="B217" s="88" t="s">
        <v>1025</v>
      </c>
      <c r="C217" s="88">
        <v>3</v>
      </c>
      <c r="D217" s="122">
        <v>0.0056798112389430415</v>
      </c>
      <c r="E217" s="122">
        <v>2.1789769472931693</v>
      </c>
      <c r="F217" s="88" t="s">
        <v>777</v>
      </c>
      <c r="G217" s="88" t="b">
        <v>0</v>
      </c>
      <c r="H217" s="88" t="b">
        <v>1</v>
      </c>
      <c r="I217" s="88" t="b">
        <v>0</v>
      </c>
      <c r="J217" s="88" t="b">
        <v>0</v>
      </c>
      <c r="K217" s="88" t="b">
        <v>0</v>
      </c>
      <c r="L217" s="88" t="b">
        <v>0</v>
      </c>
    </row>
    <row r="218" spans="1:12" ht="15">
      <c r="A218" s="88" t="s">
        <v>1025</v>
      </c>
      <c r="B218" s="88" t="s">
        <v>1026</v>
      </c>
      <c r="C218" s="88">
        <v>3</v>
      </c>
      <c r="D218" s="122">
        <v>0.0056798112389430415</v>
      </c>
      <c r="E218" s="122">
        <v>2.1789769472931693</v>
      </c>
      <c r="F218" s="88" t="s">
        <v>777</v>
      </c>
      <c r="G218" s="88" t="b">
        <v>0</v>
      </c>
      <c r="H218" s="88" t="b">
        <v>0</v>
      </c>
      <c r="I218" s="88" t="b">
        <v>0</v>
      </c>
      <c r="J218" s="88" t="b">
        <v>0</v>
      </c>
      <c r="K218" s="88" t="b">
        <v>0</v>
      </c>
      <c r="L218" s="88" t="b">
        <v>0</v>
      </c>
    </row>
    <row r="219" spans="1:12" ht="15">
      <c r="A219" s="88" t="s">
        <v>1026</v>
      </c>
      <c r="B219" s="88" t="s">
        <v>270</v>
      </c>
      <c r="C219" s="88">
        <v>3</v>
      </c>
      <c r="D219" s="122">
        <v>0.0056798112389430415</v>
      </c>
      <c r="E219" s="122">
        <v>2.1789769472931693</v>
      </c>
      <c r="F219" s="88" t="s">
        <v>777</v>
      </c>
      <c r="G219" s="88" t="b">
        <v>0</v>
      </c>
      <c r="H219" s="88" t="b">
        <v>0</v>
      </c>
      <c r="I219" s="88" t="b">
        <v>0</v>
      </c>
      <c r="J219" s="88" t="b">
        <v>0</v>
      </c>
      <c r="K219" s="88" t="b">
        <v>0</v>
      </c>
      <c r="L219" s="88" t="b">
        <v>0</v>
      </c>
    </row>
    <row r="220" spans="1:12" ht="15">
      <c r="A220" s="88" t="s">
        <v>270</v>
      </c>
      <c r="B220" s="88" t="s">
        <v>1027</v>
      </c>
      <c r="C220" s="88">
        <v>3</v>
      </c>
      <c r="D220" s="122">
        <v>0.0056798112389430415</v>
      </c>
      <c r="E220" s="122">
        <v>1.8779469516291882</v>
      </c>
      <c r="F220" s="88" t="s">
        <v>777</v>
      </c>
      <c r="G220" s="88" t="b">
        <v>0</v>
      </c>
      <c r="H220" s="88" t="b">
        <v>0</v>
      </c>
      <c r="I220" s="88" t="b">
        <v>0</v>
      </c>
      <c r="J220" s="88" t="b">
        <v>0</v>
      </c>
      <c r="K220" s="88" t="b">
        <v>0</v>
      </c>
      <c r="L220" s="88" t="b">
        <v>0</v>
      </c>
    </row>
    <row r="221" spans="1:12" ht="15">
      <c r="A221" s="88" t="s">
        <v>1027</v>
      </c>
      <c r="B221" s="88" t="s">
        <v>1028</v>
      </c>
      <c r="C221" s="88">
        <v>3</v>
      </c>
      <c r="D221" s="122">
        <v>0.0056798112389430415</v>
      </c>
      <c r="E221" s="122">
        <v>2.1789769472931693</v>
      </c>
      <c r="F221" s="88" t="s">
        <v>777</v>
      </c>
      <c r="G221" s="88" t="b">
        <v>0</v>
      </c>
      <c r="H221" s="88" t="b">
        <v>0</v>
      </c>
      <c r="I221" s="88" t="b">
        <v>0</v>
      </c>
      <c r="J221" s="88" t="b">
        <v>0</v>
      </c>
      <c r="K221" s="88" t="b">
        <v>1</v>
      </c>
      <c r="L221" s="88" t="b">
        <v>0</v>
      </c>
    </row>
    <row r="222" spans="1:12" ht="15">
      <c r="A222" s="88" t="s">
        <v>1028</v>
      </c>
      <c r="B222" s="88" t="s">
        <v>1029</v>
      </c>
      <c r="C222" s="88">
        <v>3</v>
      </c>
      <c r="D222" s="122">
        <v>0.0056798112389430415</v>
      </c>
      <c r="E222" s="122">
        <v>2.1789769472931693</v>
      </c>
      <c r="F222" s="88" t="s">
        <v>777</v>
      </c>
      <c r="G222" s="88" t="b">
        <v>0</v>
      </c>
      <c r="H222" s="88" t="b">
        <v>1</v>
      </c>
      <c r="I222" s="88" t="b">
        <v>0</v>
      </c>
      <c r="J222" s="88" t="b">
        <v>0</v>
      </c>
      <c r="K222" s="88" t="b">
        <v>0</v>
      </c>
      <c r="L222" s="88" t="b">
        <v>0</v>
      </c>
    </row>
    <row r="223" spans="1:12" ht="15">
      <c r="A223" s="88" t="s">
        <v>1029</v>
      </c>
      <c r="B223" s="88" t="s">
        <v>860</v>
      </c>
      <c r="C223" s="88">
        <v>3</v>
      </c>
      <c r="D223" s="122">
        <v>0.0056798112389430415</v>
      </c>
      <c r="E223" s="122">
        <v>1.8779469516291882</v>
      </c>
      <c r="F223" s="88" t="s">
        <v>777</v>
      </c>
      <c r="G223" s="88" t="b">
        <v>0</v>
      </c>
      <c r="H223" s="88" t="b">
        <v>0</v>
      </c>
      <c r="I223" s="88" t="b">
        <v>0</v>
      </c>
      <c r="J223" s="88" t="b">
        <v>0</v>
      </c>
      <c r="K223" s="88" t="b">
        <v>0</v>
      </c>
      <c r="L223" s="88" t="b">
        <v>0</v>
      </c>
    </row>
    <row r="224" spans="1:12" ht="15">
      <c r="A224" s="88" t="s">
        <v>860</v>
      </c>
      <c r="B224" s="88" t="s">
        <v>1030</v>
      </c>
      <c r="C224" s="88">
        <v>3</v>
      </c>
      <c r="D224" s="122">
        <v>0.0056798112389430415</v>
      </c>
      <c r="E224" s="122">
        <v>1.8779469516291882</v>
      </c>
      <c r="F224" s="88" t="s">
        <v>777</v>
      </c>
      <c r="G224" s="88" t="b">
        <v>0</v>
      </c>
      <c r="H224" s="88" t="b">
        <v>0</v>
      </c>
      <c r="I224" s="88" t="b">
        <v>0</v>
      </c>
      <c r="J224" s="88" t="b">
        <v>0</v>
      </c>
      <c r="K224" s="88" t="b">
        <v>1</v>
      </c>
      <c r="L224" s="88" t="b">
        <v>0</v>
      </c>
    </row>
    <row r="225" spans="1:12" ht="15">
      <c r="A225" s="88" t="s">
        <v>1030</v>
      </c>
      <c r="B225" s="88" t="s">
        <v>1031</v>
      </c>
      <c r="C225" s="88">
        <v>3</v>
      </c>
      <c r="D225" s="122">
        <v>0.0056798112389430415</v>
      </c>
      <c r="E225" s="122">
        <v>2.1789769472931693</v>
      </c>
      <c r="F225" s="88" t="s">
        <v>777</v>
      </c>
      <c r="G225" s="88" t="b">
        <v>0</v>
      </c>
      <c r="H225" s="88" t="b">
        <v>1</v>
      </c>
      <c r="I225" s="88" t="b">
        <v>0</v>
      </c>
      <c r="J225" s="88" t="b">
        <v>1</v>
      </c>
      <c r="K225" s="88" t="b">
        <v>0</v>
      </c>
      <c r="L225" s="88" t="b">
        <v>0</v>
      </c>
    </row>
    <row r="226" spans="1:12" ht="15">
      <c r="A226" s="88" t="s">
        <v>1031</v>
      </c>
      <c r="B226" s="88" t="s">
        <v>1032</v>
      </c>
      <c r="C226" s="88">
        <v>3</v>
      </c>
      <c r="D226" s="122">
        <v>0.0056798112389430415</v>
      </c>
      <c r="E226" s="122">
        <v>2.1789769472931693</v>
      </c>
      <c r="F226" s="88" t="s">
        <v>777</v>
      </c>
      <c r="G226" s="88" t="b">
        <v>1</v>
      </c>
      <c r="H226" s="88" t="b">
        <v>0</v>
      </c>
      <c r="I226" s="88" t="b">
        <v>0</v>
      </c>
      <c r="J226" s="88" t="b">
        <v>0</v>
      </c>
      <c r="K226" s="88" t="b">
        <v>0</v>
      </c>
      <c r="L226" s="88" t="b">
        <v>0</v>
      </c>
    </row>
    <row r="227" spans="1:12" ht="15">
      <c r="A227" s="88" t="s">
        <v>1032</v>
      </c>
      <c r="B227" s="88" t="s">
        <v>860</v>
      </c>
      <c r="C227" s="88">
        <v>3</v>
      </c>
      <c r="D227" s="122">
        <v>0.0056798112389430415</v>
      </c>
      <c r="E227" s="122">
        <v>1.8779469516291882</v>
      </c>
      <c r="F227" s="88" t="s">
        <v>777</v>
      </c>
      <c r="G227" s="88" t="b">
        <v>0</v>
      </c>
      <c r="H227" s="88" t="b">
        <v>0</v>
      </c>
      <c r="I227" s="88" t="b">
        <v>0</v>
      </c>
      <c r="J227" s="88" t="b">
        <v>0</v>
      </c>
      <c r="K227" s="88" t="b">
        <v>0</v>
      </c>
      <c r="L227" s="88" t="b">
        <v>0</v>
      </c>
    </row>
    <row r="228" spans="1:12" ht="15">
      <c r="A228" s="88" t="s">
        <v>860</v>
      </c>
      <c r="B228" s="88" t="s">
        <v>1013</v>
      </c>
      <c r="C228" s="88">
        <v>3</v>
      </c>
      <c r="D228" s="122">
        <v>0.0056798112389430415</v>
      </c>
      <c r="E228" s="122">
        <v>1.7530082150208883</v>
      </c>
      <c r="F228" s="88" t="s">
        <v>777</v>
      </c>
      <c r="G228" s="88" t="b">
        <v>0</v>
      </c>
      <c r="H228" s="88" t="b">
        <v>0</v>
      </c>
      <c r="I228" s="88" t="b">
        <v>0</v>
      </c>
      <c r="J228" s="88" t="b">
        <v>0</v>
      </c>
      <c r="K228" s="88" t="b">
        <v>0</v>
      </c>
      <c r="L228" s="88" t="b">
        <v>0</v>
      </c>
    </row>
    <row r="229" spans="1:12" ht="15">
      <c r="A229" s="88" t="s">
        <v>1013</v>
      </c>
      <c r="B229" s="88" t="s">
        <v>1003</v>
      </c>
      <c r="C229" s="88">
        <v>3</v>
      </c>
      <c r="D229" s="122">
        <v>0.0056798112389430415</v>
      </c>
      <c r="E229" s="122">
        <v>1.832189461068513</v>
      </c>
      <c r="F229" s="88" t="s">
        <v>777</v>
      </c>
      <c r="G229" s="88" t="b">
        <v>0</v>
      </c>
      <c r="H229" s="88" t="b">
        <v>0</v>
      </c>
      <c r="I229" s="88" t="b">
        <v>0</v>
      </c>
      <c r="J229" s="88" t="b">
        <v>0</v>
      </c>
      <c r="K229" s="88" t="b">
        <v>0</v>
      </c>
      <c r="L229" s="88" t="b">
        <v>0</v>
      </c>
    </row>
    <row r="230" spans="1:12" ht="15">
      <c r="A230" s="88" t="s">
        <v>1005</v>
      </c>
      <c r="B230" s="88" t="s">
        <v>1006</v>
      </c>
      <c r="C230" s="88">
        <v>3</v>
      </c>
      <c r="D230" s="122">
        <v>0.0056798112389430415</v>
      </c>
      <c r="E230" s="122">
        <v>2.1789769472931693</v>
      </c>
      <c r="F230" s="88" t="s">
        <v>777</v>
      </c>
      <c r="G230" s="88" t="b">
        <v>0</v>
      </c>
      <c r="H230" s="88" t="b">
        <v>0</v>
      </c>
      <c r="I230" s="88" t="b">
        <v>0</v>
      </c>
      <c r="J230" s="88" t="b">
        <v>0</v>
      </c>
      <c r="K230" s="88" t="b">
        <v>0</v>
      </c>
      <c r="L230" s="88" t="b">
        <v>0</v>
      </c>
    </row>
    <row r="231" spans="1:12" ht="15">
      <c r="A231" s="88" t="s">
        <v>862</v>
      </c>
      <c r="B231" s="88" t="s">
        <v>866</v>
      </c>
      <c r="C231" s="88">
        <v>3</v>
      </c>
      <c r="D231" s="122">
        <v>0.0056798112389430415</v>
      </c>
      <c r="E231" s="122">
        <v>1.7530082150208883</v>
      </c>
      <c r="F231" s="88" t="s">
        <v>777</v>
      </c>
      <c r="G231" s="88" t="b">
        <v>0</v>
      </c>
      <c r="H231" s="88" t="b">
        <v>0</v>
      </c>
      <c r="I231" s="88" t="b">
        <v>0</v>
      </c>
      <c r="J231" s="88" t="b">
        <v>0</v>
      </c>
      <c r="K231" s="88" t="b">
        <v>0</v>
      </c>
      <c r="L231" s="88" t="b">
        <v>0</v>
      </c>
    </row>
    <row r="232" spans="1:12" ht="15">
      <c r="A232" s="88" t="s">
        <v>1020</v>
      </c>
      <c r="B232" s="88" t="s">
        <v>858</v>
      </c>
      <c r="C232" s="88">
        <v>3</v>
      </c>
      <c r="D232" s="122">
        <v>0.0056798112389430415</v>
      </c>
      <c r="E232" s="122">
        <v>1.8779469516291882</v>
      </c>
      <c r="F232" s="88" t="s">
        <v>777</v>
      </c>
      <c r="G232" s="88" t="b">
        <v>0</v>
      </c>
      <c r="H232" s="88" t="b">
        <v>0</v>
      </c>
      <c r="I232" s="88" t="b">
        <v>0</v>
      </c>
      <c r="J232" s="88" t="b">
        <v>0</v>
      </c>
      <c r="K232" s="88" t="b">
        <v>0</v>
      </c>
      <c r="L232" s="88" t="b">
        <v>0</v>
      </c>
    </row>
    <row r="233" spans="1:12" ht="15">
      <c r="A233" s="88" t="s">
        <v>863</v>
      </c>
      <c r="B233" s="88" t="s">
        <v>1057</v>
      </c>
      <c r="C233" s="88">
        <v>2</v>
      </c>
      <c r="D233" s="122">
        <v>0.004524868956174528</v>
      </c>
      <c r="E233" s="122">
        <v>1.9571281976768131</v>
      </c>
      <c r="F233" s="88" t="s">
        <v>777</v>
      </c>
      <c r="G233" s="88" t="b">
        <v>1</v>
      </c>
      <c r="H233" s="88" t="b">
        <v>0</v>
      </c>
      <c r="I233" s="88" t="b">
        <v>0</v>
      </c>
      <c r="J233" s="88" t="b">
        <v>0</v>
      </c>
      <c r="K233" s="88" t="b">
        <v>0</v>
      </c>
      <c r="L233" s="88" t="b">
        <v>0</v>
      </c>
    </row>
    <row r="234" spans="1:12" ht="15">
      <c r="A234" s="88" t="s">
        <v>1057</v>
      </c>
      <c r="B234" s="88" t="s">
        <v>1058</v>
      </c>
      <c r="C234" s="88">
        <v>2</v>
      </c>
      <c r="D234" s="122">
        <v>0.004524868956174528</v>
      </c>
      <c r="E234" s="122">
        <v>2.3550682063488506</v>
      </c>
      <c r="F234" s="88" t="s">
        <v>777</v>
      </c>
      <c r="G234" s="88" t="b">
        <v>0</v>
      </c>
      <c r="H234" s="88" t="b">
        <v>0</v>
      </c>
      <c r="I234" s="88" t="b">
        <v>0</v>
      </c>
      <c r="J234" s="88" t="b">
        <v>0</v>
      </c>
      <c r="K234" s="88" t="b">
        <v>0</v>
      </c>
      <c r="L234" s="88" t="b">
        <v>0</v>
      </c>
    </row>
    <row r="235" spans="1:12" ht="15">
      <c r="A235" s="88" t="s">
        <v>1058</v>
      </c>
      <c r="B235" s="88" t="s">
        <v>1059</v>
      </c>
      <c r="C235" s="88">
        <v>2</v>
      </c>
      <c r="D235" s="122">
        <v>0.004524868956174528</v>
      </c>
      <c r="E235" s="122">
        <v>2.3550682063488506</v>
      </c>
      <c r="F235" s="88" t="s">
        <v>777</v>
      </c>
      <c r="G235" s="88" t="b">
        <v>0</v>
      </c>
      <c r="H235" s="88" t="b">
        <v>0</v>
      </c>
      <c r="I235" s="88" t="b">
        <v>0</v>
      </c>
      <c r="J235" s="88" t="b">
        <v>0</v>
      </c>
      <c r="K235" s="88" t="b">
        <v>0</v>
      </c>
      <c r="L235" s="88" t="b">
        <v>0</v>
      </c>
    </row>
    <row r="236" spans="1:12" ht="15">
      <c r="A236" s="88" t="s">
        <v>1059</v>
      </c>
      <c r="B236" s="88" t="s">
        <v>1060</v>
      </c>
      <c r="C236" s="88">
        <v>2</v>
      </c>
      <c r="D236" s="122">
        <v>0.004524868956174528</v>
      </c>
      <c r="E236" s="122">
        <v>2.3550682063488506</v>
      </c>
      <c r="F236" s="88" t="s">
        <v>777</v>
      </c>
      <c r="G236" s="88" t="b">
        <v>0</v>
      </c>
      <c r="H236" s="88" t="b">
        <v>0</v>
      </c>
      <c r="I236" s="88" t="b">
        <v>0</v>
      </c>
      <c r="J236" s="88" t="b">
        <v>0</v>
      </c>
      <c r="K236" s="88" t="b">
        <v>0</v>
      </c>
      <c r="L236" s="88" t="b">
        <v>0</v>
      </c>
    </row>
    <row r="237" spans="1:12" ht="15">
      <c r="A237" s="88" t="s">
        <v>1060</v>
      </c>
      <c r="B237" s="88" t="s">
        <v>1061</v>
      </c>
      <c r="C237" s="88">
        <v>2</v>
      </c>
      <c r="D237" s="122">
        <v>0.004524868956174528</v>
      </c>
      <c r="E237" s="122">
        <v>2.3550682063488506</v>
      </c>
      <c r="F237" s="88" t="s">
        <v>777</v>
      </c>
      <c r="G237" s="88" t="b">
        <v>0</v>
      </c>
      <c r="H237" s="88" t="b">
        <v>0</v>
      </c>
      <c r="I237" s="88" t="b">
        <v>0</v>
      </c>
      <c r="J237" s="88" t="b">
        <v>0</v>
      </c>
      <c r="K237" s="88" t="b">
        <v>0</v>
      </c>
      <c r="L237" s="88" t="b">
        <v>0</v>
      </c>
    </row>
    <row r="238" spans="1:12" ht="15">
      <c r="A238" s="88" t="s">
        <v>1061</v>
      </c>
      <c r="B238" s="88" t="s">
        <v>1062</v>
      </c>
      <c r="C238" s="88">
        <v>2</v>
      </c>
      <c r="D238" s="122">
        <v>0.004524868956174528</v>
      </c>
      <c r="E238" s="122">
        <v>2.3550682063488506</v>
      </c>
      <c r="F238" s="88" t="s">
        <v>777</v>
      </c>
      <c r="G238" s="88" t="b">
        <v>0</v>
      </c>
      <c r="H238" s="88" t="b">
        <v>0</v>
      </c>
      <c r="I238" s="88" t="b">
        <v>0</v>
      </c>
      <c r="J238" s="88" t="b">
        <v>0</v>
      </c>
      <c r="K238" s="88" t="b">
        <v>0</v>
      </c>
      <c r="L238" s="88" t="b">
        <v>0</v>
      </c>
    </row>
    <row r="239" spans="1:12" ht="15">
      <c r="A239" s="88" t="s">
        <v>1062</v>
      </c>
      <c r="B239" s="88" t="s">
        <v>1063</v>
      </c>
      <c r="C239" s="88">
        <v>2</v>
      </c>
      <c r="D239" s="122">
        <v>0.004524868956174528</v>
      </c>
      <c r="E239" s="122">
        <v>2.3550682063488506</v>
      </c>
      <c r="F239" s="88" t="s">
        <v>777</v>
      </c>
      <c r="G239" s="88" t="b">
        <v>0</v>
      </c>
      <c r="H239" s="88" t="b">
        <v>0</v>
      </c>
      <c r="I239" s="88" t="b">
        <v>0</v>
      </c>
      <c r="J239" s="88" t="b">
        <v>0</v>
      </c>
      <c r="K239" s="88" t="b">
        <v>0</v>
      </c>
      <c r="L239" s="88" t="b">
        <v>0</v>
      </c>
    </row>
    <row r="240" spans="1:12" ht="15">
      <c r="A240" s="88" t="s">
        <v>1063</v>
      </c>
      <c r="B240" s="88" t="s">
        <v>850</v>
      </c>
      <c r="C240" s="88">
        <v>2</v>
      </c>
      <c r="D240" s="122">
        <v>0.004524868956174528</v>
      </c>
      <c r="E240" s="122">
        <v>1.5421548497059951</v>
      </c>
      <c r="F240" s="88" t="s">
        <v>777</v>
      </c>
      <c r="G240" s="88" t="b">
        <v>0</v>
      </c>
      <c r="H240" s="88" t="b">
        <v>0</v>
      </c>
      <c r="I240" s="88" t="b">
        <v>0</v>
      </c>
      <c r="J240" s="88" t="b">
        <v>0</v>
      </c>
      <c r="K240" s="88" t="b">
        <v>0</v>
      </c>
      <c r="L240" s="88" t="b">
        <v>0</v>
      </c>
    </row>
    <row r="241" spans="1:12" ht="15">
      <c r="A241" s="88" t="s">
        <v>988</v>
      </c>
      <c r="B241" s="88" t="s">
        <v>1064</v>
      </c>
      <c r="C241" s="88">
        <v>2</v>
      </c>
      <c r="D241" s="122">
        <v>0.004524868956174528</v>
      </c>
      <c r="E241" s="122">
        <v>1.9571281976768131</v>
      </c>
      <c r="F241" s="88" t="s">
        <v>777</v>
      </c>
      <c r="G241" s="88" t="b">
        <v>0</v>
      </c>
      <c r="H241" s="88" t="b">
        <v>0</v>
      </c>
      <c r="I241" s="88" t="b">
        <v>0</v>
      </c>
      <c r="J241" s="88" t="b">
        <v>0</v>
      </c>
      <c r="K241" s="88" t="b">
        <v>0</v>
      </c>
      <c r="L241" s="88" t="b">
        <v>0</v>
      </c>
    </row>
    <row r="242" spans="1:12" ht="15">
      <c r="A242" s="88" t="s">
        <v>1064</v>
      </c>
      <c r="B242" s="88" t="s">
        <v>849</v>
      </c>
      <c r="C242" s="88">
        <v>2</v>
      </c>
      <c r="D242" s="122">
        <v>0.004524868956174528</v>
      </c>
      <c r="E242" s="122">
        <v>1.275886960301226</v>
      </c>
      <c r="F242" s="88" t="s">
        <v>777</v>
      </c>
      <c r="G242" s="88" t="b">
        <v>0</v>
      </c>
      <c r="H242" s="88" t="b">
        <v>0</v>
      </c>
      <c r="I242" s="88" t="b">
        <v>0</v>
      </c>
      <c r="J242" s="88" t="b">
        <v>0</v>
      </c>
      <c r="K242" s="88" t="b">
        <v>0</v>
      </c>
      <c r="L242" s="88" t="b">
        <v>0</v>
      </c>
    </row>
    <row r="243" spans="1:12" ht="15">
      <c r="A243" s="88" t="s">
        <v>849</v>
      </c>
      <c r="B243" s="88" t="s">
        <v>262</v>
      </c>
      <c r="C243" s="88">
        <v>2</v>
      </c>
      <c r="D243" s="122">
        <v>0.004524868956174528</v>
      </c>
      <c r="E243" s="122">
        <v>1.0763146053960218</v>
      </c>
      <c r="F243" s="88" t="s">
        <v>777</v>
      </c>
      <c r="G243" s="88" t="b">
        <v>0</v>
      </c>
      <c r="H243" s="88" t="b">
        <v>0</v>
      </c>
      <c r="I243" s="88" t="b">
        <v>0</v>
      </c>
      <c r="J243" s="88" t="b">
        <v>0</v>
      </c>
      <c r="K243" s="88" t="b">
        <v>0</v>
      </c>
      <c r="L243" s="88" t="b">
        <v>0</v>
      </c>
    </row>
    <row r="244" spans="1:12" ht="15">
      <c r="A244" s="88" t="s">
        <v>1065</v>
      </c>
      <c r="B244" s="88" t="s">
        <v>1033</v>
      </c>
      <c r="C244" s="88">
        <v>2</v>
      </c>
      <c r="D244" s="122">
        <v>0.004524868956174528</v>
      </c>
      <c r="E244" s="122">
        <v>2.1789769472931693</v>
      </c>
      <c r="F244" s="88" t="s">
        <v>777</v>
      </c>
      <c r="G244" s="88" t="b">
        <v>0</v>
      </c>
      <c r="H244" s="88" t="b">
        <v>0</v>
      </c>
      <c r="I244" s="88" t="b">
        <v>0</v>
      </c>
      <c r="J244" s="88" t="b">
        <v>0</v>
      </c>
      <c r="K244" s="88" t="b">
        <v>0</v>
      </c>
      <c r="L244" s="88" t="b">
        <v>0</v>
      </c>
    </row>
    <row r="245" spans="1:12" ht="15">
      <c r="A245" s="88" t="s">
        <v>988</v>
      </c>
      <c r="B245" s="88" t="s">
        <v>1066</v>
      </c>
      <c r="C245" s="88">
        <v>2</v>
      </c>
      <c r="D245" s="122">
        <v>0.004524868956174528</v>
      </c>
      <c r="E245" s="122">
        <v>1.9571281976768131</v>
      </c>
      <c r="F245" s="88" t="s">
        <v>777</v>
      </c>
      <c r="G245" s="88" t="b">
        <v>0</v>
      </c>
      <c r="H245" s="88" t="b">
        <v>0</v>
      </c>
      <c r="I245" s="88" t="b">
        <v>0</v>
      </c>
      <c r="J245" s="88" t="b">
        <v>0</v>
      </c>
      <c r="K245" s="88" t="b">
        <v>0</v>
      </c>
      <c r="L245" s="88" t="b">
        <v>0</v>
      </c>
    </row>
    <row r="246" spans="1:12" ht="15">
      <c r="A246" s="88" t="s">
        <v>1066</v>
      </c>
      <c r="B246" s="88" t="s">
        <v>1067</v>
      </c>
      <c r="C246" s="88">
        <v>2</v>
      </c>
      <c r="D246" s="122">
        <v>0.004524868956174528</v>
      </c>
      <c r="E246" s="122">
        <v>2.3550682063488506</v>
      </c>
      <c r="F246" s="88" t="s">
        <v>777</v>
      </c>
      <c r="G246" s="88" t="b">
        <v>0</v>
      </c>
      <c r="H246" s="88" t="b">
        <v>0</v>
      </c>
      <c r="I246" s="88" t="b">
        <v>0</v>
      </c>
      <c r="J246" s="88" t="b">
        <v>0</v>
      </c>
      <c r="K246" s="88" t="b">
        <v>0</v>
      </c>
      <c r="L246" s="88" t="b">
        <v>0</v>
      </c>
    </row>
    <row r="247" spans="1:12" ht="15">
      <c r="A247" s="88" t="s">
        <v>1067</v>
      </c>
      <c r="B247" s="88" t="s">
        <v>1034</v>
      </c>
      <c r="C247" s="88">
        <v>2</v>
      </c>
      <c r="D247" s="122">
        <v>0.004524868956174528</v>
      </c>
      <c r="E247" s="122">
        <v>2.1789769472931693</v>
      </c>
      <c r="F247" s="88" t="s">
        <v>777</v>
      </c>
      <c r="G247" s="88" t="b">
        <v>0</v>
      </c>
      <c r="H247" s="88" t="b">
        <v>0</v>
      </c>
      <c r="I247" s="88" t="b">
        <v>0</v>
      </c>
      <c r="J247" s="88" t="b">
        <v>0</v>
      </c>
      <c r="K247" s="88" t="b">
        <v>0</v>
      </c>
      <c r="L247" s="88" t="b">
        <v>0</v>
      </c>
    </row>
    <row r="248" spans="1:12" ht="15">
      <c r="A248" s="88" t="s">
        <v>1034</v>
      </c>
      <c r="B248" s="88" t="s">
        <v>1068</v>
      </c>
      <c r="C248" s="88">
        <v>2</v>
      </c>
      <c r="D248" s="122">
        <v>0.004524868956174528</v>
      </c>
      <c r="E248" s="122">
        <v>2.1789769472931693</v>
      </c>
      <c r="F248" s="88" t="s">
        <v>777</v>
      </c>
      <c r="G248" s="88" t="b">
        <v>0</v>
      </c>
      <c r="H248" s="88" t="b">
        <v>0</v>
      </c>
      <c r="I248" s="88" t="b">
        <v>0</v>
      </c>
      <c r="J248" s="88" t="b">
        <v>0</v>
      </c>
      <c r="K248" s="88" t="b">
        <v>0</v>
      </c>
      <c r="L248" s="88" t="b">
        <v>0</v>
      </c>
    </row>
    <row r="249" spans="1:12" ht="15">
      <c r="A249" s="88" t="s">
        <v>1068</v>
      </c>
      <c r="B249" s="88" t="s">
        <v>1069</v>
      </c>
      <c r="C249" s="88">
        <v>2</v>
      </c>
      <c r="D249" s="122">
        <v>0.004524868956174528</v>
      </c>
      <c r="E249" s="122">
        <v>2.3550682063488506</v>
      </c>
      <c r="F249" s="88" t="s">
        <v>777</v>
      </c>
      <c r="G249" s="88" t="b">
        <v>0</v>
      </c>
      <c r="H249" s="88" t="b">
        <v>0</v>
      </c>
      <c r="I249" s="88" t="b">
        <v>0</v>
      </c>
      <c r="J249" s="88" t="b">
        <v>0</v>
      </c>
      <c r="K249" s="88" t="b">
        <v>1</v>
      </c>
      <c r="L249" s="88" t="b">
        <v>0</v>
      </c>
    </row>
    <row r="250" spans="1:12" ht="15">
      <c r="A250" s="88" t="s">
        <v>1069</v>
      </c>
      <c r="B250" s="88" t="s">
        <v>1070</v>
      </c>
      <c r="C250" s="88">
        <v>2</v>
      </c>
      <c r="D250" s="122">
        <v>0.004524868956174528</v>
      </c>
      <c r="E250" s="122">
        <v>2.3550682063488506</v>
      </c>
      <c r="F250" s="88" t="s">
        <v>777</v>
      </c>
      <c r="G250" s="88" t="b">
        <v>0</v>
      </c>
      <c r="H250" s="88" t="b">
        <v>1</v>
      </c>
      <c r="I250" s="88" t="b">
        <v>0</v>
      </c>
      <c r="J250" s="88" t="b">
        <v>0</v>
      </c>
      <c r="K250" s="88" t="b">
        <v>0</v>
      </c>
      <c r="L250" s="88" t="b">
        <v>0</v>
      </c>
    </row>
    <row r="251" spans="1:12" ht="15">
      <c r="A251" s="88" t="s">
        <v>1070</v>
      </c>
      <c r="B251" s="88" t="s">
        <v>1071</v>
      </c>
      <c r="C251" s="88">
        <v>2</v>
      </c>
      <c r="D251" s="122">
        <v>0.004524868956174528</v>
      </c>
      <c r="E251" s="122">
        <v>2.3550682063488506</v>
      </c>
      <c r="F251" s="88" t="s">
        <v>777</v>
      </c>
      <c r="G251" s="88" t="b">
        <v>0</v>
      </c>
      <c r="H251" s="88" t="b">
        <v>0</v>
      </c>
      <c r="I251" s="88" t="b">
        <v>0</v>
      </c>
      <c r="J251" s="88" t="b">
        <v>0</v>
      </c>
      <c r="K251" s="88" t="b">
        <v>0</v>
      </c>
      <c r="L251" s="88" t="b">
        <v>0</v>
      </c>
    </row>
    <row r="252" spans="1:12" ht="15">
      <c r="A252" s="88" t="s">
        <v>1071</v>
      </c>
      <c r="B252" s="88" t="s">
        <v>1072</v>
      </c>
      <c r="C252" s="88">
        <v>2</v>
      </c>
      <c r="D252" s="122">
        <v>0.004524868956174528</v>
      </c>
      <c r="E252" s="122">
        <v>2.3550682063488506</v>
      </c>
      <c r="F252" s="88" t="s">
        <v>777</v>
      </c>
      <c r="G252" s="88" t="b">
        <v>0</v>
      </c>
      <c r="H252" s="88" t="b">
        <v>0</v>
      </c>
      <c r="I252" s="88" t="b">
        <v>0</v>
      </c>
      <c r="J252" s="88" t="b">
        <v>0</v>
      </c>
      <c r="K252" s="88" t="b">
        <v>1</v>
      </c>
      <c r="L252" s="88" t="b">
        <v>0</v>
      </c>
    </row>
    <row r="253" spans="1:12" ht="15">
      <c r="A253" s="88" t="s">
        <v>1072</v>
      </c>
      <c r="B253" s="88" t="s">
        <v>1014</v>
      </c>
      <c r="C253" s="88">
        <v>2</v>
      </c>
      <c r="D253" s="122">
        <v>0.004524868956174528</v>
      </c>
      <c r="E253" s="122">
        <v>2.0540382106848694</v>
      </c>
      <c r="F253" s="88" t="s">
        <v>777</v>
      </c>
      <c r="G253" s="88" t="b">
        <v>0</v>
      </c>
      <c r="H253" s="88" t="b">
        <v>1</v>
      </c>
      <c r="I253" s="88" t="b">
        <v>0</v>
      </c>
      <c r="J253" s="88" t="b">
        <v>0</v>
      </c>
      <c r="K253" s="88" t="b">
        <v>0</v>
      </c>
      <c r="L253" s="88" t="b">
        <v>0</v>
      </c>
    </row>
    <row r="254" spans="1:12" ht="15">
      <c r="A254" s="88" t="s">
        <v>1014</v>
      </c>
      <c r="B254" s="88" t="s">
        <v>849</v>
      </c>
      <c r="C254" s="88">
        <v>2</v>
      </c>
      <c r="D254" s="122">
        <v>0.004524868956174528</v>
      </c>
      <c r="E254" s="122">
        <v>0.9748569646372447</v>
      </c>
      <c r="F254" s="88" t="s">
        <v>777</v>
      </c>
      <c r="G254" s="88" t="b">
        <v>0</v>
      </c>
      <c r="H254" s="88" t="b">
        <v>0</v>
      </c>
      <c r="I254" s="88" t="b">
        <v>0</v>
      </c>
      <c r="J254" s="88" t="b">
        <v>0</v>
      </c>
      <c r="K254" s="88" t="b">
        <v>0</v>
      </c>
      <c r="L254" s="88" t="b">
        <v>0</v>
      </c>
    </row>
    <row r="255" spans="1:12" ht="15">
      <c r="A255" s="88" t="s">
        <v>849</v>
      </c>
      <c r="B255" s="88" t="s">
        <v>858</v>
      </c>
      <c r="C255" s="88">
        <v>2</v>
      </c>
      <c r="D255" s="122">
        <v>0.004524868956174528</v>
      </c>
      <c r="E255" s="122">
        <v>0.9002233463403405</v>
      </c>
      <c r="F255" s="88" t="s">
        <v>777</v>
      </c>
      <c r="G255" s="88" t="b">
        <v>0</v>
      </c>
      <c r="H255" s="88" t="b">
        <v>0</v>
      </c>
      <c r="I255" s="88" t="b">
        <v>0</v>
      </c>
      <c r="J255" s="88" t="b">
        <v>0</v>
      </c>
      <c r="K255" s="88" t="b">
        <v>0</v>
      </c>
      <c r="L255" s="88" t="b">
        <v>0</v>
      </c>
    </row>
    <row r="256" spans="1:12" ht="15">
      <c r="A256" s="88" t="s">
        <v>858</v>
      </c>
      <c r="B256" s="88" t="s">
        <v>1035</v>
      </c>
      <c r="C256" s="88">
        <v>2</v>
      </c>
      <c r="D256" s="122">
        <v>0.004524868956174528</v>
      </c>
      <c r="E256" s="122">
        <v>1.7810369386211318</v>
      </c>
      <c r="F256" s="88" t="s">
        <v>777</v>
      </c>
      <c r="G256" s="88" t="b">
        <v>0</v>
      </c>
      <c r="H256" s="88" t="b">
        <v>0</v>
      </c>
      <c r="I256" s="88" t="b">
        <v>0</v>
      </c>
      <c r="J256" s="88" t="b">
        <v>0</v>
      </c>
      <c r="K256" s="88" t="b">
        <v>0</v>
      </c>
      <c r="L256" s="88" t="b">
        <v>0</v>
      </c>
    </row>
    <row r="257" spans="1:12" ht="15">
      <c r="A257" s="88" t="s">
        <v>1035</v>
      </c>
      <c r="B257" s="88" t="s">
        <v>1073</v>
      </c>
      <c r="C257" s="88">
        <v>2</v>
      </c>
      <c r="D257" s="122">
        <v>0.004524868956174528</v>
      </c>
      <c r="E257" s="122">
        <v>2.1789769472931693</v>
      </c>
      <c r="F257" s="88" t="s">
        <v>777</v>
      </c>
      <c r="G257" s="88" t="b">
        <v>0</v>
      </c>
      <c r="H257" s="88" t="b">
        <v>0</v>
      </c>
      <c r="I257" s="88" t="b">
        <v>0</v>
      </c>
      <c r="J257" s="88" t="b">
        <v>0</v>
      </c>
      <c r="K257" s="88" t="b">
        <v>0</v>
      </c>
      <c r="L257" s="88" t="b">
        <v>0</v>
      </c>
    </row>
    <row r="258" spans="1:12" ht="15">
      <c r="A258" s="88" t="s">
        <v>1073</v>
      </c>
      <c r="B258" s="88" t="s">
        <v>1074</v>
      </c>
      <c r="C258" s="88">
        <v>2</v>
      </c>
      <c r="D258" s="122">
        <v>0.004524868956174528</v>
      </c>
      <c r="E258" s="122">
        <v>2.3550682063488506</v>
      </c>
      <c r="F258" s="88" t="s">
        <v>777</v>
      </c>
      <c r="G258" s="88" t="b">
        <v>0</v>
      </c>
      <c r="H258" s="88" t="b">
        <v>0</v>
      </c>
      <c r="I258" s="88" t="b">
        <v>0</v>
      </c>
      <c r="J258" s="88" t="b">
        <v>0</v>
      </c>
      <c r="K258" s="88" t="b">
        <v>0</v>
      </c>
      <c r="L258" s="88" t="b">
        <v>0</v>
      </c>
    </row>
    <row r="259" spans="1:12" ht="15">
      <c r="A259" s="88" t="s">
        <v>281</v>
      </c>
      <c r="B259" s="88" t="s">
        <v>265</v>
      </c>
      <c r="C259" s="88">
        <v>2</v>
      </c>
      <c r="D259" s="122">
        <v>0.004524868956174528</v>
      </c>
      <c r="E259" s="122">
        <v>1.8779469516291882</v>
      </c>
      <c r="F259" s="88" t="s">
        <v>777</v>
      </c>
      <c r="G259" s="88" t="b">
        <v>0</v>
      </c>
      <c r="H259" s="88" t="b">
        <v>0</v>
      </c>
      <c r="I259" s="88" t="b">
        <v>0</v>
      </c>
      <c r="J259" s="88" t="b">
        <v>0</v>
      </c>
      <c r="K259" s="88" t="b">
        <v>0</v>
      </c>
      <c r="L259" s="88" t="b">
        <v>0</v>
      </c>
    </row>
    <row r="260" spans="1:12" ht="15">
      <c r="A260" s="88" t="s">
        <v>861</v>
      </c>
      <c r="B260" s="88" t="s">
        <v>861</v>
      </c>
      <c r="C260" s="88">
        <v>2</v>
      </c>
      <c r="D260" s="122">
        <v>0.004524868956174528</v>
      </c>
      <c r="E260" s="122">
        <v>1.4800069429571505</v>
      </c>
      <c r="F260" s="88" t="s">
        <v>777</v>
      </c>
      <c r="G260" s="88" t="b">
        <v>0</v>
      </c>
      <c r="H260" s="88" t="b">
        <v>0</v>
      </c>
      <c r="I260" s="88" t="b">
        <v>0</v>
      </c>
      <c r="J260" s="88" t="b">
        <v>0</v>
      </c>
      <c r="K260" s="88" t="b">
        <v>0</v>
      </c>
      <c r="L260" s="88" t="b">
        <v>0</v>
      </c>
    </row>
    <row r="261" spans="1:12" ht="15">
      <c r="A261" s="88" t="s">
        <v>850</v>
      </c>
      <c r="B261" s="88" t="s">
        <v>996</v>
      </c>
      <c r="C261" s="88">
        <v>2</v>
      </c>
      <c r="D261" s="122">
        <v>0.004524868956174528</v>
      </c>
      <c r="E261" s="122">
        <v>1.5421548497059951</v>
      </c>
      <c r="F261" s="88" t="s">
        <v>777</v>
      </c>
      <c r="G261" s="88" t="b">
        <v>0</v>
      </c>
      <c r="H261" s="88" t="b">
        <v>0</v>
      </c>
      <c r="I261" s="88" t="b">
        <v>0</v>
      </c>
      <c r="J261" s="88" t="b">
        <v>0</v>
      </c>
      <c r="K261" s="88" t="b">
        <v>0</v>
      </c>
      <c r="L261" s="88" t="b">
        <v>0</v>
      </c>
    </row>
    <row r="262" spans="1:12" ht="15">
      <c r="A262" s="88" t="s">
        <v>826</v>
      </c>
      <c r="B262" s="88" t="s">
        <v>852</v>
      </c>
      <c r="C262" s="88">
        <v>2</v>
      </c>
      <c r="D262" s="122">
        <v>0.004524868956174528</v>
      </c>
      <c r="E262" s="122">
        <v>1.8779469516291882</v>
      </c>
      <c r="F262" s="88" t="s">
        <v>777</v>
      </c>
      <c r="G262" s="88" t="b">
        <v>0</v>
      </c>
      <c r="H262" s="88" t="b">
        <v>0</v>
      </c>
      <c r="I262" s="88" t="b">
        <v>0</v>
      </c>
      <c r="J262" s="88" t="b">
        <v>0</v>
      </c>
      <c r="K262" s="88" t="b">
        <v>0</v>
      </c>
      <c r="L262" s="88" t="b">
        <v>0</v>
      </c>
    </row>
    <row r="263" spans="1:12" ht="15">
      <c r="A263" s="88" t="s">
        <v>1054</v>
      </c>
      <c r="B263" s="88" t="s">
        <v>1055</v>
      </c>
      <c r="C263" s="88">
        <v>2</v>
      </c>
      <c r="D263" s="122">
        <v>0.004524868956174528</v>
      </c>
      <c r="E263" s="122">
        <v>2.3550682063488506</v>
      </c>
      <c r="F263" s="88" t="s">
        <v>777</v>
      </c>
      <c r="G263" s="88" t="b">
        <v>0</v>
      </c>
      <c r="H263" s="88" t="b">
        <v>0</v>
      </c>
      <c r="I263" s="88" t="b">
        <v>0</v>
      </c>
      <c r="J263" s="88" t="b">
        <v>0</v>
      </c>
      <c r="K263" s="88" t="b">
        <v>0</v>
      </c>
      <c r="L263" s="88" t="b">
        <v>0</v>
      </c>
    </row>
    <row r="264" spans="1:12" ht="15">
      <c r="A264" s="88" t="s">
        <v>862</v>
      </c>
      <c r="B264" s="88" t="s">
        <v>1005</v>
      </c>
      <c r="C264" s="88">
        <v>2</v>
      </c>
      <c r="D264" s="122">
        <v>0.004524868956174528</v>
      </c>
      <c r="E264" s="122">
        <v>1.7018556925735069</v>
      </c>
      <c r="F264" s="88" t="s">
        <v>777</v>
      </c>
      <c r="G264" s="88" t="b">
        <v>0</v>
      </c>
      <c r="H264" s="88" t="b">
        <v>0</v>
      </c>
      <c r="I264" s="88" t="b">
        <v>0</v>
      </c>
      <c r="J264" s="88" t="b">
        <v>0</v>
      </c>
      <c r="K264" s="88" t="b">
        <v>0</v>
      </c>
      <c r="L264" s="88" t="b">
        <v>0</v>
      </c>
    </row>
    <row r="265" spans="1:12" ht="15">
      <c r="A265" s="88" t="s">
        <v>1115</v>
      </c>
      <c r="B265" s="88" t="s">
        <v>849</v>
      </c>
      <c r="C265" s="88">
        <v>2</v>
      </c>
      <c r="D265" s="122">
        <v>0.004524868956174528</v>
      </c>
      <c r="E265" s="122">
        <v>1.275886960301226</v>
      </c>
      <c r="F265" s="88" t="s">
        <v>777</v>
      </c>
      <c r="G265" s="88" t="b">
        <v>0</v>
      </c>
      <c r="H265" s="88" t="b">
        <v>0</v>
      </c>
      <c r="I265" s="88" t="b">
        <v>0</v>
      </c>
      <c r="J265" s="88" t="b">
        <v>0</v>
      </c>
      <c r="K265" s="88" t="b">
        <v>0</v>
      </c>
      <c r="L265" s="88" t="b">
        <v>0</v>
      </c>
    </row>
    <row r="266" spans="1:12" ht="15">
      <c r="A266" s="88" t="s">
        <v>270</v>
      </c>
      <c r="B266" s="88" t="s">
        <v>1099</v>
      </c>
      <c r="C266" s="88">
        <v>2</v>
      </c>
      <c r="D266" s="122">
        <v>0.004524868956174528</v>
      </c>
      <c r="E266" s="122">
        <v>1.8779469516291882</v>
      </c>
      <c r="F266" s="88" t="s">
        <v>777</v>
      </c>
      <c r="G266" s="88" t="b">
        <v>0</v>
      </c>
      <c r="H266" s="88" t="b">
        <v>0</v>
      </c>
      <c r="I266" s="88" t="b">
        <v>0</v>
      </c>
      <c r="J266" s="88" t="b">
        <v>0</v>
      </c>
      <c r="K266" s="88" t="b">
        <v>0</v>
      </c>
      <c r="L266" s="88" t="b">
        <v>0</v>
      </c>
    </row>
    <row r="267" spans="1:12" ht="15">
      <c r="A267" s="88" t="s">
        <v>859</v>
      </c>
      <c r="B267" s="88" t="s">
        <v>1095</v>
      </c>
      <c r="C267" s="88">
        <v>2</v>
      </c>
      <c r="D267" s="122">
        <v>0.004524868956174528</v>
      </c>
      <c r="E267" s="122">
        <v>1.8779469516291882</v>
      </c>
      <c r="F267" s="88" t="s">
        <v>777</v>
      </c>
      <c r="G267" s="88" t="b">
        <v>0</v>
      </c>
      <c r="H267" s="88" t="b">
        <v>0</v>
      </c>
      <c r="I267" s="88" t="b">
        <v>0</v>
      </c>
      <c r="J267" s="88" t="b">
        <v>0</v>
      </c>
      <c r="K267" s="88" t="b">
        <v>0</v>
      </c>
      <c r="L267" s="88" t="b">
        <v>0</v>
      </c>
    </row>
    <row r="268" spans="1:12" ht="15">
      <c r="A268" s="88" t="s">
        <v>869</v>
      </c>
      <c r="B268" s="88" t="s">
        <v>1000</v>
      </c>
      <c r="C268" s="88">
        <v>2</v>
      </c>
      <c r="D268" s="122">
        <v>0.004524868956174528</v>
      </c>
      <c r="E268" s="122">
        <v>2.3550682063488506</v>
      </c>
      <c r="F268" s="88" t="s">
        <v>777</v>
      </c>
      <c r="G268" s="88" t="b">
        <v>0</v>
      </c>
      <c r="H268" s="88" t="b">
        <v>0</v>
      </c>
      <c r="I268" s="88" t="b">
        <v>0</v>
      </c>
      <c r="J268" s="88" t="b">
        <v>0</v>
      </c>
      <c r="K268" s="88" t="b">
        <v>0</v>
      </c>
      <c r="L268" s="88" t="b">
        <v>0</v>
      </c>
    </row>
    <row r="269" spans="1:12" ht="15">
      <c r="A269" s="88" t="s">
        <v>1000</v>
      </c>
      <c r="B269" s="88" t="s">
        <v>1001</v>
      </c>
      <c r="C269" s="88">
        <v>2</v>
      </c>
      <c r="D269" s="122">
        <v>0.004524868956174528</v>
      </c>
      <c r="E269" s="122">
        <v>2.3550682063488506</v>
      </c>
      <c r="F269" s="88" t="s">
        <v>777</v>
      </c>
      <c r="G269" s="88" t="b">
        <v>0</v>
      </c>
      <c r="H269" s="88" t="b">
        <v>0</v>
      </c>
      <c r="I269" s="88" t="b">
        <v>0</v>
      </c>
      <c r="J269" s="88" t="b">
        <v>0</v>
      </c>
      <c r="K269" s="88" t="b">
        <v>0</v>
      </c>
      <c r="L269" s="88" t="b">
        <v>0</v>
      </c>
    </row>
    <row r="270" spans="1:12" ht="15">
      <c r="A270" s="88" t="s">
        <v>1001</v>
      </c>
      <c r="B270" s="88" t="s">
        <v>1002</v>
      </c>
      <c r="C270" s="88">
        <v>2</v>
      </c>
      <c r="D270" s="122">
        <v>0.004524868956174528</v>
      </c>
      <c r="E270" s="122">
        <v>2.3550682063488506</v>
      </c>
      <c r="F270" s="88" t="s">
        <v>777</v>
      </c>
      <c r="G270" s="88" t="b">
        <v>0</v>
      </c>
      <c r="H270" s="88" t="b">
        <v>0</v>
      </c>
      <c r="I270" s="88" t="b">
        <v>0</v>
      </c>
      <c r="J270" s="88" t="b">
        <v>0</v>
      </c>
      <c r="K270" s="88" t="b">
        <v>0</v>
      </c>
      <c r="L270" s="88" t="b">
        <v>0</v>
      </c>
    </row>
    <row r="271" spans="1:12" ht="15">
      <c r="A271" s="88" t="s">
        <v>866</v>
      </c>
      <c r="B271" s="88" t="s">
        <v>867</v>
      </c>
      <c r="C271" s="88">
        <v>4</v>
      </c>
      <c r="D271" s="122">
        <v>0.0046147625241931625</v>
      </c>
      <c r="E271" s="122">
        <v>1.295567099962479</v>
      </c>
      <c r="F271" s="88" t="s">
        <v>778</v>
      </c>
      <c r="G271" s="88" t="b">
        <v>0</v>
      </c>
      <c r="H271" s="88" t="b">
        <v>0</v>
      </c>
      <c r="I271" s="88" t="b">
        <v>0</v>
      </c>
      <c r="J271" s="88" t="b">
        <v>0</v>
      </c>
      <c r="K271" s="88" t="b">
        <v>0</v>
      </c>
      <c r="L271" s="88" t="b">
        <v>0</v>
      </c>
    </row>
    <row r="272" spans="1:12" ht="15">
      <c r="A272" s="88" t="s">
        <v>268</v>
      </c>
      <c r="B272" s="88" t="s">
        <v>266</v>
      </c>
      <c r="C272" s="88">
        <v>3</v>
      </c>
      <c r="D272" s="122">
        <v>0.007923169629155584</v>
      </c>
      <c r="E272" s="122">
        <v>1.420505836570779</v>
      </c>
      <c r="F272" s="88" t="s">
        <v>778</v>
      </c>
      <c r="G272" s="88" t="b">
        <v>0</v>
      </c>
      <c r="H272" s="88" t="b">
        <v>0</v>
      </c>
      <c r="I272" s="88" t="b">
        <v>0</v>
      </c>
      <c r="J272" s="88" t="b">
        <v>0</v>
      </c>
      <c r="K272" s="88" t="b">
        <v>0</v>
      </c>
      <c r="L272" s="88" t="b">
        <v>0</v>
      </c>
    </row>
    <row r="273" spans="1:12" ht="15">
      <c r="A273" s="88" t="s">
        <v>266</v>
      </c>
      <c r="B273" s="88" t="s">
        <v>281</v>
      </c>
      <c r="C273" s="88">
        <v>3</v>
      </c>
      <c r="D273" s="122">
        <v>0.007923169629155584</v>
      </c>
      <c r="E273" s="122">
        <v>1.420505836570779</v>
      </c>
      <c r="F273" s="88" t="s">
        <v>778</v>
      </c>
      <c r="G273" s="88" t="b">
        <v>0</v>
      </c>
      <c r="H273" s="88" t="b">
        <v>0</v>
      </c>
      <c r="I273" s="88" t="b">
        <v>0</v>
      </c>
      <c r="J273" s="88" t="b">
        <v>0</v>
      </c>
      <c r="K273" s="88" t="b">
        <v>0</v>
      </c>
      <c r="L273" s="88" t="b">
        <v>0</v>
      </c>
    </row>
    <row r="274" spans="1:12" ht="15">
      <c r="A274" s="88" t="s">
        <v>281</v>
      </c>
      <c r="B274" s="88" t="s">
        <v>265</v>
      </c>
      <c r="C274" s="88">
        <v>2</v>
      </c>
      <c r="D274" s="122">
        <v>0.00947476211123899</v>
      </c>
      <c r="E274" s="122">
        <v>1.2444145775150977</v>
      </c>
      <c r="F274" s="88" t="s">
        <v>778</v>
      </c>
      <c r="G274" s="88" t="b">
        <v>0</v>
      </c>
      <c r="H274" s="88" t="b">
        <v>0</v>
      </c>
      <c r="I274" s="88" t="b">
        <v>0</v>
      </c>
      <c r="J274" s="88" t="b">
        <v>0</v>
      </c>
      <c r="K274" s="88" t="b">
        <v>0</v>
      </c>
      <c r="L274" s="88" t="b">
        <v>0</v>
      </c>
    </row>
    <row r="275" spans="1:12" ht="15">
      <c r="A275" s="88" t="s">
        <v>265</v>
      </c>
      <c r="B275" s="88" t="s">
        <v>849</v>
      </c>
      <c r="C275" s="88">
        <v>2</v>
      </c>
      <c r="D275" s="122">
        <v>0.00947476211123899</v>
      </c>
      <c r="E275" s="122">
        <v>1.0225658278987413</v>
      </c>
      <c r="F275" s="88" t="s">
        <v>778</v>
      </c>
      <c r="G275" s="88" t="b">
        <v>0</v>
      </c>
      <c r="H275" s="88" t="b">
        <v>0</v>
      </c>
      <c r="I275" s="88" t="b">
        <v>0</v>
      </c>
      <c r="J275" s="88" t="b">
        <v>0</v>
      </c>
      <c r="K275" s="88" t="b">
        <v>0</v>
      </c>
      <c r="L275" s="88" t="b">
        <v>0</v>
      </c>
    </row>
    <row r="276" spans="1:12" ht="15">
      <c r="A276" s="88" t="s">
        <v>849</v>
      </c>
      <c r="B276" s="88" t="s">
        <v>869</v>
      </c>
      <c r="C276" s="88">
        <v>2</v>
      </c>
      <c r="D276" s="122">
        <v>0.00947476211123899</v>
      </c>
      <c r="E276" s="122">
        <v>1.5965970956264601</v>
      </c>
      <c r="F276" s="88" t="s">
        <v>778</v>
      </c>
      <c r="G276" s="88" t="b">
        <v>0</v>
      </c>
      <c r="H276" s="88" t="b">
        <v>0</v>
      </c>
      <c r="I276" s="88" t="b">
        <v>0</v>
      </c>
      <c r="J276" s="88" t="b">
        <v>0</v>
      </c>
      <c r="K276" s="88" t="b">
        <v>0</v>
      </c>
      <c r="L276" s="88" t="b">
        <v>0</v>
      </c>
    </row>
    <row r="277" spans="1:12" ht="15">
      <c r="A277" s="88" t="s">
        <v>869</v>
      </c>
      <c r="B277" s="88" t="s">
        <v>1000</v>
      </c>
      <c r="C277" s="88">
        <v>2</v>
      </c>
      <c r="D277" s="122">
        <v>0.00947476211123899</v>
      </c>
      <c r="E277" s="122">
        <v>1.5965970956264601</v>
      </c>
      <c r="F277" s="88" t="s">
        <v>778</v>
      </c>
      <c r="G277" s="88" t="b">
        <v>0</v>
      </c>
      <c r="H277" s="88" t="b">
        <v>0</v>
      </c>
      <c r="I277" s="88" t="b">
        <v>0</v>
      </c>
      <c r="J277" s="88" t="b">
        <v>0</v>
      </c>
      <c r="K277" s="88" t="b">
        <v>0</v>
      </c>
      <c r="L277" s="88" t="b">
        <v>0</v>
      </c>
    </row>
    <row r="278" spans="1:12" ht="15">
      <c r="A278" s="88" t="s">
        <v>1000</v>
      </c>
      <c r="B278" s="88" t="s">
        <v>1001</v>
      </c>
      <c r="C278" s="88">
        <v>2</v>
      </c>
      <c r="D278" s="122">
        <v>0.00947476211123899</v>
      </c>
      <c r="E278" s="122">
        <v>1.5965970956264601</v>
      </c>
      <c r="F278" s="88" t="s">
        <v>778</v>
      </c>
      <c r="G278" s="88" t="b">
        <v>0</v>
      </c>
      <c r="H278" s="88" t="b">
        <v>0</v>
      </c>
      <c r="I278" s="88" t="b">
        <v>0</v>
      </c>
      <c r="J278" s="88" t="b">
        <v>0</v>
      </c>
      <c r="K278" s="88" t="b">
        <v>0</v>
      </c>
      <c r="L278" s="88" t="b">
        <v>0</v>
      </c>
    </row>
    <row r="279" spans="1:12" ht="15">
      <c r="A279" s="88" t="s">
        <v>1001</v>
      </c>
      <c r="B279" s="88" t="s">
        <v>1002</v>
      </c>
      <c r="C279" s="88">
        <v>2</v>
      </c>
      <c r="D279" s="122">
        <v>0.00947476211123899</v>
      </c>
      <c r="E279" s="122">
        <v>1.5965970956264601</v>
      </c>
      <c r="F279" s="88" t="s">
        <v>778</v>
      </c>
      <c r="G279" s="88" t="b">
        <v>0</v>
      </c>
      <c r="H279" s="88" t="b">
        <v>0</v>
      </c>
      <c r="I279" s="88" t="b">
        <v>0</v>
      </c>
      <c r="J279" s="88" t="b">
        <v>0</v>
      </c>
      <c r="K279" s="88" t="b">
        <v>0</v>
      </c>
      <c r="L279" s="88" t="b">
        <v>0</v>
      </c>
    </row>
    <row r="280" spans="1:12" ht="15">
      <c r="A280" s="88" t="s">
        <v>1002</v>
      </c>
      <c r="B280" s="88" t="s">
        <v>868</v>
      </c>
      <c r="C280" s="88">
        <v>2</v>
      </c>
      <c r="D280" s="122">
        <v>0.00947476211123899</v>
      </c>
      <c r="E280" s="122">
        <v>1.420505836570779</v>
      </c>
      <c r="F280" s="88" t="s">
        <v>778</v>
      </c>
      <c r="G280" s="88" t="b">
        <v>0</v>
      </c>
      <c r="H280" s="88" t="b">
        <v>0</v>
      </c>
      <c r="I280" s="88" t="b">
        <v>0</v>
      </c>
      <c r="J280" s="88" t="b">
        <v>0</v>
      </c>
      <c r="K280" s="88" t="b">
        <v>0</v>
      </c>
      <c r="L280" s="88" t="b">
        <v>0</v>
      </c>
    </row>
    <row r="281" spans="1:12" ht="15">
      <c r="A281" s="88" t="s">
        <v>868</v>
      </c>
      <c r="B281" s="88" t="s">
        <v>1007</v>
      </c>
      <c r="C281" s="88">
        <v>2</v>
      </c>
      <c r="D281" s="122">
        <v>0.00947476211123899</v>
      </c>
      <c r="E281" s="122">
        <v>1.420505836570779</v>
      </c>
      <c r="F281" s="88" t="s">
        <v>778</v>
      </c>
      <c r="G281" s="88" t="b">
        <v>0</v>
      </c>
      <c r="H281" s="88" t="b">
        <v>0</v>
      </c>
      <c r="I281" s="88" t="b">
        <v>0</v>
      </c>
      <c r="J281" s="88" t="b">
        <v>0</v>
      </c>
      <c r="K281" s="88" t="b">
        <v>0</v>
      </c>
      <c r="L281" s="88" t="b">
        <v>0</v>
      </c>
    </row>
    <row r="282" spans="1:12" ht="15">
      <c r="A282" s="88" t="s">
        <v>1007</v>
      </c>
      <c r="B282" s="88" t="s">
        <v>1008</v>
      </c>
      <c r="C282" s="88">
        <v>2</v>
      </c>
      <c r="D282" s="122">
        <v>0.00947476211123899</v>
      </c>
      <c r="E282" s="122">
        <v>1.5965970956264601</v>
      </c>
      <c r="F282" s="88" t="s">
        <v>778</v>
      </c>
      <c r="G282" s="88" t="b">
        <v>0</v>
      </c>
      <c r="H282" s="88" t="b">
        <v>0</v>
      </c>
      <c r="I282" s="88" t="b">
        <v>0</v>
      </c>
      <c r="J282" s="88" t="b">
        <v>0</v>
      </c>
      <c r="K282" s="88" t="b">
        <v>0</v>
      </c>
      <c r="L282" s="88" t="b">
        <v>0</v>
      </c>
    </row>
    <row r="283" spans="1:12" ht="15">
      <c r="A283" s="88" t="s">
        <v>1008</v>
      </c>
      <c r="B283" s="88" t="s">
        <v>1009</v>
      </c>
      <c r="C283" s="88">
        <v>2</v>
      </c>
      <c r="D283" s="122">
        <v>0.00947476211123899</v>
      </c>
      <c r="E283" s="122">
        <v>1.5965970956264601</v>
      </c>
      <c r="F283" s="88" t="s">
        <v>778</v>
      </c>
      <c r="G283" s="88" t="b">
        <v>0</v>
      </c>
      <c r="H283" s="88" t="b">
        <v>0</v>
      </c>
      <c r="I283" s="88" t="b">
        <v>0</v>
      </c>
      <c r="J283" s="88" t="b">
        <v>0</v>
      </c>
      <c r="K283" s="88" t="b">
        <v>0</v>
      </c>
      <c r="L283" s="88" t="b">
        <v>0</v>
      </c>
    </row>
    <row r="284" spans="1:12" ht="15">
      <c r="A284" s="88" t="s">
        <v>1009</v>
      </c>
      <c r="B284" s="88" t="s">
        <v>866</v>
      </c>
      <c r="C284" s="88">
        <v>2</v>
      </c>
      <c r="D284" s="122">
        <v>0.00947476211123899</v>
      </c>
      <c r="E284" s="122">
        <v>1.295567099962479</v>
      </c>
      <c r="F284" s="88" t="s">
        <v>778</v>
      </c>
      <c r="G284" s="88" t="b">
        <v>0</v>
      </c>
      <c r="H284" s="88" t="b">
        <v>0</v>
      </c>
      <c r="I284" s="88" t="b">
        <v>0</v>
      </c>
      <c r="J284" s="88" t="b">
        <v>0</v>
      </c>
      <c r="K284" s="88" t="b">
        <v>0</v>
      </c>
      <c r="L284" s="88" t="b">
        <v>0</v>
      </c>
    </row>
    <row r="285" spans="1:12" ht="15">
      <c r="A285" s="88" t="s">
        <v>867</v>
      </c>
      <c r="B285" s="88" t="s">
        <v>850</v>
      </c>
      <c r="C285" s="88">
        <v>2</v>
      </c>
      <c r="D285" s="122">
        <v>0.00947476211123899</v>
      </c>
      <c r="E285" s="122">
        <v>1.1194758409067977</v>
      </c>
      <c r="F285" s="88" t="s">
        <v>778</v>
      </c>
      <c r="G285" s="88" t="b">
        <v>0</v>
      </c>
      <c r="H285" s="88" t="b">
        <v>0</v>
      </c>
      <c r="I285" s="88" t="b">
        <v>0</v>
      </c>
      <c r="J285" s="88" t="b">
        <v>0</v>
      </c>
      <c r="K285" s="88" t="b">
        <v>0</v>
      </c>
      <c r="L285" s="88" t="b">
        <v>0</v>
      </c>
    </row>
    <row r="286" spans="1:12" ht="15">
      <c r="A286" s="88" t="s">
        <v>850</v>
      </c>
      <c r="B286" s="88" t="s">
        <v>996</v>
      </c>
      <c r="C286" s="88">
        <v>2</v>
      </c>
      <c r="D286" s="122">
        <v>0.00947476211123899</v>
      </c>
      <c r="E286" s="122">
        <v>1.420505836570779</v>
      </c>
      <c r="F286" s="88" t="s">
        <v>778</v>
      </c>
      <c r="G286" s="88" t="b">
        <v>0</v>
      </c>
      <c r="H286" s="88" t="b">
        <v>0</v>
      </c>
      <c r="I286" s="88" t="b">
        <v>0</v>
      </c>
      <c r="J286" s="88" t="b">
        <v>0</v>
      </c>
      <c r="K286" s="88" t="b">
        <v>0</v>
      </c>
      <c r="L286" s="88" t="b">
        <v>0</v>
      </c>
    </row>
    <row r="287" spans="1:12" ht="15">
      <c r="A287" s="88" t="s">
        <v>996</v>
      </c>
      <c r="B287" s="88" t="s">
        <v>1010</v>
      </c>
      <c r="C287" s="88">
        <v>2</v>
      </c>
      <c r="D287" s="122">
        <v>0.00947476211123899</v>
      </c>
      <c r="E287" s="122">
        <v>1.5965970956264601</v>
      </c>
      <c r="F287" s="88" t="s">
        <v>778</v>
      </c>
      <c r="G287" s="88" t="b">
        <v>0</v>
      </c>
      <c r="H287" s="88" t="b">
        <v>0</v>
      </c>
      <c r="I287" s="88" t="b">
        <v>0</v>
      </c>
      <c r="J287" s="88" t="b">
        <v>0</v>
      </c>
      <c r="K287" s="88" t="b">
        <v>0</v>
      </c>
      <c r="L287"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2FE34-CE9C-4582-A407-AD75CFF8434A}">
  <dimension ref="A1:C13"/>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1153</v>
      </c>
      <c r="B2" s="125" t="s">
        <v>1154</v>
      </c>
      <c r="C2" s="52" t="s">
        <v>1155</v>
      </c>
    </row>
    <row r="3" spans="1:3" ht="15">
      <c r="A3" s="124" t="s">
        <v>776</v>
      </c>
      <c r="B3" s="124" t="s">
        <v>776</v>
      </c>
      <c r="C3" s="34">
        <v>14</v>
      </c>
    </row>
    <row r="4" spans="1:3" ht="15">
      <c r="A4" s="124" t="s">
        <v>776</v>
      </c>
      <c r="B4" s="124" t="s">
        <v>777</v>
      </c>
      <c r="C4" s="34">
        <v>2</v>
      </c>
    </row>
    <row r="5" spans="1:3" ht="15">
      <c r="A5" s="124" t="s">
        <v>776</v>
      </c>
      <c r="B5" s="124" t="s">
        <v>778</v>
      </c>
      <c r="C5" s="34">
        <v>27</v>
      </c>
    </row>
    <row r="6" spans="1:3" ht="15">
      <c r="A6" s="124" t="s">
        <v>777</v>
      </c>
      <c r="B6" s="124" t="s">
        <v>776</v>
      </c>
      <c r="C6" s="34">
        <v>9</v>
      </c>
    </row>
    <row r="7" spans="1:3" ht="15">
      <c r="A7" s="124" t="s">
        <v>777</v>
      </c>
      <c r="B7" s="124" t="s">
        <v>777</v>
      </c>
      <c r="C7" s="34">
        <v>19</v>
      </c>
    </row>
    <row r="8" spans="1:3" ht="15">
      <c r="A8" s="124" t="s">
        <v>777</v>
      </c>
      <c r="B8" s="124" t="s">
        <v>778</v>
      </c>
      <c r="C8" s="34">
        <v>17</v>
      </c>
    </row>
    <row r="9" spans="1:3" ht="15">
      <c r="A9" s="124" t="s">
        <v>778</v>
      </c>
      <c r="B9" s="124" t="s">
        <v>776</v>
      </c>
      <c r="C9" s="34">
        <v>3</v>
      </c>
    </row>
    <row r="10" spans="1:3" ht="15">
      <c r="A10" s="124" t="s">
        <v>778</v>
      </c>
      <c r="B10" s="124" t="s">
        <v>778</v>
      </c>
      <c r="C10" s="34">
        <v>12</v>
      </c>
    </row>
    <row r="11" spans="1:3" ht="15">
      <c r="A11" s="124" t="s">
        <v>779</v>
      </c>
      <c r="B11" s="124" t="s">
        <v>776</v>
      </c>
      <c r="C11" s="34">
        <v>2</v>
      </c>
    </row>
    <row r="12" spans="1:3" ht="15">
      <c r="A12" s="124" t="s">
        <v>779</v>
      </c>
      <c r="B12" s="124" t="s">
        <v>779</v>
      </c>
      <c r="C12" s="34">
        <v>1</v>
      </c>
    </row>
    <row r="13" spans="1:3" ht="15">
      <c r="A13" s="124" t="s">
        <v>780</v>
      </c>
      <c r="B13" s="124" t="s">
        <v>780</v>
      </c>
      <c r="C1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057E-4EAD-4CA0-BA7B-EC1E1C3D80B7}">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1160</v>
      </c>
      <c r="B1" s="13" t="s">
        <v>17</v>
      </c>
    </row>
    <row r="2" spans="1:2" ht="15">
      <c r="A2" s="80" t="s">
        <v>1161</v>
      </c>
      <c r="B2" s="80" t="s">
        <v>1167</v>
      </c>
    </row>
    <row r="3" spans="1:2" ht="15">
      <c r="A3" s="80" t="s">
        <v>1162</v>
      </c>
      <c r="B3" s="80" t="s">
        <v>1168</v>
      </c>
    </row>
    <row r="4" spans="1:2" ht="15">
      <c r="A4" s="80" t="s">
        <v>1163</v>
      </c>
      <c r="B4" s="80" t="s">
        <v>1169</v>
      </c>
    </row>
    <row r="5" spans="1:2" ht="15">
      <c r="A5" s="80" t="s">
        <v>1164</v>
      </c>
      <c r="B5" s="80" t="s">
        <v>1170</v>
      </c>
    </row>
    <row r="6" spans="1:2" ht="15">
      <c r="A6" s="80" t="s">
        <v>1165</v>
      </c>
      <c r="B6" s="80" t="s">
        <v>1171</v>
      </c>
    </row>
    <row r="7" spans="1:2" ht="15">
      <c r="A7" s="80" t="s">
        <v>1166</v>
      </c>
      <c r="B7" s="80" t="s">
        <v>1168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FED68-0DC9-40AC-ACE5-B9C08E1F572C}">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1172</v>
      </c>
      <c r="B1" s="13" t="s">
        <v>34</v>
      </c>
    </row>
    <row r="2" spans="1:2" ht="15">
      <c r="A2" s="118" t="s">
        <v>262</v>
      </c>
      <c r="B2" s="80">
        <v>553.466667</v>
      </c>
    </row>
    <row r="3" spans="1:2" ht="15">
      <c r="A3" s="118" t="s">
        <v>263</v>
      </c>
      <c r="B3" s="80">
        <v>266.066667</v>
      </c>
    </row>
    <row r="4" spans="1:2" ht="15">
      <c r="A4" s="118" t="s">
        <v>260</v>
      </c>
      <c r="B4" s="80">
        <v>52</v>
      </c>
    </row>
    <row r="5" spans="1:2" ht="15">
      <c r="A5" s="118" t="s">
        <v>264</v>
      </c>
      <c r="B5" s="80">
        <v>15.333333</v>
      </c>
    </row>
    <row r="6" spans="1:2" ht="15">
      <c r="A6" s="118" t="s">
        <v>266</v>
      </c>
      <c r="B6" s="80">
        <v>3.133333</v>
      </c>
    </row>
    <row r="7" spans="1:2" ht="15">
      <c r="A7" s="118" t="s">
        <v>265</v>
      </c>
      <c r="B7" s="80">
        <v>3.133333</v>
      </c>
    </row>
    <row r="8" spans="1:2" ht="15">
      <c r="A8" s="118" t="s">
        <v>281</v>
      </c>
      <c r="B8" s="80">
        <v>2.733333</v>
      </c>
    </row>
    <row r="9" spans="1:2" ht="15">
      <c r="A9" s="118" t="s">
        <v>268</v>
      </c>
      <c r="B9" s="80">
        <v>2.733333</v>
      </c>
    </row>
    <row r="10" spans="1:2" ht="15">
      <c r="A10" s="118" t="s">
        <v>270</v>
      </c>
      <c r="B10" s="80">
        <v>1</v>
      </c>
    </row>
    <row r="11" spans="1:2" ht="15">
      <c r="A11" s="118" t="s">
        <v>267</v>
      </c>
      <c r="B11" s="80">
        <v>0.4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1186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558</v>
      </c>
      <c r="AF2" s="13" t="s">
        <v>559</v>
      </c>
      <c r="AG2" s="13" t="s">
        <v>560</v>
      </c>
      <c r="AH2" s="13" t="s">
        <v>561</v>
      </c>
      <c r="AI2" s="13" t="s">
        <v>562</v>
      </c>
      <c r="AJ2" s="13" t="s">
        <v>563</v>
      </c>
      <c r="AK2" s="13" t="s">
        <v>564</v>
      </c>
      <c r="AL2" s="13" t="s">
        <v>565</v>
      </c>
      <c r="AM2" s="13" t="s">
        <v>566</v>
      </c>
      <c r="AN2" s="13" t="s">
        <v>567</v>
      </c>
      <c r="AO2" s="13" t="s">
        <v>568</v>
      </c>
      <c r="AP2" s="13" t="s">
        <v>569</v>
      </c>
      <c r="AQ2" s="13" t="s">
        <v>570</v>
      </c>
      <c r="AR2" s="13" t="s">
        <v>571</v>
      </c>
      <c r="AS2" s="13" t="s">
        <v>572</v>
      </c>
      <c r="AT2" s="13" t="s">
        <v>232</v>
      </c>
      <c r="AU2" s="13" t="s">
        <v>573</v>
      </c>
      <c r="AV2" s="13" t="s">
        <v>574</v>
      </c>
      <c r="AW2" s="13" t="s">
        <v>575</v>
      </c>
      <c r="AX2" s="13" t="s">
        <v>576</v>
      </c>
      <c r="AY2" s="13" t="s">
        <v>577</v>
      </c>
      <c r="AZ2" s="13" t="s">
        <v>578</v>
      </c>
      <c r="BA2" s="13" t="s">
        <v>786</v>
      </c>
      <c r="BB2" s="119" t="s">
        <v>943</v>
      </c>
      <c r="BC2" s="119" t="s">
        <v>946</v>
      </c>
      <c r="BD2" s="119" t="s">
        <v>947</v>
      </c>
      <c r="BE2" s="119" t="s">
        <v>950</v>
      </c>
      <c r="BF2" s="119" t="s">
        <v>951</v>
      </c>
      <c r="BG2" s="119" t="s">
        <v>952</v>
      </c>
      <c r="BH2" s="119" t="s">
        <v>955</v>
      </c>
      <c r="BI2" s="119" t="s">
        <v>967</v>
      </c>
      <c r="BJ2" s="119" t="s">
        <v>972</v>
      </c>
      <c r="BK2" s="119" t="s">
        <v>984</v>
      </c>
      <c r="BL2" s="119" t="s">
        <v>1142</v>
      </c>
      <c r="BM2" s="119" t="s">
        <v>1143</v>
      </c>
      <c r="BN2" s="119" t="s">
        <v>1144</v>
      </c>
      <c r="BO2" s="119" t="s">
        <v>1145</v>
      </c>
      <c r="BP2" s="119" t="s">
        <v>1146</v>
      </c>
      <c r="BQ2" s="119" t="s">
        <v>1147</v>
      </c>
      <c r="BR2" s="119" t="s">
        <v>1148</v>
      </c>
      <c r="BS2" s="119" t="s">
        <v>1149</v>
      </c>
      <c r="BT2" s="119" t="s">
        <v>1151</v>
      </c>
      <c r="BU2" s="3"/>
      <c r="BV2" s="3"/>
    </row>
    <row r="3" spans="1:74" ht="41.45" customHeight="1">
      <c r="A3" s="66" t="s">
        <v>252</v>
      </c>
      <c r="C3" s="67"/>
      <c r="D3" s="67" t="s">
        <v>64</v>
      </c>
      <c r="E3" s="68">
        <v>227.09787424981772</v>
      </c>
      <c r="F3" s="70">
        <v>99.89291678693662</v>
      </c>
      <c r="G3" s="104" t="s">
        <v>368</v>
      </c>
      <c r="H3" s="67"/>
      <c r="I3" s="71" t="s">
        <v>252</v>
      </c>
      <c r="J3" s="72"/>
      <c r="K3" s="72"/>
      <c r="L3" s="71" t="s">
        <v>745</v>
      </c>
      <c r="M3" s="75">
        <v>36.68726547358872</v>
      </c>
      <c r="N3" s="76">
        <v>6331.1572265625</v>
      </c>
      <c r="O3" s="76">
        <v>6162.0322265625</v>
      </c>
      <c r="P3" s="77"/>
      <c r="Q3" s="78"/>
      <c r="R3" s="78"/>
      <c r="S3" s="48"/>
      <c r="T3" s="48">
        <v>0</v>
      </c>
      <c r="U3" s="48">
        <v>1</v>
      </c>
      <c r="V3" s="49">
        <v>0</v>
      </c>
      <c r="W3" s="49">
        <v>0.016667</v>
      </c>
      <c r="X3" s="49">
        <v>0.01979</v>
      </c>
      <c r="Y3" s="49">
        <v>0.419563</v>
      </c>
      <c r="Z3" s="49">
        <v>0</v>
      </c>
      <c r="AA3" s="49">
        <v>0</v>
      </c>
      <c r="AB3" s="73">
        <v>3</v>
      </c>
      <c r="AC3" s="73"/>
      <c r="AD3" s="74"/>
      <c r="AE3" s="80" t="s">
        <v>579</v>
      </c>
      <c r="AF3" s="80">
        <v>175</v>
      </c>
      <c r="AG3" s="80">
        <v>1423</v>
      </c>
      <c r="AH3" s="80">
        <v>3393</v>
      </c>
      <c r="AI3" s="80">
        <v>799</v>
      </c>
      <c r="AJ3" s="80"/>
      <c r="AK3" s="80" t="s">
        <v>608</v>
      </c>
      <c r="AL3" s="80" t="s">
        <v>636</v>
      </c>
      <c r="AM3" s="85" t="s">
        <v>654</v>
      </c>
      <c r="AN3" s="80"/>
      <c r="AO3" s="82">
        <v>41967.407546296294</v>
      </c>
      <c r="AP3" s="85" t="s">
        <v>673</v>
      </c>
      <c r="AQ3" s="80" t="b">
        <v>0</v>
      </c>
      <c r="AR3" s="80" t="b">
        <v>0</v>
      </c>
      <c r="AS3" s="80" t="b">
        <v>1</v>
      </c>
      <c r="AT3" s="80"/>
      <c r="AU3" s="80">
        <v>17</v>
      </c>
      <c r="AV3" s="85" t="s">
        <v>696</v>
      </c>
      <c r="AW3" s="80" t="b">
        <v>0</v>
      </c>
      <c r="AX3" s="80" t="s">
        <v>714</v>
      </c>
      <c r="AY3" s="85" t="s">
        <v>715</v>
      </c>
      <c r="AZ3" s="80" t="s">
        <v>66</v>
      </c>
      <c r="BA3" s="80" t="str">
        <f>REPLACE(INDEX(GroupVertices[Group],MATCH(Vertices[[#This Row],[Vertex]],GroupVertices[Vertex],0)),1,1,"")</f>
        <v>1</v>
      </c>
      <c r="BB3" s="48"/>
      <c r="BC3" s="48"/>
      <c r="BD3" s="48"/>
      <c r="BE3" s="48"/>
      <c r="BF3" s="48"/>
      <c r="BG3" s="48"/>
      <c r="BH3" s="120" t="s">
        <v>956</v>
      </c>
      <c r="BI3" s="120" t="s">
        <v>956</v>
      </c>
      <c r="BJ3" s="120" t="s">
        <v>973</v>
      </c>
      <c r="BK3" s="120" t="s">
        <v>973</v>
      </c>
      <c r="BL3" s="120">
        <v>0</v>
      </c>
      <c r="BM3" s="123">
        <v>0</v>
      </c>
      <c r="BN3" s="120">
        <v>0</v>
      </c>
      <c r="BO3" s="123">
        <v>0</v>
      </c>
      <c r="BP3" s="120">
        <v>0</v>
      </c>
      <c r="BQ3" s="123">
        <v>0</v>
      </c>
      <c r="BR3" s="120">
        <v>21</v>
      </c>
      <c r="BS3" s="123">
        <v>100</v>
      </c>
      <c r="BT3" s="120">
        <v>21</v>
      </c>
      <c r="BU3" s="3"/>
      <c r="BV3" s="3"/>
    </row>
    <row r="4" spans="1:77" ht="41.45" customHeight="1">
      <c r="A4" s="66" t="s">
        <v>262</v>
      </c>
      <c r="C4" s="67"/>
      <c r="D4" s="67" t="s">
        <v>64</v>
      </c>
      <c r="E4" s="68">
        <v>440.7693084300858</v>
      </c>
      <c r="F4" s="70">
        <v>99.5414364356109</v>
      </c>
      <c r="G4" s="104" t="s">
        <v>378</v>
      </c>
      <c r="H4" s="67"/>
      <c r="I4" s="71" t="s">
        <v>262</v>
      </c>
      <c r="J4" s="72"/>
      <c r="K4" s="72"/>
      <c r="L4" s="71" t="s">
        <v>746</v>
      </c>
      <c r="M4" s="75">
        <v>153.82395055873985</v>
      </c>
      <c r="N4" s="76">
        <v>5161.54150390625</v>
      </c>
      <c r="O4" s="76">
        <v>7639.40771484375</v>
      </c>
      <c r="P4" s="77"/>
      <c r="Q4" s="78"/>
      <c r="R4" s="78"/>
      <c r="S4" s="90"/>
      <c r="T4" s="48">
        <v>13</v>
      </c>
      <c r="U4" s="48">
        <v>12</v>
      </c>
      <c r="V4" s="49">
        <v>553.466667</v>
      </c>
      <c r="W4" s="49">
        <v>0.029412</v>
      </c>
      <c r="X4" s="49">
        <v>0.133136</v>
      </c>
      <c r="Y4" s="49">
        <v>6.659803</v>
      </c>
      <c r="Z4" s="49">
        <v>0.039473684210526314</v>
      </c>
      <c r="AA4" s="49">
        <v>0.15</v>
      </c>
      <c r="AB4" s="73">
        <v>4</v>
      </c>
      <c r="AC4" s="73"/>
      <c r="AD4" s="74"/>
      <c r="AE4" s="80" t="s">
        <v>580</v>
      </c>
      <c r="AF4" s="80">
        <v>706</v>
      </c>
      <c r="AG4" s="80">
        <v>5969</v>
      </c>
      <c r="AH4" s="80">
        <v>12291</v>
      </c>
      <c r="AI4" s="80">
        <v>2987</v>
      </c>
      <c r="AJ4" s="80"/>
      <c r="AK4" s="80" t="s">
        <v>609</v>
      </c>
      <c r="AL4" s="80" t="s">
        <v>636</v>
      </c>
      <c r="AM4" s="85" t="s">
        <v>655</v>
      </c>
      <c r="AN4" s="80"/>
      <c r="AO4" s="82">
        <v>40220.39439814815</v>
      </c>
      <c r="AP4" s="85" t="s">
        <v>674</v>
      </c>
      <c r="AQ4" s="80" t="b">
        <v>0</v>
      </c>
      <c r="AR4" s="80" t="b">
        <v>0</v>
      </c>
      <c r="AS4" s="80" t="b">
        <v>0</v>
      </c>
      <c r="AT4" s="80"/>
      <c r="AU4" s="80">
        <v>126</v>
      </c>
      <c r="AV4" s="85" t="s">
        <v>696</v>
      </c>
      <c r="AW4" s="80" t="b">
        <v>0</v>
      </c>
      <c r="AX4" s="80" t="s">
        <v>714</v>
      </c>
      <c r="AY4" s="85" t="s">
        <v>716</v>
      </c>
      <c r="AZ4" s="80" t="s">
        <v>66</v>
      </c>
      <c r="BA4" s="80" t="str">
        <f>REPLACE(INDEX(GroupVertices[Group],MATCH(Vertices[[#This Row],[Vertex]],GroupVertices[Vertex],0)),1,1,"")</f>
        <v>1</v>
      </c>
      <c r="BB4" s="48" t="s">
        <v>944</v>
      </c>
      <c r="BC4" s="48" t="s">
        <v>944</v>
      </c>
      <c r="BD4" s="48" t="s">
        <v>948</v>
      </c>
      <c r="BE4" s="48" t="s">
        <v>948</v>
      </c>
      <c r="BF4" s="48" t="s">
        <v>345</v>
      </c>
      <c r="BG4" s="48" t="s">
        <v>953</v>
      </c>
      <c r="BH4" s="120" t="s">
        <v>957</v>
      </c>
      <c r="BI4" s="120" t="s">
        <v>968</v>
      </c>
      <c r="BJ4" s="120" t="s">
        <v>974</v>
      </c>
      <c r="BK4" s="120" t="s">
        <v>985</v>
      </c>
      <c r="BL4" s="120">
        <v>9</v>
      </c>
      <c r="BM4" s="123">
        <v>2.8125</v>
      </c>
      <c r="BN4" s="120">
        <v>1</v>
      </c>
      <c r="BO4" s="123">
        <v>0.3125</v>
      </c>
      <c r="BP4" s="120">
        <v>0</v>
      </c>
      <c r="BQ4" s="123">
        <v>0</v>
      </c>
      <c r="BR4" s="120">
        <v>310</v>
      </c>
      <c r="BS4" s="123">
        <v>96.875</v>
      </c>
      <c r="BT4" s="120">
        <v>320</v>
      </c>
      <c r="BU4" s="2"/>
      <c r="BV4" s="3"/>
      <c r="BW4" s="3"/>
      <c r="BX4" s="3"/>
      <c r="BY4" s="3"/>
    </row>
    <row r="5" spans="1:77" ht="41.45" customHeight="1">
      <c r="A5" s="66" t="s">
        <v>253</v>
      </c>
      <c r="C5" s="67"/>
      <c r="D5" s="67" t="s">
        <v>64</v>
      </c>
      <c r="E5" s="68">
        <v>282.1373043917214</v>
      </c>
      <c r="F5" s="70">
        <v>99.80237928332852</v>
      </c>
      <c r="G5" s="104" t="s">
        <v>369</v>
      </c>
      <c r="H5" s="67"/>
      <c r="I5" s="71" t="s">
        <v>253</v>
      </c>
      <c r="J5" s="72"/>
      <c r="K5" s="72"/>
      <c r="L5" s="71" t="s">
        <v>747</v>
      </c>
      <c r="M5" s="75">
        <v>66.86039750938106</v>
      </c>
      <c r="N5" s="76">
        <v>1807.0482177734375</v>
      </c>
      <c r="O5" s="76">
        <v>7615.580078125</v>
      </c>
      <c r="P5" s="77"/>
      <c r="Q5" s="78"/>
      <c r="R5" s="78"/>
      <c r="S5" s="90"/>
      <c r="T5" s="48">
        <v>0</v>
      </c>
      <c r="U5" s="48">
        <v>1</v>
      </c>
      <c r="V5" s="49">
        <v>0</v>
      </c>
      <c r="W5" s="49">
        <v>0.016667</v>
      </c>
      <c r="X5" s="49">
        <v>0.01979</v>
      </c>
      <c r="Y5" s="49">
        <v>0.419563</v>
      </c>
      <c r="Z5" s="49">
        <v>0</v>
      </c>
      <c r="AA5" s="49">
        <v>0</v>
      </c>
      <c r="AB5" s="73">
        <v>5</v>
      </c>
      <c r="AC5" s="73"/>
      <c r="AD5" s="74"/>
      <c r="AE5" s="80" t="s">
        <v>581</v>
      </c>
      <c r="AF5" s="80">
        <v>109</v>
      </c>
      <c r="AG5" s="80">
        <v>2594</v>
      </c>
      <c r="AH5" s="80">
        <v>1301</v>
      </c>
      <c r="AI5" s="80">
        <v>48</v>
      </c>
      <c r="AJ5" s="80"/>
      <c r="AK5" s="80" t="s">
        <v>610</v>
      </c>
      <c r="AL5" s="80"/>
      <c r="AM5" s="85" t="s">
        <v>656</v>
      </c>
      <c r="AN5" s="80"/>
      <c r="AO5" s="82">
        <v>41186.428252314814</v>
      </c>
      <c r="AP5" s="85" t="s">
        <v>675</v>
      </c>
      <c r="AQ5" s="80" t="b">
        <v>1</v>
      </c>
      <c r="AR5" s="80" t="b">
        <v>0</v>
      </c>
      <c r="AS5" s="80" t="b">
        <v>0</v>
      </c>
      <c r="AT5" s="80"/>
      <c r="AU5" s="80">
        <v>40</v>
      </c>
      <c r="AV5" s="85" t="s">
        <v>696</v>
      </c>
      <c r="AW5" s="80" t="b">
        <v>0</v>
      </c>
      <c r="AX5" s="80" t="s">
        <v>714</v>
      </c>
      <c r="AY5" s="85" t="s">
        <v>717</v>
      </c>
      <c r="AZ5" s="80" t="s">
        <v>66</v>
      </c>
      <c r="BA5" s="80" t="str">
        <f>REPLACE(INDEX(GroupVertices[Group],MATCH(Vertices[[#This Row],[Vertex]],GroupVertices[Vertex],0)),1,1,"")</f>
        <v>1</v>
      </c>
      <c r="BB5" s="48"/>
      <c r="BC5" s="48"/>
      <c r="BD5" s="48"/>
      <c r="BE5" s="48"/>
      <c r="BF5" s="48"/>
      <c r="BG5" s="48"/>
      <c r="BH5" s="120" t="s">
        <v>956</v>
      </c>
      <c r="BI5" s="120" t="s">
        <v>956</v>
      </c>
      <c r="BJ5" s="120" t="s">
        <v>973</v>
      </c>
      <c r="BK5" s="120" t="s">
        <v>973</v>
      </c>
      <c r="BL5" s="120">
        <v>0</v>
      </c>
      <c r="BM5" s="123">
        <v>0</v>
      </c>
      <c r="BN5" s="120">
        <v>0</v>
      </c>
      <c r="BO5" s="123">
        <v>0</v>
      </c>
      <c r="BP5" s="120">
        <v>0</v>
      </c>
      <c r="BQ5" s="123">
        <v>0</v>
      </c>
      <c r="BR5" s="120">
        <v>21</v>
      </c>
      <c r="BS5" s="123">
        <v>100</v>
      </c>
      <c r="BT5" s="120">
        <v>21</v>
      </c>
      <c r="BU5" s="2"/>
      <c r="BV5" s="3"/>
      <c r="BW5" s="3"/>
      <c r="BX5" s="3"/>
      <c r="BY5" s="3"/>
    </row>
    <row r="6" spans="1:77" ht="41.45" customHeight="1">
      <c r="A6" s="66" t="s">
        <v>254</v>
      </c>
      <c r="C6" s="67"/>
      <c r="D6" s="67" t="s">
        <v>64</v>
      </c>
      <c r="E6" s="68">
        <v>162.376016602165</v>
      </c>
      <c r="F6" s="70">
        <v>99.99938146880541</v>
      </c>
      <c r="G6" s="104" t="s">
        <v>370</v>
      </c>
      <c r="H6" s="67"/>
      <c r="I6" s="71" t="s">
        <v>254</v>
      </c>
      <c r="J6" s="72"/>
      <c r="K6" s="72"/>
      <c r="L6" s="71" t="s">
        <v>748</v>
      </c>
      <c r="M6" s="75">
        <v>1.206135829450332</v>
      </c>
      <c r="N6" s="76">
        <v>8061.1181640625</v>
      </c>
      <c r="O6" s="76">
        <v>8294.1044921875</v>
      </c>
      <c r="P6" s="77"/>
      <c r="Q6" s="78"/>
      <c r="R6" s="78"/>
      <c r="S6" s="90"/>
      <c r="T6" s="48">
        <v>0</v>
      </c>
      <c r="U6" s="48">
        <v>1</v>
      </c>
      <c r="V6" s="49">
        <v>0</v>
      </c>
      <c r="W6" s="49">
        <v>0.016667</v>
      </c>
      <c r="X6" s="49">
        <v>0.01979</v>
      </c>
      <c r="Y6" s="49">
        <v>0.419563</v>
      </c>
      <c r="Z6" s="49">
        <v>0</v>
      </c>
      <c r="AA6" s="49">
        <v>0</v>
      </c>
      <c r="AB6" s="73">
        <v>6</v>
      </c>
      <c r="AC6" s="73"/>
      <c r="AD6" s="74"/>
      <c r="AE6" s="80" t="s">
        <v>582</v>
      </c>
      <c r="AF6" s="80">
        <v>27</v>
      </c>
      <c r="AG6" s="80">
        <v>46</v>
      </c>
      <c r="AH6" s="80">
        <v>34</v>
      </c>
      <c r="AI6" s="80">
        <v>0</v>
      </c>
      <c r="AJ6" s="80"/>
      <c r="AK6" s="80" t="s">
        <v>611</v>
      </c>
      <c r="AL6" s="80"/>
      <c r="AM6" s="85" t="s">
        <v>657</v>
      </c>
      <c r="AN6" s="80"/>
      <c r="AO6" s="82">
        <v>43670.43017361111</v>
      </c>
      <c r="AP6" s="80"/>
      <c r="AQ6" s="80" t="b">
        <v>1</v>
      </c>
      <c r="AR6" s="80" t="b">
        <v>0</v>
      </c>
      <c r="AS6" s="80" t="b">
        <v>0</v>
      </c>
      <c r="AT6" s="80"/>
      <c r="AU6" s="80">
        <v>0</v>
      </c>
      <c r="AV6" s="80"/>
      <c r="AW6" s="80" t="b">
        <v>0</v>
      </c>
      <c r="AX6" s="80" t="s">
        <v>714</v>
      </c>
      <c r="AY6" s="85" t="s">
        <v>718</v>
      </c>
      <c r="AZ6" s="80" t="s">
        <v>66</v>
      </c>
      <c r="BA6" s="80" t="str">
        <f>REPLACE(INDEX(GroupVertices[Group],MATCH(Vertices[[#This Row],[Vertex]],GroupVertices[Vertex],0)),1,1,"")</f>
        <v>1</v>
      </c>
      <c r="BB6" s="48"/>
      <c r="BC6" s="48"/>
      <c r="BD6" s="48"/>
      <c r="BE6" s="48"/>
      <c r="BF6" s="48"/>
      <c r="BG6" s="48"/>
      <c r="BH6" s="120" t="s">
        <v>956</v>
      </c>
      <c r="BI6" s="120" t="s">
        <v>956</v>
      </c>
      <c r="BJ6" s="120" t="s">
        <v>973</v>
      </c>
      <c r="BK6" s="120" t="s">
        <v>973</v>
      </c>
      <c r="BL6" s="120">
        <v>0</v>
      </c>
      <c r="BM6" s="123">
        <v>0</v>
      </c>
      <c r="BN6" s="120">
        <v>0</v>
      </c>
      <c r="BO6" s="123">
        <v>0</v>
      </c>
      <c r="BP6" s="120">
        <v>0</v>
      </c>
      <c r="BQ6" s="123">
        <v>0</v>
      </c>
      <c r="BR6" s="120">
        <v>21</v>
      </c>
      <c r="BS6" s="123">
        <v>100</v>
      </c>
      <c r="BT6" s="120">
        <v>21</v>
      </c>
      <c r="BU6" s="2"/>
      <c r="BV6" s="3"/>
      <c r="BW6" s="3"/>
      <c r="BX6" s="3"/>
      <c r="BY6" s="3"/>
    </row>
    <row r="7" spans="1:77" ht="41.45" customHeight="1">
      <c r="A7" s="66" t="s">
        <v>255</v>
      </c>
      <c r="C7" s="67"/>
      <c r="D7" s="67" t="s">
        <v>64</v>
      </c>
      <c r="E7" s="68">
        <v>164.20909753771946</v>
      </c>
      <c r="F7" s="70">
        <v>99.99636612923179</v>
      </c>
      <c r="G7" s="104" t="s">
        <v>371</v>
      </c>
      <c r="H7" s="67"/>
      <c r="I7" s="71" t="s">
        <v>255</v>
      </c>
      <c r="J7" s="72"/>
      <c r="K7" s="72"/>
      <c r="L7" s="71" t="s">
        <v>749</v>
      </c>
      <c r="M7" s="75">
        <v>2.2110479980207</v>
      </c>
      <c r="N7" s="76">
        <v>3700.932861328125</v>
      </c>
      <c r="O7" s="76">
        <v>8981.3779296875</v>
      </c>
      <c r="P7" s="77"/>
      <c r="Q7" s="78"/>
      <c r="R7" s="78"/>
      <c r="S7" s="90"/>
      <c r="T7" s="48">
        <v>0</v>
      </c>
      <c r="U7" s="48">
        <v>1</v>
      </c>
      <c r="V7" s="49">
        <v>0</v>
      </c>
      <c r="W7" s="49">
        <v>0.016667</v>
      </c>
      <c r="X7" s="49">
        <v>0.01979</v>
      </c>
      <c r="Y7" s="49">
        <v>0.419563</v>
      </c>
      <c r="Z7" s="49">
        <v>0</v>
      </c>
      <c r="AA7" s="49">
        <v>0</v>
      </c>
      <c r="AB7" s="73">
        <v>7</v>
      </c>
      <c r="AC7" s="73"/>
      <c r="AD7" s="74"/>
      <c r="AE7" s="80" t="s">
        <v>583</v>
      </c>
      <c r="AF7" s="80">
        <v>118</v>
      </c>
      <c r="AG7" s="80">
        <v>85</v>
      </c>
      <c r="AH7" s="80">
        <v>250</v>
      </c>
      <c r="AI7" s="80">
        <v>561</v>
      </c>
      <c r="AJ7" s="80"/>
      <c r="AK7" s="80" t="s">
        <v>612</v>
      </c>
      <c r="AL7" s="80" t="s">
        <v>637</v>
      </c>
      <c r="AM7" s="80"/>
      <c r="AN7" s="80"/>
      <c r="AO7" s="82">
        <v>42485.72615740741</v>
      </c>
      <c r="AP7" s="85" t="s">
        <v>676</v>
      </c>
      <c r="AQ7" s="80" t="b">
        <v>0</v>
      </c>
      <c r="AR7" s="80" t="b">
        <v>0</v>
      </c>
      <c r="AS7" s="80" t="b">
        <v>0</v>
      </c>
      <c r="AT7" s="80"/>
      <c r="AU7" s="80">
        <v>0</v>
      </c>
      <c r="AV7" s="85" t="s">
        <v>696</v>
      </c>
      <c r="AW7" s="80" t="b">
        <v>0</v>
      </c>
      <c r="AX7" s="80" t="s">
        <v>714</v>
      </c>
      <c r="AY7" s="85" t="s">
        <v>719</v>
      </c>
      <c r="AZ7" s="80" t="s">
        <v>66</v>
      </c>
      <c r="BA7" s="80" t="str">
        <f>REPLACE(INDEX(GroupVertices[Group],MATCH(Vertices[[#This Row],[Vertex]],GroupVertices[Vertex],0)),1,1,"")</f>
        <v>1</v>
      </c>
      <c r="BB7" s="48"/>
      <c r="BC7" s="48"/>
      <c r="BD7" s="48"/>
      <c r="BE7" s="48"/>
      <c r="BF7" s="48"/>
      <c r="BG7" s="48"/>
      <c r="BH7" s="120" t="s">
        <v>956</v>
      </c>
      <c r="BI7" s="120" t="s">
        <v>956</v>
      </c>
      <c r="BJ7" s="120" t="s">
        <v>973</v>
      </c>
      <c r="BK7" s="120" t="s">
        <v>973</v>
      </c>
      <c r="BL7" s="120">
        <v>0</v>
      </c>
      <c r="BM7" s="123">
        <v>0</v>
      </c>
      <c r="BN7" s="120">
        <v>0</v>
      </c>
      <c r="BO7" s="123">
        <v>0</v>
      </c>
      <c r="BP7" s="120">
        <v>0</v>
      </c>
      <c r="BQ7" s="123">
        <v>0</v>
      </c>
      <c r="BR7" s="120">
        <v>21</v>
      </c>
      <c r="BS7" s="123">
        <v>100</v>
      </c>
      <c r="BT7" s="120">
        <v>21</v>
      </c>
      <c r="BU7" s="2"/>
      <c r="BV7" s="3"/>
      <c r="BW7" s="3"/>
      <c r="BX7" s="3"/>
      <c r="BY7" s="3"/>
    </row>
    <row r="8" spans="1:77" ht="41.45" customHeight="1">
      <c r="A8" s="66" t="s">
        <v>256</v>
      </c>
      <c r="C8" s="67"/>
      <c r="D8" s="67" t="s">
        <v>64</v>
      </c>
      <c r="E8" s="68">
        <v>174.17353749509226</v>
      </c>
      <c r="F8" s="70">
        <v>99.97997505257516</v>
      </c>
      <c r="G8" s="104" t="s">
        <v>372</v>
      </c>
      <c r="H8" s="67"/>
      <c r="I8" s="71" t="s">
        <v>256</v>
      </c>
      <c r="J8" s="72"/>
      <c r="K8" s="72"/>
      <c r="L8" s="71" t="s">
        <v>750</v>
      </c>
      <c r="M8" s="75">
        <v>7.673647478454496</v>
      </c>
      <c r="N8" s="76">
        <v>6818.74462890625</v>
      </c>
      <c r="O8" s="76">
        <v>8837.3857421875</v>
      </c>
      <c r="P8" s="77"/>
      <c r="Q8" s="78"/>
      <c r="R8" s="78"/>
      <c r="S8" s="90"/>
      <c r="T8" s="48">
        <v>0</v>
      </c>
      <c r="U8" s="48">
        <v>1</v>
      </c>
      <c r="V8" s="49">
        <v>0</v>
      </c>
      <c r="W8" s="49">
        <v>0.016667</v>
      </c>
      <c r="X8" s="49">
        <v>0.01979</v>
      </c>
      <c r="Y8" s="49">
        <v>0.419563</v>
      </c>
      <c r="Z8" s="49">
        <v>0</v>
      </c>
      <c r="AA8" s="49">
        <v>0</v>
      </c>
      <c r="AB8" s="73">
        <v>8</v>
      </c>
      <c r="AC8" s="73"/>
      <c r="AD8" s="74"/>
      <c r="AE8" s="80" t="s">
        <v>584</v>
      </c>
      <c r="AF8" s="80">
        <v>351</v>
      </c>
      <c r="AG8" s="80">
        <v>297</v>
      </c>
      <c r="AH8" s="80">
        <v>451</v>
      </c>
      <c r="AI8" s="80">
        <v>1280</v>
      </c>
      <c r="AJ8" s="80"/>
      <c r="AK8" s="80" t="s">
        <v>613</v>
      </c>
      <c r="AL8" s="80" t="s">
        <v>637</v>
      </c>
      <c r="AM8" s="85" t="s">
        <v>658</v>
      </c>
      <c r="AN8" s="80"/>
      <c r="AO8" s="82">
        <v>42852.64160879629</v>
      </c>
      <c r="AP8" s="85" t="s">
        <v>677</v>
      </c>
      <c r="AQ8" s="80" t="b">
        <v>1</v>
      </c>
      <c r="AR8" s="80" t="b">
        <v>0</v>
      </c>
      <c r="AS8" s="80" t="b">
        <v>0</v>
      </c>
      <c r="AT8" s="80"/>
      <c r="AU8" s="80">
        <v>1</v>
      </c>
      <c r="AV8" s="80"/>
      <c r="AW8" s="80" t="b">
        <v>0</v>
      </c>
      <c r="AX8" s="80" t="s">
        <v>714</v>
      </c>
      <c r="AY8" s="85" t="s">
        <v>720</v>
      </c>
      <c r="AZ8" s="80" t="s">
        <v>66</v>
      </c>
      <c r="BA8" s="80" t="str">
        <f>REPLACE(INDEX(GroupVertices[Group],MATCH(Vertices[[#This Row],[Vertex]],GroupVertices[Vertex],0)),1,1,"")</f>
        <v>1</v>
      </c>
      <c r="BB8" s="48"/>
      <c r="BC8" s="48"/>
      <c r="BD8" s="48"/>
      <c r="BE8" s="48"/>
      <c r="BF8" s="48"/>
      <c r="BG8" s="48"/>
      <c r="BH8" s="120" t="s">
        <v>956</v>
      </c>
      <c r="BI8" s="120" t="s">
        <v>956</v>
      </c>
      <c r="BJ8" s="120" t="s">
        <v>973</v>
      </c>
      <c r="BK8" s="120" t="s">
        <v>973</v>
      </c>
      <c r="BL8" s="120">
        <v>0</v>
      </c>
      <c r="BM8" s="123">
        <v>0</v>
      </c>
      <c r="BN8" s="120">
        <v>0</v>
      </c>
      <c r="BO8" s="123">
        <v>0</v>
      </c>
      <c r="BP8" s="120">
        <v>0</v>
      </c>
      <c r="BQ8" s="123">
        <v>0</v>
      </c>
      <c r="BR8" s="120">
        <v>21</v>
      </c>
      <c r="BS8" s="123">
        <v>100</v>
      </c>
      <c r="BT8" s="120">
        <v>21</v>
      </c>
      <c r="BU8" s="2"/>
      <c r="BV8" s="3"/>
      <c r="BW8" s="3"/>
      <c r="BX8" s="3"/>
      <c r="BY8" s="3"/>
    </row>
    <row r="9" spans="1:77" ht="41.45" customHeight="1">
      <c r="A9" s="66" t="s">
        <v>257</v>
      </c>
      <c r="C9" s="67"/>
      <c r="D9" s="67" t="s">
        <v>64</v>
      </c>
      <c r="E9" s="68">
        <v>165.7131639463795</v>
      </c>
      <c r="F9" s="70">
        <v>99.99389200445343</v>
      </c>
      <c r="G9" s="104" t="s">
        <v>373</v>
      </c>
      <c r="H9" s="67"/>
      <c r="I9" s="71" t="s">
        <v>257</v>
      </c>
      <c r="J9" s="72"/>
      <c r="K9" s="72"/>
      <c r="L9" s="71" t="s">
        <v>751</v>
      </c>
      <c r="M9" s="75">
        <v>3.035591315822028</v>
      </c>
      <c r="N9" s="76">
        <v>5348.59814453125</v>
      </c>
      <c r="O9" s="76">
        <v>9213.73828125</v>
      </c>
      <c r="P9" s="77"/>
      <c r="Q9" s="78"/>
      <c r="R9" s="78"/>
      <c r="S9" s="90"/>
      <c r="T9" s="48">
        <v>0</v>
      </c>
      <c r="U9" s="48">
        <v>1</v>
      </c>
      <c r="V9" s="49">
        <v>0</v>
      </c>
      <c r="W9" s="49">
        <v>0.016667</v>
      </c>
      <c r="X9" s="49">
        <v>0.01979</v>
      </c>
      <c r="Y9" s="49">
        <v>0.419563</v>
      </c>
      <c r="Z9" s="49">
        <v>0</v>
      </c>
      <c r="AA9" s="49">
        <v>0</v>
      </c>
      <c r="AB9" s="73">
        <v>9</v>
      </c>
      <c r="AC9" s="73"/>
      <c r="AD9" s="74"/>
      <c r="AE9" s="80" t="s">
        <v>585</v>
      </c>
      <c r="AF9" s="80">
        <v>28</v>
      </c>
      <c r="AG9" s="80">
        <v>117</v>
      </c>
      <c r="AH9" s="80">
        <v>399</v>
      </c>
      <c r="AI9" s="80">
        <v>88</v>
      </c>
      <c r="AJ9" s="80"/>
      <c r="AK9" s="80" t="s">
        <v>614</v>
      </c>
      <c r="AL9" s="80"/>
      <c r="AM9" s="80"/>
      <c r="AN9" s="80"/>
      <c r="AO9" s="82">
        <v>43517.602789351855</v>
      </c>
      <c r="AP9" s="85" t="s">
        <v>678</v>
      </c>
      <c r="AQ9" s="80" t="b">
        <v>1</v>
      </c>
      <c r="AR9" s="80" t="b">
        <v>0</v>
      </c>
      <c r="AS9" s="80" t="b">
        <v>0</v>
      </c>
      <c r="AT9" s="80"/>
      <c r="AU9" s="80">
        <v>0</v>
      </c>
      <c r="AV9" s="80"/>
      <c r="AW9" s="80" t="b">
        <v>0</v>
      </c>
      <c r="AX9" s="80" t="s">
        <v>714</v>
      </c>
      <c r="AY9" s="85" t="s">
        <v>721</v>
      </c>
      <c r="AZ9" s="80" t="s">
        <v>66</v>
      </c>
      <c r="BA9" s="80" t="str">
        <f>REPLACE(INDEX(GroupVertices[Group],MATCH(Vertices[[#This Row],[Vertex]],GroupVertices[Vertex],0)),1,1,"")</f>
        <v>1</v>
      </c>
      <c r="BB9" s="48"/>
      <c r="BC9" s="48"/>
      <c r="BD9" s="48"/>
      <c r="BE9" s="48"/>
      <c r="BF9" s="48"/>
      <c r="BG9" s="48"/>
      <c r="BH9" s="120" t="s">
        <v>956</v>
      </c>
      <c r="BI9" s="120" t="s">
        <v>956</v>
      </c>
      <c r="BJ9" s="120" t="s">
        <v>973</v>
      </c>
      <c r="BK9" s="120" t="s">
        <v>973</v>
      </c>
      <c r="BL9" s="120">
        <v>0</v>
      </c>
      <c r="BM9" s="123">
        <v>0</v>
      </c>
      <c r="BN9" s="120">
        <v>0</v>
      </c>
      <c r="BO9" s="123">
        <v>0</v>
      </c>
      <c r="BP9" s="120">
        <v>0</v>
      </c>
      <c r="BQ9" s="123">
        <v>0</v>
      </c>
      <c r="BR9" s="120">
        <v>21</v>
      </c>
      <c r="BS9" s="123">
        <v>100</v>
      </c>
      <c r="BT9" s="120">
        <v>21</v>
      </c>
      <c r="BU9" s="2"/>
      <c r="BV9" s="3"/>
      <c r="BW9" s="3"/>
      <c r="BX9" s="3"/>
      <c r="BY9" s="3"/>
    </row>
    <row r="10" spans="1:77" ht="41.45" customHeight="1">
      <c r="A10" s="66" t="s">
        <v>258</v>
      </c>
      <c r="C10" s="67"/>
      <c r="D10" s="67" t="s">
        <v>64</v>
      </c>
      <c r="E10" s="68">
        <v>163.97408716136633</v>
      </c>
      <c r="F10" s="70">
        <v>99.9967527112284</v>
      </c>
      <c r="G10" s="104" t="s">
        <v>374</v>
      </c>
      <c r="H10" s="67"/>
      <c r="I10" s="71" t="s">
        <v>258</v>
      </c>
      <c r="J10" s="72"/>
      <c r="K10" s="72"/>
      <c r="L10" s="71" t="s">
        <v>752</v>
      </c>
      <c r="M10" s="75">
        <v>2.082213104614243</v>
      </c>
      <c r="N10" s="76">
        <v>7288.427734375</v>
      </c>
      <c r="O10" s="76">
        <v>2624.0830078125</v>
      </c>
      <c r="P10" s="77"/>
      <c r="Q10" s="78"/>
      <c r="R10" s="78"/>
      <c r="S10" s="90"/>
      <c r="T10" s="48">
        <v>1</v>
      </c>
      <c r="U10" s="48">
        <v>1</v>
      </c>
      <c r="V10" s="49">
        <v>0</v>
      </c>
      <c r="W10" s="49">
        <v>0</v>
      </c>
      <c r="X10" s="49">
        <v>0</v>
      </c>
      <c r="Y10" s="49">
        <v>0.999982</v>
      </c>
      <c r="Z10" s="49">
        <v>0</v>
      </c>
      <c r="AA10" s="49" t="s">
        <v>789</v>
      </c>
      <c r="AB10" s="73">
        <v>10</v>
      </c>
      <c r="AC10" s="73"/>
      <c r="AD10" s="74"/>
      <c r="AE10" s="80" t="s">
        <v>586</v>
      </c>
      <c r="AF10" s="80">
        <v>100</v>
      </c>
      <c r="AG10" s="80">
        <v>80</v>
      </c>
      <c r="AH10" s="80">
        <v>105</v>
      </c>
      <c r="AI10" s="80">
        <v>70</v>
      </c>
      <c r="AJ10" s="80"/>
      <c r="AK10" s="80"/>
      <c r="AL10" s="80" t="s">
        <v>638</v>
      </c>
      <c r="AM10" s="80"/>
      <c r="AN10" s="80"/>
      <c r="AO10" s="82">
        <v>40175.31545138889</v>
      </c>
      <c r="AP10" s="80"/>
      <c r="AQ10" s="80" t="b">
        <v>0</v>
      </c>
      <c r="AR10" s="80" t="b">
        <v>0</v>
      </c>
      <c r="AS10" s="80" t="b">
        <v>1</v>
      </c>
      <c r="AT10" s="80"/>
      <c r="AU10" s="80">
        <v>0</v>
      </c>
      <c r="AV10" s="85" t="s">
        <v>696</v>
      </c>
      <c r="AW10" s="80" t="b">
        <v>0</v>
      </c>
      <c r="AX10" s="80" t="s">
        <v>714</v>
      </c>
      <c r="AY10" s="85" t="s">
        <v>722</v>
      </c>
      <c r="AZ10" s="80" t="s">
        <v>66</v>
      </c>
      <c r="BA10" s="80" t="str">
        <f>REPLACE(INDEX(GroupVertices[Group],MATCH(Vertices[[#This Row],[Vertex]],GroupVertices[Vertex],0)),1,1,"")</f>
        <v>5</v>
      </c>
      <c r="BB10" s="48"/>
      <c r="BC10" s="48"/>
      <c r="BD10" s="48"/>
      <c r="BE10" s="48"/>
      <c r="BF10" s="48" t="s">
        <v>342</v>
      </c>
      <c r="BG10" s="48" t="s">
        <v>342</v>
      </c>
      <c r="BH10" s="120" t="s">
        <v>958</v>
      </c>
      <c r="BI10" s="120" t="s">
        <v>958</v>
      </c>
      <c r="BJ10" s="120" t="s">
        <v>975</v>
      </c>
      <c r="BK10" s="120" t="s">
        <v>975</v>
      </c>
      <c r="BL10" s="120">
        <v>0</v>
      </c>
      <c r="BM10" s="123">
        <v>0</v>
      </c>
      <c r="BN10" s="120">
        <v>0</v>
      </c>
      <c r="BO10" s="123">
        <v>0</v>
      </c>
      <c r="BP10" s="120">
        <v>0</v>
      </c>
      <c r="BQ10" s="123">
        <v>0</v>
      </c>
      <c r="BR10" s="120">
        <v>10</v>
      </c>
      <c r="BS10" s="123">
        <v>100</v>
      </c>
      <c r="BT10" s="120">
        <v>10</v>
      </c>
      <c r="BU10" s="2"/>
      <c r="BV10" s="3"/>
      <c r="BW10" s="3"/>
      <c r="BX10" s="3"/>
      <c r="BY10" s="3"/>
    </row>
    <row r="11" spans="1:77" ht="41.45" customHeight="1">
      <c r="A11" s="66" t="s">
        <v>259</v>
      </c>
      <c r="C11" s="67"/>
      <c r="D11" s="67" t="s">
        <v>64</v>
      </c>
      <c r="E11" s="68">
        <v>585.347691962533</v>
      </c>
      <c r="F11" s="70">
        <v>99.30361119129108</v>
      </c>
      <c r="G11" s="104" t="s">
        <v>375</v>
      </c>
      <c r="H11" s="67"/>
      <c r="I11" s="71" t="s">
        <v>259</v>
      </c>
      <c r="J11" s="72"/>
      <c r="K11" s="72"/>
      <c r="L11" s="71" t="s">
        <v>753</v>
      </c>
      <c r="M11" s="75">
        <v>233.08317698239247</v>
      </c>
      <c r="N11" s="76">
        <v>7288.427734375</v>
      </c>
      <c r="O11" s="76">
        <v>2323.066162109375</v>
      </c>
      <c r="P11" s="77"/>
      <c r="Q11" s="78"/>
      <c r="R11" s="78"/>
      <c r="S11" s="90"/>
      <c r="T11" s="48">
        <v>1</v>
      </c>
      <c r="U11" s="48">
        <v>1</v>
      </c>
      <c r="V11" s="49">
        <v>0</v>
      </c>
      <c r="W11" s="49">
        <v>0</v>
      </c>
      <c r="X11" s="49">
        <v>0</v>
      </c>
      <c r="Y11" s="49">
        <v>0.999982</v>
      </c>
      <c r="Z11" s="49">
        <v>0</v>
      </c>
      <c r="AA11" s="49" t="s">
        <v>789</v>
      </c>
      <c r="AB11" s="73">
        <v>11</v>
      </c>
      <c r="AC11" s="73"/>
      <c r="AD11" s="74"/>
      <c r="AE11" s="80" t="s">
        <v>587</v>
      </c>
      <c r="AF11" s="80">
        <v>5</v>
      </c>
      <c r="AG11" s="80">
        <v>9045</v>
      </c>
      <c r="AH11" s="80">
        <v>49273</v>
      </c>
      <c r="AI11" s="80">
        <v>2</v>
      </c>
      <c r="AJ11" s="80"/>
      <c r="AK11" s="80" t="s">
        <v>615</v>
      </c>
      <c r="AL11" s="80" t="s">
        <v>639</v>
      </c>
      <c r="AM11" s="85" t="s">
        <v>659</v>
      </c>
      <c r="AN11" s="80"/>
      <c r="AO11" s="82">
        <v>40464.13528935185</v>
      </c>
      <c r="AP11" s="85" t="s">
        <v>679</v>
      </c>
      <c r="AQ11" s="80" t="b">
        <v>0</v>
      </c>
      <c r="AR11" s="80" t="b">
        <v>0</v>
      </c>
      <c r="AS11" s="80" t="b">
        <v>0</v>
      </c>
      <c r="AT11" s="80"/>
      <c r="AU11" s="80">
        <v>541</v>
      </c>
      <c r="AV11" s="85" t="s">
        <v>696</v>
      </c>
      <c r="AW11" s="80" t="b">
        <v>0</v>
      </c>
      <c r="AX11" s="80" t="s">
        <v>714</v>
      </c>
      <c r="AY11" s="85" t="s">
        <v>723</v>
      </c>
      <c r="AZ11" s="80" t="s">
        <v>66</v>
      </c>
      <c r="BA11" s="80" t="str">
        <f>REPLACE(INDEX(GroupVertices[Group],MATCH(Vertices[[#This Row],[Vertex]],GroupVertices[Vertex],0)),1,1,"")</f>
        <v>5</v>
      </c>
      <c r="BB11" s="48" t="s">
        <v>316</v>
      </c>
      <c r="BC11" s="48" t="s">
        <v>316</v>
      </c>
      <c r="BD11" s="48" t="s">
        <v>331</v>
      </c>
      <c r="BE11" s="48" t="s">
        <v>331</v>
      </c>
      <c r="BF11" s="48" t="s">
        <v>343</v>
      </c>
      <c r="BG11" s="48" t="s">
        <v>343</v>
      </c>
      <c r="BH11" s="120" t="s">
        <v>959</v>
      </c>
      <c r="BI11" s="120" t="s">
        <v>959</v>
      </c>
      <c r="BJ11" s="120" t="s">
        <v>976</v>
      </c>
      <c r="BK11" s="120" t="s">
        <v>976</v>
      </c>
      <c r="BL11" s="120">
        <v>0</v>
      </c>
      <c r="BM11" s="123">
        <v>0</v>
      </c>
      <c r="BN11" s="120">
        <v>0</v>
      </c>
      <c r="BO11" s="123">
        <v>0</v>
      </c>
      <c r="BP11" s="120">
        <v>0</v>
      </c>
      <c r="BQ11" s="123">
        <v>0</v>
      </c>
      <c r="BR11" s="120">
        <v>9</v>
      </c>
      <c r="BS11" s="123">
        <v>100</v>
      </c>
      <c r="BT11" s="120">
        <v>9</v>
      </c>
      <c r="BU11" s="2"/>
      <c r="BV11" s="3"/>
      <c r="BW11" s="3"/>
      <c r="BX11" s="3"/>
      <c r="BY11" s="3"/>
    </row>
    <row r="12" spans="1:77" ht="41.45" customHeight="1">
      <c r="A12" s="66" t="s">
        <v>260</v>
      </c>
      <c r="C12" s="67"/>
      <c r="D12" s="67" t="s">
        <v>64</v>
      </c>
      <c r="E12" s="68">
        <v>170.178361097089</v>
      </c>
      <c r="F12" s="70">
        <v>99.98654694651766</v>
      </c>
      <c r="G12" s="104" t="s">
        <v>376</v>
      </c>
      <c r="H12" s="67"/>
      <c r="I12" s="71" t="s">
        <v>260</v>
      </c>
      <c r="J12" s="72"/>
      <c r="K12" s="72"/>
      <c r="L12" s="71" t="s">
        <v>754</v>
      </c>
      <c r="M12" s="75">
        <v>5.48345429054472</v>
      </c>
      <c r="N12" s="76">
        <v>7288.427734375</v>
      </c>
      <c r="O12" s="76">
        <v>1236.787353515625</v>
      </c>
      <c r="P12" s="77"/>
      <c r="Q12" s="78"/>
      <c r="R12" s="78"/>
      <c r="S12" s="90"/>
      <c r="T12" s="48">
        <v>0</v>
      </c>
      <c r="U12" s="48">
        <v>2</v>
      </c>
      <c r="V12" s="49">
        <v>52</v>
      </c>
      <c r="W12" s="49">
        <v>0.017241</v>
      </c>
      <c r="X12" s="49">
        <v>0.020237</v>
      </c>
      <c r="Y12" s="49">
        <v>0.856456</v>
      </c>
      <c r="Z12" s="49">
        <v>0</v>
      </c>
      <c r="AA12" s="49">
        <v>0</v>
      </c>
      <c r="AB12" s="73">
        <v>12</v>
      </c>
      <c r="AC12" s="73"/>
      <c r="AD12" s="74"/>
      <c r="AE12" s="80" t="s">
        <v>588</v>
      </c>
      <c r="AF12" s="80">
        <v>228</v>
      </c>
      <c r="AG12" s="80">
        <v>212</v>
      </c>
      <c r="AH12" s="80">
        <v>6440</v>
      </c>
      <c r="AI12" s="80">
        <v>3232</v>
      </c>
      <c r="AJ12" s="80"/>
      <c r="AK12" s="80" t="s">
        <v>616</v>
      </c>
      <c r="AL12" s="80" t="s">
        <v>640</v>
      </c>
      <c r="AM12" s="80"/>
      <c r="AN12" s="80"/>
      <c r="AO12" s="82">
        <v>41548.25158564815</v>
      </c>
      <c r="AP12" s="85" t="s">
        <v>680</v>
      </c>
      <c r="AQ12" s="80" t="b">
        <v>0</v>
      </c>
      <c r="AR12" s="80" t="b">
        <v>0</v>
      </c>
      <c r="AS12" s="80" t="b">
        <v>1</v>
      </c>
      <c r="AT12" s="80"/>
      <c r="AU12" s="80">
        <v>3</v>
      </c>
      <c r="AV12" s="85" t="s">
        <v>697</v>
      </c>
      <c r="AW12" s="80" t="b">
        <v>0</v>
      </c>
      <c r="AX12" s="80" t="s">
        <v>714</v>
      </c>
      <c r="AY12" s="85" t="s">
        <v>724</v>
      </c>
      <c r="AZ12" s="80" t="s">
        <v>66</v>
      </c>
      <c r="BA12" s="80" t="str">
        <f>REPLACE(INDEX(GroupVertices[Group],MATCH(Vertices[[#This Row],[Vertex]],GroupVertices[Vertex],0)),1,1,"")</f>
        <v>4</v>
      </c>
      <c r="BB12" s="48"/>
      <c r="BC12" s="48"/>
      <c r="BD12" s="48"/>
      <c r="BE12" s="48"/>
      <c r="BF12" s="48" t="s">
        <v>342</v>
      </c>
      <c r="BG12" s="48" t="s">
        <v>342</v>
      </c>
      <c r="BH12" s="120" t="s">
        <v>960</v>
      </c>
      <c r="BI12" s="120" t="s">
        <v>969</v>
      </c>
      <c r="BJ12" s="120" t="s">
        <v>977</v>
      </c>
      <c r="BK12" s="120" t="s">
        <v>977</v>
      </c>
      <c r="BL12" s="120">
        <v>2</v>
      </c>
      <c r="BM12" s="123">
        <v>10.526315789473685</v>
      </c>
      <c r="BN12" s="120">
        <v>0</v>
      </c>
      <c r="BO12" s="123">
        <v>0</v>
      </c>
      <c r="BP12" s="120">
        <v>0</v>
      </c>
      <c r="BQ12" s="123">
        <v>0</v>
      </c>
      <c r="BR12" s="120">
        <v>17</v>
      </c>
      <c r="BS12" s="123">
        <v>89.47368421052632</v>
      </c>
      <c r="BT12" s="120">
        <v>19</v>
      </c>
      <c r="BU12" s="2"/>
      <c r="BV12" s="3"/>
      <c r="BW12" s="3"/>
      <c r="BX12" s="3"/>
      <c r="BY12" s="3"/>
    </row>
    <row r="13" spans="1:77" ht="41.45" customHeight="1">
      <c r="A13" s="66" t="s">
        <v>269</v>
      </c>
      <c r="C13" s="67"/>
      <c r="D13" s="67" t="s">
        <v>64</v>
      </c>
      <c r="E13" s="68">
        <v>1000</v>
      </c>
      <c r="F13" s="70">
        <v>83.87813904581255</v>
      </c>
      <c r="G13" s="104" t="s">
        <v>701</v>
      </c>
      <c r="H13" s="67"/>
      <c r="I13" s="71" t="s">
        <v>269</v>
      </c>
      <c r="J13" s="72"/>
      <c r="K13" s="72"/>
      <c r="L13" s="71" t="s">
        <v>755</v>
      </c>
      <c r="M13" s="75">
        <v>5373.87886066554</v>
      </c>
      <c r="N13" s="76">
        <v>7288.427734375</v>
      </c>
      <c r="O13" s="76">
        <v>935.770263671875</v>
      </c>
      <c r="P13" s="77"/>
      <c r="Q13" s="78"/>
      <c r="R13" s="78"/>
      <c r="S13" s="90"/>
      <c r="T13" s="48">
        <v>1</v>
      </c>
      <c r="U13" s="48">
        <v>0</v>
      </c>
      <c r="V13" s="49">
        <v>0</v>
      </c>
      <c r="W13" s="49">
        <v>0.011905</v>
      </c>
      <c r="X13" s="49">
        <v>0.003008</v>
      </c>
      <c r="Y13" s="49">
        <v>0.513993</v>
      </c>
      <c r="Z13" s="49">
        <v>0</v>
      </c>
      <c r="AA13" s="49">
        <v>0</v>
      </c>
      <c r="AB13" s="73">
        <v>13</v>
      </c>
      <c r="AC13" s="73"/>
      <c r="AD13" s="74"/>
      <c r="AE13" s="80" t="s">
        <v>589</v>
      </c>
      <c r="AF13" s="80">
        <v>116</v>
      </c>
      <c r="AG13" s="80">
        <v>208556</v>
      </c>
      <c r="AH13" s="80">
        <v>9981</v>
      </c>
      <c r="AI13" s="80">
        <v>2135</v>
      </c>
      <c r="AJ13" s="80"/>
      <c r="AK13" s="80" t="s">
        <v>617</v>
      </c>
      <c r="AL13" s="80" t="s">
        <v>641</v>
      </c>
      <c r="AM13" s="85" t="s">
        <v>660</v>
      </c>
      <c r="AN13" s="80"/>
      <c r="AO13" s="82">
        <v>40172.73767361111</v>
      </c>
      <c r="AP13" s="85" t="s">
        <v>681</v>
      </c>
      <c r="AQ13" s="80" t="b">
        <v>0</v>
      </c>
      <c r="AR13" s="80" t="b">
        <v>0</v>
      </c>
      <c r="AS13" s="80" t="b">
        <v>1</v>
      </c>
      <c r="AT13" s="80"/>
      <c r="AU13" s="80">
        <v>81</v>
      </c>
      <c r="AV13" s="85" t="s">
        <v>696</v>
      </c>
      <c r="AW13" s="80" t="b">
        <v>1</v>
      </c>
      <c r="AX13" s="80" t="s">
        <v>714</v>
      </c>
      <c r="AY13" s="85" t="s">
        <v>725</v>
      </c>
      <c r="AZ13" s="80" t="s">
        <v>65</v>
      </c>
      <c r="BA13" s="80" t="str">
        <f>REPLACE(INDEX(GroupVertices[Group],MATCH(Vertices[[#This Row],[Vertex]],GroupVertices[Vertex],0)),1,1,"")</f>
        <v>4</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6" t="s">
        <v>261</v>
      </c>
      <c r="C14" s="67"/>
      <c r="D14" s="67" t="s">
        <v>64</v>
      </c>
      <c r="E14" s="68">
        <v>576.4172976611139</v>
      </c>
      <c r="F14" s="70">
        <v>99.31830130716259</v>
      </c>
      <c r="G14" s="104" t="s">
        <v>377</v>
      </c>
      <c r="H14" s="67"/>
      <c r="I14" s="71" t="s">
        <v>261</v>
      </c>
      <c r="J14" s="72"/>
      <c r="K14" s="72"/>
      <c r="L14" s="71" t="s">
        <v>756</v>
      </c>
      <c r="M14" s="75">
        <v>228.18745103294708</v>
      </c>
      <c r="N14" s="76">
        <v>8191.95166015625</v>
      </c>
      <c r="O14" s="76">
        <v>4729.83935546875</v>
      </c>
      <c r="P14" s="77"/>
      <c r="Q14" s="78"/>
      <c r="R14" s="78"/>
      <c r="S14" s="90"/>
      <c r="T14" s="48">
        <v>0</v>
      </c>
      <c r="U14" s="48">
        <v>2</v>
      </c>
      <c r="V14" s="49">
        <v>0</v>
      </c>
      <c r="W14" s="49">
        <v>0.014706</v>
      </c>
      <c r="X14" s="49">
        <v>0.01837</v>
      </c>
      <c r="Y14" s="49">
        <v>0.652073</v>
      </c>
      <c r="Z14" s="49">
        <v>0.5</v>
      </c>
      <c r="AA14" s="49">
        <v>0</v>
      </c>
      <c r="AB14" s="73">
        <v>14</v>
      </c>
      <c r="AC14" s="73"/>
      <c r="AD14" s="74"/>
      <c r="AE14" s="80" t="s">
        <v>547</v>
      </c>
      <c r="AF14" s="80">
        <v>0</v>
      </c>
      <c r="AG14" s="80">
        <v>8855</v>
      </c>
      <c r="AH14" s="80">
        <v>1082855</v>
      </c>
      <c r="AI14" s="80">
        <v>30</v>
      </c>
      <c r="AJ14" s="80"/>
      <c r="AK14" s="80" t="s">
        <v>618</v>
      </c>
      <c r="AL14" s="80" t="s">
        <v>637</v>
      </c>
      <c r="AM14" s="80"/>
      <c r="AN14" s="80"/>
      <c r="AO14" s="82">
        <v>42541.91916666667</v>
      </c>
      <c r="AP14" s="85" t="s">
        <v>682</v>
      </c>
      <c r="AQ14" s="80" t="b">
        <v>0</v>
      </c>
      <c r="AR14" s="80" t="b">
        <v>0</v>
      </c>
      <c r="AS14" s="80" t="b">
        <v>0</v>
      </c>
      <c r="AT14" s="80"/>
      <c r="AU14" s="80">
        <v>2659</v>
      </c>
      <c r="AV14" s="85" t="s">
        <v>696</v>
      </c>
      <c r="AW14" s="80" t="b">
        <v>0</v>
      </c>
      <c r="AX14" s="80" t="s">
        <v>714</v>
      </c>
      <c r="AY14" s="85" t="s">
        <v>726</v>
      </c>
      <c r="AZ14" s="80" t="s">
        <v>66</v>
      </c>
      <c r="BA14" s="80" t="str">
        <f>REPLACE(INDEX(GroupVertices[Group],MATCH(Vertices[[#This Row],[Vertex]],GroupVertices[Vertex],0)),1,1,"")</f>
        <v>2</v>
      </c>
      <c r="BB14" s="48"/>
      <c r="BC14" s="48"/>
      <c r="BD14" s="48"/>
      <c r="BE14" s="48"/>
      <c r="BF14" s="48" t="s">
        <v>344</v>
      </c>
      <c r="BG14" s="48" t="s">
        <v>344</v>
      </c>
      <c r="BH14" s="120" t="s">
        <v>961</v>
      </c>
      <c r="BI14" s="120" t="s">
        <v>961</v>
      </c>
      <c r="BJ14" s="120" t="s">
        <v>978</v>
      </c>
      <c r="BK14" s="120" t="s">
        <v>978</v>
      </c>
      <c r="BL14" s="120">
        <v>2</v>
      </c>
      <c r="BM14" s="123">
        <v>5.405405405405405</v>
      </c>
      <c r="BN14" s="120">
        <v>3</v>
      </c>
      <c r="BO14" s="123">
        <v>8.108108108108109</v>
      </c>
      <c r="BP14" s="120">
        <v>0</v>
      </c>
      <c r="BQ14" s="123">
        <v>0</v>
      </c>
      <c r="BR14" s="120">
        <v>32</v>
      </c>
      <c r="BS14" s="123">
        <v>86.48648648648648</v>
      </c>
      <c r="BT14" s="120">
        <v>37</v>
      </c>
      <c r="BU14" s="2"/>
      <c r="BV14" s="3"/>
      <c r="BW14" s="3"/>
      <c r="BX14" s="3"/>
      <c r="BY14" s="3"/>
    </row>
    <row r="15" spans="1:77" ht="41.45" customHeight="1">
      <c r="A15" s="66" t="s">
        <v>263</v>
      </c>
      <c r="C15" s="67"/>
      <c r="D15" s="67" t="s">
        <v>64</v>
      </c>
      <c r="E15" s="68">
        <v>753.5211172808346</v>
      </c>
      <c r="F15" s="70">
        <v>99.02697311451074</v>
      </c>
      <c r="G15" s="104" t="s">
        <v>379</v>
      </c>
      <c r="H15" s="67"/>
      <c r="I15" s="71" t="s">
        <v>263</v>
      </c>
      <c r="J15" s="72"/>
      <c r="K15" s="72"/>
      <c r="L15" s="71" t="s">
        <v>757</v>
      </c>
      <c r="M15" s="75">
        <v>325.2774267040534</v>
      </c>
      <c r="N15" s="76">
        <v>5068.53466796875</v>
      </c>
      <c r="O15" s="76">
        <v>4336.580078125</v>
      </c>
      <c r="P15" s="77"/>
      <c r="Q15" s="78"/>
      <c r="R15" s="78"/>
      <c r="S15" s="90"/>
      <c r="T15" s="48">
        <v>4</v>
      </c>
      <c r="U15" s="48">
        <v>11</v>
      </c>
      <c r="V15" s="49">
        <v>266.066667</v>
      </c>
      <c r="W15" s="49">
        <v>0.023256</v>
      </c>
      <c r="X15" s="49">
        <v>0.100279</v>
      </c>
      <c r="Y15" s="49">
        <v>3.659481</v>
      </c>
      <c r="Z15" s="49">
        <v>0.11363636363636363</v>
      </c>
      <c r="AA15" s="49">
        <v>0.08333333333333333</v>
      </c>
      <c r="AB15" s="73">
        <v>15</v>
      </c>
      <c r="AC15" s="73"/>
      <c r="AD15" s="74"/>
      <c r="AE15" s="80" t="s">
        <v>590</v>
      </c>
      <c r="AF15" s="80">
        <v>13554</v>
      </c>
      <c r="AG15" s="80">
        <v>12623</v>
      </c>
      <c r="AH15" s="80">
        <v>37276</v>
      </c>
      <c r="AI15" s="80">
        <v>29978</v>
      </c>
      <c r="AJ15" s="80"/>
      <c r="AK15" s="80" t="s">
        <v>619</v>
      </c>
      <c r="AL15" s="80" t="s">
        <v>637</v>
      </c>
      <c r="AM15" s="85" t="s">
        <v>661</v>
      </c>
      <c r="AN15" s="80"/>
      <c r="AO15" s="82">
        <v>41326.92630787037</v>
      </c>
      <c r="AP15" s="85" t="s">
        <v>683</v>
      </c>
      <c r="AQ15" s="80" t="b">
        <v>0</v>
      </c>
      <c r="AR15" s="80" t="b">
        <v>0</v>
      </c>
      <c r="AS15" s="80" t="b">
        <v>1</v>
      </c>
      <c r="AT15" s="80"/>
      <c r="AU15" s="80">
        <v>367</v>
      </c>
      <c r="AV15" s="85" t="s">
        <v>696</v>
      </c>
      <c r="AW15" s="80" t="b">
        <v>0</v>
      </c>
      <c r="AX15" s="80" t="s">
        <v>714</v>
      </c>
      <c r="AY15" s="85" t="s">
        <v>727</v>
      </c>
      <c r="AZ15" s="80" t="s">
        <v>66</v>
      </c>
      <c r="BA15" s="80" t="str">
        <f>REPLACE(INDEX(GroupVertices[Group],MATCH(Vertices[[#This Row],[Vertex]],GroupVertices[Vertex],0)),1,1,"")</f>
        <v>2</v>
      </c>
      <c r="BB15" s="48" t="s">
        <v>945</v>
      </c>
      <c r="BC15" s="48" t="s">
        <v>945</v>
      </c>
      <c r="BD15" s="48" t="s">
        <v>949</v>
      </c>
      <c r="BE15" s="48" t="s">
        <v>949</v>
      </c>
      <c r="BF15" s="48" t="s">
        <v>841</v>
      </c>
      <c r="BG15" s="48" t="s">
        <v>954</v>
      </c>
      <c r="BH15" s="120" t="s">
        <v>962</v>
      </c>
      <c r="BI15" s="120" t="s">
        <v>970</v>
      </c>
      <c r="BJ15" s="120" t="s">
        <v>979</v>
      </c>
      <c r="BK15" s="120" t="s">
        <v>979</v>
      </c>
      <c r="BL15" s="120">
        <v>17</v>
      </c>
      <c r="BM15" s="123">
        <v>2.9259896729776247</v>
      </c>
      <c r="BN15" s="120">
        <v>15</v>
      </c>
      <c r="BO15" s="123">
        <v>2.5817555938037864</v>
      </c>
      <c r="BP15" s="120">
        <v>1</v>
      </c>
      <c r="BQ15" s="123">
        <v>0.1721170395869191</v>
      </c>
      <c r="BR15" s="120">
        <v>549</v>
      </c>
      <c r="BS15" s="123">
        <v>94.49225473321859</v>
      </c>
      <c r="BT15" s="120">
        <v>581</v>
      </c>
      <c r="BU15" s="2"/>
      <c r="BV15" s="3"/>
      <c r="BW15" s="3"/>
      <c r="BX15" s="3"/>
      <c r="BY15" s="3"/>
    </row>
    <row r="16" spans="1:77" ht="41.45" customHeight="1">
      <c r="A16" s="66" t="s">
        <v>270</v>
      </c>
      <c r="C16" s="67"/>
      <c r="D16" s="67" t="s">
        <v>64</v>
      </c>
      <c r="E16" s="68">
        <v>1000</v>
      </c>
      <c r="F16" s="70">
        <v>86.45965630283287</v>
      </c>
      <c r="G16" s="104" t="s">
        <v>702</v>
      </c>
      <c r="H16" s="67"/>
      <c r="I16" s="71" t="s">
        <v>270</v>
      </c>
      <c r="J16" s="72"/>
      <c r="K16" s="72"/>
      <c r="L16" s="71" t="s">
        <v>758</v>
      </c>
      <c r="M16" s="75">
        <v>4513.5452094758975</v>
      </c>
      <c r="N16" s="76">
        <v>6122.89501953125</v>
      </c>
      <c r="O16" s="76">
        <v>4924.9462890625</v>
      </c>
      <c r="P16" s="77"/>
      <c r="Q16" s="78"/>
      <c r="R16" s="78"/>
      <c r="S16" s="90"/>
      <c r="T16" s="48">
        <v>3</v>
      </c>
      <c r="U16" s="48">
        <v>0</v>
      </c>
      <c r="V16" s="49">
        <v>1</v>
      </c>
      <c r="W16" s="49">
        <v>0.014925</v>
      </c>
      <c r="X16" s="49">
        <v>0.023308</v>
      </c>
      <c r="Y16" s="49">
        <v>0.927532</v>
      </c>
      <c r="Z16" s="49">
        <v>0.3333333333333333</v>
      </c>
      <c r="AA16" s="49">
        <v>0</v>
      </c>
      <c r="AB16" s="73">
        <v>16</v>
      </c>
      <c r="AC16" s="73"/>
      <c r="AD16" s="74"/>
      <c r="AE16" s="80" t="s">
        <v>591</v>
      </c>
      <c r="AF16" s="80">
        <v>10447</v>
      </c>
      <c r="AG16" s="80">
        <v>175167</v>
      </c>
      <c r="AH16" s="80">
        <v>52602</v>
      </c>
      <c r="AI16" s="80">
        <v>49129</v>
      </c>
      <c r="AJ16" s="80"/>
      <c r="AK16" s="80" t="s">
        <v>620</v>
      </c>
      <c r="AL16" s="80" t="s">
        <v>642</v>
      </c>
      <c r="AM16" s="80"/>
      <c r="AN16" s="80"/>
      <c r="AO16" s="82">
        <v>39741.35633101852</v>
      </c>
      <c r="AP16" s="85" t="s">
        <v>684</v>
      </c>
      <c r="AQ16" s="80" t="b">
        <v>0</v>
      </c>
      <c r="AR16" s="80" t="b">
        <v>0</v>
      </c>
      <c r="AS16" s="80" t="b">
        <v>1</v>
      </c>
      <c r="AT16" s="80"/>
      <c r="AU16" s="80">
        <v>1520</v>
      </c>
      <c r="AV16" s="85" t="s">
        <v>698</v>
      </c>
      <c r="AW16" s="80" t="b">
        <v>1</v>
      </c>
      <c r="AX16" s="80" t="s">
        <v>714</v>
      </c>
      <c r="AY16" s="85" t="s">
        <v>728</v>
      </c>
      <c r="AZ16" s="80" t="s">
        <v>65</v>
      </c>
      <c r="BA16" s="80"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6" t="s">
        <v>271</v>
      </c>
      <c r="C17" s="67"/>
      <c r="D17" s="67" t="s">
        <v>64</v>
      </c>
      <c r="E17" s="68">
        <v>477.33692299063324</v>
      </c>
      <c r="F17" s="70">
        <v>99.48128427693703</v>
      </c>
      <c r="G17" s="104" t="s">
        <v>703</v>
      </c>
      <c r="H17" s="67"/>
      <c r="I17" s="71" t="s">
        <v>271</v>
      </c>
      <c r="J17" s="72"/>
      <c r="K17" s="72"/>
      <c r="L17" s="71" t="s">
        <v>759</v>
      </c>
      <c r="M17" s="75">
        <v>173.87065997278464</v>
      </c>
      <c r="N17" s="76">
        <v>2420.781494140625</v>
      </c>
      <c r="O17" s="76">
        <v>8456.4267578125</v>
      </c>
      <c r="P17" s="77"/>
      <c r="Q17" s="78"/>
      <c r="R17" s="78"/>
      <c r="S17" s="90"/>
      <c r="T17" s="48">
        <v>1</v>
      </c>
      <c r="U17" s="48">
        <v>0</v>
      </c>
      <c r="V17" s="49">
        <v>0</v>
      </c>
      <c r="W17" s="49">
        <v>0.016667</v>
      </c>
      <c r="X17" s="49">
        <v>0.01979</v>
      </c>
      <c r="Y17" s="49">
        <v>0.419563</v>
      </c>
      <c r="Z17" s="49">
        <v>0</v>
      </c>
      <c r="AA17" s="49">
        <v>0</v>
      </c>
      <c r="AB17" s="73">
        <v>17</v>
      </c>
      <c r="AC17" s="73"/>
      <c r="AD17" s="74"/>
      <c r="AE17" s="80" t="s">
        <v>592</v>
      </c>
      <c r="AF17" s="80">
        <v>1386</v>
      </c>
      <c r="AG17" s="80">
        <v>6747</v>
      </c>
      <c r="AH17" s="80">
        <v>5149</v>
      </c>
      <c r="AI17" s="80">
        <v>2021</v>
      </c>
      <c r="AJ17" s="80"/>
      <c r="AK17" s="80" t="s">
        <v>621</v>
      </c>
      <c r="AL17" s="80" t="s">
        <v>643</v>
      </c>
      <c r="AM17" s="85" t="s">
        <v>662</v>
      </c>
      <c r="AN17" s="80"/>
      <c r="AO17" s="82">
        <v>41129.43403935185</v>
      </c>
      <c r="AP17" s="85" t="s">
        <v>685</v>
      </c>
      <c r="AQ17" s="80" t="b">
        <v>0</v>
      </c>
      <c r="AR17" s="80" t="b">
        <v>0</v>
      </c>
      <c r="AS17" s="80" t="b">
        <v>0</v>
      </c>
      <c r="AT17" s="80"/>
      <c r="AU17" s="80">
        <v>131</v>
      </c>
      <c r="AV17" s="85" t="s">
        <v>696</v>
      </c>
      <c r="AW17" s="80" t="b">
        <v>0</v>
      </c>
      <c r="AX17" s="80" t="s">
        <v>714</v>
      </c>
      <c r="AY17" s="85" t="s">
        <v>729</v>
      </c>
      <c r="AZ17" s="80" t="s">
        <v>65</v>
      </c>
      <c r="BA17" s="80" t="str">
        <f>REPLACE(INDEX(GroupVertices[Group],MATCH(Vertices[[#This Row],[Vertex]],GroupVertices[Vertex],0)),1,1,"")</f>
        <v>1</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6" t="s">
        <v>272</v>
      </c>
      <c r="C18" s="67"/>
      <c r="D18" s="67" t="s">
        <v>64</v>
      </c>
      <c r="E18" s="68">
        <v>192.17533232374223</v>
      </c>
      <c r="F18" s="70">
        <v>99.95036287163416</v>
      </c>
      <c r="G18" s="104" t="s">
        <v>704</v>
      </c>
      <c r="H18" s="67"/>
      <c r="I18" s="71" t="s">
        <v>272</v>
      </c>
      <c r="J18" s="72"/>
      <c r="K18" s="72"/>
      <c r="L18" s="71" t="s">
        <v>760</v>
      </c>
      <c r="M18" s="75">
        <v>17.542400313389138</v>
      </c>
      <c r="N18" s="76">
        <v>8191.95166015625</v>
      </c>
      <c r="O18" s="76">
        <v>7465.8310546875</v>
      </c>
      <c r="P18" s="77"/>
      <c r="Q18" s="78"/>
      <c r="R18" s="78"/>
      <c r="S18" s="90"/>
      <c r="T18" s="48">
        <v>1</v>
      </c>
      <c r="U18" s="48">
        <v>0</v>
      </c>
      <c r="V18" s="49">
        <v>0</v>
      </c>
      <c r="W18" s="49">
        <v>0.016667</v>
      </c>
      <c r="X18" s="49">
        <v>0.01979</v>
      </c>
      <c r="Y18" s="49">
        <v>0.419563</v>
      </c>
      <c r="Z18" s="49">
        <v>0</v>
      </c>
      <c r="AA18" s="49">
        <v>0</v>
      </c>
      <c r="AB18" s="73">
        <v>18</v>
      </c>
      <c r="AC18" s="73"/>
      <c r="AD18" s="74"/>
      <c r="AE18" s="80" t="s">
        <v>593</v>
      </c>
      <c r="AF18" s="80">
        <v>4985</v>
      </c>
      <c r="AG18" s="80">
        <v>680</v>
      </c>
      <c r="AH18" s="80">
        <v>306</v>
      </c>
      <c r="AI18" s="80">
        <v>83</v>
      </c>
      <c r="AJ18" s="80"/>
      <c r="AK18" s="80" t="s">
        <v>622</v>
      </c>
      <c r="AL18" s="80" t="s">
        <v>644</v>
      </c>
      <c r="AM18" s="85" t="s">
        <v>663</v>
      </c>
      <c r="AN18" s="80"/>
      <c r="AO18" s="82">
        <v>42864.38667824074</v>
      </c>
      <c r="AP18" s="85" t="s">
        <v>686</v>
      </c>
      <c r="AQ18" s="80" t="b">
        <v>1</v>
      </c>
      <c r="AR18" s="80" t="b">
        <v>0</v>
      </c>
      <c r="AS18" s="80" t="b">
        <v>1</v>
      </c>
      <c r="AT18" s="80"/>
      <c r="AU18" s="80">
        <v>1</v>
      </c>
      <c r="AV18" s="80"/>
      <c r="AW18" s="80" t="b">
        <v>0</v>
      </c>
      <c r="AX18" s="80" t="s">
        <v>714</v>
      </c>
      <c r="AY18" s="85" t="s">
        <v>730</v>
      </c>
      <c r="AZ18" s="80" t="s">
        <v>65</v>
      </c>
      <c r="BA18" s="80"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6" t="s">
        <v>273</v>
      </c>
      <c r="C19" s="67"/>
      <c r="D19" s="67" t="s">
        <v>64</v>
      </c>
      <c r="E19" s="68">
        <v>943.503505524707</v>
      </c>
      <c r="F19" s="70">
        <v>98.71446022844418</v>
      </c>
      <c r="G19" s="104" t="s">
        <v>705</v>
      </c>
      <c r="H19" s="67"/>
      <c r="I19" s="71" t="s">
        <v>273</v>
      </c>
      <c r="J19" s="72"/>
      <c r="K19" s="72"/>
      <c r="L19" s="71" t="s">
        <v>761</v>
      </c>
      <c r="M19" s="75">
        <v>429.42755453383364</v>
      </c>
      <c r="N19" s="76">
        <v>3838.302978515625</v>
      </c>
      <c r="O19" s="76">
        <v>7025.279296875</v>
      </c>
      <c r="P19" s="77"/>
      <c r="Q19" s="78"/>
      <c r="R19" s="78"/>
      <c r="S19" s="90"/>
      <c r="T19" s="48">
        <v>1</v>
      </c>
      <c r="U19" s="48">
        <v>0</v>
      </c>
      <c r="V19" s="49">
        <v>0</v>
      </c>
      <c r="W19" s="49">
        <v>0.016667</v>
      </c>
      <c r="X19" s="49">
        <v>0.01979</v>
      </c>
      <c r="Y19" s="49">
        <v>0.419563</v>
      </c>
      <c r="Z19" s="49">
        <v>0</v>
      </c>
      <c r="AA19" s="49">
        <v>0</v>
      </c>
      <c r="AB19" s="73">
        <v>19</v>
      </c>
      <c r="AC19" s="73"/>
      <c r="AD19" s="74"/>
      <c r="AE19" s="80" t="s">
        <v>594</v>
      </c>
      <c r="AF19" s="80">
        <v>5022</v>
      </c>
      <c r="AG19" s="80">
        <v>16665</v>
      </c>
      <c r="AH19" s="80">
        <v>104683</v>
      </c>
      <c r="AI19" s="80">
        <v>22262</v>
      </c>
      <c r="AJ19" s="80"/>
      <c r="AK19" s="80" t="s">
        <v>623</v>
      </c>
      <c r="AL19" s="80" t="s">
        <v>645</v>
      </c>
      <c r="AM19" s="85" t="s">
        <v>664</v>
      </c>
      <c r="AN19" s="80"/>
      <c r="AO19" s="82">
        <v>40153.66541666666</v>
      </c>
      <c r="AP19" s="85" t="s">
        <v>687</v>
      </c>
      <c r="AQ19" s="80" t="b">
        <v>0</v>
      </c>
      <c r="AR19" s="80" t="b">
        <v>0</v>
      </c>
      <c r="AS19" s="80" t="b">
        <v>1</v>
      </c>
      <c r="AT19" s="80"/>
      <c r="AU19" s="80">
        <v>263</v>
      </c>
      <c r="AV19" s="85" t="s">
        <v>699</v>
      </c>
      <c r="AW19" s="80" t="b">
        <v>0</v>
      </c>
      <c r="AX19" s="80" t="s">
        <v>714</v>
      </c>
      <c r="AY19" s="85" t="s">
        <v>731</v>
      </c>
      <c r="AZ19" s="80" t="s">
        <v>65</v>
      </c>
      <c r="BA19" s="80"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6" t="s">
        <v>274</v>
      </c>
      <c r="C20" s="67"/>
      <c r="D20" s="67" t="s">
        <v>64</v>
      </c>
      <c r="E20" s="68">
        <v>195.1834651410623</v>
      </c>
      <c r="F20" s="70">
        <v>99.94541462207744</v>
      </c>
      <c r="G20" s="104" t="s">
        <v>706</v>
      </c>
      <c r="H20" s="67"/>
      <c r="I20" s="71" t="s">
        <v>274</v>
      </c>
      <c r="J20" s="72"/>
      <c r="K20" s="72"/>
      <c r="L20" s="71" t="s">
        <v>762</v>
      </c>
      <c r="M20" s="75">
        <v>19.191486948991795</v>
      </c>
      <c r="N20" s="76">
        <v>4521.28369140625</v>
      </c>
      <c r="O20" s="76">
        <v>5994.1650390625</v>
      </c>
      <c r="P20" s="77"/>
      <c r="Q20" s="78"/>
      <c r="R20" s="78"/>
      <c r="S20" s="90"/>
      <c r="T20" s="48">
        <v>1</v>
      </c>
      <c r="U20" s="48">
        <v>0</v>
      </c>
      <c r="V20" s="49">
        <v>0</v>
      </c>
      <c r="W20" s="49">
        <v>0.016667</v>
      </c>
      <c r="X20" s="49">
        <v>0.01979</v>
      </c>
      <c r="Y20" s="49">
        <v>0.419563</v>
      </c>
      <c r="Z20" s="49">
        <v>0</v>
      </c>
      <c r="AA20" s="49">
        <v>0</v>
      </c>
      <c r="AB20" s="73">
        <v>20</v>
      </c>
      <c r="AC20" s="73"/>
      <c r="AD20" s="74"/>
      <c r="AE20" s="80" t="s">
        <v>595</v>
      </c>
      <c r="AF20" s="80">
        <v>219</v>
      </c>
      <c r="AG20" s="80">
        <v>744</v>
      </c>
      <c r="AH20" s="80">
        <v>790</v>
      </c>
      <c r="AI20" s="80">
        <v>34</v>
      </c>
      <c r="AJ20" s="80"/>
      <c r="AK20" s="80" t="s">
        <v>624</v>
      </c>
      <c r="AL20" s="80"/>
      <c r="AM20" s="80"/>
      <c r="AN20" s="80"/>
      <c r="AO20" s="82">
        <v>41602.94341435185</v>
      </c>
      <c r="AP20" s="80"/>
      <c r="AQ20" s="80" t="b">
        <v>1</v>
      </c>
      <c r="AR20" s="80" t="b">
        <v>0</v>
      </c>
      <c r="AS20" s="80" t="b">
        <v>1</v>
      </c>
      <c r="AT20" s="80"/>
      <c r="AU20" s="80">
        <v>15</v>
      </c>
      <c r="AV20" s="85" t="s">
        <v>696</v>
      </c>
      <c r="AW20" s="80" t="b">
        <v>0</v>
      </c>
      <c r="AX20" s="80" t="s">
        <v>714</v>
      </c>
      <c r="AY20" s="85" t="s">
        <v>732</v>
      </c>
      <c r="AZ20" s="80" t="s">
        <v>65</v>
      </c>
      <c r="BA20" s="80"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6" t="s">
        <v>275</v>
      </c>
      <c r="C21" s="67"/>
      <c r="D21" s="67" t="s">
        <v>64</v>
      </c>
      <c r="E21" s="68">
        <v>299.3400639407706</v>
      </c>
      <c r="F21" s="70">
        <v>99.77408148117604</v>
      </c>
      <c r="G21" s="104" t="s">
        <v>707</v>
      </c>
      <c r="H21" s="67"/>
      <c r="I21" s="71" t="s">
        <v>275</v>
      </c>
      <c r="J21" s="72"/>
      <c r="K21" s="72"/>
      <c r="L21" s="71" t="s">
        <v>763</v>
      </c>
      <c r="M21" s="75">
        <v>76.29111170673374</v>
      </c>
      <c r="N21" s="76">
        <v>7662.4609375</v>
      </c>
      <c r="O21" s="76">
        <v>6688.3193359375</v>
      </c>
      <c r="P21" s="77"/>
      <c r="Q21" s="78"/>
      <c r="R21" s="78"/>
      <c r="S21" s="90"/>
      <c r="T21" s="48">
        <v>1</v>
      </c>
      <c r="U21" s="48">
        <v>0</v>
      </c>
      <c r="V21" s="49">
        <v>0</v>
      </c>
      <c r="W21" s="49">
        <v>0.016667</v>
      </c>
      <c r="X21" s="49">
        <v>0.01979</v>
      </c>
      <c r="Y21" s="49">
        <v>0.419563</v>
      </c>
      <c r="Z21" s="49">
        <v>0</v>
      </c>
      <c r="AA21" s="49">
        <v>0</v>
      </c>
      <c r="AB21" s="73">
        <v>21</v>
      </c>
      <c r="AC21" s="73"/>
      <c r="AD21" s="74"/>
      <c r="AE21" s="80" t="s">
        <v>596</v>
      </c>
      <c r="AF21" s="80">
        <v>118</v>
      </c>
      <c r="AG21" s="80">
        <v>2960</v>
      </c>
      <c r="AH21" s="80">
        <v>3069</v>
      </c>
      <c r="AI21" s="80">
        <v>2116</v>
      </c>
      <c r="AJ21" s="80"/>
      <c r="AK21" s="80" t="s">
        <v>625</v>
      </c>
      <c r="AL21" s="80" t="s">
        <v>646</v>
      </c>
      <c r="AM21" s="80"/>
      <c r="AN21" s="80"/>
      <c r="AO21" s="82">
        <v>42427.47453703704</v>
      </c>
      <c r="AP21" s="85" t="s">
        <v>688</v>
      </c>
      <c r="AQ21" s="80" t="b">
        <v>1</v>
      </c>
      <c r="AR21" s="80" t="b">
        <v>0</v>
      </c>
      <c r="AS21" s="80" t="b">
        <v>0</v>
      </c>
      <c r="AT21" s="80"/>
      <c r="AU21" s="80">
        <v>28</v>
      </c>
      <c r="AV21" s="80"/>
      <c r="AW21" s="80" t="b">
        <v>0</v>
      </c>
      <c r="AX21" s="80" t="s">
        <v>714</v>
      </c>
      <c r="AY21" s="85" t="s">
        <v>733</v>
      </c>
      <c r="AZ21" s="80" t="s">
        <v>65</v>
      </c>
      <c r="BA21" s="80"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6" t="s">
        <v>276</v>
      </c>
      <c r="C22" s="67"/>
      <c r="D22" s="67" t="s">
        <v>64</v>
      </c>
      <c r="E22" s="68">
        <v>185.783050086937</v>
      </c>
      <c r="F22" s="70">
        <v>99.96087790194218</v>
      </c>
      <c r="G22" s="104" t="s">
        <v>708</v>
      </c>
      <c r="H22" s="67"/>
      <c r="I22" s="71" t="s">
        <v>276</v>
      </c>
      <c r="J22" s="72"/>
      <c r="K22" s="72"/>
      <c r="L22" s="71" t="s">
        <v>764</v>
      </c>
      <c r="M22" s="75">
        <v>14.038091212733496</v>
      </c>
      <c r="N22" s="76">
        <v>2402.26806640625</v>
      </c>
      <c r="O22" s="76">
        <v>6539.09228515625</v>
      </c>
      <c r="P22" s="77"/>
      <c r="Q22" s="78"/>
      <c r="R22" s="78"/>
      <c r="S22" s="90"/>
      <c r="T22" s="48">
        <v>1</v>
      </c>
      <c r="U22" s="48">
        <v>0</v>
      </c>
      <c r="V22" s="49">
        <v>0</v>
      </c>
      <c r="W22" s="49">
        <v>0.016667</v>
      </c>
      <c r="X22" s="49">
        <v>0.01979</v>
      </c>
      <c r="Y22" s="49">
        <v>0.419563</v>
      </c>
      <c r="Z22" s="49">
        <v>0</v>
      </c>
      <c r="AA22" s="49">
        <v>0</v>
      </c>
      <c r="AB22" s="73">
        <v>22</v>
      </c>
      <c r="AC22" s="73"/>
      <c r="AD22" s="74"/>
      <c r="AE22" s="80" t="s">
        <v>597</v>
      </c>
      <c r="AF22" s="80">
        <v>291</v>
      </c>
      <c r="AG22" s="80">
        <v>544</v>
      </c>
      <c r="AH22" s="80">
        <v>520</v>
      </c>
      <c r="AI22" s="80">
        <v>236</v>
      </c>
      <c r="AJ22" s="80"/>
      <c r="AK22" s="80" t="s">
        <v>626</v>
      </c>
      <c r="AL22" s="80" t="s">
        <v>647</v>
      </c>
      <c r="AM22" s="80"/>
      <c r="AN22" s="80"/>
      <c r="AO22" s="82">
        <v>42427.59542824074</v>
      </c>
      <c r="AP22" s="85" t="s">
        <v>689</v>
      </c>
      <c r="AQ22" s="80" t="b">
        <v>1</v>
      </c>
      <c r="AR22" s="80" t="b">
        <v>0</v>
      </c>
      <c r="AS22" s="80" t="b">
        <v>0</v>
      </c>
      <c r="AT22" s="80"/>
      <c r="AU22" s="80">
        <v>11</v>
      </c>
      <c r="AV22" s="80"/>
      <c r="AW22" s="80" t="b">
        <v>0</v>
      </c>
      <c r="AX22" s="80" t="s">
        <v>714</v>
      </c>
      <c r="AY22" s="85" t="s">
        <v>734</v>
      </c>
      <c r="AZ22" s="80" t="s">
        <v>65</v>
      </c>
      <c r="BA22" s="80"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6" t="s">
        <v>277</v>
      </c>
      <c r="C23" s="67"/>
      <c r="D23" s="67" t="s">
        <v>64</v>
      </c>
      <c r="E23" s="68">
        <v>1000</v>
      </c>
      <c r="F23" s="70">
        <v>70</v>
      </c>
      <c r="G23" s="104" t="s">
        <v>709</v>
      </c>
      <c r="H23" s="67"/>
      <c r="I23" s="71" t="s">
        <v>277</v>
      </c>
      <c r="J23" s="72"/>
      <c r="K23" s="72"/>
      <c r="L23" s="71" t="s">
        <v>765</v>
      </c>
      <c r="M23" s="75">
        <v>9999</v>
      </c>
      <c r="N23" s="76">
        <v>4831.43310546875</v>
      </c>
      <c r="O23" s="76">
        <v>3559.853515625</v>
      </c>
      <c r="P23" s="77"/>
      <c r="Q23" s="78"/>
      <c r="R23" s="78"/>
      <c r="S23" s="90"/>
      <c r="T23" s="48">
        <v>1</v>
      </c>
      <c r="U23" s="48">
        <v>0</v>
      </c>
      <c r="V23" s="49">
        <v>0</v>
      </c>
      <c r="W23" s="49">
        <v>0.014493</v>
      </c>
      <c r="X23" s="49">
        <v>0.014906</v>
      </c>
      <c r="Y23" s="49">
        <v>0.389273</v>
      </c>
      <c r="Z23" s="49">
        <v>0</v>
      </c>
      <c r="AA23" s="49">
        <v>0</v>
      </c>
      <c r="AB23" s="73">
        <v>23</v>
      </c>
      <c r="AC23" s="73"/>
      <c r="AD23" s="74"/>
      <c r="AE23" s="80" t="s">
        <v>598</v>
      </c>
      <c r="AF23" s="80">
        <v>2221</v>
      </c>
      <c r="AG23" s="80">
        <v>388054</v>
      </c>
      <c r="AH23" s="80">
        <v>17255</v>
      </c>
      <c r="AI23" s="80">
        <v>3644</v>
      </c>
      <c r="AJ23" s="80"/>
      <c r="AK23" s="80" t="s">
        <v>627</v>
      </c>
      <c r="AL23" s="80" t="s">
        <v>648</v>
      </c>
      <c r="AM23" s="85" t="s">
        <v>665</v>
      </c>
      <c r="AN23" s="80"/>
      <c r="AO23" s="82">
        <v>40128.65405092593</v>
      </c>
      <c r="AP23" s="85" t="s">
        <v>690</v>
      </c>
      <c r="AQ23" s="80" t="b">
        <v>0</v>
      </c>
      <c r="AR23" s="80" t="b">
        <v>0</v>
      </c>
      <c r="AS23" s="80" t="b">
        <v>1</v>
      </c>
      <c r="AT23" s="80"/>
      <c r="AU23" s="80">
        <v>3723</v>
      </c>
      <c r="AV23" s="85" t="s">
        <v>699</v>
      </c>
      <c r="AW23" s="80" t="b">
        <v>1</v>
      </c>
      <c r="AX23" s="80" t="s">
        <v>714</v>
      </c>
      <c r="AY23" s="85" t="s">
        <v>735</v>
      </c>
      <c r="AZ23" s="80" t="s">
        <v>65</v>
      </c>
      <c r="BA23" s="80"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6" t="s">
        <v>278</v>
      </c>
      <c r="C24" s="67"/>
      <c r="D24" s="67" t="s">
        <v>64</v>
      </c>
      <c r="E24" s="68">
        <v>441.7093499354983</v>
      </c>
      <c r="F24" s="70">
        <v>99.53989010762443</v>
      </c>
      <c r="G24" s="104" t="s">
        <v>710</v>
      </c>
      <c r="H24" s="67"/>
      <c r="I24" s="71" t="s">
        <v>278</v>
      </c>
      <c r="J24" s="72"/>
      <c r="K24" s="72"/>
      <c r="L24" s="71" t="s">
        <v>766</v>
      </c>
      <c r="M24" s="75">
        <v>154.33929013236568</v>
      </c>
      <c r="N24" s="76">
        <v>1807.0482177734375</v>
      </c>
      <c r="O24" s="76">
        <v>3955.024169921875</v>
      </c>
      <c r="P24" s="77"/>
      <c r="Q24" s="78"/>
      <c r="R24" s="78"/>
      <c r="S24" s="90"/>
      <c r="T24" s="48">
        <v>1</v>
      </c>
      <c r="U24" s="48">
        <v>0</v>
      </c>
      <c r="V24" s="49">
        <v>0</v>
      </c>
      <c r="W24" s="49">
        <v>0.014493</v>
      </c>
      <c r="X24" s="49">
        <v>0.014906</v>
      </c>
      <c r="Y24" s="49">
        <v>0.389273</v>
      </c>
      <c r="Z24" s="49">
        <v>0</v>
      </c>
      <c r="AA24" s="49">
        <v>0</v>
      </c>
      <c r="AB24" s="73">
        <v>24</v>
      </c>
      <c r="AC24" s="73"/>
      <c r="AD24" s="74"/>
      <c r="AE24" s="80" t="s">
        <v>599</v>
      </c>
      <c r="AF24" s="80">
        <v>3471</v>
      </c>
      <c r="AG24" s="80">
        <v>5989</v>
      </c>
      <c r="AH24" s="80">
        <v>5480</v>
      </c>
      <c r="AI24" s="80">
        <v>10098</v>
      </c>
      <c r="AJ24" s="80"/>
      <c r="AK24" s="80" t="s">
        <v>628</v>
      </c>
      <c r="AL24" s="80" t="s">
        <v>649</v>
      </c>
      <c r="AM24" s="85" t="s">
        <v>666</v>
      </c>
      <c r="AN24" s="80"/>
      <c r="AO24" s="82">
        <v>41291.92559027778</v>
      </c>
      <c r="AP24" s="85" t="s">
        <v>691</v>
      </c>
      <c r="AQ24" s="80" t="b">
        <v>0</v>
      </c>
      <c r="AR24" s="80" t="b">
        <v>0</v>
      </c>
      <c r="AS24" s="80" t="b">
        <v>1</v>
      </c>
      <c r="AT24" s="80"/>
      <c r="AU24" s="80">
        <v>380</v>
      </c>
      <c r="AV24" s="85" t="s">
        <v>696</v>
      </c>
      <c r="AW24" s="80" t="b">
        <v>0</v>
      </c>
      <c r="AX24" s="80" t="s">
        <v>714</v>
      </c>
      <c r="AY24" s="85" t="s">
        <v>736</v>
      </c>
      <c r="AZ24" s="80" t="s">
        <v>65</v>
      </c>
      <c r="BA24" s="80" t="str">
        <f>REPLACE(INDEX(GroupVertices[Group],MATCH(Vertices[[#This Row],[Vertex]],GroupVertices[Vertex],0)),1,1,"")</f>
        <v>2</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6" t="s">
        <v>279</v>
      </c>
      <c r="C25" s="67"/>
      <c r="D25" s="67" t="s">
        <v>64</v>
      </c>
      <c r="E25" s="68">
        <v>1000</v>
      </c>
      <c r="F25" s="70">
        <v>85.6506948167086</v>
      </c>
      <c r="G25" s="104" t="s">
        <v>711</v>
      </c>
      <c r="H25" s="67"/>
      <c r="I25" s="71" t="s">
        <v>279</v>
      </c>
      <c r="J25" s="72"/>
      <c r="K25" s="72"/>
      <c r="L25" s="71" t="s">
        <v>767</v>
      </c>
      <c r="M25" s="75">
        <v>4783.1451074182505</v>
      </c>
      <c r="N25" s="76">
        <v>3269.1953125</v>
      </c>
      <c r="O25" s="76">
        <v>5208.9033203125</v>
      </c>
      <c r="P25" s="77"/>
      <c r="Q25" s="78"/>
      <c r="R25" s="78"/>
      <c r="S25" s="90"/>
      <c r="T25" s="48">
        <v>1</v>
      </c>
      <c r="U25" s="48">
        <v>0</v>
      </c>
      <c r="V25" s="49">
        <v>0</v>
      </c>
      <c r="W25" s="49">
        <v>0.014493</v>
      </c>
      <c r="X25" s="49">
        <v>0.014906</v>
      </c>
      <c r="Y25" s="49">
        <v>0.389273</v>
      </c>
      <c r="Z25" s="49">
        <v>0</v>
      </c>
      <c r="AA25" s="49">
        <v>0</v>
      </c>
      <c r="AB25" s="73">
        <v>25</v>
      </c>
      <c r="AC25" s="73"/>
      <c r="AD25" s="74"/>
      <c r="AE25" s="80" t="s">
        <v>600</v>
      </c>
      <c r="AF25" s="80">
        <v>994</v>
      </c>
      <c r="AG25" s="80">
        <v>185630</v>
      </c>
      <c r="AH25" s="80">
        <v>11765</v>
      </c>
      <c r="AI25" s="80">
        <v>2360</v>
      </c>
      <c r="AJ25" s="80"/>
      <c r="AK25" s="80" t="s">
        <v>629</v>
      </c>
      <c r="AL25" s="80" t="s">
        <v>650</v>
      </c>
      <c r="AM25" s="85" t="s">
        <v>667</v>
      </c>
      <c r="AN25" s="80"/>
      <c r="AO25" s="82">
        <v>40113.513032407405</v>
      </c>
      <c r="AP25" s="85" t="s">
        <v>692</v>
      </c>
      <c r="AQ25" s="80" t="b">
        <v>0</v>
      </c>
      <c r="AR25" s="80" t="b">
        <v>0</v>
      </c>
      <c r="AS25" s="80" t="b">
        <v>1</v>
      </c>
      <c r="AT25" s="80"/>
      <c r="AU25" s="80">
        <v>1903</v>
      </c>
      <c r="AV25" s="85" t="s">
        <v>696</v>
      </c>
      <c r="AW25" s="80" t="b">
        <v>1</v>
      </c>
      <c r="AX25" s="80" t="s">
        <v>714</v>
      </c>
      <c r="AY25" s="85" t="s">
        <v>737</v>
      </c>
      <c r="AZ25" s="80" t="s">
        <v>65</v>
      </c>
      <c r="BA25" s="80"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280</v>
      </c>
      <c r="C26" s="67"/>
      <c r="D26" s="67" t="s">
        <v>64</v>
      </c>
      <c r="E26" s="68">
        <v>1000</v>
      </c>
      <c r="F26" s="70">
        <v>98.62152591645706</v>
      </c>
      <c r="G26" s="104" t="s">
        <v>712</v>
      </c>
      <c r="H26" s="67"/>
      <c r="I26" s="71" t="s">
        <v>280</v>
      </c>
      <c r="J26" s="72"/>
      <c r="K26" s="72"/>
      <c r="L26" s="71" t="s">
        <v>768</v>
      </c>
      <c r="M26" s="75">
        <v>460.39946290874605</v>
      </c>
      <c r="N26" s="76">
        <v>7952.2802734375</v>
      </c>
      <c r="O26" s="76">
        <v>3880.21044921875</v>
      </c>
      <c r="P26" s="77"/>
      <c r="Q26" s="78"/>
      <c r="R26" s="78"/>
      <c r="S26" s="90"/>
      <c r="T26" s="48">
        <v>1</v>
      </c>
      <c r="U26" s="48">
        <v>0</v>
      </c>
      <c r="V26" s="49">
        <v>0</v>
      </c>
      <c r="W26" s="49">
        <v>0.014493</v>
      </c>
      <c r="X26" s="49">
        <v>0.014906</v>
      </c>
      <c r="Y26" s="49">
        <v>0.389273</v>
      </c>
      <c r="Z26" s="49">
        <v>0</v>
      </c>
      <c r="AA26" s="49">
        <v>0</v>
      </c>
      <c r="AB26" s="73">
        <v>26</v>
      </c>
      <c r="AC26" s="73"/>
      <c r="AD26" s="74"/>
      <c r="AE26" s="80" t="s">
        <v>601</v>
      </c>
      <c r="AF26" s="80">
        <v>704</v>
      </c>
      <c r="AG26" s="80">
        <v>17867</v>
      </c>
      <c r="AH26" s="80">
        <v>9303</v>
      </c>
      <c r="AI26" s="80">
        <v>1892</v>
      </c>
      <c r="AJ26" s="80"/>
      <c r="AK26" s="80" t="s">
        <v>630</v>
      </c>
      <c r="AL26" s="80" t="s">
        <v>637</v>
      </c>
      <c r="AM26" s="85" t="s">
        <v>668</v>
      </c>
      <c r="AN26" s="80"/>
      <c r="AO26" s="82">
        <v>40120.57071759259</v>
      </c>
      <c r="AP26" s="85" t="s">
        <v>693</v>
      </c>
      <c r="AQ26" s="80" t="b">
        <v>0</v>
      </c>
      <c r="AR26" s="80" t="b">
        <v>0</v>
      </c>
      <c r="AS26" s="80" t="b">
        <v>1</v>
      </c>
      <c r="AT26" s="80"/>
      <c r="AU26" s="80">
        <v>287</v>
      </c>
      <c r="AV26" s="85" t="s">
        <v>696</v>
      </c>
      <c r="AW26" s="80" t="b">
        <v>1</v>
      </c>
      <c r="AX26" s="80" t="s">
        <v>714</v>
      </c>
      <c r="AY26" s="85" t="s">
        <v>738</v>
      </c>
      <c r="AZ26" s="80" t="s">
        <v>65</v>
      </c>
      <c r="BA26" s="80"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6" t="s">
        <v>281</v>
      </c>
      <c r="C27" s="67"/>
      <c r="D27" s="67" t="s">
        <v>64</v>
      </c>
      <c r="E27" s="68">
        <v>170.8833922261484</v>
      </c>
      <c r="F27" s="70">
        <v>99.98538720052781</v>
      </c>
      <c r="G27" s="104" t="s">
        <v>713</v>
      </c>
      <c r="H27" s="67"/>
      <c r="I27" s="71" t="s">
        <v>281</v>
      </c>
      <c r="J27" s="72"/>
      <c r="K27" s="72"/>
      <c r="L27" s="71" t="s">
        <v>769</v>
      </c>
      <c r="M27" s="75">
        <v>5.869958970764092</v>
      </c>
      <c r="N27" s="76">
        <v>1807.0482177734375</v>
      </c>
      <c r="O27" s="76">
        <v>2181.282958984375</v>
      </c>
      <c r="P27" s="77"/>
      <c r="Q27" s="78"/>
      <c r="R27" s="78"/>
      <c r="S27" s="90"/>
      <c r="T27" s="48">
        <v>5</v>
      </c>
      <c r="U27" s="48">
        <v>0</v>
      </c>
      <c r="V27" s="49">
        <v>2.733333</v>
      </c>
      <c r="W27" s="49">
        <v>0.02</v>
      </c>
      <c r="X27" s="49">
        <v>0.067379</v>
      </c>
      <c r="Y27" s="49">
        <v>1.314675</v>
      </c>
      <c r="Z27" s="49">
        <v>0.65</v>
      </c>
      <c r="AA27" s="49">
        <v>0</v>
      </c>
      <c r="AB27" s="73">
        <v>27</v>
      </c>
      <c r="AC27" s="73"/>
      <c r="AD27" s="74"/>
      <c r="AE27" s="80" t="s">
        <v>602</v>
      </c>
      <c r="AF27" s="80">
        <v>146</v>
      </c>
      <c r="AG27" s="80">
        <v>227</v>
      </c>
      <c r="AH27" s="80">
        <v>40</v>
      </c>
      <c r="AI27" s="80">
        <v>22</v>
      </c>
      <c r="AJ27" s="80"/>
      <c r="AK27" s="80" t="s">
        <v>631</v>
      </c>
      <c r="AL27" s="80" t="s">
        <v>651</v>
      </c>
      <c r="AM27" s="85" t="s">
        <v>669</v>
      </c>
      <c r="AN27" s="80"/>
      <c r="AO27" s="82">
        <v>40976.67201388889</v>
      </c>
      <c r="AP27" s="80"/>
      <c r="AQ27" s="80" t="b">
        <v>1</v>
      </c>
      <c r="AR27" s="80" t="b">
        <v>0</v>
      </c>
      <c r="AS27" s="80" t="b">
        <v>0</v>
      </c>
      <c r="AT27" s="80"/>
      <c r="AU27" s="80">
        <v>2</v>
      </c>
      <c r="AV27" s="85" t="s">
        <v>696</v>
      </c>
      <c r="AW27" s="80" t="b">
        <v>0</v>
      </c>
      <c r="AX27" s="80" t="s">
        <v>714</v>
      </c>
      <c r="AY27" s="85" t="s">
        <v>739</v>
      </c>
      <c r="AZ27" s="80" t="s">
        <v>65</v>
      </c>
      <c r="BA27" s="80"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6" t="s">
        <v>266</v>
      </c>
      <c r="C28" s="67"/>
      <c r="D28" s="67" t="s">
        <v>64</v>
      </c>
      <c r="E28" s="68">
        <v>270.0107689718997</v>
      </c>
      <c r="F28" s="70">
        <v>99.82232691435405</v>
      </c>
      <c r="G28" s="104" t="s">
        <v>382</v>
      </c>
      <c r="H28" s="67"/>
      <c r="I28" s="71" t="s">
        <v>266</v>
      </c>
      <c r="J28" s="72"/>
      <c r="K28" s="72"/>
      <c r="L28" s="71" t="s">
        <v>770</v>
      </c>
      <c r="M28" s="75">
        <v>60.21251700960785</v>
      </c>
      <c r="N28" s="76">
        <v>3049.01708984375</v>
      </c>
      <c r="O28" s="76">
        <v>785.2617797851562</v>
      </c>
      <c r="P28" s="77"/>
      <c r="Q28" s="78"/>
      <c r="R28" s="78"/>
      <c r="S28" s="90"/>
      <c r="T28" s="48">
        <v>4</v>
      </c>
      <c r="U28" s="48">
        <v>4</v>
      </c>
      <c r="V28" s="49">
        <v>3.133333</v>
      </c>
      <c r="W28" s="49">
        <v>0.020408</v>
      </c>
      <c r="X28" s="49">
        <v>0.07762</v>
      </c>
      <c r="Y28" s="49">
        <v>1.537361</v>
      </c>
      <c r="Z28" s="49">
        <v>0.5</v>
      </c>
      <c r="AA28" s="49">
        <v>0.3333333333333333</v>
      </c>
      <c r="AB28" s="73">
        <v>28</v>
      </c>
      <c r="AC28" s="73"/>
      <c r="AD28" s="74"/>
      <c r="AE28" s="80" t="s">
        <v>603</v>
      </c>
      <c r="AF28" s="80">
        <v>284</v>
      </c>
      <c r="AG28" s="80">
        <v>2336</v>
      </c>
      <c r="AH28" s="80">
        <v>1821</v>
      </c>
      <c r="AI28" s="80">
        <v>1734</v>
      </c>
      <c r="AJ28" s="80"/>
      <c r="AK28" s="80" t="s">
        <v>632</v>
      </c>
      <c r="AL28" s="80" t="s">
        <v>652</v>
      </c>
      <c r="AM28" s="85" t="s">
        <v>670</v>
      </c>
      <c r="AN28" s="80"/>
      <c r="AO28" s="82">
        <v>41686.369467592594</v>
      </c>
      <c r="AP28" s="80"/>
      <c r="AQ28" s="80" t="b">
        <v>1</v>
      </c>
      <c r="AR28" s="80" t="b">
        <v>0</v>
      </c>
      <c r="AS28" s="80" t="b">
        <v>0</v>
      </c>
      <c r="AT28" s="80"/>
      <c r="AU28" s="80">
        <v>38</v>
      </c>
      <c r="AV28" s="85" t="s">
        <v>696</v>
      </c>
      <c r="AW28" s="80" t="b">
        <v>0</v>
      </c>
      <c r="AX28" s="80" t="s">
        <v>714</v>
      </c>
      <c r="AY28" s="85" t="s">
        <v>740</v>
      </c>
      <c r="AZ28" s="80" t="s">
        <v>66</v>
      </c>
      <c r="BA28" s="80" t="str">
        <f>REPLACE(INDEX(GroupVertices[Group],MATCH(Vertices[[#This Row],[Vertex]],GroupVertices[Vertex],0)),1,1,"")</f>
        <v>3</v>
      </c>
      <c r="BB28" s="48"/>
      <c r="BC28" s="48"/>
      <c r="BD28" s="48"/>
      <c r="BE28" s="48"/>
      <c r="BF28" s="48" t="s">
        <v>342</v>
      </c>
      <c r="BG28" s="48" t="s">
        <v>342</v>
      </c>
      <c r="BH28" s="120" t="s">
        <v>963</v>
      </c>
      <c r="BI28" s="120" t="s">
        <v>963</v>
      </c>
      <c r="BJ28" s="120" t="s">
        <v>980</v>
      </c>
      <c r="BK28" s="120" t="s">
        <v>980</v>
      </c>
      <c r="BL28" s="120">
        <v>0</v>
      </c>
      <c r="BM28" s="123">
        <v>0</v>
      </c>
      <c r="BN28" s="120">
        <v>0</v>
      </c>
      <c r="BO28" s="123">
        <v>0</v>
      </c>
      <c r="BP28" s="120">
        <v>0</v>
      </c>
      <c r="BQ28" s="123">
        <v>0</v>
      </c>
      <c r="BR28" s="120">
        <v>22</v>
      </c>
      <c r="BS28" s="123">
        <v>100</v>
      </c>
      <c r="BT28" s="120">
        <v>22</v>
      </c>
      <c r="BU28" s="2"/>
      <c r="BV28" s="3"/>
      <c r="BW28" s="3"/>
      <c r="BX28" s="3"/>
      <c r="BY28" s="3"/>
    </row>
    <row r="29" spans="1:77" ht="41.45" customHeight="1">
      <c r="A29" s="66" t="s">
        <v>268</v>
      </c>
      <c r="C29" s="67"/>
      <c r="D29" s="67" t="s">
        <v>64</v>
      </c>
      <c r="E29" s="68">
        <v>200.4946996466431</v>
      </c>
      <c r="F29" s="70">
        <v>99.93667786895385</v>
      </c>
      <c r="G29" s="104" t="s">
        <v>384</v>
      </c>
      <c r="H29" s="67"/>
      <c r="I29" s="71" t="s">
        <v>268</v>
      </c>
      <c r="J29" s="72"/>
      <c r="K29" s="72"/>
      <c r="L29" s="71" t="s">
        <v>771</v>
      </c>
      <c r="M29" s="75">
        <v>22.103155539977735</v>
      </c>
      <c r="N29" s="76">
        <v>4577.85546875</v>
      </c>
      <c r="O29" s="76">
        <v>1331.0068359375</v>
      </c>
      <c r="P29" s="77"/>
      <c r="Q29" s="78"/>
      <c r="R29" s="78"/>
      <c r="S29" s="90"/>
      <c r="T29" s="48">
        <v>6</v>
      </c>
      <c r="U29" s="48">
        <v>1</v>
      </c>
      <c r="V29" s="49">
        <v>2.733333</v>
      </c>
      <c r="W29" s="49">
        <v>0.02</v>
      </c>
      <c r="X29" s="49">
        <v>0.079143</v>
      </c>
      <c r="Y29" s="49">
        <v>1.531659</v>
      </c>
      <c r="Z29" s="49">
        <v>0.65</v>
      </c>
      <c r="AA29" s="49">
        <v>0</v>
      </c>
      <c r="AB29" s="73">
        <v>29</v>
      </c>
      <c r="AC29" s="73"/>
      <c r="AD29" s="74"/>
      <c r="AE29" s="80" t="s">
        <v>604</v>
      </c>
      <c r="AF29" s="80">
        <v>323</v>
      </c>
      <c r="AG29" s="80">
        <v>857</v>
      </c>
      <c r="AH29" s="80">
        <v>2336</v>
      </c>
      <c r="AI29" s="80">
        <v>590</v>
      </c>
      <c r="AJ29" s="80"/>
      <c r="AK29" s="80" t="s">
        <v>633</v>
      </c>
      <c r="AL29" s="80" t="s">
        <v>653</v>
      </c>
      <c r="AM29" s="85" t="s">
        <v>671</v>
      </c>
      <c r="AN29" s="80"/>
      <c r="AO29" s="82">
        <v>41554.49663194444</v>
      </c>
      <c r="AP29" s="85" t="s">
        <v>694</v>
      </c>
      <c r="AQ29" s="80" t="b">
        <v>0</v>
      </c>
      <c r="AR29" s="80" t="b">
        <v>0</v>
      </c>
      <c r="AS29" s="80" t="b">
        <v>1</v>
      </c>
      <c r="AT29" s="80"/>
      <c r="AU29" s="80">
        <v>17</v>
      </c>
      <c r="AV29" s="85" t="s">
        <v>700</v>
      </c>
      <c r="AW29" s="80" t="b">
        <v>0</v>
      </c>
      <c r="AX29" s="80" t="s">
        <v>714</v>
      </c>
      <c r="AY29" s="85" t="s">
        <v>741</v>
      </c>
      <c r="AZ29" s="80" t="s">
        <v>66</v>
      </c>
      <c r="BA29" s="80" t="str">
        <f>REPLACE(INDEX(GroupVertices[Group],MATCH(Vertices[[#This Row],[Vertex]],GroupVertices[Vertex],0)),1,1,"")</f>
        <v>3</v>
      </c>
      <c r="BB29" s="48"/>
      <c r="BC29" s="48"/>
      <c r="BD29" s="48"/>
      <c r="BE29" s="48"/>
      <c r="BF29" s="48" t="s">
        <v>342</v>
      </c>
      <c r="BG29" s="48" t="s">
        <v>342</v>
      </c>
      <c r="BH29" s="120" t="s">
        <v>964</v>
      </c>
      <c r="BI29" s="120" t="s">
        <v>964</v>
      </c>
      <c r="BJ29" s="120" t="s">
        <v>981</v>
      </c>
      <c r="BK29" s="120" t="s">
        <v>981</v>
      </c>
      <c r="BL29" s="120">
        <v>3</v>
      </c>
      <c r="BM29" s="123">
        <v>9.090909090909092</v>
      </c>
      <c r="BN29" s="120">
        <v>0</v>
      </c>
      <c r="BO29" s="123">
        <v>0</v>
      </c>
      <c r="BP29" s="120">
        <v>0</v>
      </c>
      <c r="BQ29" s="123">
        <v>0</v>
      </c>
      <c r="BR29" s="120">
        <v>30</v>
      </c>
      <c r="BS29" s="123">
        <v>90.9090909090909</v>
      </c>
      <c r="BT29" s="120">
        <v>33</v>
      </c>
      <c r="BU29" s="2"/>
      <c r="BV29" s="3"/>
      <c r="BW29" s="3"/>
      <c r="BX29" s="3"/>
      <c r="BY29" s="3"/>
    </row>
    <row r="30" spans="1:77" ht="41.45" customHeight="1">
      <c r="A30" s="66" t="s">
        <v>265</v>
      </c>
      <c r="C30" s="67"/>
      <c r="D30" s="67" t="s">
        <v>64</v>
      </c>
      <c r="E30" s="68">
        <v>186.8640978181614</v>
      </c>
      <c r="F30" s="70">
        <v>99.95909962475774</v>
      </c>
      <c r="G30" s="104" t="s">
        <v>381</v>
      </c>
      <c r="H30" s="67"/>
      <c r="I30" s="71" t="s">
        <v>265</v>
      </c>
      <c r="J30" s="72"/>
      <c r="K30" s="72"/>
      <c r="L30" s="71" t="s">
        <v>772</v>
      </c>
      <c r="M30" s="75">
        <v>14.6307317224032</v>
      </c>
      <c r="N30" s="76">
        <v>3615.73681640625</v>
      </c>
      <c r="O30" s="76">
        <v>2774.591552734375</v>
      </c>
      <c r="P30" s="77"/>
      <c r="Q30" s="78"/>
      <c r="R30" s="78"/>
      <c r="S30" s="90"/>
      <c r="T30" s="48">
        <v>4</v>
      </c>
      <c r="U30" s="48">
        <v>4</v>
      </c>
      <c r="V30" s="49">
        <v>3.133333</v>
      </c>
      <c r="W30" s="49">
        <v>0.020408</v>
      </c>
      <c r="X30" s="49">
        <v>0.07762</v>
      </c>
      <c r="Y30" s="49">
        <v>1.537361</v>
      </c>
      <c r="Z30" s="49">
        <v>0.5</v>
      </c>
      <c r="AA30" s="49">
        <v>0.3333333333333333</v>
      </c>
      <c r="AB30" s="73">
        <v>30</v>
      </c>
      <c r="AC30" s="73"/>
      <c r="AD30" s="74"/>
      <c r="AE30" s="80" t="s">
        <v>605</v>
      </c>
      <c r="AF30" s="80">
        <v>118</v>
      </c>
      <c r="AG30" s="80">
        <v>567</v>
      </c>
      <c r="AH30" s="80">
        <v>789</v>
      </c>
      <c r="AI30" s="80">
        <v>340</v>
      </c>
      <c r="AJ30" s="80"/>
      <c r="AK30" s="80" t="s">
        <v>634</v>
      </c>
      <c r="AL30" s="80" t="s">
        <v>637</v>
      </c>
      <c r="AM30" s="85" t="s">
        <v>672</v>
      </c>
      <c r="AN30" s="80"/>
      <c r="AO30" s="82">
        <v>42502.74306712963</v>
      </c>
      <c r="AP30" s="80"/>
      <c r="AQ30" s="80" t="b">
        <v>0</v>
      </c>
      <c r="AR30" s="80" t="b">
        <v>0</v>
      </c>
      <c r="AS30" s="80" t="b">
        <v>0</v>
      </c>
      <c r="AT30" s="80"/>
      <c r="AU30" s="80">
        <v>9</v>
      </c>
      <c r="AV30" s="85" t="s">
        <v>696</v>
      </c>
      <c r="AW30" s="80" t="b">
        <v>0</v>
      </c>
      <c r="AX30" s="80" t="s">
        <v>714</v>
      </c>
      <c r="AY30" s="85" t="s">
        <v>742</v>
      </c>
      <c r="AZ30" s="80" t="s">
        <v>66</v>
      </c>
      <c r="BA30" s="80" t="str">
        <f>REPLACE(INDEX(GroupVertices[Group],MATCH(Vertices[[#This Row],[Vertex]],GroupVertices[Vertex],0)),1,1,"")</f>
        <v>3</v>
      </c>
      <c r="BB30" s="48"/>
      <c r="BC30" s="48"/>
      <c r="BD30" s="48"/>
      <c r="BE30" s="48"/>
      <c r="BF30" s="48"/>
      <c r="BG30" s="48"/>
      <c r="BH30" s="120" t="s">
        <v>965</v>
      </c>
      <c r="BI30" s="120" t="s">
        <v>965</v>
      </c>
      <c r="BJ30" s="120" t="s">
        <v>982</v>
      </c>
      <c r="BK30" s="120" t="s">
        <v>982</v>
      </c>
      <c r="BL30" s="120">
        <v>0</v>
      </c>
      <c r="BM30" s="123">
        <v>0</v>
      </c>
      <c r="BN30" s="120">
        <v>0</v>
      </c>
      <c r="BO30" s="123">
        <v>0</v>
      </c>
      <c r="BP30" s="120">
        <v>0</v>
      </c>
      <c r="BQ30" s="123">
        <v>0</v>
      </c>
      <c r="BR30" s="120">
        <v>33</v>
      </c>
      <c r="BS30" s="123">
        <v>100</v>
      </c>
      <c r="BT30" s="120">
        <v>33</v>
      </c>
      <c r="BU30" s="2"/>
      <c r="BV30" s="3"/>
      <c r="BW30" s="3"/>
      <c r="BX30" s="3"/>
      <c r="BY30" s="3"/>
    </row>
    <row r="31" spans="1:77" ht="41.45" customHeight="1">
      <c r="A31" s="66" t="s">
        <v>264</v>
      </c>
      <c r="C31" s="67"/>
      <c r="D31" s="67" t="s">
        <v>64</v>
      </c>
      <c r="E31" s="68">
        <v>162</v>
      </c>
      <c r="F31" s="70">
        <v>100</v>
      </c>
      <c r="G31" s="104" t="s">
        <v>380</v>
      </c>
      <c r="H31" s="67"/>
      <c r="I31" s="71" t="s">
        <v>264</v>
      </c>
      <c r="J31" s="72"/>
      <c r="K31" s="72"/>
      <c r="L31" s="71" t="s">
        <v>773</v>
      </c>
      <c r="M31" s="75">
        <v>1</v>
      </c>
      <c r="N31" s="76">
        <v>2941.324951171875</v>
      </c>
      <c r="O31" s="76">
        <v>4675.36181640625</v>
      </c>
      <c r="P31" s="77"/>
      <c r="Q31" s="78"/>
      <c r="R31" s="78"/>
      <c r="S31" s="90"/>
      <c r="T31" s="48">
        <v>0</v>
      </c>
      <c r="U31" s="48">
        <v>3</v>
      </c>
      <c r="V31" s="49">
        <v>15.333333</v>
      </c>
      <c r="W31" s="49">
        <v>0.019231</v>
      </c>
      <c r="X31" s="49">
        <v>0.03816</v>
      </c>
      <c r="Y31" s="49">
        <v>0.921635</v>
      </c>
      <c r="Z31" s="49">
        <v>0.5</v>
      </c>
      <c r="AA31" s="49">
        <v>0</v>
      </c>
      <c r="AB31" s="73">
        <v>31</v>
      </c>
      <c r="AC31" s="73"/>
      <c r="AD31" s="74"/>
      <c r="AE31" s="80" t="s">
        <v>606</v>
      </c>
      <c r="AF31" s="80">
        <v>238</v>
      </c>
      <c r="AG31" s="80">
        <v>38</v>
      </c>
      <c r="AH31" s="80">
        <v>205</v>
      </c>
      <c r="AI31" s="80">
        <v>207</v>
      </c>
      <c r="AJ31" s="80"/>
      <c r="AK31" s="80" t="s">
        <v>635</v>
      </c>
      <c r="AL31" s="80"/>
      <c r="AM31" s="80"/>
      <c r="AN31" s="80"/>
      <c r="AO31" s="82">
        <v>41463.891377314816</v>
      </c>
      <c r="AP31" s="85" t="s">
        <v>695</v>
      </c>
      <c r="AQ31" s="80" t="b">
        <v>1</v>
      </c>
      <c r="AR31" s="80" t="b">
        <v>0</v>
      </c>
      <c r="AS31" s="80" t="b">
        <v>1</v>
      </c>
      <c r="AT31" s="80"/>
      <c r="AU31" s="80">
        <v>0</v>
      </c>
      <c r="AV31" s="85" t="s">
        <v>696</v>
      </c>
      <c r="AW31" s="80" t="b">
        <v>0</v>
      </c>
      <c r="AX31" s="80" t="s">
        <v>714</v>
      </c>
      <c r="AY31" s="85" t="s">
        <v>743</v>
      </c>
      <c r="AZ31" s="80" t="s">
        <v>66</v>
      </c>
      <c r="BA31" s="80" t="str">
        <f>REPLACE(INDEX(GroupVertices[Group],MATCH(Vertices[[#This Row],[Vertex]],GroupVertices[Vertex],0)),1,1,"")</f>
        <v>2</v>
      </c>
      <c r="BB31" s="48"/>
      <c r="BC31" s="48"/>
      <c r="BD31" s="48"/>
      <c r="BE31" s="48"/>
      <c r="BF31" s="48" t="s">
        <v>348</v>
      </c>
      <c r="BG31" s="48" t="s">
        <v>344</v>
      </c>
      <c r="BH31" s="120" t="s">
        <v>966</v>
      </c>
      <c r="BI31" s="120" t="s">
        <v>971</v>
      </c>
      <c r="BJ31" s="120" t="s">
        <v>983</v>
      </c>
      <c r="BK31" s="120" t="s">
        <v>986</v>
      </c>
      <c r="BL31" s="120">
        <v>3</v>
      </c>
      <c r="BM31" s="123">
        <v>3.7037037037037037</v>
      </c>
      <c r="BN31" s="120">
        <v>5</v>
      </c>
      <c r="BO31" s="123">
        <v>6.172839506172839</v>
      </c>
      <c r="BP31" s="120">
        <v>0</v>
      </c>
      <c r="BQ31" s="123">
        <v>0</v>
      </c>
      <c r="BR31" s="120">
        <v>73</v>
      </c>
      <c r="BS31" s="123">
        <v>90.12345679012346</v>
      </c>
      <c r="BT31" s="120">
        <v>81</v>
      </c>
      <c r="BU31" s="2"/>
      <c r="BV31" s="3"/>
      <c r="BW31" s="3"/>
      <c r="BX31" s="3"/>
      <c r="BY31" s="3"/>
    </row>
    <row r="32" spans="1:77" ht="41.45" customHeight="1">
      <c r="A32" s="91" t="s">
        <v>267</v>
      </c>
      <c r="C32" s="92"/>
      <c r="D32" s="92" t="s">
        <v>64</v>
      </c>
      <c r="E32" s="93">
        <v>180.70682595770936</v>
      </c>
      <c r="F32" s="94">
        <v>99.96922807306915</v>
      </c>
      <c r="G32" s="105" t="s">
        <v>383</v>
      </c>
      <c r="H32" s="92"/>
      <c r="I32" s="95" t="s">
        <v>267</v>
      </c>
      <c r="J32" s="96"/>
      <c r="K32" s="96"/>
      <c r="L32" s="95" t="s">
        <v>774</v>
      </c>
      <c r="M32" s="97">
        <v>11.255257515154014</v>
      </c>
      <c r="N32" s="98">
        <v>3053.620849609375</v>
      </c>
      <c r="O32" s="98">
        <v>1886.3201904296875</v>
      </c>
      <c r="P32" s="99"/>
      <c r="Q32" s="100"/>
      <c r="R32" s="100"/>
      <c r="S32" s="101"/>
      <c r="T32" s="48">
        <v>0</v>
      </c>
      <c r="U32" s="48">
        <v>5</v>
      </c>
      <c r="V32" s="49">
        <v>0.4</v>
      </c>
      <c r="W32" s="49">
        <v>0.017857</v>
      </c>
      <c r="X32" s="49">
        <v>0.064644</v>
      </c>
      <c r="Y32" s="49">
        <v>1.295624</v>
      </c>
      <c r="Z32" s="49">
        <v>0.6</v>
      </c>
      <c r="AA32" s="49">
        <v>0</v>
      </c>
      <c r="AB32" s="102">
        <v>32</v>
      </c>
      <c r="AC32" s="102"/>
      <c r="AD32" s="103"/>
      <c r="AE32" s="80" t="s">
        <v>607</v>
      </c>
      <c r="AF32" s="80">
        <v>80</v>
      </c>
      <c r="AG32" s="80">
        <v>436</v>
      </c>
      <c r="AH32" s="80">
        <v>1336</v>
      </c>
      <c r="AI32" s="80">
        <v>1586</v>
      </c>
      <c r="AJ32" s="80"/>
      <c r="AK32" s="80"/>
      <c r="AL32" s="80"/>
      <c r="AM32" s="80"/>
      <c r="AN32" s="80"/>
      <c r="AO32" s="82">
        <v>42676.44428240741</v>
      </c>
      <c r="AP32" s="80"/>
      <c r="AQ32" s="80" t="b">
        <v>1</v>
      </c>
      <c r="AR32" s="80" t="b">
        <v>0</v>
      </c>
      <c r="AS32" s="80" t="b">
        <v>0</v>
      </c>
      <c r="AT32" s="80"/>
      <c r="AU32" s="80">
        <v>0</v>
      </c>
      <c r="AV32" s="80"/>
      <c r="AW32" s="80" t="b">
        <v>0</v>
      </c>
      <c r="AX32" s="80" t="s">
        <v>714</v>
      </c>
      <c r="AY32" s="85" t="s">
        <v>744</v>
      </c>
      <c r="AZ32" s="80" t="s">
        <v>66</v>
      </c>
      <c r="BA32" s="80" t="str">
        <f>REPLACE(INDEX(GroupVertices[Group],MATCH(Vertices[[#This Row],[Vertex]],GroupVertices[Vertex],0)),1,1,"")</f>
        <v>3</v>
      </c>
      <c r="BB32" s="48"/>
      <c r="BC32" s="48"/>
      <c r="BD32" s="48"/>
      <c r="BE32" s="48"/>
      <c r="BF32" s="48" t="s">
        <v>342</v>
      </c>
      <c r="BG32" s="48" t="s">
        <v>342</v>
      </c>
      <c r="BH32" s="120" t="s">
        <v>963</v>
      </c>
      <c r="BI32" s="120" t="s">
        <v>963</v>
      </c>
      <c r="BJ32" s="120" t="s">
        <v>980</v>
      </c>
      <c r="BK32" s="120" t="s">
        <v>980</v>
      </c>
      <c r="BL32" s="120">
        <v>0</v>
      </c>
      <c r="BM32" s="123">
        <v>0</v>
      </c>
      <c r="BN32" s="120">
        <v>0</v>
      </c>
      <c r="BO32" s="123">
        <v>0</v>
      </c>
      <c r="BP32" s="120">
        <v>0</v>
      </c>
      <c r="BQ32" s="123">
        <v>0</v>
      </c>
      <c r="BR32" s="120">
        <v>22</v>
      </c>
      <c r="BS32" s="123">
        <v>100</v>
      </c>
      <c r="BT32" s="120">
        <v>22</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hyperlinks>
    <hyperlink ref="AM3" r:id="rId1" display="http://t.co/X2tTiAgJpt"/>
    <hyperlink ref="AM4" r:id="rId2" display="https://t.co/AY5Onl85Mq"/>
    <hyperlink ref="AM5" r:id="rId3" display="http://t.co/TcXNWPzKpR"/>
    <hyperlink ref="AM6" r:id="rId4" display="https://t.co/AA3IqwJxPo"/>
    <hyperlink ref="AM8" r:id="rId5" display="https://t.co/eVRJHueTU2"/>
    <hyperlink ref="AM11" r:id="rId6" display="https://t.co/N3v6EToybS"/>
    <hyperlink ref="AM13" r:id="rId7" display="https://t.co/w15N4eirBo"/>
    <hyperlink ref="AM15" r:id="rId8" display="https://t.co/177njUHwyH"/>
    <hyperlink ref="AM17" r:id="rId9" display="https://t.co/YaUINs23z1"/>
    <hyperlink ref="AM18" r:id="rId10" display="https://t.co/OJSCeq9hjN"/>
    <hyperlink ref="AM19" r:id="rId11" display="https://t.co/wZRqtgkx9z"/>
    <hyperlink ref="AM23" r:id="rId12" display="https://t.co/5RlyOHEiLV"/>
    <hyperlink ref="AM24" r:id="rId13" display="https://t.co/fr1ScyqCH8"/>
    <hyperlink ref="AM25" r:id="rId14" display="http://t.co/QIhW6SIslO"/>
    <hyperlink ref="AM26" r:id="rId15" display="https://t.co/yoyId1J5rg"/>
    <hyperlink ref="AM27" r:id="rId16" display="https://t.co/D1FNvqe5hN"/>
    <hyperlink ref="AM28" r:id="rId17" display="https://t.co/lbZWgp9xCI"/>
    <hyperlink ref="AM29" r:id="rId18" display="https://t.co/wdLtYzCNp0"/>
    <hyperlink ref="AM30" r:id="rId19" display="https://t.co/scjRvt5ENH"/>
    <hyperlink ref="AP3" r:id="rId20" display="https://pbs.twimg.com/profile_banners/2890544632/1497367620"/>
    <hyperlink ref="AP4" r:id="rId21" display="https://pbs.twimg.com/profile_banners/113298824/1542386883"/>
    <hyperlink ref="AP5" r:id="rId22" display="https://pbs.twimg.com/profile_banners/861174421/1548318192"/>
    <hyperlink ref="AP7" r:id="rId23" display="https://pbs.twimg.com/profile_banners/724650598579200000/1485853636"/>
    <hyperlink ref="AP8" r:id="rId24" display="https://pbs.twimg.com/profile_banners/857616303275872256/1493331669"/>
    <hyperlink ref="AP9" r:id="rId25" display="https://pbs.twimg.com/profile_banners/1098590169215782913/1550761620"/>
    <hyperlink ref="AP11" r:id="rId26" display="https://pbs.twimg.com/profile_banners/202011626/1405013457"/>
    <hyperlink ref="AP12" r:id="rId27" display="https://pbs.twimg.com/profile_banners/1922427728/1568567837"/>
    <hyperlink ref="AP13" r:id="rId28" display="https://pbs.twimg.com/profile_banners/99329240/1569901438"/>
    <hyperlink ref="AP14" r:id="rId29" display="https://pbs.twimg.com/profile_banners/745014260087070720/1473384392"/>
    <hyperlink ref="AP15" r:id="rId30" display="https://pbs.twimg.com/profile_banners/1206145507/1545000937"/>
    <hyperlink ref="AP16" r:id="rId31" display="https://pbs.twimg.com/profile_banners/16864209/1569402147"/>
    <hyperlink ref="AP17" r:id="rId32" display="https://pbs.twimg.com/profile_banners/744924979/1539720872"/>
    <hyperlink ref="AP18" r:id="rId33" display="https://pbs.twimg.com/profile_banners/861872575063969794/1528815883"/>
    <hyperlink ref="AP19" r:id="rId34" display="https://pbs.twimg.com/profile_banners/95022046/1567623746"/>
    <hyperlink ref="AP21" r:id="rId35" display="https://pbs.twimg.com/profile_banners/703540918515798016/1567184772"/>
    <hyperlink ref="AP22" r:id="rId36" display="https://pbs.twimg.com/profile_banners/703584727257759745/1555622104"/>
    <hyperlink ref="AP23" r:id="rId37" display="https://pbs.twimg.com/profile_banners/89211580/1569425605"/>
    <hyperlink ref="AP24" r:id="rId38" display="https://pbs.twimg.com/profile_banners/1099395060/1516614796"/>
    <hyperlink ref="AP25" r:id="rId39" display="https://pbs.twimg.com/profile_banners/85555796/1552903293"/>
    <hyperlink ref="AP26" r:id="rId40" display="https://pbs.twimg.com/profile_banners/87191924/1568294524"/>
    <hyperlink ref="AP29" r:id="rId41" display="https://pbs.twimg.com/profile_banners/1943871734/1404742266"/>
    <hyperlink ref="AP31" r:id="rId42" display="https://pbs.twimg.com/profile_banners/1578688543/1560361209"/>
    <hyperlink ref="AV3" r:id="rId43" display="http://abs.twimg.com/images/themes/theme1/bg.png"/>
    <hyperlink ref="AV4" r:id="rId44" display="http://abs.twimg.com/images/themes/theme1/bg.png"/>
    <hyperlink ref="AV5" r:id="rId45" display="http://abs.twimg.com/images/themes/theme1/bg.png"/>
    <hyperlink ref="AV7" r:id="rId46" display="http://abs.twimg.com/images/themes/theme1/bg.png"/>
    <hyperlink ref="AV10" r:id="rId47" display="http://abs.twimg.com/images/themes/theme1/bg.png"/>
    <hyperlink ref="AV11" r:id="rId48" display="http://abs.twimg.com/images/themes/theme1/bg.png"/>
    <hyperlink ref="AV12" r:id="rId49" display="http://abs.twimg.com/images/themes/theme16/bg.gif"/>
    <hyperlink ref="AV13" r:id="rId50" display="http://abs.twimg.com/images/themes/theme1/bg.png"/>
    <hyperlink ref="AV14" r:id="rId51" display="http://abs.twimg.com/images/themes/theme1/bg.png"/>
    <hyperlink ref="AV15" r:id="rId52" display="http://abs.twimg.com/images/themes/theme1/bg.png"/>
    <hyperlink ref="AV16" r:id="rId53" display="http://abs.twimg.com/images/themes/theme11/bg.gif"/>
    <hyperlink ref="AV17" r:id="rId54" display="http://abs.twimg.com/images/themes/theme1/bg.png"/>
    <hyperlink ref="AV19" r:id="rId55" display="http://abs.twimg.com/images/themes/theme9/bg.gif"/>
    <hyperlink ref="AV20" r:id="rId56" display="http://abs.twimg.com/images/themes/theme1/bg.png"/>
    <hyperlink ref="AV23" r:id="rId57" display="http://abs.twimg.com/images/themes/theme9/bg.gif"/>
    <hyperlink ref="AV24" r:id="rId58" display="http://abs.twimg.com/images/themes/theme1/bg.png"/>
    <hyperlink ref="AV25" r:id="rId59" display="http://abs.twimg.com/images/themes/theme1/bg.png"/>
    <hyperlink ref="AV26" r:id="rId60" display="http://abs.twimg.com/images/themes/theme1/bg.png"/>
    <hyperlink ref="AV27" r:id="rId61" display="http://abs.twimg.com/images/themes/theme1/bg.png"/>
    <hyperlink ref="AV28" r:id="rId62" display="http://abs.twimg.com/images/themes/theme1/bg.png"/>
    <hyperlink ref="AV29" r:id="rId63" display="http://abs.twimg.com/images/themes/theme12/bg.gif"/>
    <hyperlink ref="AV30" r:id="rId64" display="http://abs.twimg.com/images/themes/theme1/bg.png"/>
    <hyperlink ref="AV31" r:id="rId65" display="http://abs.twimg.com/images/themes/theme1/bg.png"/>
    <hyperlink ref="G3" r:id="rId66" display="http://pbs.twimg.com/profile_images/536823730547064833/zurkXuCp_normal.jpeg"/>
    <hyperlink ref="G4" r:id="rId67" display="http://pbs.twimg.com/profile_images/774200422273875968/ABnszuB4_normal.jpg"/>
    <hyperlink ref="G5" r:id="rId68" display="http://pbs.twimg.com/profile_images/1088350564499501056/_4NQeTuq_normal.jpg"/>
    <hyperlink ref="G6" r:id="rId69" display="http://pbs.twimg.com/profile_images/1153973372373651456/X9lrzEYo_normal.jpg"/>
    <hyperlink ref="G7" r:id="rId70" display="http://pbs.twimg.com/profile_images/791762418728890368/6uQ--mKz_normal.jpg"/>
    <hyperlink ref="G8" r:id="rId71" display="http://pbs.twimg.com/profile_images/857617508156805120/IIPBM1UJ_normal.jpg"/>
    <hyperlink ref="G9" r:id="rId72" display="http://pbs.twimg.com/profile_images/1098590400225464326/Fqm5elrq_normal.jpg"/>
    <hyperlink ref="G10" r:id="rId73" display="http://pbs.twimg.com/profile_images/902522923/Dr.Balji_normal.jpg"/>
    <hyperlink ref="G11" r:id="rId74" display="http://pbs.twimg.com/profile_images/776176153593720832/e_wO9ivm_normal.jpg"/>
    <hyperlink ref="G12" r:id="rId75" display="http://pbs.twimg.com/profile_images/1155164835916722179/64ZTBnTz_normal.jpg"/>
    <hyperlink ref="G13" r:id="rId76" display="http://pbs.twimg.com/profile_images/1178878179815153664/eUCZg1RL_normal.jpg"/>
    <hyperlink ref="G14" r:id="rId77" display="http://pbs.twimg.com/profile_images/774056027444707328/lDLQftWS_normal.jpg"/>
    <hyperlink ref="G15" r:id="rId78" display="http://pbs.twimg.com/profile_images/1014272128689033216/QGL0FELi_normal.jpg"/>
    <hyperlink ref="G16" r:id="rId79" display="http://pbs.twimg.com/profile_images/1075711205216567296/VcckLdiO_normal.jpg"/>
    <hyperlink ref="G17" r:id="rId80" display="http://pbs.twimg.com/profile_images/913003960616783872/A8RmhGNE_normal.jpg"/>
    <hyperlink ref="G18" r:id="rId81" display="http://pbs.twimg.com/profile_images/1006552935587774465/cTGSWYtp_normal.jpg"/>
    <hyperlink ref="G19" r:id="rId82" display="http://pbs.twimg.com/profile_images/1169324852647485441/L9l0KHQn_normal.jpg"/>
    <hyperlink ref="G20" r:id="rId83" display="http://pbs.twimg.com/profile_images/441722984353382400/2vX-fCsq_normal.jpeg"/>
    <hyperlink ref="G21" r:id="rId84" display="http://pbs.twimg.com/profile_images/1167488301386948609/Vl3eZdf7_normal.jpg"/>
    <hyperlink ref="G22" r:id="rId85" display="http://pbs.twimg.com/profile_images/1118984566843281421/wQ00TF1-_normal.jpg"/>
    <hyperlink ref="G23" r:id="rId86" display="http://pbs.twimg.com/profile_images/1148628816245473280/TXxb3QhP_normal.png"/>
    <hyperlink ref="G24" r:id="rId87" display="http://pbs.twimg.com/profile_images/1050318472213872640/ziRWEie0_normal.jpg"/>
    <hyperlink ref="G25" r:id="rId88" display="http://pbs.twimg.com/profile_images/826386986277732353/1srg9dyN_normal.jpg"/>
    <hyperlink ref="G26" r:id="rId89" display="http://pbs.twimg.com/profile_images/1061905894466822144/s4ZTaqAS_normal.jpg"/>
    <hyperlink ref="G27" r:id="rId90" display="http://pbs.twimg.com/profile_images/653276418474909696/5O8IzE9G_normal.jpg"/>
    <hyperlink ref="G28" r:id="rId91" display="http://pbs.twimg.com/profile_images/840167936442662912/FsCJ67ey_normal.jpg"/>
    <hyperlink ref="G29" r:id="rId92" display="http://pbs.twimg.com/profile_images/378800000562342029/52bc1b9d47f76a527cbb33b4ee7c4dcc_normal.jpeg"/>
    <hyperlink ref="G30" r:id="rId93" display="http://pbs.twimg.com/profile_images/730819225623891969/jg8CeMr4_normal.jpg"/>
    <hyperlink ref="G31" r:id="rId94" display="http://pbs.twimg.com/profile_images/1138863567749419008/SE7C32Al_normal.jpg"/>
    <hyperlink ref="G32" r:id="rId95" display="http://pbs.twimg.com/profile_images/909495767450230784/rCjbeilP_normal.jpg"/>
    <hyperlink ref="AY3" r:id="rId96" display="https://twitter.com/presidentrcpe"/>
    <hyperlink ref="AY4" r:id="rId97" display="https://twitter.com/rcpedin"/>
    <hyperlink ref="AY5" r:id="rId98" display="https://twitter.com/signguidelines"/>
    <hyperlink ref="AY6" r:id="rId99" display="https://twitter.com/intmep"/>
    <hyperlink ref="AY7" r:id="rId100" display="https://twitter.com/nyonyozintun"/>
    <hyperlink ref="AY8" r:id="rId101" display="https://twitter.com/qureshisafia1"/>
    <hyperlink ref="AY9" r:id="rId102" display="https://twitter.com/ses_imt"/>
    <hyperlink ref="AY10" r:id="rId103" display="https://twitter.com/drbalji"/>
    <hyperlink ref="AY11" r:id="rId104" display="https://twitter.com/healthhashtags"/>
    <hyperlink ref="AY12" r:id="rId105" display="https://twitter.com/drhjawaid"/>
    <hyperlink ref="AY13" r:id="rId106" display="https://twitter.com/skmch"/>
    <hyperlink ref="AY14" r:id="rId107" display="https://twitter.com/edinburghwatch"/>
    <hyperlink ref="AY15" r:id="rId108" display="https://twitter.com/gmacscotland"/>
    <hyperlink ref="AY16" r:id="rId109" display="https://twitter.com/diabetesuk"/>
    <hyperlink ref="AY17" r:id="rId110" display="https://twitter.com/healthinnovmcr"/>
    <hyperlink ref="AY18" r:id="rId111" display="https://twitter.com/rcpemanc"/>
    <hyperlink ref="AY19" r:id="rId112" display="https://twitter.com/parthaskar"/>
    <hyperlink ref="AY20" r:id="rId113" display="https://twitter.com/alpanamair"/>
    <hyperlink ref="AY21" r:id="rId114" display="https://twitter.com/runnermandoc"/>
    <hyperlink ref="AY22" r:id="rId115" display="https://twitter.com/hughesdyfrig"/>
    <hyperlink ref="AY23" r:id="rId116" display="https://twitter.com/npglondon"/>
    <hyperlink ref="AY24" r:id="rId117" display="https://twitter.com/slidoapp"/>
    <hyperlink ref="AY25" r:id="rId118" display="https://twitter.com/nicecomms"/>
    <hyperlink ref="AY26" r:id="rId119" display="https://twitter.com/nhs_lothian"/>
    <hyperlink ref="AY27" r:id="rId120" display="https://twitter.com/stu_ralston"/>
    <hyperlink ref="AY28" r:id="rId121" display="https://twitter.com/athattersley"/>
    <hyperlink ref="AY29" r:id="rId122" display="https://twitter.com/drkathowen"/>
    <hyperlink ref="AY30" r:id="rId123" display="https://twitter.com/rr_metabolicmed"/>
    <hyperlink ref="AY31" r:id="rId124" display="https://twitter.com/muna_shakir"/>
    <hyperlink ref="AY32" r:id="rId125" display="https://twitter.com/profjohnatodd"/>
  </hyperlinks>
  <printOptions/>
  <pageMargins left="0.7" right="0.7" top="0.75" bottom="0.75" header="0.3" footer="0.3"/>
  <pageSetup horizontalDpi="600" verticalDpi="600" orientation="portrait" r:id="rId130"/>
  <drawing r:id="rId129"/>
  <legacyDrawing r:id="rId127"/>
  <tableParts>
    <tablePart r:id="rId1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809</v>
      </c>
      <c r="Z2" s="13" t="s">
        <v>821</v>
      </c>
      <c r="AA2" s="13" t="s">
        <v>840</v>
      </c>
      <c r="AB2" s="13" t="s">
        <v>872</v>
      </c>
      <c r="AC2" s="13" t="s">
        <v>908</v>
      </c>
      <c r="AD2" s="13" t="s">
        <v>924</v>
      </c>
      <c r="AE2" s="13" t="s">
        <v>926</v>
      </c>
      <c r="AF2" s="13" t="s">
        <v>937</v>
      </c>
      <c r="AG2" s="52" t="s">
        <v>1142</v>
      </c>
      <c r="AH2" s="52" t="s">
        <v>1143</v>
      </c>
      <c r="AI2" s="52" t="s">
        <v>1144</v>
      </c>
      <c r="AJ2" s="52" t="s">
        <v>1145</v>
      </c>
      <c r="AK2" s="52" t="s">
        <v>1146</v>
      </c>
      <c r="AL2" s="52" t="s">
        <v>1147</v>
      </c>
      <c r="AM2" s="52" t="s">
        <v>1148</v>
      </c>
      <c r="AN2" s="52" t="s">
        <v>1149</v>
      </c>
      <c r="AO2" s="52" t="s">
        <v>1152</v>
      </c>
    </row>
    <row r="3" spans="1:41" ht="15">
      <c r="A3" s="91" t="s">
        <v>776</v>
      </c>
      <c r="B3" s="67" t="s">
        <v>781</v>
      </c>
      <c r="C3" s="67" t="s">
        <v>56</v>
      </c>
      <c r="D3" s="107"/>
      <c r="E3" s="106"/>
      <c r="F3" s="108" t="s">
        <v>1180</v>
      </c>
      <c r="G3" s="109"/>
      <c r="H3" s="109"/>
      <c r="I3" s="110">
        <v>3</v>
      </c>
      <c r="J3" s="111"/>
      <c r="K3" s="48">
        <v>13</v>
      </c>
      <c r="L3" s="48">
        <v>12</v>
      </c>
      <c r="M3" s="48">
        <v>2</v>
      </c>
      <c r="N3" s="48">
        <v>14</v>
      </c>
      <c r="O3" s="48">
        <v>2</v>
      </c>
      <c r="P3" s="49">
        <v>0</v>
      </c>
      <c r="Q3" s="49">
        <v>0</v>
      </c>
      <c r="R3" s="48">
        <v>1</v>
      </c>
      <c r="S3" s="48">
        <v>0</v>
      </c>
      <c r="T3" s="48">
        <v>13</v>
      </c>
      <c r="U3" s="48">
        <v>14</v>
      </c>
      <c r="V3" s="48">
        <v>2</v>
      </c>
      <c r="W3" s="49">
        <v>1.704142</v>
      </c>
      <c r="X3" s="49">
        <v>0.07692307692307693</v>
      </c>
      <c r="Y3" s="80" t="s">
        <v>810</v>
      </c>
      <c r="Z3" s="80" t="s">
        <v>822</v>
      </c>
      <c r="AA3" s="80" t="s">
        <v>345</v>
      </c>
      <c r="AB3" s="88" t="s">
        <v>873</v>
      </c>
      <c r="AC3" s="88" t="s">
        <v>909</v>
      </c>
      <c r="AD3" s="88" t="s">
        <v>268</v>
      </c>
      <c r="AE3" s="88" t="s">
        <v>927</v>
      </c>
      <c r="AF3" s="88" t="s">
        <v>938</v>
      </c>
      <c r="AG3" s="120">
        <v>9</v>
      </c>
      <c r="AH3" s="123">
        <v>2.0179372197309418</v>
      </c>
      <c r="AI3" s="120">
        <v>1</v>
      </c>
      <c r="AJ3" s="123">
        <v>0.2242152466367713</v>
      </c>
      <c r="AK3" s="120">
        <v>0</v>
      </c>
      <c r="AL3" s="123">
        <v>0</v>
      </c>
      <c r="AM3" s="120">
        <v>436</v>
      </c>
      <c r="AN3" s="123">
        <v>97.75784753363229</v>
      </c>
      <c r="AO3" s="120">
        <v>446</v>
      </c>
    </row>
    <row r="4" spans="1:41" ht="15">
      <c r="A4" s="91" t="s">
        <v>777</v>
      </c>
      <c r="B4" s="67" t="s">
        <v>782</v>
      </c>
      <c r="C4" s="67" t="s">
        <v>56</v>
      </c>
      <c r="D4" s="113"/>
      <c r="E4" s="112"/>
      <c r="F4" s="114" t="s">
        <v>1181</v>
      </c>
      <c r="G4" s="115"/>
      <c r="H4" s="115"/>
      <c r="I4" s="116">
        <v>4</v>
      </c>
      <c r="J4" s="117"/>
      <c r="K4" s="48">
        <v>8</v>
      </c>
      <c r="L4" s="48">
        <v>7</v>
      </c>
      <c r="M4" s="48">
        <v>12</v>
      </c>
      <c r="N4" s="48">
        <v>19</v>
      </c>
      <c r="O4" s="48">
        <v>5</v>
      </c>
      <c r="P4" s="49">
        <v>0</v>
      </c>
      <c r="Q4" s="49">
        <v>0</v>
      </c>
      <c r="R4" s="48">
        <v>1</v>
      </c>
      <c r="S4" s="48">
        <v>0</v>
      </c>
      <c r="T4" s="48">
        <v>8</v>
      </c>
      <c r="U4" s="48">
        <v>19</v>
      </c>
      <c r="V4" s="48">
        <v>2</v>
      </c>
      <c r="W4" s="49">
        <v>1.46875</v>
      </c>
      <c r="X4" s="49">
        <v>0.16071428571428573</v>
      </c>
      <c r="Y4" s="80" t="s">
        <v>811</v>
      </c>
      <c r="Z4" s="80" t="s">
        <v>823</v>
      </c>
      <c r="AA4" s="80" t="s">
        <v>841</v>
      </c>
      <c r="AB4" s="88" t="s">
        <v>874</v>
      </c>
      <c r="AC4" s="88" t="s">
        <v>910</v>
      </c>
      <c r="AD4" s="88" t="s">
        <v>925</v>
      </c>
      <c r="AE4" s="88" t="s">
        <v>928</v>
      </c>
      <c r="AF4" s="88" t="s">
        <v>939</v>
      </c>
      <c r="AG4" s="120">
        <v>22</v>
      </c>
      <c r="AH4" s="123">
        <v>3.1473533619456364</v>
      </c>
      <c r="AI4" s="120">
        <v>23</v>
      </c>
      <c r="AJ4" s="123">
        <v>3.290414878397711</v>
      </c>
      <c r="AK4" s="120">
        <v>1</v>
      </c>
      <c r="AL4" s="123">
        <v>0.1430615164520744</v>
      </c>
      <c r="AM4" s="120">
        <v>654</v>
      </c>
      <c r="AN4" s="123">
        <v>93.56223175965665</v>
      </c>
      <c r="AO4" s="120">
        <v>699</v>
      </c>
    </row>
    <row r="5" spans="1:41" ht="15">
      <c r="A5" s="91" t="s">
        <v>778</v>
      </c>
      <c r="B5" s="67" t="s">
        <v>783</v>
      </c>
      <c r="C5" s="67" t="s">
        <v>56</v>
      </c>
      <c r="D5" s="113"/>
      <c r="E5" s="112"/>
      <c r="F5" s="114" t="s">
        <v>1182</v>
      </c>
      <c r="G5" s="115"/>
      <c r="H5" s="115"/>
      <c r="I5" s="116">
        <v>5</v>
      </c>
      <c r="J5" s="117"/>
      <c r="K5" s="48">
        <v>5</v>
      </c>
      <c r="L5" s="48">
        <v>10</v>
      </c>
      <c r="M5" s="48">
        <v>2</v>
      </c>
      <c r="N5" s="48">
        <v>12</v>
      </c>
      <c r="O5" s="48">
        <v>2</v>
      </c>
      <c r="P5" s="49">
        <v>0.1111111111111111</v>
      </c>
      <c r="Q5" s="49">
        <v>0.2</v>
      </c>
      <c r="R5" s="48">
        <v>1</v>
      </c>
      <c r="S5" s="48">
        <v>0</v>
      </c>
      <c r="T5" s="48">
        <v>5</v>
      </c>
      <c r="U5" s="48">
        <v>12</v>
      </c>
      <c r="V5" s="48">
        <v>2</v>
      </c>
      <c r="W5" s="49">
        <v>0.88</v>
      </c>
      <c r="X5" s="49">
        <v>0.5</v>
      </c>
      <c r="Y5" s="80"/>
      <c r="Z5" s="80"/>
      <c r="AA5" s="80" t="s">
        <v>342</v>
      </c>
      <c r="AB5" s="88" t="s">
        <v>875</v>
      </c>
      <c r="AC5" s="88" t="s">
        <v>911</v>
      </c>
      <c r="AD5" s="88" t="s">
        <v>268</v>
      </c>
      <c r="AE5" s="88" t="s">
        <v>929</v>
      </c>
      <c r="AF5" s="88" t="s">
        <v>940</v>
      </c>
      <c r="AG5" s="120">
        <v>3</v>
      </c>
      <c r="AH5" s="123">
        <v>2.727272727272727</v>
      </c>
      <c r="AI5" s="120">
        <v>0</v>
      </c>
      <c r="AJ5" s="123">
        <v>0</v>
      </c>
      <c r="AK5" s="120">
        <v>0</v>
      </c>
      <c r="AL5" s="123">
        <v>0</v>
      </c>
      <c r="AM5" s="120">
        <v>107</v>
      </c>
      <c r="AN5" s="123">
        <v>97.27272727272727</v>
      </c>
      <c r="AO5" s="120">
        <v>110</v>
      </c>
    </row>
    <row r="6" spans="1:41" ht="15">
      <c r="A6" s="91" t="s">
        <v>779</v>
      </c>
      <c r="B6" s="67" t="s">
        <v>784</v>
      </c>
      <c r="C6" s="67" t="s">
        <v>56</v>
      </c>
      <c r="D6" s="113"/>
      <c r="E6" s="112"/>
      <c r="F6" s="114" t="s">
        <v>1183</v>
      </c>
      <c r="G6" s="115"/>
      <c r="H6" s="115"/>
      <c r="I6" s="116">
        <v>6</v>
      </c>
      <c r="J6" s="117"/>
      <c r="K6" s="48">
        <v>2</v>
      </c>
      <c r="L6" s="48">
        <v>1</v>
      </c>
      <c r="M6" s="48">
        <v>0</v>
      </c>
      <c r="N6" s="48">
        <v>1</v>
      </c>
      <c r="O6" s="48">
        <v>0</v>
      </c>
      <c r="P6" s="49">
        <v>0</v>
      </c>
      <c r="Q6" s="49">
        <v>0</v>
      </c>
      <c r="R6" s="48">
        <v>1</v>
      </c>
      <c r="S6" s="48">
        <v>0</v>
      </c>
      <c r="T6" s="48">
        <v>2</v>
      </c>
      <c r="U6" s="48">
        <v>1</v>
      </c>
      <c r="V6" s="48">
        <v>1</v>
      </c>
      <c r="W6" s="49">
        <v>0.5</v>
      </c>
      <c r="X6" s="49">
        <v>0.5</v>
      </c>
      <c r="Y6" s="80"/>
      <c r="Z6" s="80"/>
      <c r="AA6" s="80" t="s">
        <v>342</v>
      </c>
      <c r="AB6" s="88" t="s">
        <v>876</v>
      </c>
      <c r="AC6" s="88" t="s">
        <v>538</v>
      </c>
      <c r="AD6" s="88"/>
      <c r="AE6" s="88" t="s">
        <v>930</v>
      </c>
      <c r="AF6" s="88" t="s">
        <v>941</v>
      </c>
      <c r="AG6" s="120">
        <v>2</v>
      </c>
      <c r="AH6" s="123">
        <v>10.526315789473685</v>
      </c>
      <c r="AI6" s="120">
        <v>0</v>
      </c>
      <c r="AJ6" s="123">
        <v>0</v>
      </c>
      <c r="AK6" s="120">
        <v>0</v>
      </c>
      <c r="AL6" s="123">
        <v>0</v>
      </c>
      <c r="AM6" s="120">
        <v>17</v>
      </c>
      <c r="AN6" s="123">
        <v>89.47368421052632</v>
      </c>
      <c r="AO6" s="120">
        <v>19</v>
      </c>
    </row>
    <row r="7" spans="1:41" ht="15">
      <c r="A7" s="91" t="s">
        <v>780</v>
      </c>
      <c r="B7" s="67" t="s">
        <v>785</v>
      </c>
      <c r="C7" s="67" t="s">
        <v>56</v>
      </c>
      <c r="D7" s="113"/>
      <c r="E7" s="112"/>
      <c r="F7" s="114" t="s">
        <v>1184</v>
      </c>
      <c r="G7" s="115"/>
      <c r="H7" s="115"/>
      <c r="I7" s="116">
        <v>7</v>
      </c>
      <c r="J7" s="117"/>
      <c r="K7" s="48">
        <v>2</v>
      </c>
      <c r="L7" s="48">
        <v>2</v>
      </c>
      <c r="M7" s="48">
        <v>0</v>
      </c>
      <c r="N7" s="48">
        <v>2</v>
      </c>
      <c r="O7" s="48">
        <v>2</v>
      </c>
      <c r="P7" s="49" t="s">
        <v>789</v>
      </c>
      <c r="Q7" s="49" t="s">
        <v>789</v>
      </c>
      <c r="R7" s="48">
        <v>2</v>
      </c>
      <c r="S7" s="48">
        <v>2</v>
      </c>
      <c r="T7" s="48">
        <v>1</v>
      </c>
      <c r="U7" s="48">
        <v>1</v>
      </c>
      <c r="V7" s="48">
        <v>0</v>
      </c>
      <c r="W7" s="49">
        <v>0</v>
      </c>
      <c r="X7" s="49">
        <v>0</v>
      </c>
      <c r="Y7" s="80" t="s">
        <v>316</v>
      </c>
      <c r="Z7" s="80" t="s">
        <v>331</v>
      </c>
      <c r="AA7" s="80" t="s">
        <v>842</v>
      </c>
      <c r="AB7" s="88" t="s">
        <v>849</v>
      </c>
      <c r="AC7" s="88" t="s">
        <v>538</v>
      </c>
      <c r="AD7" s="88"/>
      <c r="AE7" s="88"/>
      <c r="AF7" s="88" t="s">
        <v>942</v>
      </c>
      <c r="AG7" s="120">
        <v>0</v>
      </c>
      <c r="AH7" s="123">
        <v>0</v>
      </c>
      <c r="AI7" s="120">
        <v>0</v>
      </c>
      <c r="AJ7" s="123">
        <v>0</v>
      </c>
      <c r="AK7" s="120">
        <v>0</v>
      </c>
      <c r="AL7" s="123">
        <v>0</v>
      </c>
      <c r="AM7" s="120">
        <v>19</v>
      </c>
      <c r="AN7" s="123">
        <v>100</v>
      </c>
      <c r="AO7" s="120">
        <v>19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776</v>
      </c>
      <c r="B2" s="88" t="s">
        <v>262</v>
      </c>
      <c r="C2" s="80">
        <f>VLOOKUP(GroupVertices[[#This Row],[Vertex]],Vertices[],MATCH("ID",Vertices[[#Headers],[Vertex]:[Vertex Content Word Count]],0),FALSE)</f>
        <v>4</v>
      </c>
    </row>
    <row r="3" spans="1:3" ht="15">
      <c r="A3" s="80" t="s">
        <v>776</v>
      </c>
      <c r="B3" s="88" t="s">
        <v>276</v>
      </c>
      <c r="C3" s="80">
        <f>VLOOKUP(GroupVertices[[#This Row],[Vertex]],Vertices[],MATCH("ID",Vertices[[#Headers],[Vertex]:[Vertex Content Word Count]],0),FALSE)</f>
        <v>22</v>
      </c>
    </row>
    <row r="4" spans="1:3" ht="15">
      <c r="A4" s="80" t="s">
        <v>776</v>
      </c>
      <c r="B4" s="88" t="s">
        <v>275</v>
      </c>
      <c r="C4" s="80">
        <f>VLOOKUP(GroupVertices[[#This Row],[Vertex]],Vertices[],MATCH("ID",Vertices[[#Headers],[Vertex]:[Vertex Content Word Count]],0),FALSE)</f>
        <v>21</v>
      </c>
    </row>
    <row r="5" spans="1:3" ht="15">
      <c r="A5" s="80" t="s">
        <v>776</v>
      </c>
      <c r="B5" s="88" t="s">
        <v>274</v>
      </c>
      <c r="C5" s="80">
        <f>VLOOKUP(GroupVertices[[#This Row],[Vertex]],Vertices[],MATCH("ID",Vertices[[#Headers],[Vertex]:[Vertex Content Word Count]],0),FALSE)</f>
        <v>20</v>
      </c>
    </row>
    <row r="6" spans="1:3" ht="15">
      <c r="A6" s="80" t="s">
        <v>776</v>
      </c>
      <c r="B6" s="88" t="s">
        <v>273</v>
      </c>
      <c r="C6" s="80">
        <f>VLOOKUP(GroupVertices[[#This Row],[Vertex]],Vertices[],MATCH("ID",Vertices[[#Headers],[Vertex]:[Vertex Content Word Count]],0),FALSE)</f>
        <v>19</v>
      </c>
    </row>
    <row r="7" spans="1:3" ht="15">
      <c r="A7" s="80" t="s">
        <v>776</v>
      </c>
      <c r="B7" s="88" t="s">
        <v>272</v>
      </c>
      <c r="C7" s="80">
        <f>VLOOKUP(GroupVertices[[#This Row],[Vertex]],Vertices[],MATCH("ID",Vertices[[#Headers],[Vertex]:[Vertex Content Word Count]],0),FALSE)</f>
        <v>18</v>
      </c>
    </row>
    <row r="8" spans="1:3" ht="15">
      <c r="A8" s="80" t="s">
        <v>776</v>
      </c>
      <c r="B8" s="88" t="s">
        <v>271</v>
      </c>
      <c r="C8" s="80">
        <f>VLOOKUP(GroupVertices[[#This Row],[Vertex]],Vertices[],MATCH("ID",Vertices[[#Headers],[Vertex]:[Vertex Content Word Count]],0),FALSE)</f>
        <v>17</v>
      </c>
    </row>
    <row r="9" spans="1:3" ht="15">
      <c r="A9" s="80" t="s">
        <v>776</v>
      </c>
      <c r="B9" s="88" t="s">
        <v>257</v>
      </c>
      <c r="C9" s="80">
        <f>VLOOKUP(GroupVertices[[#This Row],[Vertex]],Vertices[],MATCH("ID",Vertices[[#Headers],[Vertex]:[Vertex Content Word Count]],0),FALSE)</f>
        <v>9</v>
      </c>
    </row>
    <row r="10" spans="1:3" ht="15">
      <c r="A10" s="80" t="s">
        <v>776</v>
      </c>
      <c r="B10" s="88" t="s">
        <v>256</v>
      </c>
      <c r="C10" s="80">
        <f>VLOOKUP(GroupVertices[[#This Row],[Vertex]],Vertices[],MATCH("ID",Vertices[[#Headers],[Vertex]:[Vertex Content Word Count]],0),FALSE)</f>
        <v>8</v>
      </c>
    </row>
    <row r="11" spans="1:3" ht="15">
      <c r="A11" s="80" t="s">
        <v>776</v>
      </c>
      <c r="B11" s="88" t="s">
        <v>255</v>
      </c>
      <c r="C11" s="80">
        <f>VLOOKUP(GroupVertices[[#This Row],[Vertex]],Vertices[],MATCH("ID",Vertices[[#Headers],[Vertex]:[Vertex Content Word Count]],0),FALSE)</f>
        <v>7</v>
      </c>
    </row>
    <row r="12" spans="1:3" ht="15">
      <c r="A12" s="80" t="s">
        <v>776</v>
      </c>
      <c r="B12" s="88" t="s">
        <v>254</v>
      </c>
      <c r="C12" s="80">
        <f>VLOOKUP(GroupVertices[[#This Row],[Vertex]],Vertices[],MATCH("ID",Vertices[[#Headers],[Vertex]:[Vertex Content Word Count]],0),FALSE)</f>
        <v>6</v>
      </c>
    </row>
    <row r="13" spans="1:3" ht="15">
      <c r="A13" s="80" t="s">
        <v>776</v>
      </c>
      <c r="B13" s="88" t="s">
        <v>253</v>
      </c>
      <c r="C13" s="80">
        <f>VLOOKUP(GroupVertices[[#This Row],[Vertex]],Vertices[],MATCH("ID",Vertices[[#Headers],[Vertex]:[Vertex Content Word Count]],0),FALSE)</f>
        <v>5</v>
      </c>
    </row>
    <row r="14" spans="1:3" ht="15">
      <c r="A14" s="80" t="s">
        <v>776</v>
      </c>
      <c r="B14" s="88" t="s">
        <v>252</v>
      </c>
      <c r="C14" s="80">
        <f>VLOOKUP(GroupVertices[[#This Row],[Vertex]],Vertices[],MATCH("ID",Vertices[[#Headers],[Vertex]:[Vertex Content Word Count]],0),FALSE)</f>
        <v>3</v>
      </c>
    </row>
    <row r="15" spans="1:3" ht="15">
      <c r="A15" s="80" t="s">
        <v>777</v>
      </c>
      <c r="B15" s="88" t="s">
        <v>264</v>
      </c>
      <c r="C15" s="80">
        <f>VLOOKUP(GroupVertices[[#This Row],[Vertex]],Vertices[],MATCH("ID",Vertices[[#Headers],[Vertex]:[Vertex Content Word Count]],0),FALSE)</f>
        <v>31</v>
      </c>
    </row>
    <row r="16" spans="1:3" ht="15">
      <c r="A16" s="80" t="s">
        <v>777</v>
      </c>
      <c r="B16" s="88" t="s">
        <v>270</v>
      </c>
      <c r="C16" s="80">
        <f>VLOOKUP(GroupVertices[[#This Row],[Vertex]],Vertices[],MATCH("ID",Vertices[[#Headers],[Vertex]:[Vertex Content Word Count]],0),FALSE)</f>
        <v>16</v>
      </c>
    </row>
    <row r="17" spans="1:3" ht="15">
      <c r="A17" s="80" t="s">
        <v>777</v>
      </c>
      <c r="B17" s="88" t="s">
        <v>263</v>
      </c>
      <c r="C17" s="80">
        <f>VLOOKUP(GroupVertices[[#This Row],[Vertex]],Vertices[],MATCH("ID",Vertices[[#Headers],[Vertex]:[Vertex Content Word Count]],0),FALSE)</f>
        <v>15</v>
      </c>
    </row>
    <row r="18" spans="1:3" ht="15">
      <c r="A18" s="80" t="s">
        <v>777</v>
      </c>
      <c r="B18" s="88" t="s">
        <v>280</v>
      </c>
      <c r="C18" s="80">
        <f>VLOOKUP(GroupVertices[[#This Row],[Vertex]],Vertices[],MATCH("ID",Vertices[[#Headers],[Vertex]:[Vertex Content Word Count]],0),FALSE)</f>
        <v>26</v>
      </c>
    </row>
    <row r="19" spans="1:3" ht="15">
      <c r="A19" s="80" t="s">
        <v>777</v>
      </c>
      <c r="B19" s="88" t="s">
        <v>279</v>
      </c>
      <c r="C19" s="80">
        <f>VLOOKUP(GroupVertices[[#This Row],[Vertex]],Vertices[],MATCH("ID",Vertices[[#Headers],[Vertex]:[Vertex Content Word Count]],0),FALSE)</f>
        <v>25</v>
      </c>
    </row>
    <row r="20" spans="1:3" ht="15">
      <c r="A20" s="80" t="s">
        <v>777</v>
      </c>
      <c r="B20" s="88" t="s">
        <v>278</v>
      </c>
      <c r="C20" s="80">
        <f>VLOOKUP(GroupVertices[[#This Row],[Vertex]],Vertices[],MATCH("ID",Vertices[[#Headers],[Vertex]:[Vertex Content Word Count]],0),FALSE)</f>
        <v>24</v>
      </c>
    </row>
    <row r="21" spans="1:3" ht="15">
      <c r="A21" s="80" t="s">
        <v>777</v>
      </c>
      <c r="B21" s="88" t="s">
        <v>277</v>
      </c>
      <c r="C21" s="80">
        <f>VLOOKUP(GroupVertices[[#This Row],[Vertex]],Vertices[],MATCH("ID",Vertices[[#Headers],[Vertex]:[Vertex Content Word Count]],0),FALSE)</f>
        <v>23</v>
      </c>
    </row>
    <row r="22" spans="1:3" ht="15">
      <c r="A22" s="80" t="s">
        <v>777</v>
      </c>
      <c r="B22" s="88" t="s">
        <v>261</v>
      </c>
      <c r="C22" s="80">
        <f>VLOOKUP(GroupVertices[[#This Row],[Vertex]],Vertices[],MATCH("ID",Vertices[[#Headers],[Vertex]:[Vertex Content Word Count]],0),FALSE)</f>
        <v>14</v>
      </c>
    </row>
    <row r="23" spans="1:3" ht="15">
      <c r="A23" s="80" t="s">
        <v>778</v>
      </c>
      <c r="B23" s="88" t="s">
        <v>267</v>
      </c>
      <c r="C23" s="80">
        <f>VLOOKUP(GroupVertices[[#This Row],[Vertex]],Vertices[],MATCH("ID",Vertices[[#Headers],[Vertex]:[Vertex Content Word Count]],0),FALSE)</f>
        <v>32</v>
      </c>
    </row>
    <row r="24" spans="1:3" ht="15">
      <c r="A24" s="80" t="s">
        <v>778</v>
      </c>
      <c r="B24" s="88" t="s">
        <v>268</v>
      </c>
      <c r="C24" s="80">
        <f>VLOOKUP(GroupVertices[[#This Row],[Vertex]],Vertices[],MATCH("ID",Vertices[[#Headers],[Vertex]:[Vertex Content Word Count]],0),FALSE)</f>
        <v>29</v>
      </c>
    </row>
    <row r="25" spans="1:3" ht="15">
      <c r="A25" s="80" t="s">
        <v>778</v>
      </c>
      <c r="B25" s="88" t="s">
        <v>266</v>
      </c>
      <c r="C25" s="80">
        <f>VLOOKUP(GroupVertices[[#This Row],[Vertex]],Vertices[],MATCH("ID",Vertices[[#Headers],[Vertex]:[Vertex Content Word Count]],0),FALSE)</f>
        <v>28</v>
      </c>
    </row>
    <row r="26" spans="1:3" ht="15">
      <c r="A26" s="80" t="s">
        <v>778</v>
      </c>
      <c r="B26" s="88" t="s">
        <v>281</v>
      </c>
      <c r="C26" s="80">
        <f>VLOOKUP(GroupVertices[[#This Row],[Vertex]],Vertices[],MATCH("ID",Vertices[[#Headers],[Vertex]:[Vertex Content Word Count]],0),FALSE)</f>
        <v>27</v>
      </c>
    </row>
    <row r="27" spans="1:3" ht="15">
      <c r="A27" s="80" t="s">
        <v>778</v>
      </c>
      <c r="B27" s="88" t="s">
        <v>265</v>
      </c>
      <c r="C27" s="80">
        <f>VLOOKUP(GroupVertices[[#This Row],[Vertex]],Vertices[],MATCH("ID",Vertices[[#Headers],[Vertex]:[Vertex Content Word Count]],0),FALSE)</f>
        <v>30</v>
      </c>
    </row>
    <row r="28" spans="1:3" ht="15">
      <c r="A28" s="80" t="s">
        <v>779</v>
      </c>
      <c r="B28" s="88" t="s">
        <v>260</v>
      </c>
      <c r="C28" s="80">
        <f>VLOOKUP(GroupVertices[[#This Row],[Vertex]],Vertices[],MATCH("ID",Vertices[[#Headers],[Vertex]:[Vertex Content Word Count]],0),FALSE)</f>
        <v>12</v>
      </c>
    </row>
    <row r="29" spans="1:3" ht="15">
      <c r="A29" s="80" t="s">
        <v>779</v>
      </c>
      <c r="B29" s="88" t="s">
        <v>269</v>
      </c>
      <c r="C29" s="80">
        <f>VLOOKUP(GroupVertices[[#This Row],[Vertex]],Vertices[],MATCH("ID",Vertices[[#Headers],[Vertex]:[Vertex Content Word Count]],0),FALSE)</f>
        <v>13</v>
      </c>
    </row>
    <row r="30" spans="1:3" ht="15">
      <c r="A30" s="80" t="s">
        <v>780</v>
      </c>
      <c r="B30" s="88" t="s">
        <v>258</v>
      </c>
      <c r="C30" s="80">
        <f>VLOOKUP(GroupVertices[[#This Row],[Vertex]],Vertices[],MATCH("ID",Vertices[[#Headers],[Vertex]:[Vertex Content Word Count]],0),FALSE)</f>
        <v>10</v>
      </c>
    </row>
    <row r="31" spans="1:3" ht="15">
      <c r="A31" s="80" t="s">
        <v>780</v>
      </c>
      <c r="B31" s="88" t="s">
        <v>259</v>
      </c>
      <c r="C31" s="80">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1156</v>
      </c>
      <c r="B2" s="34" t="s">
        <v>191</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26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v>
      </c>
      <c r="P2" s="37">
        <f>MIN(Vertices[PageRank])</f>
        <v>0.389273</v>
      </c>
      <c r="Q2" s="38">
        <f>COUNTIF(Vertices[PageRank],"&gt;= "&amp;P2)-COUNTIF(Vertices[PageRank],"&gt;="&amp;P3)</f>
        <v>16</v>
      </c>
      <c r="R2" s="37">
        <f>MIN(Vertices[Clustering Coefficient])</f>
        <v>0</v>
      </c>
      <c r="S2" s="43">
        <f>COUNTIF(Vertices[Clustering Coefficient],"&gt;= "&amp;R2)-COUNTIF(Vertices[Clustering Coefficient],"&gt;="&amp;R3)</f>
        <v>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10.063030309090909</v>
      </c>
      <c r="K3" s="40">
        <f>COUNTIF(Vertices[Betweenness Centrality],"&gt;= "&amp;J3)-COUNTIF(Vertices[Betweenness Centrality],"&gt;="&amp;J4)</f>
        <v>1</v>
      </c>
      <c r="L3" s="39">
        <f aca="true" t="shared" si="5" ref="L3:L26">L2+($L$57-$L$2)/BinDivisor</f>
        <v>0.0005347636363636363</v>
      </c>
      <c r="M3" s="40">
        <f>COUNTIF(Vertices[Closeness Centrality],"&gt;= "&amp;L3)-COUNTIF(Vertices[Closeness Centrality],"&gt;="&amp;L4)</f>
        <v>0</v>
      </c>
      <c r="N3" s="39">
        <f aca="true" t="shared" si="6" ref="N3:N26">N2+($N$57-$N$2)/BinDivisor</f>
        <v>0.0024206545454545456</v>
      </c>
      <c r="O3" s="40">
        <f>COUNTIF(Vertices[Eigenvector Centrality],"&gt;= "&amp;N3)-COUNTIF(Vertices[Eigenvector Centrality],"&gt;="&amp;N4)</f>
        <v>1</v>
      </c>
      <c r="P3" s="39">
        <f aca="true" t="shared" si="7" ref="P3:P26">P2+($P$57-$P$2)/BinDivisor</f>
        <v>0.5032826363636363</v>
      </c>
      <c r="Q3" s="40">
        <f>COUNTIF(Vertices[PageRank],"&gt;= "&amp;P3)-COUNTIF(Vertices[PageRank],"&gt;="&amp;P4)</f>
        <v>1</v>
      </c>
      <c r="R3" s="39">
        <f aca="true" t="shared" si="8" ref="R3:R26">R2+($R$57-$R$2)/BinDivisor</f>
        <v>0.011818181818181818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v>
      </c>
      <c r="D4" s="32">
        <f t="shared" si="1"/>
        <v>0</v>
      </c>
      <c r="E4" s="3">
        <f>COUNTIF(Vertices[Degree],"&gt;= "&amp;D4)-COUNTIF(Vertices[Degree],"&gt;="&amp;D5)</f>
        <v>0</v>
      </c>
      <c r="F4" s="37">
        <f t="shared" si="2"/>
        <v>0.4727272727272727</v>
      </c>
      <c r="G4" s="38">
        <f>COUNTIF(Vertices[In-Degree],"&gt;= "&amp;F4)-COUNTIF(Vertices[In-Degree],"&gt;="&amp;F5)</f>
        <v>0</v>
      </c>
      <c r="H4" s="37">
        <f t="shared" si="3"/>
        <v>0.43636363636363634</v>
      </c>
      <c r="I4" s="38">
        <f>COUNTIF(Vertices[Out-Degree],"&gt;= "&amp;H4)-COUNTIF(Vertices[Out-Degree],"&gt;="&amp;H5)</f>
        <v>0</v>
      </c>
      <c r="J4" s="37">
        <f t="shared" si="4"/>
        <v>20.126060618181818</v>
      </c>
      <c r="K4" s="38">
        <f>COUNTIF(Vertices[Betweenness Centrality],"&gt;= "&amp;J4)-COUNTIF(Vertices[Betweenness Centrality],"&gt;="&amp;J5)</f>
        <v>0</v>
      </c>
      <c r="L4" s="37">
        <f t="shared" si="5"/>
        <v>0.0010695272727272726</v>
      </c>
      <c r="M4" s="38">
        <f>COUNTIF(Vertices[Closeness Centrality],"&gt;= "&amp;L4)-COUNTIF(Vertices[Closeness Centrality],"&gt;="&amp;L5)</f>
        <v>0</v>
      </c>
      <c r="N4" s="37">
        <f t="shared" si="6"/>
        <v>0.004841309090909091</v>
      </c>
      <c r="O4" s="38">
        <f>COUNTIF(Vertices[Eigenvector Centrality],"&gt;= "&amp;N4)-COUNTIF(Vertices[Eigenvector Centrality],"&gt;="&amp;N5)</f>
        <v>0</v>
      </c>
      <c r="P4" s="37">
        <f t="shared" si="7"/>
        <v>0.6172922727272727</v>
      </c>
      <c r="Q4" s="38">
        <f>COUNTIF(Vertices[PageRank],"&gt;= "&amp;P4)-COUNTIF(Vertices[PageRank],"&gt;="&amp;P5)</f>
        <v>1</v>
      </c>
      <c r="R4" s="37">
        <f t="shared" si="8"/>
        <v>0.023636363636363636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0.7090909090909091</v>
      </c>
      <c r="G5" s="40">
        <f>COUNTIF(Vertices[In-Degree],"&gt;= "&amp;F5)-COUNTIF(Vertices[In-Degree],"&gt;="&amp;F6)</f>
        <v>0</v>
      </c>
      <c r="H5" s="39">
        <f t="shared" si="3"/>
        <v>0.6545454545454545</v>
      </c>
      <c r="I5" s="40">
        <f>COUNTIF(Vertices[Out-Degree],"&gt;= "&amp;H5)-COUNTIF(Vertices[Out-Degree],"&gt;="&amp;H6)</f>
        <v>0</v>
      </c>
      <c r="J5" s="39">
        <f t="shared" si="4"/>
        <v>30.189090927272726</v>
      </c>
      <c r="K5" s="40">
        <f>COUNTIF(Vertices[Betweenness Centrality],"&gt;= "&amp;J5)-COUNTIF(Vertices[Betweenness Centrality],"&gt;="&amp;J6)</f>
        <v>0</v>
      </c>
      <c r="L5" s="39">
        <f t="shared" si="5"/>
        <v>0.0016042909090909089</v>
      </c>
      <c r="M5" s="40">
        <f>COUNTIF(Vertices[Closeness Centrality],"&gt;= "&amp;L5)-COUNTIF(Vertices[Closeness Centrality],"&gt;="&amp;L6)</f>
        <v>0</v>
      </c>
      <c r="N5" s="39">
        <f t="shared" si="6"/>
        <v>0.007261963636363637</v>
      </c>
      <c r="O5" s="40">
        <f>COUNTIF(Vertices[Eigenvector Centrality],"&gt;= "&amp;N5)-COUNTIF(Vertices[Eigenvector Centrality],"&gt;="&amp;N6)</f>
        <v>0</v>
      </c>
      <c r="P5" s="39">
        <f t="shared" si="7"/>
        <v>0.7313019090909091</v>
      </c>
      <c r="Q5" s="40">
        <f>COUNTIF(Vertices[PageRank],"&gt;= "&amp;P5)-COUNTIF(Vertices[PageRank],"&gt;="&amp;P6)</f>
        <v>0</v>
      </c>
      <c r="R5" s="39">
        <f t="shared" si="8"/>
        <v>0.035454545454545454</v>
      </c>
      <c r="S5" s="44">
        <f>COUNTIF(Vertices[Clustering Coefficient],"&gt;= "&amp;R5)-COUNTIF(Vertices[Clustering Coefficient],"&gt;="&amp;R6)</f>
        <v>1</v>
      </c>
      <c r="T5" s="39" t="e">
        <f ca="1" t="shared" si="9"/>
        <v>#REF!</v>
      </c>
      <c r="U5" s="40" t="e">
        <f ca="1" t="shared" si="0"/>
        <v>#REF!</v>
      </c>
    </row>
    <row r="6" spans="1:21" ht="15">
      <c r="A6" s="34" t="s">
        <v>148</v>
      </c>
      <c r="B6" s="34">
        <v>36</v>
      </c>
      <c r="D6" s="32">
        <f t="shared" si="1"/>
        <v>0</v>
      </c>
      <c r="E6" s="3">
        <f>COUNTIF(Vertices[Degree],"&gt;= "&amp;D6)-COUNTIF(Vertices[Degree],"&gt;="&amp;D7)</f>
        <v>0</v>
      </c>
      <c r="F6" s="37">
        <f t="shared" si="2"/>
        <v>0.9454545454545454</v>
      </c>
      <c r="G6" s="38">
        <f>COUNTIF(Vertices[In-Degree],"&gt;= "&amp;F6)-COUNTIF(Vertices[In-Degree],"&gt;="&amp;F7)</f>
        <v>13</v>
      </c>
      <c r="H6" s="37">
        <f t="shared" si="3"/>
        <v>0.8727272727272727</v>
      </c>
      <c r="I6" s="38">
        <f>COUNTIF(Vertices[Out-Degree],"&gt;= "&amp;H6)-COUNTIF(Vertices[Out-Degree],"&gt;="&amp;H7)</f>
        <v>9</v>
      </c>
      <c r="J6" s="37">
        <f t="shared" si="4"/>
        <v>40.252121236363635</v>
      </c>
      <c r="K6" s="38">
        <f>COUNTIF(Vertices[Betweenness Centrality],"&gt;= "&amp;J6)-COUNTIF(Vertices[Betweenness Centrality],"&gt;="&amp;J7)</f>
        <v>0</v>
      </c>
      <c r="L6" s="37">
        <f t="shared" si="5"/>
        <v>0.0021390545454545453</v>
      </c>
      <c r="M6" s="38">
        <f>COUNTIF(Vertices[Closeness Centrality],"&gt;= "&amp;L6)-COUNTIF(Vertices[Closeness Centrality],"&gt;="&amp;L7)</f>
        <v>0</v>
      </c>
      <c r="N6" s="37">
        <f t="shared" si="6"/>
        <v>0.009682618181818183</v>
      </c>
      <c r="O6" s="38">
        <f>COUNTIF(Vertices[Eigenvector Centrality],"&gt;= "&amp;N6)-COUNTIF(Vertices[Eigenvector Centrality],"&gt;="&amp;N7)</f>
        <v>0</v>
      </c>
      <c r="P6" s="37">
        <f t="shared" si="7"/>
        <v>0.8453115454545455</v>
      </c>
      <c r="Q6" s="38">
        <f>COUNTIF(Vertices[PageRank],"&gt;= "&amp;P6)-COUNTIF(Vertices[PageRank],"&gt;="&amp;P7)</f>
        <v>3</v>
      </c>
      <c r="R6" s="37">
        <f t="shared" si="8"/>
        <v>0.04727272727272727</v>
      </c>
      <c r="S6" s="43">
        <f>COUNTIF(Vertices[Clustering Coefficient],"&gt;= "&amp;R6)-COUNTIF(Vertices[Clustering Coefficient],"&gt;="&amp;R7)</f>
        <v>0</v>
      </c>
      <c r="T6" s="37" t="e">
        <f ca="1" t="shared" si="9"/>
        <v>#REF!</v>
      </c>
      <c r="U6" s="38" t="e">
        <f ca="1" t="shared" si="0"/>
        <v>#REF!</v>
      </c>
    </row>
    <row r="7" spans="1:21" ht="15">
      <c r="A7" s="34" t="s">
        <v>149</v>
      </c>
      <c r="B7" s="34">
        <v>72</v>
      </c>
      <c r="D7" s="32">
        <f t="shared" si="1"/>
        <v>0</v>
      </c>
      <c r="E7" s="3">
        <f>COUNTIF(Vertices[Degree],"&gt;= "&amp;D7)-COUNTIF(Vertices[Degree],"&gt;="&amp;D8)</f>
        <v>0</v>
      </c>
      <c r="F7" s="39">
        <f t="shared" si="2"/>
        <v>1.1818181818181819</v>
      </c>
      <c r="G7" s="40">
        <f>COUNTIF(Vertices[In-Degree],"&gt;= "&amp;F7)-COUNTIF(Vertices[In-Degree],"&gt;="&amp;F8)</f>
        <v>0</v>
      </c>
      <c r="H7" s="39">
        <f t="shared" si="3"/>
        <v>1.0909090909090908</v>
      </c>
      <c r="I7" s="40">
        <f>COUNTIF(Vertices[Out-Degree],"&gt;= "&amp;H7)-COUNTIF(Vertices[Out-Degree],"&gt;="&amp;H8)</f>
        <v>0</v>
      </c>
      <c r="J7" s="39">
        <f t="shared" si="4"/>
        <v>50.31515154545454</v>
      </c>
      <c r="K7" s="40">
        <f>COUNTIF(Vertices[Betweenness Centrality],"&gt;= "&amp;J7)-COUNTIF(Vertices[Betweenness Centrality],"&gt;="&amp;J8)</f>
        <v>1</v>
      </c>
      <c r="L7" s="39">
        <f t="shared" si="5"/>
        <v>0.0026738181818181817</v>
      </c>
      <c r="M7" s="40">
        <f>COUNTIF(Vertices[Closeness Centrality],"&gt;= "&amp;L7)-COUNTIF(Vertices[Closeness Centrality],"&gt;="&amp;L8)</f>
        <v>0</v>
      </c>
      <c r="N7" s="39">
        <f t="shared" si="6"/>
        <v>0.012103272727272728</v>
      </c>
      <c r="O7" s="40">
        <f>COUNTIF(Vertices[Eigenvector Centrality],"&gt;= "&amp;N7)-COUNTIF(Vertices[Eigenvector Centrality],"&gt;="&amp;N8)</f>
        <v>0</v>
      </c>
      <c r="P7" s="39">
        <f t="shared" si="7"/>
        <v>0.9593211818181818</v>
      </c>
      <c r="Q7" s="40">
        <f>COUNTIF(Vertices[PageRank],"&gt;= "&amp;P7)-COUNTIF(Vertices[PageRank],"&gt;="&amp;P8)</f>
        <v>2</v>
      </c>
      <c r="R7" s="39">
        <f t="shared" si="8"/>
        <v>0.05909090909090909</v>
      </c>
      <c r="S7" s="44">
        <f>COUNTIF(Vertices[Clustering Coefficient],"&gt;= "&amp;R7)-COUNTIF(Vertices[Clustering Coefficient],"&gt;="&amp;R8)</f>
        <v>0</v>
      </c>
      <c r="T7" s="39" t="e">
        <f ca="1" t="shared" si="9"/>
        <v>#REF!</v>
      </c>
      <c r="U7" s="40" t="e">
        <f ca="1" t="shared" si="0"/>
        <v>#REF!</v>
      </c>
    </row>
    <row r="8" spans="1:21" ht="15">
      <c r="A8" s="34" t="s">
        <v>150</v>
      </c>
      <c r="B8" s="34">
        <v>108</v>
      </c>
      <c r="D8" s="32">
        <f t="shared" si="1"/>
        <v>0</v>
      </c>
      <c r="E8" s="3">
        <f>COUNTIF(Vertices[Degree],"&gt;= "&amp;D8)-COUNTIF(Vertices[Degree],"&gt;="&amp;D9)</f>
        <v>0</v>
      </c>
      <c r="F8" s="37">
        <f t="shared" si="2"/>
        <v>1.4181818181818182</v>
      </c>
      <c r="G8" s="38">
        <f>COUNTIF(Vertices[In-Degree],"&gt;= "&amp;F8)-COUNTIF(Vertices[In-Degree],"&gt;="&amp;F9)</f>
        <v>0</v>
      </c>
      <c r="H8" s="37">
        <f t="shared" si="3"/>
        <v>1.309090909090909</v>
      </c>
      <c r="I8" s="38">
        <f>COUNTIF(Vertices[Out-Degree],"&gt;= "&amp;H8)-COUNTIF(Vertices[Out-Degree],"&gt;="&amp;H9)</f>
        <v>0</v>
      </c>
      <c r="J8" s="37">
        <f t="shared" si="4"/>
        <v>60.378181854545446</v>
      </c>
      <c r="K8" s="38">
        <f>COUNTIF(Vertices[Betweenness Centrality],"&gt;= "&amp;J8)-COUNTIF(Vertices[Betweenness Centrality],"&gt;="&amp;J9)</f>
        <v>0</v>
      </c>
      <c r="L8" s="37">
        <f t="shared" si="5"/>
        <v>0.003208581818181818</v>
      </c>
      <c r="M8" s="38">
        <f>COUNTIF(Vertices[Closeness Centrality],"&gt;= "&amp;L8)-COUNTIF(Vertices[Closeness Centrality],"&gt;="&amp;L9)</f>
        <v>0</v>
      </c>
      <c r="N8" s="37">
        <f t="shared" si="6"/>
        <v>0.014523927272727274</v>
      </c>
      <c r="O8" s="38">
        <f>COUNTIF(Vertices[Eigenvector Centrality],"&gt;= "&amp;N8)-COUNTIF(Vertices[Eigenvector Centrality],"&gt;="&amp;N9)</f>
        <v>4</v>
      </c>
      <c r="P8" s="37">
        <f t="shared" si="7"/>
        <v>1.0733308181818182</v>
      </c>
      <c r="Q8" s="38">
        <f>COUNTIF(Vertices[PageRank],"&gt;= "&amp;P8)-COUNTIF(Vertices[PageRank],"&gt;="&amp;P9)</f>
        <v>0</v>
      </c>
      <c r="R8" s="37">
        <f t="shared" si="8"/>
        <v>0.07090909090909091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1.6545454545454545</v>
      </c>
      <c r="G9" s="40">
        <f>COUNTIF(Vertices[In-Degree],"&gt;= "&amp;F9)-COUNTIF(Vertices[In-Degree],"&gt;="&amp;F10)</f>
        <v>0</v>
      </c>
      <c r="H9" s="39">
        <f t="shared" si="3"/>
        <v>1.5272727272727273</v>
      </c>
      <c r="I9" s="40">
        <f>COUNTIF(Vertices[Out-Degree],"&gt;= "&amp;H9)-COUNTIF(Vertices[Out-Degree],"&gt;="&amp;H10)</f>
        <v>0</v>
      </c>
      <c r="J9" s="39">
        <f t="shared" si="4"/>
        <v>70.44121216363635</v>
      </c>
      <c r="K9" s="40">
        <f>COUNTIF(Vertices[Betweenness Centrality],"&gt;= "&amp;J9)-COUNTIF(Vertices[Betweenness Centrality],"&gt;="&amp;J10)</f>
        <v>0</v>
      </c>
      <c r="L9" s="39">
        <f t="shared" si="5"/>
        <v>0.0037433454545454546</v>
      </c>
      <c r="M9" s="40">
        <f>COUNTIF(Vertices[Closeness Centrality],"&gt;= "&amp;L9)-COUNTIF(Vertices[Closeness Centrality],"&gt;="&amp;L10)</f>
        <v>0</v>
      </c>
      <c r="N9" s="39">
        <f t="shared" si="6"/>
        <v>0.01694458181818182</v>
      </c>
      <c r="O9" s="40">
        <f>COUNTIF(Vertices[Eigenvector Centrality],"&gt;= "&amp;N9)-COUNTIF(Vertices[Eigenvector Centrality],"&gt;="&amp;N10)</f>
        <v>1</v>
      </c>
      <c r="P9" s="39">
        <f t="shared" si="7"/>
        <v>1.1873404545454544</v>
      </c>
      <c r="Q9" s="40">
        <f>COUNTIF(Vertices[PageRank],"&gt;= "&amp;P9)-COUNTIF(Vertices[PageRank],"&gt;="&amp;P10)</f>
        <v>1</v>
      </c>
      <c r="R9" s="39">
        <f t="shared" si="8"/>
        <v>0.08272727272727273</v>
      </c>
      <c r="S9" s="44">
        <f>COUNTIF(Vertices[Clustering Coefficient],"&gt;= "&amp;R9)-COUNTIF(Vertices[Clustering Coefficient],"&gt;="&amp;R10)</f>
        <v>0</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1.8909090909090909</v>
      </c>
      <c r="G10" s="38">
        <f>COUNTIF(Vertices[In-Degree],"&gt;= "&amp;F10)-COUNTIF(Vertices[In-Degree],"&gt;="&amp;F11)</f>
        <v>0</v>
      </c>
      <c r="H10" s="37">
        <f t="shared" si="3"/>
        <v>1.7454545454545456</v>
      </c>
      <c r="I10" s="38">
        <f>COUNTIF(Vertices[Out-Degree],"&gt;= "&amp;H10)-COUNTIF(Vertices[Out-Degree],"&gt;="&amp;H11)</f>
        <v>0</v>
      </c>
      <c r="J10" s="37">
        <f t="shared" si="4"/>
        <v>80.50424247272726</v>
      </c>
      <c r="K10" s="38">
        <f>COUNTIF(Vertices[Betweenness Centrality],"&gt;= "&amp;J10)-COUNTIF(Vertices[Betweenness Centrality],"&gt;="&amp;J11)</f>
        <v>0</v>
      </c>
      <c r="L10" s="37">
        <f t="shared" si="5"/>
        <v>0.004278109090909091</v>
      </c>
      <c r="M10" s="38">
        <f>COUNTIF(Vertices[Closeness Centrality],"&gt;= "&amp;L10)-COUNTIF(Vertices[Closeness Centrality],"&gt;="&amp;L11)</f>
        <v>0</v>
      </c>
      <c r="N10" s="37">
        <f t="shared" si="6"/>
        <v>0.019365236363636365</v>
      </c>
      <c r="O10" s="38">
        <f>COUNTIF(Vertices[Eigenvector Centrality],"&gt;= "&amp;N10)-COUNTIF(Vertices[Eigenvector Centrality],"&gt;="&amp;N11)</f>
        <v>13</v>
      </c>
      <c r="P10" s="37">
        <f t="shared" si="7"/>
        <v>1.3013500909090907</v>
      </c>
      <c r="Q10" s="38">
        <f>COUNTIF(Vertices[PageRank],"&gt;= "&amp;P10)-COUNTIF(Vertices[PageRank],"&gt;="&amp;P11)</f>
        <v>1</v>
      </c>
      <c r="R10" s="37">
        <f t="shared" si="8"/>
        <v>0.09454545454545454</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2.1272727272727274</v>
      </c>
      <c r="G11" s="40">
        <f>COUNTIF(Vertices[In-Degree],"&gt;= "&amp;F11)-COUNTIF(Vertices[In-Degree],"&gt;="&amp;F12)</f>
        <v>0</v>
      </c>
      <c r="H11" s="39">
        <f t="shared" si="3"/>
        <v>1.9636363636363638</v>
      </c>
      <c r="I11" s="40">
        <f>COUNTIF(Vertices[Out-Degree],"&gt;= "&amp;H11)-COUNTIF(Vertices[Out-Degree],"&gt;="&amp;H12)</f>
        <v>2</v>
      </c>
      <c r="J11" s="39">
        <f t="shared" si="4"/>
        <v>90.56727278181816</v>
      </c>
      <c r="K11" s="40">
        <f>COUNTIF(Vertices[Betweenness Centrality],"&gt;= "&amp;J11)-COUNTIF(Vertices[Betweenness Centrality],"&gt;="&amp;J12)</f>
        <v>0</v>
      </c>
      <c r="L11" s="39">
        <f t="shared" si="5"/>
        <v>0.004812872727272727</v>
      </c>
      <c r="M11" s="40">
        <f>COUNTIF(Vertices[Closeness Centrality],"&gt;= "&amp;L11)-COUNTIF(Vertices[Closeness Centrality],"&gt;="&amp;L12)</f>
        <v>0</v>
      </c>
      <c r="N11" s="39">
        <f t="shared" si="6"/>
        <v>0.02178589090909091</v>
      </c>
      <c r="O11" s="40">
        <f>COUNTIF(Vertices[Eigenvector Centrality],"&gt;= "&amp;N11)-COUNTIF(Vertices[Eigenvector Centrality],"&gt;="&amp;N12)</f>
        <v>1</v>
      </c>
      <c r="P11" s="39">
        <f t="shared" si="7"/>
        <v>1.415359727272727</v>
      </c>
      <c r="Q11" s="40">
        <f>COUNTIF(Vertices[PageRank],"&gt;= "&amp;P11)-COUNTIF(Vertices[PageRank],"&gt;="&amp;P12)</f>
        <v>0</v>
      </c>
      <c r="R11" s="39">
        <f t="shared" si="8"/>
        <v>0.10636363636363635</v>
      </c>
      <c r="S11" s="44">
        <f>COUNTIF(Vertices[Clustering Coefficient],"&gt;= "&amp;R11)-COUNTIF(Vertices[Clustering Coefficient],"&gt;="&amp;R12)</f>
        <v>1</v>
      </c>
      <c r="T11" s="39" t="e">
        <f ca="1" t="shared" si="9"/>
        <v>#REF!</v>
      </c>
      <c r="U11" s="40" t="e">
        <f ca="1" t="shared" si="0"/>
        <v>#REF!</v>
      </c>
    </row>
    <row r="12" spans="1:21" ht="15">
      <c r="A12" s="34" t="s">
        <v>170</v>
      </c>
      <c r="B12" s="34">
        <v>0.09302325581395349</v>
      </c>
      <c r="D12" s="32">
        <f t="shared" si="1"/>
        <v>0</v>
      </c>
      <c r="E12" s="3">
        <f>COUNTIF(Vertices[Degree],"&gt;= "&amp;D12)-COUNTIF(Vertices[Degree],"&gt;="&amp;D13)</f>
        <v>0</v>
      </c>
      <c r="F12" s="37">
        <f t="shared" si="2"/>
        <v>2.3636363636363638</v>
      </c>
      <c r="G12" s="38">
        <f>COUNTIF(Vertices[In-Degree],"&gt;= "&amp;F12)-COUNTIF(Vertices[In-Degree],"&gt;="&amp;F13)</f>
        <v>0</v>
      </c>
      <c r="H12" s="37">
        <f t="shared" si="3"/>
        <v>2.181818181818182</v>
      </c>
      <c r="I12" s="38">
        <f>COUNTIF(Vertices[Out-Degree],"&gt;= "&amp;H12)-COUNTIF(Vertices[Out-Degree],"&gt;="&amp;H13)</f>
        <v>0</v>
      </c>
      <c r="J12" s="37">
        <f t="shared" si="4"/>
        <v>100.63030309090907</v>
      </c>
      <c r="K12" s="38">
        <f>COUNTIF(Vertices[Betweenness Centrality],"&gt;= "&amp;J12)-COUNTIF(Vertices[Betweenness Centrality],"&gt;="&amp;J13)</f>
        <v>0</v>
      </c>
      <c r="L12" s="37">
        <f t="shared" si="5"/>
        <v>0.005347636363636363</v>
      </c>
      <c r="M12" s="38">
        <f>COUNTIF(Vertices[Closeness Centrality],"&gt;= "&amp;L12)-COUNTIF(Vertices[Closeness Centrality],"&gt;="&amp;L13)</f>
        <v>0</v>
      </c>
      <c r="N12" s="37">
        <f t="shared" si="6"/>
        <v>0.024206545454545453</v>
      </c>
      <c r="O12" s="38">
        <f>COUNTIF(Vertices[Eigenvector Centrality],"&gt;= "&amp;N12)-COUNTIF(Vertices[Eigenvector Centrality],"&gt;="&amp;N13)</f>
        <v>0</v>
      </c>
      <c r="P12" s="37">
        <f t="shared" si="7"/>
        <v>1.5293693636363632</v>
      </c>
      <c r="Q12" s="38">
        <f>COUNTIF(Vertices[PageRank],"&gt;= "&amp;P12)-COUNTIF(Vertices[PageRank],"&gt;="&amp;P13)</f>
        <v>3</v>
      </c>
      <c r="R12" s="37">
        <f t="shared" si="8"/>
        <v>0.11818181818181817</v>
      </c>
      <c r="S12" s="43">
        <f>COUNTIF(Vertices[Clustering Coefficient],"&gt;= "&amp;R12)-COUNTIF(Vertices[Clustering Coefficient],"&gt;="&amp;R13)</f>
        <v>0</v>
      </c>
      <c r="T12" s="37" t="e">
        <f ca="1" t="shared" si="9"/>
        <v>#REF!</v>
      </c>
      <c r="U12" s="38" t="e">
        <f ca="1" t="shared" si="0"/>
        <v>#REF!</v>
      </c>
    </row>
    <row r="13" spans="1:21" ht="15">
      <c r="A13" s="34" t="s">
        <v>171</v>
      </c>
      <c r="B13" s="34">
        <v>0.1702127659574468</v>
      </c>
      <c r="D13" s="32">
        <f t="shared" si="1"/>
        <v>0</v>
      </c>
      <c r="E13" s="3">
        <f>COUNTIF(Vertices[Degree],"&gt;= "&amp;D13)-COUNTIF(Vertices[Degree],"&gt;="&amp;D14)</f>
        <v>0</v>
      </c>
      <c r="F13" s="39">
        <f t="shared" si="2"/>
        <v>2.6</v>
      </c>
      <c r="G13" s="40">
        <f>COUNTIF(Vertices[In-Degree],"&gt;= "&amp;F13)-COUNTIF(Vertices[In-Degree],"&gt;="&amp;F14)</f>
        <v>0</v>
      </c>
      <c r="H13" s="39">
        <f t="shared" si="3"/>
        <v>2.4000000000000004</v>
      </c>
      <c r="I13" s="40">
        <f>COUNTIF(Vertices[Out-Degree],"&gt;= "&amp;H13)-COUNTIF(Vertices[Out-Degree],"&gt;="&amp;H14)</f>
        <v>0</v>
      </c>
      <c r="J13" s="39">
        <f t="shared" si="4"/>
        <v>110.69333339999997</v>
      </c>
      <c r="K13" s="40">
        <f>COUNTIF(Vertices[Betweenness Centrality],"&gt;= "&amp;J13)-COUNTIF(Vertices[Betweenness Centrality],"&gt;="&amp;J14)</f>
        <v>0</v>
      </c>
      <c r="L13" s="39">
        <f t="shared" si="5"/>
        <v>0.005882399999999999</v>
      </c>
      <c r="M13" s="40">
        <f>COUNTIF(Vertices[Closeness Centrality],"&gt;= "&amp;L13)-COUNTIF(Vertices[Closeness Centrality],"&gt;="&amp;L14)</f>
        <v>0</v>
      </c>
      <c r="N13" s="39">
        <f t="shared" si="6"/>
        <v>0.026627199999999997</v>
      </c>
      <c r="O13" s="40">
        <f>COUNTIF(Vertices[Eigenvector Centrality],"&gt;= "&amp;N13)-COUNTIF(Vertices[Eigenvector Centrality],"&gt;="&amp;N14)</f>
        <v>0</v>
      </c>
      <c r="P13" s="39">
        <f t="shared" si="7"/>
        <v>1.6433789999999995</v>
      </c>
      <c r="Q13" s="40">
        <f>COUNTIF(Vertices[PageRank],"&gt;= "&amp;P13)-COUNTIF(Vertices[PageRank],"&gt;="&amp;P14)</f>
        <v>0</v>
      </c>
      <c r="R13" s="39">
        <f t="shared" si="8"/>
        <v>0.12999999999999998</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2.8363636363636364</v>
      </c>
      <c r="G14" s="38">
        <f>COUNTIF(Vertices[In-Degree],"&gt;= "&amp;F14)-COUNTIF(Vertices[In-Degree],"&gt;="&amp;F15)</f>
        <v>1</v>
      </c>
      <c r="H14" s="37">
        <f t="shared" si="3"/>
        <v>2.6181818181818186</v>
      </c>
      <c r="I14" s="38">
        <f>COUNTIF(Vertices[Out-Degree],"&gt;= "&amp;H14)-COUNTIF(Vertices[Out-Degree],"&gt;="&amp;H15)</f>
        <v>0</v>
      </c>
      <c r="J14" s="37">
        <f t="shared" si="4"/>
        <v>120.75636370909088</v>
      </c>
      <c r="K14" s="38">
        <f>COUNTIF(Vertices[Betweenness Centrality],"&gt;= "&amp;J14)-COUNTIF(Vertices[Betweenness Centrality],"&gt;="&amp;J15)</f>
        <v>0</v>
      </c>
      <c r="L14" s="37">
        <f t="shared" si="5"/>
        <v>0.0064171636363636346</v>
      </c>
      <c r="M14" s="38">
        <f>COUNTIF(Vertices[Closeness Centrality],"&gt;= "&amp;L14)-COUNTIF(Vertices[Closeness Centrality],"&gt;="&amp;L15)</f>
        <v>0</v>
      </c>
      <c r="N14" s="37">
        <f t="shared" si="6"/>
        <v>0.02904785454545454</v>
      </c>
      <c r="O14" s="38">
        <f>COUNTIF(Vertices[Eigenvector Centrality],"&gt;= "&amp;N14)-COUNTIF(Vertices[Eigenvector Centrality],"&gt;="&amp;N15)</f>
        <v>0</v>
      </c>
      <c r="P14" s="37">
        <f t="shared" si="7"/>
        <v>1.7573886363636357</v>
      </c>
      <c r="Q14" s="38">
        <f>COUNTIF(Vertices[PageRank],"&gt;= "&amp;P14)-COUNTIF(Vertices[PageRank],"&gt;="&amp;P15)</f>
        <v>0</v>
      </c>
      <c r="R14" s="37">
        <f t="shared" si="8"/>
        <v>0.1418181818181818</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3.0727272727272728</v>
      </c>
      <c r="G15" s="40">
        <f>COUNTIF(Vertices[In-Degree],"&gt;= "&amp;F15)-COUNTIF(Vertices[In-Degree],"&gt;="&amp;F16)</f>
        <v>0</v>
      </c>
      <c r="H15" s="39">
        <f t="shared" si="3"/>
        <v>2.836363636363637</v>
      </c>
      <c r="I15" s="40">
        <f>COUNTIF(Vertices[Out-Degree],"&gt;= "&amp;H15)-COUNTIF(Vertices[Out-Degree],"&gt;="&amp;H16)</f>
        <v>1</v>
      </c>
      <c r="J15" s="39">
        <f t="shared" si="4"/>
        <v>130.81939401818178</v>
      </c>
      <c r="K15" s="40">
        <f>COUNTIF(Vertices[Betweenness Centrality],"&gt;= "&amp;J15)-COUNTIF(Vertices[Betweenness Centrality],"&gt;="&amp;J16)</f>
        <v>0</v>
      </c>
      <c r="L15" s="39">
        <f t="shared" si="5"/>
        <v>0.0069519272727272706</v>
      </c>
      <c r="M15" s="40">
        <f>COUNTIF(Vertices[Closeness Centrality],"&gt;= "&amp;L15)-COUNTIF(Vertices[Closeness Centrality],"&gt;="&amp;L16)</f>
        <v>0</v>
      </c>
      <c r="N15" s="39">
        <f t="shared" si="6"/>
        <v>0.031468509090909084</v>
      </c>
      <c r="O15" s="40">
        <f>COUNTIF(Vertices[Eigenvector Centrality],"&gt;= "&amp;N15)-COUNTIF(Vertices[Eigenvector Centrality],"&gt;="&amp;N16)</f>
        <v>0</v>
      </c>
      <c r="P15" s="39">
        <f t="shared" si="7"/>
        <v>1.871398272727272</v>
      </c>
      <c r="Q15" s="40">
        <f>COUNTIF(Vertices[PageRank],"&gt;= "&amp;P15)-COUNTIF(Vertices[PageRank],"&gt;="&amp;P16)</f>
        <v>0</v>
      </c>
      <c r="R15" s="39">
        <f t="shared" si="8"/>
        <v>0.1536363636363636</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3.309090909090909</v>
      </c>
      <c r="G16" s="38">
        <f>COUNTIF(Vertices[In-Degree],"&gt;= "&amp;F16)-COUNTIF(Vertices[In-Degree],"&gt;="&amp;F17)</f>
        <v>0</v>
      </c>
      <c r="H16" s="37">
        <f t="shared" si="3"/>
        <v>3.054545454545455</v>
      </c>
      <c r="I16" s="38">
        <f>COUNTIF(Vertices[Out-Degree],"&gt;= "&amp;H16)-COUNTIF(Vertices[Out-Degree],"&gt;="&amp;H17)</f>
        <v>0</v>
      </c>
      <c r="J16" s="37">
        <f t="shared" si="4"/>
        <v>140.8824243272727</v>
      </c>
      <c r="K16" s="38">
        <f>COUNTIF(Vertices[Betweenness Centrality],"&gt;= "&amp;J16)-COUNTIF(Vertices[Betweenness Centrality],"&gt;="&amp;J17)</f>
        <v>0</v>
      </c>
      <c r="L16" s="37">
        <f t="shared" si="5"/>
        <v>0.0074866909090909066</v>
      </c>
      <c r="M16" s="38">
        <f>COUNTIF(Vertices[Closeness Centrality],"&gt;= "&amp;L16)-COUNTIF(Vertices[Closeness Centrality],"&gt;="&amp;L17)</f>
        <v>0</v>
      </c>
      <c r="N16" s="37">
        <f t="shared" si="6"/>
        <v>0.03388916363636363</v>
      </c>
      <c r="O16" s="38">
        <f>COUNTIF(Vertices[Eigenvector Centrality],"&gt;= "&amp;N16)-COUNTIF(Vertices[Eigenvector Centrality],"&gt;="&amp;N17)</f>
        <v>0</v>
      </c>
      <c r="P16" s="37">
        <f t="shared" si="7"/>
        <v>1.9854079090909083</v>
      </c>
      <c r="Q16" s="38">
        <f>COUNTIF(Vertices[PageRank],"&gt;= "&amp;P16)-COUNTIF(Vertices[PageRank],"&gt;="&amp;P17)</f>
        <v>0</v>
      </c>
      <c r="R16" s="37">
        <f t="shared" si="8"/>
        <v>0.1654545454545454</v>
      </c>
      <c r="S16" s="43">
        <f>COUNTIF(Vertices[Clustering Coefficient],"&gt;= "&amp;R16)-COUNTIF(Vertices[Clustering Coefficient],"&gt;="&amp;R17)</f>
        <v>0</v>
      </c>
      <c r="T16" s="37" t="e">
        <f ca="1" t="shared" si="9"/>
        <v>#REF!</v>
      </c>
      <c r="U16" s="38" t="e">
        <f ca="1" t="shared" si="0"/>
        <v>#REF!</v>
      </c>
    </row>
    <row r="17" spans="1:21" ht="15">
      <c r="A17" s="34" t="s">
        <v>154</v>
      </c>
      <c r="B17" s="34">
        <v>28</v>
      </c>
      <c r="D17" s="32">
        <f t="shared" si="1"/>
        <v>0</v>
      </c>
      <c r="E17" s="3">
        <f>COUNTIF(Vertices[Degree],"&gt;= "&amp;D17)-COUNTIF(Vertices[Degree],"&gt;="&amp;D18)</f>
        <v>0</v>
      </c>
      <c r="F17" s="39">
        <f t="shared" si="2"/>
        <v>3.5454545454545454</v>
      </c>
      <c r="G17" s="40">
        <f>COUNTIF(Vertices[In-Degree],"&gt;= "&amp;F17)-COUNTIF(Vertices[In-Degree],"&gt;="&amp;F18)</f>
        <v>0</v>
      </c>
      <c r="H17" s="39">
        <f t="shared" si="3"/>
        <v>3.2727272727272734</v>
      </c>
      <c r="I17" s="40">
        <f>COUNTIF(Vertices[Out-Degree],"&gt;= "&amp;H17)-COUNTIF(Vertices[Out-Degree],"&gt;="&amp;H18)</f>
        <v>0</v>
      </c>
      <c r="J17" s="39">
        <f t="shared" si="4"/>
        <v>150.94545463636362</v>
      </c>
      <c r="K17" s="40">
        <f>COUNTIF(Vertices[Betweenness Centrality],"&gt;= "&amp;J17)-COUNTIF(Vertices[Betweenness Centrality],"&gt;="&amp;J18)</f>
        <v>0</v>
      </c>
      <c r="L17" s="39">
        <f t="shared" si="5"/>
        <v>0.008021454545454543</v>
      </c>
      <c r="M17" s="40">
        <f>COUNTIF(Vertices[Closeness Centrality],"&gt;= "&amp;L17)-COUNTIF(Vertices[Closeness Centrality],"&gt;="&amp;L18)</f>
        <v>0</v>
      </c>
      <c r="N17" s="39">
        <f t="shared" si="6"/>
        <v>0.03630981818181817</v>
      </c>
      <c r="O17" s="40">
        <f>COUNTIF(Vertices[Eigenvector Centrality],"&gt;= "&amp;N17)-COUNTIF(Vertices[Eigenvector Centrality],"&gt;="&amp;N18)</f>
        <v>1</v>
      </c>
      <c r="P17" s="39">
        <f t="shared" si="7"/>
        <v>2.0994175454545445</v>
      </c>
      <c r="Q17" s="40">
        <f>COUNTIF(Vertices[PageRank],"&gt;= "&amp;P17)-COUNTIF(Vertices[PageRank],"&gt;="&amp;P18)</f>
        <v>0</v>
      </c>
      <c r="R17" s="39">
        <f t="shared" si="8"/>
        <v>0.17727272727272722</v>
      </c>
      <c r="S17" s="44">
        <f>COUNTIF(Vertices[Clustering Coefficient],"&gt;= "&amp;R17)-COUNTIF(Vertices[Clustering Coefficient],"&gt;="&amp;R18)</f>
        <v>0</v>
      </c>
      <c r="T17" s="39" t="e">
        <f ca="1" t="shared" si="9"/>
        <v>#REF!</v>
      </c>
      <c r="U17" s="40" t="e">
        <f ca="1" t="shared" si="0"/>
        <v>#REF!</v>
      </c>
    </row>
    <row r="18" spans="1:21" ht="15">
      <c r="A18" s="34" t="s">
        <v>155</v>
      </c>
      <c r="B18" s="34">
        <v>106</v>
      </c>
      <c r="D18" s="32">
        <f t="shared" si="1"/>
        <v>0</v>
      </c>
      <c r="E18" s="3">
        <f>COUNTIF(Vertices[Degree],"&gt;= "&amp;D18)-COUNTIF(Vertices[Degree],"&gt;="&amp;D19)</f>
        <v>0</v>
      </c>
      <c r="F18" s="37">
        <f t="shared" si="2"/>
        <v>3.7818181818181817</v>
      </c>
      <c r="G18" s="38">
        <f>COUNTIF(Vertices[In-Degree],"&gt;= "&amp;F18)-COUNTIF(Vertices[In-Degree],"&gt;="&amp;F19)</f>
        <v>3</v>
      </c>
      <c r="H18" s="37">
        <f t="shared" si="3"/>
        <v>3.4909090909090916</v>
      </c>
      <c r="I18" s="38">
        <f>COUNTIF(Vertices[Out-Degree],"&gt;= "&amp;H18)-COUNTIF(Vertices[Out-Degree],"&gt;="&amp;H19)</f>
        <v>0</v>
      </c>
      <c r="J18" s="37">
        <f t="shared" si="4"/>
        <v>161.00848494545454</v>
      </c>
      <c r="K18" s="38">
        <f>COUNTIF(Vertices[Betweenness Centrality],"&gt;= "&amp;J18)-COUNTIF(Vertices[Betweenness Centrality],"&gt;="&amp;J19)</f>
        <v>0</v>
      </c>
      <c r="L18" s="37">
        <f t="shared" si="5"/>
        <v>0.00855621818181818</v>
      </c>
      <c r="M18" s="38">
        <f>COUNTIF(Vertices[Closeness Centrality],"&gt;= "&amp;L18)-COUNTIF(Vertices[Closeness Centrality],"&gt;="&amp;L19)</f>
        <v>0</v>
      </c>
      <c r="N18" s="37">
        <f t="shared" si="6"/>
        <v>0.038730472727272716</v>
      </c>
      <c r="O18" s="38">
        <f>COUNTIF(Vertices[Eigenvector Centrality],"&gt;= "&amp;N18)-COUNTIF(Vertices[Eigenvector Centrality],"&gt;="&amp;N19)</f>
        <v>0</v>
      </c>
      <c r="P18" s="37">
        <f t="shared" si="7"/>
        <v>2.2134271818181808</v>
      </c>
      <c r="Q18" s="38">
        <f>COUNTIF(Vertices[PageRank],"&gt;= "&amp;P18)-COUNTIF(Vertices[PageRank],"&gt;="&amp;P19)</f>
        <v>0</v>
      </c>
      <c r="R18" s="37">
        <f t="shared" si="8"/>
        <v>0.18909090909090903</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4.0181818181818185</v>
      </c>
      <c r="G19" s="40">
        <f>COUNTIF(Vertices[In-Degree],"&gt;= "&amp;F19)-COUNTIF(Vertices[In-Degree],"&gt;="&amp;F20)</f>
        <v>0</v>
      </c>
      <c r="H19" s="39">
        <f t="shared" si="3"/>
        <v>3.70909090909091</v>
      </c>
      <c r="I19" s="40">
        <f>COUNTIF(Vertices[Out-Degree],"&gt;= "&amp;H19)-COUNTIF(Vertices[Out-Degree],"&gt;="&amp;H20)</f>
        <v>0</v>
      </c>
      <c r="J19" s="39">
        <f t="shared" si="4"/>
        <v>171.07151525454546</v>
      </c>
      <c r="K19" s="40">
        <f>COUNTIF(Vertices[Betweenness Centrality],"&gt;= "&amp;J19)-COUNTIF(Vertices[Betweenness Centrality],"&gt;="&amp;J20)</f>
        <v>0</v>
      </c>
      <c r="L19" s="39">
        <f t="shared" si="5"/>
        <v>0.009090981818181815</v>
      </c>
      <c r="M19" s="40">
        <f>COUNTIF(Vertices[Closeness Centrality],"&gt;= "&amp;L19)-COUNTIF(Vertices[Closeness Centrality],"&gt;="&amp;L20)</f>
        <v>0</v>
      </c>
      <c r="N19" s="39">
        <f t="shared" si="6"/>
        <v>0.04115112727272726</v>
      </c>
      <c r="O19" s="40">
        <f>COUNTIF(Vertices[Eigenvector Centrality],"&gt;= "&amp;N19)-COUNTIF(Vertices[Eigenvector Centrality],"&gt;="&amp;N20)</f>
        <v>0</v>
      </c>
      <c r="P19" s="39">
        <f t="shared" si="7"/>
        <v>2.327436818181817</v>
      </c>
      <c r="Q19" s="40">
        <f>COUNTIF(Vertices[PageRank],"&gt;= "&amp;P19)-COUNTIF(Vertices[PageRank],"&gt;="&amp;P20)</f>
        <v>0</v>
      </c>
      <c r="R19" s="39">
        <f t="shared" si="8"/>
        <v>0.20090909090909084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4.254545454545455</v>
      </c>
      <c r="G20" s="38">
        <f>COUNTIF(Vertices[In-Degree],"&gt;= "&amp;F20)-COUNTIF(Vertices[In-Degree],"&gt;="&amp;F21)</f>
        <v>0</v>
      </c>
      <c r="H20" s="37">
        <f t="shared" si="3"/>
        <v>3.927272727272728</v>
      </c>
      <c r="I20" s="38">
        <f>COUNTIF(Vertices[Out-Degree],"&gt;= "&amp;H20)-COUNTIF(Vertices[Out-Degree],"&gt;="&amp;H21)</f>
        <v>2</v>
      </c>
      <c r="J20" s="37">
        <f t="shared" si="4"/>
        <v>181.13454556363638</v>
      </c>
      <c r="K20" s="38">
        <f>COUNTIF(Vertices[Betweenness Centrality],"&gt;= "&amp;J20)-COUNTIF(Vertices[Betweenness Centrality],"&gt;="&amp;J21)</f>
        <v>0</v>
      </c>
      <c r="L20" s="37">
        <f t="shared" si="5"/>
        <v>0.009625745454545451</v>
      </c>
      <c r="M20" s="38">
        <f>COUNTIF(Vertices[Closeness Centrality],"&gt;= "&amp;L20)-COUNTIF(Vertices[Closeness Centrality],"&gt;="&amp;L21)</f>
        <v>0</v>
      </c>
      <c r="N20" s="37">
        <f t="shared" si="6"/>
        <v>0.043571781818181804</v>
      </c>
      <c r="O20" s="38">
        <f>COUNTIF(Vertices[Eigenvector Centrality],"&gt;= "&amp;N20)-COUNTIF(Vertices[Eigenvector Centrality],"&gt;="&amp;N21)</f>
        <v>0</v>
      </c>
      <c r="P20" s="37">
        <f t="shared" si="7"/>
        <v>2.4414464545454533</v>
      </c>
      <c r="Q20" s="38">
        <f>COUNTIF(Vertices[PageRank],"&gt;= "&amp;P20)-COUNTIF(Vertices[PageRank],"&gt;="&amp;P21)</f>
        <v>0</v>
      </c>
      <c r="R20" s="37">
        <f t="shared" si="8"/>
        <v>0.21272727272727265</v>
      </c>
      <c r="S20" s="43">
        <f>COUNTIF(Vertices[Clustering Coefficient],"&gt;= "&amp;R20)-COUNTIF(Vertices[Clustering Coefficient],"&gt;="&amp;R21)</f>
        <v>0</v>
      </c>
      <c r="T20" s="37" t="e">
        <f ca="1" t="shared" si="9"/>
        <v>#REF!</v>
      </c>
      <c r="U20" s="38" t="e">
        <f ca="1" t="shared" si="0"/>
        <v>#REF!</v>
      </c>
    </row>
    <row r="21" spans="1:21" ht="15">
      <c r="A21" s="34" t="s">
        <v>157</v>
      </c>
      <c r="B21" s="34">
        <v>2.10687</v>
      </c>
      <c r="D21" s="32">
        <f t="shared" si="1"/>
        <v>0</v>
      </c>
      <c r="E21" s="3">
        <f>COUNTIF(Vertices[Degree],"&gt;= "&amp;D21)-COUNTIF(Vertices[Degree],"&gt;="&amp;D22)</f>
        <v>0</v>
      </c>
      <c r="F21" s="39">
        <f t="shared" si="2"/>
        <v>4.490909090909091</v>
      </c>
      <c r="G21" s="40">
        <f>COUNTIF(Vertices[In-Degree],"&gt;= "&amp;F21)-COUNTIF(Vertices[In-Degree],"&gt;="&amp;F22)</f>
        <v>0</v>
      </c>
      <c r="H21" s="39">
        <f t="shared" si="3"/>
        <v>4.145454545454546</v>
      </c>
      <c r="I21" s="40">
        <f>COUNTIF(Vertices[Out-Degree],"&gt;= "&amp;H21)-COUNTIF(Vertices[Out-Degree],"&gt;="&amp;H22)</f>
        <v>0</v>
      </c>
      <c r="J21" s="39">
        <f t="shared" si="4"/>
        <v>191.1975758727273</v>
      </c>
      <c r="K21" s="40">
        <f>COUNTIF(Vertices[Betweenness Centrality],"&gt;= "&amp;J21)-COUNTIF(Vertices[Betweenness Centrality],"&gt;="&amp;J22)</f>
        <v>0</v>
      </c>
      <c r="L21" s="39">
        <f t="shared" si="5"/>
        <v>0.010160509090909087</v>
      </c>
      <c r="M21" s="40">
        <f>COUNTIF(Vertices[Closeness Centrality],"&gt;= "&amp;L21)-COUNTIF(Vertices[Closeness Centrality],"&gt;="&amp;L22)</f>
        <v>0</v>
      </c>
      <c r="N21" s="39">
        <f t="shared" si="6"/>
        <v>0.04599243636363635</v>
      </c>
      <c r="O21" s="40">
        <f>COUNTIF(Vertices[Eigenvector Centrality],"&gt;= "&amp;N21)-COUNTIF(Vertices[Eigenvector Centrality],"&gt;="&amp;N22)</f>
        <v>0</v>
      </c>
      <c r="P21" s="39">
        <f t="shared" si="7"/>
        <v>2.5554560909090895</v>
      </c>
      <c r="Q21" s="40">
        <f>COUNTIF(Vertices[PageRank],"&gt;= "&amp;P21)-COUNTIF(Vertices[PageRank],"&gt;="&amp;P22)</f>
        <v>0</v>
      </c>
      <c r="R21" s="39">
        <f t="shared" si="8"/>
        <v>0.22454545454545446</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4.7272727272727275</v>
      </c>
      <c r="G22" s="38">
        <f>COUNTIF(Vertices[In-Degree],"&gt;= "&amp;F22)-COUNTIF(Vertices[In-Degree],"&gt;="&amp;F23)</f>
        <v>0</v>
      </c>
      <c r="H22" s="37">
        <f t="shared" si="3"/>
        <v>4.363636363636364</v>
      </c>
      <c r="I22" s="38">
        <f>COUNTIF(Vertices[Out-Degree],"&gt;= "&amp;H22)-COUNTIF(Vertices[Out-Degree],"&gt;="&amp;H23)</f>
        <v>0</v>
      </c>
      <c r="J22" s="37">
        <f t="shared" si="4"/>
        <v>201.26060618181822</v>
      </c>
      <c r="K22" s="38">
        <f>COUNTIF(Vertices[Betweenness Centrality],"&gt;= "&amp;J22)-COUNTIF(Vertices[Betweenness Centrality],"&gt;="&amp;J23)</f>
        <v>0</v>
      </c>
      <c r="L22" s="37">
        <f t="shared" si="5"/>
        <v>0.010695272727272723</v>
      </c>
      <c r="M22" s="38">
        <f>COUNTIF(Vertices[Closeness Centrality],"&gt;= "&amp;L22)-COUNTIF(Vertices[Closeness Centrality],"&gt;="&amp;L23)</f>
        <v>0</v>
      </c>
      <c r="N22" s="37">
        <f t="shared" si="6"/>
        <v>0.04841309090909089</v>
      </c>
      <c r="O22" s="38">
        <f>COUNTIF(Vertices[Eigenvector Centrality],"&gt;= "&amp;N22)-COUNTIF(Vertices[Eigenvector Centrality],"&gt;="&amp;N23)</f>
        <v>0</v>
      </c>
      <c r="P22" s="37">
        <f t="shared" si="7"/>
        <v>2.669465727272726</v>
      </c>
      <c r="Q22" s="38">
        <f>COUNTIF(Vertices[PageRank],"&gt;= "&amp;P22)-COUNTIF(Vertices[PageRank],"&gt;="&amp;P23)</f>
        <v>0</v>
      </c>
      <c r="R22" s="37">
        <f t="shared" si="8"/>
        <v>0.23636363636363628</v>
      </c>
      <c r="S22" s="43">
        <f>COUNTIF(Vertices[Clustering Coefficient],"&gt;= "&amp;R22)-COUNTIF(Vertices[Clustering Coefficient],"&gt;="&amp;R23)</f>
        <v>0</v>
      </c>
      <c r="T22" s="37" t="e">
        <f ca="1" t="shared" si="9"/>
        <v>#REF!</v>
      </c>
      <c r="U22" s="38" t="e">
        <f ca="1" t="shared" si="0"/>
        <v>#REF!</v>
      </c>
    </row>
    <row r="23" spans="1:21" ht="15">
      <c r="A23" s="34" t="s">
        <v>158</v>
      </c>
      <c r="B23" s="34">
        <v>0.054022988505747126</v>
      </c>
      <c r="D23" s="32">
        <f t="shared" si="1"/>
        <v>0</v>
      </c>
      <c r="E23" s="3">
        <f>COUNTIF(Vertices[Degree],"&gt;= "&amp;D23)-COUNTIF(Vertices[Degree],"&gt;="&amp;D24)</f>
        <v>0</v>
      </c>
      <c r="F23" s="39">
        <f t="shared" si="2"/>
        <v>4.963636363636364</v>
      </c>
      <c r="G23" s="40">
        <f>COUNTIF(Vertices[In-Degree],"&gt;= "&amp;F23)-COUNTIF(Vertices[In-Degree],"&gt;="&amp;F24)</f>
        <v>1</v>
      </c>
      <c r="H23" s="39">
        <f t="shared" si="3"/>
        <v>4.581818181818182</v>
      </c>
      <c r="I23" s="40">
        <f>COUNTIF(Vertices[Out-Degree],"&gt;= "&amp;H23)-COUNTIF(Vertices[Out-Degree],"&gt;="&amp;H24)</f>
        <v>0</v>
      </c>
      <c r="J23" s="39">
        <f t="shared" si="4"/>
        <v>211.32363649090914</v>
      </c>
      <c r="K23" s="40">
        <f>COUNTIF(Vertices[Betweenness Centrality],"&gt;= "&amp;J23)-COUNTIF(Vertices[Betweenness Centrality],"&gt;="&amp;J24)</f>
        <v>0</v>
      </c>
      <c r="L23" s="39">
        <f t="shared" si="5"/>
        <v>0.01123003636363636</v>
      </c>
      <c r="M23" s="40">
        <f>COUNTIF(Vertices[Closeness Centrality],"&gt;= "&amp;L23)-COUNTIF(Vertices[Closeness Centrality],"&gt;="&amp;L24)</f>
        <v>0</v>
      </c>
      <c r="N23" s="39">
        <f t="shared" si="6"/>
        <v>0.050833745454545436</v>
      </c>
      <c r="O23" s="40">
        <f>COUNTIF(Vertices[Eigenvector Centrality],"&gt;= "&amp;N23)-COUNTIF(Vertices[Eigenvector Centrality],"&gt;="&amp;N24)</f>
        <v>0</v>
      </c>
      <c r="P23" s="39">
        <f t="shared" si="7"/>
        <v>2.783475363636362</v>
      </c>
      <c r="Q23" s="40">
        <f>COUNTIF(Vertices[PageRank],"&gt;= "&amp;P23)-COUNTIF(Vertices[PageRank],"&gt;="&amp;P24)</f>
        <v>0</v>
      </c>
      <c r="R23" s="39">
        <f t="shared" si="8"/>
        <v>0.2481818181818181</v>
      </c>
      <c r="S23" s="44">
        <f>COUNTIF(Vertices[Clustering Coefficient],"&gt;= "&amp;R23)-COUNTIF(Vertices[Clustering Coefficient],"&gt;="&amp;R24)</f>
        <v>0</v>
      </c>
      <c r="T23" s="39" t="e">
        <f ca="1" t="shared" si="9"/>
        <v>#REF!</v>
      </c>
      <c r="U23" s="40" t="e">
        <f ca="1" t="shared" si="0"/>
        <v>#REF!</v>
      </c>
    </row>
    <row r="24" spans="1:21" ht="15">
      <c r="A24" s="34" t="s">
        <v>1157</v>
      </c>
      <c r="B24" s="34">
        <v>0.256366</v>
      </c>
      <c r="D24" s="32">
        <f t="shared" si="1"/>
        <v>0</v>
      </c>
      <c r="E24" s="3">
        <f>COUNTIF(Vertices[Degree],"&gt;= "&amp;D24)-COUNTIF(Vertices[Degree],"&gt;="&amp;D25)</f>
        <v>0</v>
      </c>
      <c r="F24" s="37">
        <f t="shared" si="2"/>
        <v>5.2</v>
      </c>
      <c r="G24" s="38">
        <f>COUNTIF(Vertices[In-Degree],"&gt;= "&amp;F24)-COUNTIF(Vertices[In-Degree],"&gt;="&amp;F25)</f>
        <v>0</v>
      </c>
      <c r="H24" s="37">
        <f t="shared" si="3"/>
        <v>4.8</v>
      </c>
      <c r="I24" s="38">
        <f>COUNTIF(Vertices[Out-Degree],"&gt;= "&amp;H24)-COUNTIF(Vertices[Out-Degree],"&gt;="&amp;H25)</f>
        <v>1</v>
      </c>
      <c r="J24" s="37">
        <f t="shared" si="4"/>
        <v>221.38666680000006</v>
      </c>
      <c r="K24" s="38">
        <f>COUNTIF(Vertices[Betweenness Centrality],"&gt;= "&amp;J24)-COUNTIF(Vertices[Betweenness Centrality],"&gt;="&amp;J25)</f>
        <v>0</v>
      </c>
      <c r="L24" s="37">
        <f t="shared" si="5"/>
        <v>0.011764799999999995</v>
      </c>
      <c r="M24" s="38">
        <f>COUNTIF(Vertices[Closeness Centrality],"&gt;= "&amp;L24)-COUNTIF(Vertices[Closeness Centrality],"&gt;="&amp;L25)</f>
        <v>1</v>
      </c>
      <c r="N24" s="37">
        <f t="shared" si="6"/>
        <v>0.05325439999999998</v>
      </c>
      <c r="O24" s="38">
        <f>COUNTIF(Vertices[Eigenvector Centrality],"&gt;= "&amp;N24)-COUNTIF(Vertices[Eigenvector Centrality],"&gt;="&amp;N25)</f>
        <v>0</v>
      </c>
      <c r="P24" s="37">
        <f t="shared" si="7"/>
        <v>2.8974849999999983</v>
      </c>
      <c r="Q24" s="38">
        <f>COUNTIF(Vertices[PageRank],"&gt;= "&amp;P24)-COUNTIF(Vertices[PageRank],"&gt;="&amp;P25)</f>
        <v>0</v>
      </c>
      <c r="R24" s="37">
        <f t="shared" si="8"/>
        <v>0.2599999999999999</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5.4363636363636365</v>
      </c>
      <c r="G25" s="40">
        <f>COUNTIF(Vertices[In-Degree],"&gt;= "&amp;F25)-COUNTIF(Vertices[In-Degree],"&gt;="&amp;F26)</f>
        <v>0</v>
      </c>
      <c r="H25" s="39">
        <f t="shared" si="3"/>
        <v>5.018181818181818</v>
      </c>
      <c r="I25" s="40">
        <f>COUNTIF(Vertices[Out-Degree],"&gt;= "&amp;H25)-COUNTIF(Vertices[Out-Degree],"&gt;="&amp;H26)</f>
        <v>0</v>
      </c>
      <c r="J25" s="39">
        <f t="shared" si="4"/>
        <v>231.44969710909098</v>
      </c>
      <c r="K25" s="40">
        <f>COUNTIF(Vertices[Betweenness Centrality],"&gt;= "&amp;J25)-COUNTIF(Vertices[Betweenness Centrality],"&gt;="&amp;J26)</f>
        <v>0</v>
      </c>
      <c r="L25" s="39">
        <f t="shared" si="5"/>
        <v>0.012299563636363631</v>
      </c>
      <c r="M25" s="40">
        <f>COUNTIF(Vertices[Closeness Centrality],"&gt;= "&amp;L25)-COUNTIF(Vertices[Closeness Centrality],"&gt;="&amp;L26)</f>
        <v>0</v>
      </c>
      <c r="N25" s="39">
        <f t="shared" si="6"/>
        <v>0.05567505454545452</v>
      </c>
      <c r="O25" s="40">
        <f>COUNTIF(Vertices[Eigenvector Centrality],"&gt;= "&amp;N25)-COUNTIF(Vertices[Eigenvector Centrality],"&gt;="&amp;N26)</f>
        <v>0</v>
      </c>
      <c r="P25" s="39">
        <f t="shared" si="7"/>
        <v>3.0114946363636346</v>
      </c>
      <c r="Q25" s="40">
        <f>COUNTIF(Vertices[PageRank],"&gt;= "&amp;P25)-COUNTIF(Vertices[PageRank],"&gt;="&amp;P26)</f>
        <v>0</v>
      </c>
      <c r="R25" s="39">
        <f t="shared" si="8"/>
        <v>0.27181818181818174</v>
      </c>
      <c r="S25" s="44">
        <f>COUNTIF(Vertices[Clustering Coefficient],"&gt;= "&amp;R25)-COUNTIF(Vertices[Clustering Coefficient],"&gt;="&amp;R26)</f>
        <v>0</v>
      </c>
      <c r="T25" s="39" t="e">
        <f ca="1" t="shared" si="9"/>
        <v>#REF!</v>
      </c>
      <c r="U25" s="40" t="e">
        <f ca="1" t="shared" si="0"/>
        <v>#REF!</v>
      </c>
    </row>
    <row r="26" spans="1:21" ht="15">
      <c r="A26" s="34" t="s">
        <v>1158</v>
      </c>
      <c r="B26" s="34" t="s">
        <v>1159</v>
      </c>
      <c r="D26" s="32">
        <f t="shared" si="1"/>
        <v>0</v>
      </c>
      <c r="E26" s="3">
        <f>COUNTIF(Vertices[Degree],"&gt;= "&amp;D26)-COUNTIF(Vertices[Degree],"&gt;="&amp;D28)</f>
        <v>0</v>
      </c>
      <c r="F26" s="37">
        <f t="shared" si="2"/>
        <v>5.672727272727273</v>
      </c>
      <c r="G26" s="38">
        <f>COUNTIF(Vertices[In-Degree],"&gt;= "&amp;F26)-COUNTIF(Vertices[In-Degree],"&gt;="&amp;F28)</f>
        <v>0</v>
      </c>
      <c r="H26" s="37">
        <f t="shared" si="3"/>
        <v>5.236363636363635</v>
      </c>
      <c r="I26" s="38">
        <f>COUNTIF(Vertices[Out-Degree],"&gt;= "&amp;H26)-COUNTIF(Vertices[Out-Degree],"&gt;="&amp;H28)</f>
        <v>0</v>
      </c>
      <c r="J26" s="37">
        <f t="shared" si="4"/>
        <v>241.5127274181819</v>
      </c>
      <c r="K26" s="38">
        <f>COUNTIF(Vertices[Betweenness Centrality],"&gt;= "&amp;J26)-COUNTIF(Vertices[Betweenness Centrality],"&gt;="&amp;J28)</f>
        <v>0</v>
      </c>
      <c r="L26" s="37">
        <f t="shared" si="5"/>
        <v>0.012834327272727267</v>
      </c>
      <c r="M26" s="38">
        <f>COUNTIF(Vertices[Closeness Centrality],"&gt;= "&amp;L26)-COUNTIF(Vertices[Closeness Centrality],"&gt;="&amp;L28)</f>
        <v>0</v>
      </c>
      <c r="N26" s="37">
        <f t="shared" si="6"/>
        <v>0.05809570909090907</v>
      </c>
      <c r="O26" s="38">
        <f>COUNTIF(Vertices[Eigenvector Centrality],"&gt;= "&amp;N26)-COUNTIF(Vertices[Eigenvector Centrality],"&gt;="&amp;N28)</f>
        <v>0</v>
      </c>
      <c r="P26" s="37">
        <f t="shared" si="7"/>
        <v>3.125504272727271</v>
      </c>
      <c r="Q26" s="38">
        <f>COUNTIF(Vertices[PageRank],"&gt;= "&amp;P26)-COUNTIF(Vertices[PageRank],"&gt;="&amp;P28)</f>
        <v>0</v>
      </c>
      <c r="R26" s="37">
        <f t="shared" si="8"/>
        <v>0.2836363636363636</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-27</v>
      </c>
      <c r="N27" s="62"/>
      <c r="O27" s="63">
        <f>COUNTIF(Vertices[Eigenvector Centrality],"&gt;= "&amp;N27)-COUNTIF(Vertices[Eigenvector Centrality],"&gt;="&amp;N28)</f>
        <v>-7</v>
      </c>
      <c r="P27" s="62"/>
      <c r="Q27" s="63">
        <f>COUNTIF(Vertices[Eigenvector Centrality],"&gt;= "&amp;P27)-COUNTIF(Vertices[Eigenvector Centrality],"&gt;="&amp;P28)</f>
        <v>0</v>
      </c>
      <c r="R27" s="62"/>
      <c r="S27" s="64">
        <f>COUNTIF(Vertices[Clustering Coefficient],"&gt;= "&amp;R27)-COUNTIF(Vertices[Clustering Coefficient],"&gt;="&amp;R28)</f>
        <v>-8</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1</v>
      </c>
      <c r="H28" s="39">
        <f>H26+($H$57-$H$2)/BinDivisor</f>
        <v>5.454545454545453</v>
      </c>
      <c r="I28" s="40">
        <f>COUNTIF(Vertices[Out-Degree],"&gt;= "&amp;H28)-COUNTIF(Vertices[Out-Degree],"&gt;="&amp;H40)</f>
        <v>0</v>
      </c>
      <c r="J28" s="39">
        <f>J26+($J$57-$J$2)/BinDivisor</f>
        <v>251.57575772727282</v>
      </c>
      <c r="K28" s="40">
        <f>COUNTIF(Vertices[Betweenness Centrality],"&gt;= "&amp;J28)-COUNTIF(Vertices[Betweenness Centrality],"&gt;="&amp;J40)</f>
        <v>0</v>
      </c>
      <c r="L28" s="39">
        <f>L26+($L$57-$L$2)/BinDivisor</f>
        <v>0.013369090909090903</v>
      </c>
      <c r="M28" s="40">
        <f>COUNTIF(Vertices[Closeness Centrality],"&gt;= "&amp;L28)-COUNTIF(Vertices[Closeness Centrality],"&gt;="&amp;L40)</f>
        <v>0</v>
      </c>
      <c r="N28" s="39">
        <f>N26+($N$57-$N$2)/BinDivisor</f>
        <v>0.06051636363636361</v>
      </c>
      <c r="O28" s="40">
        <f>COUNTIF(Vertices[Eigenvector Centrality],"&gt;= "&amp;N28)-COUNTIF(Vertices[Eigenvector Centrality],"&gt;="&amp;N40)</f>
        <v>0</v>
      </c>
      <c r="P28" s="39">
        <f>P26+($P$57-$P$2)/BinDivisor</f>
        <v>3.239513909090907</v>
      </c>
      <c r="Q28" s="40">
        <f>COUNTIF(Vertices[PageRank],"&gt;= "&amp;P28)-COUNTIF(Vertices[PageRank],"&gt;="&amp;P40)</f>
        <v>0</v>
      </c>
      <c r="R28" s="39">
        <f>R26+($R$57-$R$2)/BinDivisor</f>
        <v>0.2954545454545454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-27</v>
      </c>
      <c r="N38" s="62"/>
      <c r="O38" s="63">
        <f>COUNTIF(Vertices[Eigenvector Centrality],"&gt;= "&amp;N38)-COUNTIF(Vertices[Eigenvector Centrality],"&gt;="&amp;N40)</f>
        <v>-7</v>
      </c>
      <c r="P38" s="62"/>
      <c r="Q38" s="63">
        <f>COUNTIF(Vertices[Eigenvector Centrality],"&gt;= "&amp;P38)-COUNTIF(Vertices[Eigenvector Centrality],"&gt;="&amp;P40)</f>
        <v>0</v>
      </c>
      <c r="R38" s="62"/>
      <c r="S38" s="64">
        <f>COUNTIF(Vertices[Clustering Coefficient],"&gt;= "&amp;R38)-COUNTIF(Vertices[Clustering Coefficient],"&gt;="&amp;R40)</f>
        <v>-8</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-27</v>
      </c>
      <c r="N39" s="62"/>
      <c r="O39" s="63">
        <f>COUNTIF(Vertices[Eigenvector Centrality],"&gt;= "&amp;N39)-COUNTIF(Vertices[Eigenvector Centrality],"&gt;="&amp;N40)</f>
        <v>-7</v>
      </c>
      <c r="P39" s="62"/>
      <c r="Q39" s="63">
        <f>COUNTIF(Vertices[Eigenvector Centrality],"&gt;= "&amp;P39)-COUNTIF(Vertices[Eigenvector Centrality],"&gt;="&amp;P40)</f>
        <v>0</v>
      </c>
      <c r="R39" s="62"/>
      <c r="S39" s="64">
        <f>COUNTIF(Vertices[Clustering Coefficient],"&gt;= "&amp;R39)-COUNTIF(Vertices[Clustering Coefficient],"&gt;="&amp;R40)</f>
        <v>-8</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5.672727272727271</v>
      </c>
      <c r="I40" s="38">
        <f>COUNTIF(Vertices[Out-Degree],"&gt;= "&amp;H40)-COUNTIF(Vertices[Out-Degree],"&gt;="&amp;H41)</f>
        <v>0</v>
      </c>
      <c r="J40" s="37">
        <f>J28+($J$57-$J$2)/BinDivisor</f>
        <v>261.63878803636374</v>
      </c>
      <c r="K40" s="38">
        <f>COUNTIF(Vertices[Betweenness Centrality],"&gt;= "&amp;J40)-COUNTIF(Vertices[Betweenness Centrality],"&gt;="&amp;J41)</f>
        <v>1</v>
      </c>
      <c r="L40" s="37">
        <f>L28+($L$57-$L$2)/BinDivisor</f>
        <v>0.01390385454545454</v>
      </c>
      <c r="M40" s="38">
        <f>COUNTIF(Vertices[Closeness Centrality],"&gt;= "&amp;L40)-COUNTIF(Vertices[Closeness Centrality],"&gt;="&amp;L41)</f>
        <v>0</v>
      </c>
      <c r="N40" s="37">
        <f>N28+($N$57-$N$2)/BinDivisor</f>
        <v>0.06293701818181816</v>
      </c>
      <c r="O40" s="38">
        <f>COUNTIF(Vertices[Eigenvector Centrality],"&gt;= "&amp;N40)-COUNTIF(Vertices[Eigenvector Centrality],"&gt;="&amp;N41)</f>
        <v>1</v>
      </c>
      <c r="P40" s="37">
        <f>P28+($P$57-$P$2)/BinDivisor</f>
        <v>3.3535235454545433</v>
      </c>
      <c r="Q40" s="38">
        <f>COUNTIF(Vertices[PageRank],"&gt;= "&amp;P40)-COUNTIF(Vertices[PageRank],"&gt;="&amp;P41)</f>
        <v>0</v>
      </c>
      <c r="R40" s="37">
        <f>R28+($R$57-$R$2)/BinDivisor</f>
        <v>0.30727272727272725</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271.7018183454546</v>
      </c>
      <c r="K41" s="40">
        <f>COUNTIF(Vertices[Betweenness Centrality],"&gt;= "&amp;J41)-COUNTIF(Vertices[Betweenness Centrality],"&gt;="&amp;J42)</f>
        <v>0</v>
      </c>
      <c r="L41" s="39">
        <f aca="true" t="shared" si="14" ref="L41:L56">L40+($L$57-$L$2)/BinDivisor</f>
        <v>0.014438618181818175</v>
      </c>
      <c r="M41" s="40">
        <f>COUNTIF(Vertices[Closeness Centrality],"&gt;= "&amp;L41)-COUNTIF(Vertices[Closeness Centrality],"&gt;="&amp;L42)</f>
        <v>6</v>
      </c>
      <c r="N41" s="39">
        <f aca="true" t="shared" si="15" ref="N41:N56">N40+($N$57-$N$2)/BinDivisor</f>
        <v>0.0653576727272727</v>
      </c>
      <c r="O41" s="40">
        <f>COUNTIF(Vertices[Eigenvector Centrality],"&gt;= "&amp;N41)-COUNTIF(Vertices[Eigenvector Centrality],"&gt;="&amp;N42)</f>
        <v>1</v>
      </c>
      <c r="P41" s="39">
        <f aca="true" t="shared" si="16" ref="P41:P56">P40+($P$57-$P$2)/BinDivisor</f>
        <v>3.4675331818181796</v>
      </c>
      <c r="Q41" s="40">
        <f>COUNTIF(Vertices[PageRank],"&gt;= "&amp;P41)-COUNTIF(Vertices[PageRank],"&gt;="&amp;P42)</f>
        <v>0</v>
      </c>
      <c r="R41" s="39">
        <f aca="true" t="shared" si="17" ref="R41:R56">R40+($R$57-$R$2)/BinDivisor</f>
        <v>0.3190909090909091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6.109090909090907</v>
      </c>
      <c r="I42" s="38">
        <f>COUNTIF(Vertices[Out-Degree],"&gt;= "&amp;H42)-COUNTIF(Vertices[Out-Degree],"&gt;="&amp;H43)</f>
        <v>0</v>
      </c>
      <c r="J42" s="37">
        <f t="shared" si="13"/>
        <v>281.7648486545455</v>
      </c>
      <c r="K42" s="38">
        <f>COUNTIF(Vertices[Betweenness Centrality],"&gt;= "&amp;J42)-COUNTIF(Vertices[Betweenness Centrality],"&gt;="&amp;J43)</f>
        <v>0</v>
      </c>
      <c r="L42" s="37">
        <f t="shared" si="14"/>
        <v>0.014973381818181811</v>
      </c>
      <c r="M42" s="38">
        <f>COUNTIF(Vertices[Closeness Centrality],"&gt;= "&amp;L42)-COUNTIF(Vertices[Closeness Centrality],"&gt;="&amp;L43)</f>
        <v>0</v>
      </c>
      <c r="N42" s="37">
        <f t="shared" si="15"/>
        <v>0.06777832727272726</v>
      </c>
      <c r="O42" s="38">
        <f>COUNTIF(Vertices[Eigenvector Centrality],"&gt;= "&amp;N42)-COUNTIF(Vertices[Eigenvector Centrality],"&gt;="&amp;N43)</f>
        <v>0</v>
      </c>
      <c r="P42" s="37">
        <f t="shared" si="16"/>
        <v>3.581542818181816</v>
      </c>
      <c r="Q42" s="38">
        <f>COUNTIF(Vertices[PageRank],"&gt;= "&amp;P42)-COUNTIF(Vertices[PageRank],"&gt;="&amp;P43)</f>
        <v>1</v>
      </c>
      <c r="R42" s="37">
        <f t="shared" si="17"/>
        <v>0.33090909090909093</v>
      </c>
      <c r="S42" s="43">
        <f>COUNTIF(Vertices[Clustering Coefficient],"&gt;= "&amp;R42)-COUNTIF(Vertices[Clustering Coefficient],"&gt;="&amp;R43)</f>
        <v>1</v>
      </c>
      <c r="T42" s="37" t="e">
        <f ca="1" t="shared" si="18"/>
        <v>#REF!</v>
      </c>
      <c r="U42" s="38" t="e">
        <f ca="1" t="shared" si="0"/>
        <v>#REF!</v>
      </c>
    </row>
    <row r="43" spans="4:21" ht="15">
      <c r="D43" s="32">
        <f t="shared" si="10"/>
        <v>0</v>
      </c>
      <c r="E43" s="3">
        <f>COUNTIF(Vertices[Degree],"&gt;= "&amp;D43)-COUNTIF(Vertices[Degree],"&gt;="&amp;D44)</f>
        <v>0</v>
      </c>
      <c r="F43" s="39">
        <f t="shared" si="11"/>
        <v>6.8545454545454545</v>
      </c>
      <c r="G43" s="40">
        <f>COUNTIF(Vertices[In-Degree],"&gt;= "&amp;F43)-COUNTIF(Vertices[In-Degree],"&gt;="&amp;F44)</f>
        <v>0</v>
      </c>
      <c r="H43" s="39">
        <f t="shared" si="12"/>
        <v>6.3272727272727245</v>
      </c>
      <c r="I43" s="40">
        <f>COUNTIF(Vertices[Out-Degree],"&gt;= "&amp;H43)-COUNTIF(Vertices[Out-Degree],"&gt;="&amp;H44)</f>
        <v>0</v>
      </c>
      <c r="J43" s="39">
        <f t="shared" si="13"/>
        <v>291.8278789636364</v>
      </c>
      <c r="K43" s="40">
        <f>COUNTIF(Vertices[Betweenness Centrality],"&gt;= "&amp;J43)-COUNTIF(Vertices[Betweenness Centrality],"&gt;="&amp;J44)</f>
        <v>0</v>
      </c>
      <c r="L43" s="39">
        <f t="shared" si="14"/>
        <v>0.015508145454545447</v>
      </c>
      <c r="M43" s="40">
        <f>COUNTIF(Vertices[Closeness Centrality],"&gt;= "&amp;L43)-COUNTIF(Vertices[Closeness Centrality],"&gt;="&amp;L44)</f>
        <v>0</v>
      </c>
      <c r="N43" s="39">
        <f t="shared" si="15"/>
        <v>0.07019898181818181</v>
      </c>
      <c r="O43" s="40">
        <f>COUNTIF(Vertices[Eigenvector Centrality],"&gt;= "&amp;N43)-COUNTIF(Vertices[Eigenvector Centrality],"&gt;="&amp;N44)</f>
        <v>0</v>
      </c>
      <c r="P43" s="39">
        <f t="shared" si="16"/>
        <v>3.695552454545452</v>
      </c>
      <c r="Q43" s="40">
        <f>COUNTIF(Vertices[PageRank],"&gt;= "&amp;P43)-COUNTIF(Vertices[PageRank],"&gt;="&amp;P44)</f>
        <v>0</v>
      </c>
      <c r="R43" s="39">
        <f t="shared" si="17"/>
        <v>0.34272727272727277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7.090909090909091</v>
      </c>
      <c r="G44" s="38">
        <f>COUNTIF(Vertices[In-Degree],"&gt;= "&amp;F44)-COUNTIF(Vertices[In-Degree],"&gt;="&amp;F45)</f>
        <v>0</v>
      </c>
      <c r="H44" s="37">
        <f t="shared" si="12"/>
        <v>6.545454545454542</v>
      </c>
      <c r="I44" s="38">
        <f>COUNTIF(Vertices[Out-Degree],"&gt;= "&amp;H44)-COUNTIF(Vertices[Out-Degree],"&gt;="&amp;H45)</f>
        <v>0</v>
      </c>
      <c r="J44" s="37">
        <f t="shared" si="13"/>
        <v>301.8909092727273</v>
      </c>
      <c r="K44" s="38">
        <f>COUNTIF(Vertices[Betweenness Centrality],"&gt;= "&amp;J44)-COUNTIF(Vertices[Betweenness Centrality],"&gt;="&amp;J45)</f>
        <v>0</v>
      </c>
      <c r="L44" s="37">
        <f t="shared" si="14"/>
        <v>0.016042909090909083</v>
      </c>
      <c r="M44" s="38">
        <f>COUNTIF(Vertices[Closeness Centrality],"&gt;= "&amp;L44)-COUNTIF(Vertices[Closeness Centrality],"&gt;="&amp;L45)</f>
        <v>0</v>
      </c>
      <c r="N44" s="37">
        <f t="shared" si="15"/>
        <v>0.07261963636363636</v>
      </c>
      <c r="O44" s="38">
        <f>COUNTIF(Vertices[Eigenvector Centrality],"&gt;= "&amp;N44)-COUNTIF(Vertices[Eigenvector Centrality],"&gt;="&amp;N45)</f>
        <v>0</v>
      </c>
      <c r="P44" s="37">
        <f t="shared" si="16"/>
        <v>3.8095620909090884</v>
      </c>
      <c r="Q44" s="38">
        <f>COUNTIF(Vertices[PageRank],"&gt;= "&amp;P44)-COUNTIF(Vertices[PageRank],"&gt;="&amp;P45)</f>
        <v>0</v>
      </c>
      <c r="R44" s="37">
        <f t="shared" si="17"/>
        <v>0.3545454545454546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6.76363636363636</v>
      </c>
      <c r="I45" s="40">
        <f>COUNTIF(Vertices[Out-Degree],"&gt;= "&amp;H45)-COUNTIF(Vertices[Out-Degree],"&gt;="&amp;H46)</f>
        <v>0</v>
      </c>
      <c r="J45" s="39">
        <f t="shared" si="13"/>
        <v>311.9539395818182</v>
      </c>
      <c r="K45" s="40">
        <f>COUNTIF(Vertices[Betweenness Centrality],"&gt;= "&amp;J45)-COUNTIF(Vertices[Betweenness Centrality],"&gt;="&amp;J46)</f>
        <v>0</v>
      </c>
      <c r="L45" s="39">
        <f t="shared" si="14"/>
        <v>0.01657767272727272</v>
      </c>
      <c r="M45" s="40">
        <f>COUNTIF(Vertices[Closeness Centrality],"&gt;= "&amp;L45)-COUNTIF(Vertices[Closeness Centrality],"&gt;="&amp;L46)</f>
        <v>12</v>
      </c>
      <c r="N45" s="39">
        <f t="shared" si="15"/>
        <v>0.07504029090909091</v>
      </c>
      <c r="O45" s="40">
        <f>COUNTIF(Vertices[Eigenvector Centrality],"&gt;= "&amp;N45)-COUNTIF(Vertices[Eigenvector Centrality],"&gt;="&amp;N46)</f>
        <v>0</v>
      </c>
      <c r="P45" s="39">
        <f t="shared" si="16"/>
        <v>3.9235717272727246</v>
      </c>
      <c r="Q45" s="40">
        <f>COUNTIF(Vertices[PageRank],"&gt;= "&amp;P45)-COUNTIF(Vertices[PageRank],"&gt;="&amp;P46)</f>
        <v>0</v>
      </c>
      <c r="R45" s="39">
        <f t="shared" si="17"/>
        <v>0.36636363636363645</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6.981818181818178</v>
      </c>
      <c r="I46" s="38">
        <f>COUNTIF(Vertices[Out-Degree],"&gt;= "&amp;H46)-COUNTIF(Vertices[Out-Degree],"&gt;="&amp;H47)</f>
        <v>0</v>
      </c>
      <c r="J46" s="37">
        <f t="shared" si="13"/>
        <v>322.0169698909091</v>
      </c>
      <c r="K46" s="38">
        <f>COUNTIF(Vertices[Betweenness Centrality],"&gt;= "&amp;J46)-COUNTIF(Vertices[Betweenness Centrality],"&gt;="&amp;J47)</f>
        <v>0</v>
      </c>
      <c r="L46" s="37">
        <f t="shared" si="14"/>
        <v>0.017112436363636355</v>
      </c>
      <c r="M46" s="38">
        <f>COUNTIF(Vertices[Closeness Centrality],"&gt;= "&amp;L46)-COUNTIF(Vertices[Closeness Centrality],"&gt;="&amp;L47)</f>
        <v>1</v>
      </c>
      <c r="N46" s="37">
        <f t="shared" si="15"/>
        <v>0.07746094545454546</v>
      </c>
      <c r="O46" s="38">
        <f>COUNTIF(Vertices[Eigenvector Centrality],"&gt;= "&amp;N46)-COUNTIF(Vertices[Eigenvector Centrality],"&gt;="&amp;N47)</f>
        <v>3</v>
      </c>
      <c r="P46" s="37">
        <f t="shared" si="16"/>
        <v>4.037581363636361</v>
      </c>
      <c r="Q46" s="38">
        <f>COUNTIF(Vertices[PageRank],"&gt;= "&amp;P46)-COUNTIF(Vertices[PageRank],"&gt;="&amp;P47)</f>
        <v>0</v>
      </c>
      <c r="R46" s="37">
        <f t="shared" si="17"/>
        <v>0.3781818181818183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7.199999999999996</v>
      </c>
      <c r="I47" s="40">
        <f>COUNTIF(Vertices[Out-Degree],"&gt;= "&amp;H47)-COUNTIF(Vertices[Out-Degree],"&gt;="&amp;H48)</f>
        <v>0</v>
      </c>
      <c r="J47" s="39">
        <f t="shared" si="13"/>
        <v>332.0800002</v>
      </c>
      <c r="K47" s="40">
        <f>COUNTIF(Vertices[Betweenness Centrality],"&gt;= "&amp;J47)-COUNTIF(Vertices[Betweenness Centrality],"&gt;="&amp;J48)</f>
        <v>0</v>
      </c>
      <c r="L47" s="39">
        <f t="shared" si="14"/>
        <v>0.01764719999999999</v>
      </c>
      <c r="M47" s="40">
        <f>COUNTIF(Vertices[Closeness Centrality],"&gt;= "&amp;L47)-COUNTIF(Vertices[Closeness Centrality],"&gt;="&amp;L48)</f>
        <v>1</v>
      </c>
      <c r="N47" s="39">
        <f t="shared" si="15"/>
        <v>0.07988160000000001</v>
      </c>
      <c r="O47" s="40">
        <f>COUNTIF(Vertices[Eigenvector Centrality],"&gt;= "&amp;N47)-COUNTIF(Vertices[Eigenvector Centrality],"&gt;="&amp;N48)</f>
        <v>0</v>
      </c>
      <c r="P47" s="39">
        <f t="shared" si="16"/>
        <v>4.151590999999998</v>
      </c>
      <c r="Q47" s="40">
        <f>COUNTIF(Vertices[PageRank],"&gt;= "&amp;P47)-COUNTIF(Vertices[PageRank],"&gt;="&amp;P48)</f>
        <v>0</v>
      </c>
      <c r="R47" s="39">
        <f t="shared" si="17"/>
        <v>0.3900000000000001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7.4181818181818135</v>
      </c>
      <c r="I48" s="38">
        <f>COUNTIF(Vertices[Out-Degree],"&gt;= "&amp;H48)-COUNTIF(Vertices[Out-Degree],"&gt;="&amp;H49)</f>
        <v>0</v>
      </c>
      <c r="J48" s="37">
        <f t="shared" si="13"/>
        <v>342.14303050909086</v>
      </c>
      <c r="K48" s="38">
        <f>COUNTIF(Vertices[Betweenness Centrality],"&gt;= "&amp;J48)-COUNTIF(Vertices[Betweenness Centrality],"&gt;="&amp;J49)</f>
        <v>0</v>
      </c>
      <c r="L48" s="37">
        <f t="shared" si="14"/>
        <v>0.018181963636363627</v>
      </c>
      <c r="M48" s="38">
        <f>COUNTIF(Vertices[Closeness Centrality],"&gt;= "&amp;L48)-COUNTIF(Vertices[Closeness Centrality],"&gt;="&amp;L49)</f>
        <v>0</v>
      </c>
      <c r="N48" s="37">
        <f t="shared" si="15"/>
        <v>0.08230225454545456</v>
      </c>
      <c r="O48" s="38">
        <f>COUNTIF(Vertices[Eigenvector Centrality],"&gt;= "&amp;N48)-COUNTIF(Vertices[Eigenvector Centrality],"&gt;="&amp;N49)</f>
        <v>0</v>
      </c>
      <c r="P48" s="37">
        <f t="shared" si="16"/>
        <v>4.265600636363635</v>
      </c>
      <c r="Q48" s="38">
        <f>COUNTIF(Vertices[PageRank],"&gt;= "&amp;P48)-COUNTIF(Vertices[PageRank],"&gt;="&amp;P49)</f>
        <v>0</v>
      </c>
      <c r="R48" s="37">
        <f t="shared" si="17"/>
        <v>0.40181818181818196</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7.636363636363631</v>
      </c>
      <c r="I49" s="40">
        <f>COUNTIF(Vertices[Out-Degree],"&gt;= "&amp;H49)-COUNTIF(Vertices[Out-Degree],"&gt;="&amp;H50)</f>
        <v>0</v>
      </c>
      <c r="J49" s="39">
        <f t="shared" si="13"/>
        <v>352.20606081818175</v>
      </c>
      <c r="K49" s="40">
        <f>COUNTIF(Vertices[Betweenness Centrality],"&gt;= "&amp;J49)-COUNTIF(Vertices[Betweenness Centrality],"&gt;="&amp;J50)</f>
        <v>0</v>
      </c>
      <c r="L49" s="39">
        <f t="shared" si="14"/>
        <v>0.018716727272727263</v>
      </c>
      <c r="M49" s="40">
        <f>COUNTIF(Vertices[Closeness Centrality],"&gt;= "&amp;L49)-COUNTIF(Vertices[Closeness Centrality],"&gt;="&amp;L50)</f>
        <v>1</v>
      </c>
      <c r="N49" s="39">
        <f t="shared" si="15"/>
        <v>0.08472290909090911</v>
      </c>
      <c r="O49" s="40">
        <f>COUNTIF(Vertices[Eigenvector Centrality],"&gt;= "&amp;N49)-COUNTIF(Vertices[Eigenvector Centrality],"&gt;="&amp;N50)</f>
        <v>0</v>
      </c>
      <c r="P49" s="39">
        <f t="shared" si="16"/>
        <v>4.379610272727271</v>
      </c>
      <c r="Q49" s="40">
        <f>COUNTIF(Vertices[PageRank],"&gt;= "&amp;P49)-COUNTIF(Vertices[PageRank],"&gt;="&amp;P50)</f>
        <v>0</v>
      </c>
      <c r="R49" s="39">
        <f t="shared" si="17"/>
        <v>0.4136363636363638</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7.854545454545449</v>
      </c>
      <c r="I50" s="38">
        <f>COUNTIF(Vertices[Out-Degree],"&gt;= "&amp;H50)-COUNTIF(Vertices[Out-Degree],"&gt;="&amp;H51)</f>
        <v>0</v>
      </c>
      <c r="J50" s="37">
        <f t="shared" si="13"/>
        <v>362.26909112727265</v>
      </c>
      <c r="K50" s="38">
        <f>COUNTIF(Vertices[Betweenness Centrality],"&gt;= "&amp;J50)-COUNTIF(Vertices[Betweenness Centrality],"&gt;="&amp;J51)</f>
        <v>0</v>
      </c>
      <c r="L50" s="37">
        <f t="shared" si="14"/>
        <v>0.0192514909090909</v>
      </c>
      <c r="M50" s="38">
        <f>COUNTIF(Vertices[Closeness Centrality],"&gt;= "&amp;L50)-COUNTIF(Vertices[Closeness Centrality],"&gt;="&amp;L51)</f>
        <v>0</v>
      </c>
      <c r="N50" s="37">
        <f t="shared" si="15"/>
        <v>0.08714356363636366</v>
      </c>
      <c r="O50" s="38">
        <f>COUNTIF(Vertices[Eigenvector Centrality],"&gt;= "&amp;N50)-COUNTIF(Vertices[Eigenvector Centrality],"&gt;="&amp;N51)</f>
        <v>0</v>
      </c>
      <c r="P50" s="37">
        <f t="shared" si="16"/>
        <v>4.493619909090908</v>
      </c>
      <c r="Q50" s="38">
        <f>COUNTIF(Vertices[PageRank],"&gt;= "&amp;P50)-COUNTIF(Vertices[PageRank],"&gt;="&amp;P51)</f>
        <v>0</v>
      </c>
      <c r="R50" s="37">
        <f t="shared" si="17"/>
        <v>0.42545454545454564</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8.072727272727267</v>
      </c>
      <c r="I51" s="40">
        <f>COUNTIF(Vertices[Out-Degree],"&gt;= "&amp;H51)-COUNTIF(Vertices[Out-Degree],"&gt;="&amp;H52)</f>
        <v>0</v>
      </c>
      <c r="J51" s="39">
        <f t="shared" si="13"/>
        <v>372.33212143636354</v>
      </c>
      <c r="K51" s="40">
        <f>COUNTIF(Vertices[Betweenness Centrality],"&gt;= "&amp;J51)-COUNTIF(Vertices[Betweenness Centrality],"&gt;="&amp;J52)</f>
        <v>0</v>
      </c>
      <c r="L51" s="39">
        <f t="shared" si="14"/>
        <v>0.019786254545454535</v>
      </c>
      <c r="M51" s="40">
        <f>COUNTIF(Vertices[Closeness Centrality],"&gt;= "&amp;L51)-COUNTIF(Vertices[Closeness Centrality],"&gt;="&amp;L52)</f>
        <v>2</v>
      </c>
      <c r="N51" s="39">
        <f t="shared" si="15"/>
        <v>0.08956421818181821</v>
      </c>
      <c r="O51" s="40">
        <f>COUNTIF(Vertices[Eigenvector Centrality],"&gt;= "&amp;N51)-COUNTIF(Vertices[Eigenvector Centrality],"&gt;="&amp;N52)</f>
        <v>0</v>
      </c>
      <c r="P51" s="39">
        <f t="shared" si="16"/>
        <v>4.607629545454545</v>
      </c>
      <c r="Q51" s="40">
        <f>COUNTIF(Vertices[PageRank],"&gt;= "&amp;P51)-COUNTIF(Vertices[PageRank],"&gt;="&amp;P52)</f>
        <v>0</v>
      </c>
      <c r="R51" s="39">
        <f t="shared" si="17"/>
        <v>0.4372727272727275</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8.290909090909086</v>
      </c>
      <c r="I52" s="38">
        <f>COUNTIF(Vertices[Out-Degree],"&gt;= "&amp;H52)-COUNTIF(Vertices[Out-Degree],"&gt;="&amp;H53)</f>
        <v>0</v>
      </c>
      <c r="J52" s="37">
        <f t="shared" si="13"/>
        <v>382.3951517454544</v>
      </c>
      <c r="K52" s="38">
        <f>COUNTIF(Vertices[Betweenness Centrality],"&gt;= "&amp;J52)-COUNTIF(Vertices[Betweenness Centrality],"&gt;="&amp;J53)</f>
        <v>0</v>
      </c>
      <c r="L52" s="37">
        <f t="shared" si="14"/>
        <v>0.02032101818181817</v>
      </c>
      <c r="M52" s="38">
        <f>COUNTIF(Vertices[Closeness Centrality],"&gt;= "&amp;L52)-COUNTIF(Vertices[Closeness Centrality],"&gt;="&amp;L53)</f>
        <v>2</v>
      </c>
      <c r="N52" s="37">
        <f t="shared" si="15"/>
        <v>0.09198487272727277</v>
      </c>
      <c r="O52" s="38">
        <f>COUNTIF(Vertices[Eigenvector Centrality],"&gt;= "&amp;N52)-COUNTIF(Vertices[Eigenvector Centrality],"&gt;="&amp;N53)</f>
        <v>0</v>
      </c>
      <c r="P52" s="37">
        <f t="shared" si="16"/>
        <v>4.7216391818181815</v>
      </c>
      <c r="Q52" s="38">
        <f>COUNTIF(Vertices[PageRank],"&gt;= "&amp;P52)-COUNTIF(Vertices[PageRank],"&gt;="&amp;P53)</f>
        <v>0</v>
      </c>
      <c r="R52" s="37">
        <f t="shared" si="17"/>
        <v>0.4490909090909093</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8.509090909090904</v>
      </c>
      <c r="I53" s="40">
        <f>COUNTIF(Vertices[Out-Degree],"&gt;= "&amp;H53)-COUNTIF(Vertices[Out-Degree],"&gt;="&amp;H54)</f>
        <v>0</v>
      </c>
      <c r="J53" s="39">
        <f t="shared" si="13"/>
        <v>392.4581820545453</v>
      </c>
      <c r="K53" s="40">
        <f>COUNTIF(Vertices[Betweenness Centrality],"&gt;= "&amp;J53)-COUNTIF(Vertices[Betweenness Centrality],"&gt;="&amp;J54)</f>
        <v>0</v>
      </c>
      <c r="L53" s="39">
        <f t="shared" si="14"/>
        <v>0.020855781818181807</v>
      </c>
      <c r="M53" s="40">
        <f>COUNTIF(Vertices[Closeness Centrality],"&gt;= "&amp;L53)-COUNTIF(Vertices[Closeness Centrality],"&gt;="&amp;L54)</f>
        <v>0</v>
      </c>
      <c r="N53" s="39">
        <f t="shared" si="15"/>
        <v>0.09440552727272732</v>
      </c>
      <c r="O53" s="40">
        <f>COUNTIF(Vertices[Eigenvector Centrality],"&gt;= "&amp;N53)-COUNTIF(Vertices[Eigenvector Centrality],"&gt;="&amp;N54)</f>
        <v>0</v>
      </c>
      <c r="P53" s="39">
        <f t="shared" si="16"/>
        <v>4.835648818181818</v>
      </c>
      <c r="Q53" s="40">
        <f>COUNTIF(Vertices[PageRank],"&gt;= "&amp;P53)-COUNTIF(Vertices[PageRank],"&gt;="&amp;P54)</f>
        <v>0</v>
      </c>
      <c r="R53" s="39">
        <f t="shared" si="17"/>
        <v>0.46090909090909116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8.727272727272723</v>
      </c>
      <c r="I54" s="38">
        <f>COUNTIF(Vertices[Out-Degree],"&gt;= "&amp;H54)-COUNTIF(Vertices[Out-Degree],"&gt;="&amp;H55)</f>
        <v>0</v>
      </c>
      <c r="J54" s="37">
        <f t="shared" si="13"/>
        <v>402.5212123636362</v>
      </c>
      <c r="K54" s="38">
        <f>COUNTIF(Vertices[Betweenness Centrality],"&gt;= "&amp;J54)-COUNTIF(Vertices[Betweenness Centrality],"&gt;="&amp;J55)</f>
        <v>0</v>
      </c>
      <c r="L54" s="37">
        <f t="shared" si="14"/>
        <v>0.021390545454545443</v>
      </c>
      <c r="M54" s="38">
        <f>COUNTIF(Vertices[Closeness Centrality],"&gt;= "&amp;L54)-COUNTIF(Vertices[Closeness Centrality],"&gt;="&amp;L55)</f>
        <v>0</v>
      </c>
      <c r="N54" s="37">
        <f t="shared" si="15"/>
        <v>0.09682618181818187</v>
      </c>
      <c r="O54" s="38">
        <f>COUNTIF(Vertices[Eigenvector Centrality],"&gt;= "&amp;N54)-COUNTIF(Vertices[Eigenvector Centrality],"&gt;="&amp;N55)</f>
        <v>0</v>
      </c>
      <c r="P54" s="37">
        <f t="shared" si="16"/>
        <v>4.949658454545455</v>
      </c>
      <c r="Q54" s="38">
        <f>COUNTIF(Vertices[PageRank],"&gt;= "&amp;P54)-COUNTIF(Vertices[PageRank],"&gt;="&amp;P55)</f>
        <v>0</v>
      </c>
      <c r="R54" s="37">
        <f t="shared" si="17"/>
        <v>0.472727272727273</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8.945454545454542</v>
      </c>
      <c r="I55" s="40">
        <f>COUNTIF(Vertices[Out-Degree],"&gt;= "&amp;H55)-COUNTIF(Vertices[Out-Degree],"&gt;="&amp;H56)</f>
        <v>0</v>
      </c>
      <c r="J55" s="39">
        <f t="shared" si="13"/>
        <v>412.5842426727271</v>
      </c>
      <c r="K55" s="40">
        <f>COUNTIF(Vertices[Betweenness Centrality],"&gt;= "&amp;J55)-COUNTIF(Vertices[Betweenness Centrality],"&gt;="&amp;J56)</f>
        <v>0</v>
      </c>
      <c r="L55" s="39">
        <f t="shared" si="14"/>
        <v>0.02192530909090908</v>
      </c>
      <c r="M55" s="40">
        <f>COUNTIF(Vertices[Closeness Centrality],"&gt;= "&amp;L55)-COUNTIF(Vertices[Closeness Centrality],"&gt;="&amp;L56)</f>
        <v>0</v>
      </c>
      <c r="N55" s="39">
        <f t="shared" si="15"/>
        <v>0.09924683636363642</v>
      </c>
      <c r="O55" s="40">
        <f>COUNTIF(Vertices[Eigenvector Centrality],"&gt;= "&amp;N55)-COUNTIF(Vertices[Eigenvector Centrality],"&gt;="&amp;N56)</f>
        <v>1</v>
      </c>
      <c r="P55" s="39">
        <f t="shared" si="16"/>
        <v>5.063668090909092</v>
      </c>
      <c r="Q55" s="40">
        <f>COUNTIF(Vertices[PageRank],"&gt;= "&amp;P55)-COUNTIF(Vertices[PageRank],"&gt;="&amp;P56)</f>
        <v>0</v>
      </c>
      <c r="R55" s="39">
        <f t="shared" si="17"/>
        <v>0.48454545454545483</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9.16363636363636</v>
      </c>
      <c r="I56" s="38">
        <f>COUNTIF(Vertices[Out-Degree],"&gt;= "&amp;H56)-COUNTIF(Vertices[Out-Degree],"&gt;="&amp;H57)</f>
        <v>1</v>
      </c>
      <c r="J56" s="37">
        <f t="shared" si="13"/>
        <v>422.647272981818</v>
      </c>
      <c r="K56" s="38">
        <f>COUNTIF(Vertices[Betweenness Centrality],"&gt;= "&amp;J56)-COUNTIF(Vertices[Betweenness Centrality],"&gt;="&amp;J57)</f>
        <v>0</v>
      </c>
      <c r="L56" s="37">
        <f t="shared" si="14"/>
        <v>0.022460072727272715</v>
      </c>
      <c r="M56" s="38">
        <f>COUNTIF(Vertices[Closeness Centrality],"&gt;= "&amp;L56)-COUNTIF(Vertices[Closeness Centrality],"&gt;="&amp;L57)</f>
        <v>1</v>
      </c>
      <c r="N56" s="37">
        <f t="shared" si="15"/>
        <v>0.10166749090909097</v>
      </c>
      <c r="O56" s="38">
        <f>COUNTIF(Vertices[Eigenvector Centrality],"&gt;= "&amp;N56)-COUNTIF(Vertices[Eigenvector Centrality],"&gt;="&amp;N57)</f>
        <v>0</v>
      </c>
      <c r="P56" s="37">
        <f t="shared" si="16"/>
        <v>5.177677727272728</v>
      </c>
      <c r="Q56" s="38">
        <f>COUNTIF(Vertices[PageRank],"&gt;= "&amp;P56)-COUNTIF(Vertices[PageRank],"&gt;="&amp;P57)</f>
        <v>0</v>
      </c>
      <c r="R56" s="37">
        <f t="shared" si="17"/>
        <v>0.4963636363636367</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12</v>
      </c>
      <c r="I57" s="42">
        <f>COUNTIF(Vertices[Out-Degree],"&gt;= "&amp;H57)-COUNTIF(Vertices[Out-Degree],"&gt;="&amp;H58)</f>
        <v>1</v>
      </c>
      <c r="J57" s="41">
        <f>MAX(Vertices[Betweenness Centrality])</f>
        <v>553.466667</v>
      </c>
      <c r="K57" s="42">
        <f>COUNTIF(Vertices[Betweenness Centrality],"&gt;= "&amp;J57)-COUNTIF(Vertices[Betweenness Centrality],"&gt;="&amp;J58)</f>
        <v>1</v>
      </c>
      <c r="L57" s="41">
        <f>MAX(Vertices[Closeness Centrality])</f>
        <v>0.029412</v>
      </c>
      <c r="M57" s="42">
        <f>COUNTIF(Vertices[Closeness Centrality],"&gt;= "&amp;L57)-COUNTIF(Vertices[Closeness Centrality],"&gt;="&amp;L58)</f>
        <v>1</v>
      </c>
      <c r="N57" s="41">
        <f>MAX(Vertices[Eigenvector Centrality])</f>
        <v>0.133136</v>
      </c>
      <c r="O57" s="42">
        <f>COUNTIF(Vertices[Eigenvector Centrality],"&gt;= "&amp;N57)-COUNTIF(Vertices[Eigenvector Centrality],"&gt;="&amp;N58)</f>
        <v>1</v>
      </c>
      <c r="P57" s="41">
        <f>MAX(Vertices[PageRank])</f>
        <v>6.659803</v>
      </c>
      <c r="Q57" s="42">
        <f>COUNTIF(Vertices[PageRank],"&gt;= "&amp;P57)-COUNTIF(Vertices[PageRank],"&gt;="&amp;P58)</f>
        <v>1</v>
      </c>
      <c r="R57" s="41">
        <f>MAX(Vertices[Clustering Coefficient])</f>
        <v>0.65</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1.7333333333333334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1.7333333333333334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553.466667</v>
      </c>
    </row>
    <row r="99" spans="1:2" ht="15">
      <c r="A99" s="33" t="s">
        <v>102</v>
      </c>
      <c r="B99" s="47">
        <f>_xlfn.IFERROR(AVERAGE(Vertices[Betweenness Centrality]),NoMetricMessage)</f>
        <v>29.999999966666667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0.029412</v>
      </c>
    </row>
    <row r="113" spans="1:2" ht="15">
      <c r="A113" s="33" t="s">
        <v>108</v>
      </c>
      <c r="B113" s="47">
        <f>_xlfn.IFERROR(AVERAGE(Vertices[Closeness Centrality]),NoMetricMessage)</f>
        <v>0.01624416666666666</v>
      </c>
    </row>
    <row r="114" spans="1:2" ht="15">
      <c r="A114" s="33" t="s">
        <v>109</v>
      </c>
      <c r="B114" s="47">
        <f>_xlfn.IFERROR(MEDIAN(Vertices[Closeness Centrality]),NoMetricMessage)</f>
        <v>0.016667</v>
      </c>
    </row>
    <row r="125" spans="1:2" ht="15">
      <c r="A125" s="33" t="s">
        <v>112</v>
      </c>
      <c r="B125" s="47">
        <f>IF(COUNT(Vertices[Eigenvector Centrality])&gt;0,N2,NoMetricMessage)</f>
        <v>0</v>
      </c>
    </row>
    <row r="126" spans="1:2" ht="15">
      <c r="A126" s="33" t="s">
        <v>113</v>
      </c>
      <c r="B126" s="47">
        <f>IF(COUNT(Vertices[Eigenvector Centrality])&gt;0,N57,NoMetricMessage)</f>
        <v>0.133136</v>
      </c>
    </row>
    <row r="127" spans="1:2" ht="15">
      <c r="A127" s="33" t="s">
        <v>114</v>
      </c>
      <c r="B127" s="47">
        <f>_xlfn.IFERROR(AVERAGE(Vertices[Eigenvector Centrality]),NoMetricMessage)</f>
        <v>0.03333359999999999</v>
      </c>
    </row>
    <row r="128" spans="1:2" ht="15">
      <c r="A128" s="33" t="s">
        <v>115</v>
      </c>
      <c r="B128" s="47">
        <f>_xlfn.IFERROR(MEDIAN(Vertices[Eigenvector Centrality]),NoMetricMessage)</f>
        <v>0.01979</v>
      </c>
    </row>
    <row r="139" spans="1:2" ht="15">
      <c r="A139" s="33" t="s">
        <v>140</v>
      </c>
      <c r="B139" s="47">
        <f>IF(COUNT(Vertices[PageRank])&gt;0,P2,NoMetricMessage)</f>
        <v>0.389273</v>
      </c>
    </row>
    <row r="140" spans="1:2" ht="15">
      <c r="A140" s="33" t="s">
        <v>141</v>
      </c>
      <c r="B140" s="47">
        <f>IF(COUNT(Vertices[PageRank])&gt;0,P57,NoMetricMessage)</f>
        <v>6.659803</v>
      </c>
    </row>
    <row r="141" spans="1:2" ht="15">
      <c r="A141" s="33" t="s">
        <v>142</v>
      </c>
      <c r="B141" s="47">
        <f>_xlfn.IFERROR(AVERAGE(Vertices[PageRank]),NoMetricMessage)</f>
        <v>0.9999821666666666</v>
      </c>
    </row>
    <row r="142" spans="1:2" ht="15">
      <c r="A142" s="33" t="s">
        <v>143</v>
      </c>
      <c r="B142" s="47">
        <f>_xlfn.IFERROR(MEDIAN(Vertices[PageRank]),NoMetricMessage)</f>
        <v>0.419563</v>
      </c>
    </row>
    <row r="153" spans="1:2" ht="15">
      <c r="A153" s="33" t="s">
        <v>118</v>
      </c>
      <c r="B153" s="47">
        <f>IF(COUNT(Vertices[Clustering Coefficient])&gt;0,R2,NoMetricMessage)</f>
        <v>0</v>
      </c>
    </row>
    <row r="154" spans="1:2" ht="15">
      <c r="A154" s="33" t="s">
        <v>119</v>
      </c>
      <c r="B154" s="47">
        <f>IF(COUNT(Vertices[Clustering Coefficient])&gt;0,R57,NoMetricMessage)</f>
        <v>0.65</v>
      </c>
    </row>
    <row r="155" spans="1:2" ht="15">
      <c r="A155" s="33" t="s">
        <v>120</v>
      </c>
      <c r="B155" s="47">
        <f>_xlfn.IFERROR(AVERAGE(Vertices[Clustering Coefficient]),NoMetricMessage)</f>
        <v>0.1462147793726741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1185</v>
      </c>
    </row>
    <row r="25" spans="10:11" ht="409.5">
      <c r="J25" t="s">
        <v>211</v>
      </c>
      <c r="K25" s="13" t="s">
        <v>1187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04F1-6C60-4CAE-8ADA-E3FE95104301}">
  <dimension ref="A1:L94"/>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s>
  <sheetData>
    <row r="1" spans="1:12" ht="15" customHeight="1">
      <c r="A1" s="13" t="s">
        <v>790</v>
      </c>
      <c r="B1" s="13" t="s">
        <v>796</v>
      </c>
      <c r="C1" s="13" t="s">
        <v>797</v>
      </c>
      <c r="D1" s="13" t="s">
        <v>799</v>
      </c>
      <c r="E1" s="13" t="s">
        <v>798</v>
      </c>
      <c r="F1" s="13" t="s">
        <v>803</v>
      </c>
      <c r="G1" s="80" t="s">
        <v>802</v>
      </c>
      <c r="H1" s="80" t="s">
        <v>805</v>
      </c>
      <c r="I1" s="80" t="s">
        <v>804</v>
      </c>
      <c r="J1" s="80" t="s">
        <v>807</v>
      </c>
      <c r="K1" s="13" t="s">
        <v>806</v>
      </c>
      <c r="L1" s="13" t="s">
        <v>808</v>
      </c>
    </row>
    <row r="2" spans="1:12" ht="15">
      <c r="A2" s="85" t="s">
        <v>322</v>
      </c>
      <c r="B2" s="80">
        <v>3</v>
      </c>
      <c r="C2" s="85" t="s">
        <v>322</v>
      </c>
      <c r="D2" s="80">
        <v>1</v>
      </c>
      <c r="E2" s="85" t="s">
        <v>322</v>
      </c>
      <c r="F2" s="80">
        <v>2</v>
      </c>
      <c r="G2" s="80"/>
      <c r="H2" s="80"/>
      <c r="I2" s="80"/>
      <c r="J2" s="80"/>
      <c r="K2" s="85" t="s">
        <v>316</v>
      </c>
      <c r="L2" s="80">
        <v>1</v>
      </c>
    </row>
    <row r="3" spans="1:12" ht="15">
      <c r="A3" s="85" t="s">
        <v>791</v>
      </c>
      <c r="B3" s="80">
        <v>1</v>
      </c>
      <c r="C3" s="85" t="s">
        <v>317</v>
      </c>
      <c r="D3" s="80">
        <v>1</v>
      </c>
      <c r="E3" s="85" t="s">
        <v>800</v>
      </c>
      <c r="F3" s="80">
        <v>1</v>
      </c>
      <c r="G3" s="80"/>
      <c r="H3" s="80"/>
      <c r="I3" s="80"/>
      <c r="J3" s="80"/>
      <c r="K3" s="80"/>
      <c r="L3" s="80"/>
    </row>
    <row r="4" spans="1:12" ht="15">
      <c r="A4" s="85" t="s">
        <v>792</v>
      </c>
      <c r="B4" s="80">
        <v>1</v>
      </c>
      <c r="C4" s="80"/>
      <c r="D4" s="80"/>
      <c r="E4" s="85" t="s">
        <v>801</v>
      </c>
      <c r="F4" s="80">
        <v>1</v>
      </c>
      <c r="G4" s="80"/>
      <c r="H4" s="80"/>
      <c r="I4" s="80"/>
      <c r="J4" s="80"/>
      <c r="K4" s="80"/>
      <c r="L4" s="80"/>
    </row>
    <row r="5" spans="1:12" ht="15">
      <c r="A5" s="85" t="s">
        <v>793</v>
      </c>
      <c r="B5" s="80">
        <v>1</v>
      </c>
      <c r="C5" s="80"/>
      <c r="D5" s="80"/>
      <c r="E5" s="85" t="s">
        <v>324</v>
      </c>
      <c r="F5" s="80">
        <v>1</v>
      </c>
      <c r="G5" s="80"/>
      <c r="H5" s="80"/>
      <c r="I5" s="80"/>
      <c r="J5" s="80"/>
      <c r="K5" s="80"/>
      <c r="L5" s="80"/>
    </row>
    <row r="6" spans="1:12" ht="15">
      <c r="A6" s="85" t="s">
        <v>794</v>
      </c>
      <c r="B6" s="80">
        <v>1</v>
      </c>
      <c r="C6" s="80"/>
      <c r="D6" s="80"/>
      <c r="E6" s="85" t="s">
        <v>325</v>
      </c>
      <c r="F6" s="80">
        <v>1</v>
      </c>
      <c r="G6" s="80"/>
      <c r="H6" s="80"/>
      <c r="I6" s="80"/>
      <c r="J6" s="80"/>
      <c r="K6" s="80"/>
      <c r="L6" s="80"/>
    </row>
    <row r="7" spans="1:12" ht="15">
      <c r="A7" s="85" t="s">
        <v>795</v>
      </c>
      <c r="B7" s="80">
        <v>1</v>
      </c>
      <c r="C7" s="80"/>
      <c r="D7" s="80"/>
      <c r="E7" s="85" t="s">
        <v>326</v>
      </c>
      <c r="F7" s="80">
        <v>1</v>
      </c>
      <c r="G7" s="80"/>
      <c r="H7" s="80"/>
      <c r="I7" s="80"/>
      <c r="J7" s="80"/>
      <c r="K7" s="80"/>
      <c r="L7" s="80"/>
    </row>
    <row r="8" spans="1:12" ht="15">
      <c r="A8" s="85" t="s">
        <v>321</v>
      </c>
      <c r="B8" s="80">
        <v>1</v>
      </c>
      <c r="C8" s="80"/>
      <c r="D8" s="80"/>
      <c r="E8" s="85" t="s">
        <v>327</v>
      </c>
      <c r="F8" s="80">
        <v>1</v>
      </c>
      <c r="G8" s="80"/>
      <c r="H8" s="80"/>
      <c r="I8" s="80"/>
      <c r="J8" s="80"/>
      <c r="K8" s="80"/>
      <c r="L8" s="80"/>
    </row>
    <row r="9" spans="1:12" ht="15">
      <c r="A9" s="85" t="s">
        <v>319</v>
      </c>
      <c r="B9" s="80">
        <v>1</v>
      </c>
      <c r="C9" s="80"/>
      <c r="D9" s="80"/>
      <c r="E9" s="85" t="s">
        <v>329</v>
      </c>
      <c r="F9" s="80">
        <v>1</v>
      </c>
      <c r="G9" s="80"/>
      <c r="H9" s="80"/>
      <c r="I9" s="80"/>
      <c r="J9" s="80"/>
      <c r="K9" s="80"/>
      <c r="L9" s="80"/>
    </row>
    <row r="10" spans="1:12" ht="15">
      <c r="A10" s="85" t="s">
        <v>318</v>
      </c>
      <c r="B10" s="80">
        <v>1</v>
      </c>
      <c r="C10" s="80"/>
      <c r="D10" s="80"/>
      <c r="E10" s="85" t="s">
        <v>330</v>
      </c>
      <c r="F10" s="80">
        <v>1</v>
      </c>
      <c r="G10" s="80"/>
      <c r="H10" s="80"/>
      <c r="I10" s="80"/>
      <c r="J10" s="80"/>
      <c r="K10" s="80"/>
      <c r="L10" s="80"/>
    </row>
    <row r="11" spans="1:12" ht="15">
      <c r="A11" s="85" t="s">
        <v>317</v>
      </c>
      <c r="B11" s="80">
        <v>1</v>
      </c>
      <c r="C11" s="80"/>
      <c r="D11" s="80"/>
      <c r="E11" s="85" t="s">
        <v>318</v>
      </c>
      <c r="F11" s="80">
        <v>1</v>
      </c>
      <c r="G11" s="80"/>
      <c r="H11" s="80"/>
      <c r="I11" s="80"/>
      <c r="J11" s="80"/>
      <c r="K11" s="80"/>
      <c r="L11" s="80"/>
    </row>
    <row r="14" spans="1:12" ht="15" customHeight="1">
      <c r="A14" s="13" t="s">
        <v>812</v>
      </c>
      <c r="B14" s="13" t="s">
        <v>796</v>
      </c>
      <c r="C14" s="13" t="s">
        <v>816</v>
      </c>
      <c r="D14" s="13" t="s">
        <v>799</v>
      </c>
      <c r="E14" s="13" t="s">
        <v>817</v>
      </c>
      <c r="F14" s="13" t="s">
        <v>803</v>
      </c>
      <c r="G14" s="80" t="s">
        <v>818</v>
      </c>
      <c r="H14" s="80" t="s">
        <v>805</v>
      </c>
      <c r="I14" s="80" t="s">
        <v>819</v>
      </c>
      <c r="J14" s="80" t="s">
        <v>807</v>
      </c>
      <c r="K14" s="13" t="s">
        <v>820</v>
      </c>
      <c r="L14" s="13" t="s">
        <v>808</v>
      </c>
    </row>
    <row r="15" spans="1:12" ht="15">
      <c r="A15" s="80" t="s">
        <v>336</v>
      </c>
      <c r="B15" s="80">
        <v>7</v>
      </c>
      <c r="C15" s="80" t="s">
        <v>333</v>
      </c>
      <c r="D15" s="80">
        <v>1</v>
      </c>
      <c r="E15" s="80" t="s">
        <v>336</v>
      </c>
      <c r="F15" s="80">
        <v>7</v>
      </c>
      <c r="G15" s="80"/>
      <c r="H15" s="80"/>
      <c r="I15" s="80"/>
      <c r="J15" s="80"/>
      <c r="K15" s="80" t="s">
        <v>331</v>
      </c>
      <c r="L15" s="80">
        <v>1</v>
      </c>
    </row>
    <row r="16" spans="1:12" ht="15">
      <c r="A16" s="80" t="s">
        <v>333</v>
      </c>
      <c r="B16" s="80">
        <v>5</v>
      </c>
      <c r="C16" s="80" t="s">
        <v>332</v>
      </c>
      <c r="D16" s="80">
        <v>1</v>
      </c>
      <c r="E16" s="80" t="s">
        <v>333</v>
      </c>
      <c r="F16" s="80">
        <v>4</v>
      </c>
      <c r="G16" s="80"/>
      <c r="H16" s="80"/>
      <c r="I16" s="80"/>
      <c r="J16" s="80"/>
      <c r="K16" s="80"/>
      <c r="L16" s="80"/>
    </row>
    <row r="17" spans="1:12" ht="15">
      <c r="A17" s="80" t="s">
        <v>813</v>
      </c>
      <c r="B17" s="80">
        <v>1</v>
      </c>
      <c r="C17" s="80"/>
      <c r="D17" s="80"/>
      <c r="E17" s="80" t="s">
        <v>338</v>
      </c>
      <c r="F17" s="80">
        <v>1</v>
      </c>
      <c r="G17" s="80"/>
      <c r="H17" s="80"/>
      <c r="I17" s="80"/>
      <c r="J17" s="80"/>
      <c r="K17" s="80"/>
      <c r="L17" s="80"/>
    </row>
    <row r="18" spans="1:12" ht="15">
      <c r="A18" s="80" t="s">
        <v>814</v>
      </c>
      <c r="B18" s="80">
        <v>1</v>
      </c>
      <c r="C18" s="80"/>
      <c r="D18" s="80"/>
      <c r="E18" s="80" t="s">
        <v>340</v>
      </c>
      <c r="F18" s="80">
        <v>1</v>
      </c>
      <c r="G18" s="80"/>
      <c r="H18" s="80"/>
      <c r="I18" s="80"/>
      <c r="J18" s="80"/>
      <c r="K18" s="80"/>
      <c r="L18" s="80"/>
    </row>
    <row r="19" spans="1:12" ht="15">
      <c r="A19" s="80" t="s">
        <v>815</v>
      </c>
      <c r="B19" s="80">
        <v>1</v>
      </c>
      <c r="C19" s="80"/>
      <c r="D19" s="80"/>
      <c r="E19" s="80" t="s">
        <v>341</v>
      </c>
      <c r="F19" s="80">
        <v>1</v>
      </c>
      <c r="G19" s="80"/>
      <c r="H19" s="80"/>
      <c r="I19" s="80"/>
      <c r="J19" s="80"/>
      <c r="K19" s="80"/>
      <c r="L19" s="80"/>
    </row>
    <row r="20" spans="1:12" ht="15">
      <c r="A20" s="80" t="s">
        <v>334</v>
      </c>
      <c r="B20" s="80">
        <v>1</v>
      </c>
      <c r="C20" s="80"/>
      <c r="D20" s="80"/>
      <c r="E20" s="80" t="s">
        <v>334</v>
      </c>
      <c r="F20" s="80">
        <v>1</v>
      </c>
      <c r="G20" s="80"/>
      <c r="H20" s="80"/>
      <c r="I20" s="80"/>
      <c r="J20" s="80"/>
      <c r="K20" s="80"/>
      <c r="L20" s="80"/>
    </row>
    <row r="21" spans="1:12" ht="15">
      <c r="A21" s="80" t="s">
        <v>332</v>
      </c>
      <c r="B21" s="80">
        <v>1</v>
      </c>
      <c r="C21" s="80"/>
      <c r="D21" s="80"/>
      <c r="E21" s="80" t="s">
        <v>814</v>
      </c>
      <c r="F21" s="80">
        <v>1</v>
      </c>
      <c r="G21" s="80"/>
      <c r="H21" s="80"/>
      <c r="I21" s="80"/>
      <c r="J21" s="80"/>
      <c r="K21" s="80"/>
      <c r="L21" s="80"/>
    </row>
    <row r="22" spans="1:12" ht="15">
      <c r="A22" s="80" t="s">
        <v>341</v>
      </c>
      <c r="B22" s="80">
        <v>1</v>
      </c>
      <c r="C22" s="80"/>
      <c r="D22" s="80"/>
      <c r="E22" s="80" t="s">
        <v>815</v>
      </c>
      <c r="F22" s="80">
        <v>1</v>
      </c>
      <c r="G22" s="80"/>
      <c r="H22" s="80"/>
      <c r="I22" s="80"/>
      <c r="J22" s="80"/>
      <c r="K22" s="80"/>
      <c r="L22" s="80"/>
    </row>
    <row r="23" spans="1:12" ht="15">
      <c r="A23" s="80" t="s">
        <v>340</v>
      </c>
      <c r="B23" s="80">
        <v>1</v>
      </c>
      <c r="C23" s="80"/>
      <c r="D23" s="80"/>
      <c r="E23" s="80" t="s">
        <v>813</v>
      </c>
      <c r="F23" s="80">
        <v>1</v>
      </c>
      <c r="G23" s="80"/>
      <c r="H23" s="80"/>
      <c r="I23" s="80"/>
      <c r="J23" s="80"/>
      <c r="K23" s="80"/>
      <c r="L23" s="80"/>
    </row>
    <row r="24" spans="1:12" ht="15">
      <c r="A24" s="80" t="s">
        <v>338</v>
      </c>
      <c r="B24" s="80">
        <v>1</v>
      </c>
      <c r="C24" s="80"/>
      <c r="D24" s="80"/>
      <c r="E24" s="80"/>
      <c r="F24" s="80"/>
      <c r="G24" s="80"/>
      <c r="H24" s="80"/>
      <c r="I24" s="80"/>
      <c r="J24" s="80"/>
      <c r="K24" s="80"/>
      <c r="L24" s="80"/>
    </row>
    <row r="27" spans="1:12" ht="15" customHeight="1">
      <c r="A27" s="13" t="s">
        <v>824</v>
      </c>
      <c r="B27" s="13" t="s">
        <v>796</v>
      </c>
      <c r="C27" s="13" t="s">
        <v>834</v>
      </c>
      <c r="D27" s="13" t="s">
        <v>799</v>
      </c>
      <c r="E27" s="13" t="s">
        <v>835</v>
      </c>
      <c r="F27" s="13" t="s">
        <v>803</v>
      </c>
      <c r="G27" s="13" t="s">
        <v>836</v>
      </c>
      <c r="H27" s="13" t="s">
        <v>805</v>
      </c>
      <c r="I27" s="13" t="s">
        <v>837</v>
      </c>
      <c r="J27" s="13" t="s">
        <v>807</v>
      </c>
      <c r="K27" s="13" t="s">
        <v>838</v>
      </c>
      <c r="L27" s="13" t="s">
        <v>808</v>
      </c>
    </row>
    <row r="28" spans="1:12" ht="15">
      <c r="A28" s="80" t="s">
        <v>342</v>
      </c>
      <c r="B28" s="80">
        <v>41</v>
      </c>
      <c r="C28" s="80" t="s">
        <v>342</v>
      </c>
      <c r="D28" s="80">
        <v>13</v>
      </c>
      <c r="E28" s="80" t="s">
        <v>342</v>
      </c>
      <c r="F28" s="80">
        <v>20</v>
      </c>
      <c r="G28" s="80" t="s">
        <v>342</v>
      </c>
      <c r="H28" s="80">
        <v>4</v>
      </c>
      <c r="I28" s="80" t="s">
        <v>342</v>
      </c>
      <c r="J28" s="80">
        <v>2</v>
      </c>
      <c r="K28" s="80" t="s">
        <v>342</v>
      </c>
      <c r="L28" s="80">
        <v>2</v>
      </c>
    </row>
    <row r="29" spans="1:12" ht="15">
      <c r="A29" s="80" t="s">
        <v>825</v>
      </c>
      <c r="B29" s="80">
        <v>6</v>
      </c>
      <c r="C29" s="80" t="s">
        <v>828</v>
      </c>
      <c r="D29" s="80">
        <v>1</v>
      </c>
      <c r="E29" s="80" t="s">
        <v>825</v>
      </c>
      <c r="F29" s="80">
        <v>6</v>
      </c>
      <c r="G29" s="80"/>
      <c r="H29" s="80"/>
      <c r="I29" s="80"/>
      <c r="J29" s="80"/>
      <c r="K29" s="80" t="s">
        <v>830</v>
      </c>
      <c r="L29" s="80">
        <v>1</v>
      </c>
    </row>
    <row r="30" spans="1:12" ht="15">
      <c r="A30" s="80" t="s">
        <v>826</v>
      </c>
      <c r="B30" s="80">
        <v>3</v>
      </c>
      <c r="C30" s="80"/>
      <c r="D30" s="80"/>
      <c r="E30" s="80" t="s">
        <v>826</v>
      </c>
      <c r="F30" s="80">
        <v>3</v>
      </c>
      <c r="G30" s="80"/>
      <c r="H30" s="80"/>
      <c r="I30" s="80"/>
      <c r="J30" s="80"/>
      <c r="K30" s="80" t="s">
        <v>831</v>
      </c>
      <c r="L30" s="80">
        <v>1</v>
      </c>
    </row>
    <row r="31" spans="1:12" ht="15">
      <c r="A31" s="80" t="s">
        <v>827</v>
      </c>
      <c r="B31" s="80">
        <v>2</v>
      </c>
      <c r="C31" s="80"/>
      <c r="D31" s="80"/>
      <c r="E31" s="80" t="s">
        <v>827</v>
      </c>
      <c r="F31" s="80">
        <v>2</v>
      </c>
      <c r="G31" s="80"/>
      <c r="H31" s="80"/>
      <c r="I31" s="80"/>
      <c r="J31" s="80"/>
      <c r="K31" s="80" t="s">
        <v>832</v>
      </c>
      <c r="L31" s="80">
        <v>1</v>
      </c>
    </row>
    <row r="32" spans="1:12" ht="15">
      <c r="A32" s="80" t="s">
        <v>828</v>
      </c>
      <c r="B32" s="80">
        <v>1</v>
      </c>
      <c r="C32" s="80"/>
      <c r="D32" s="80"/>
      <c r="E32" s="80" t="s">
        <v>829</v>
      </c>
      <c r="F32" s="80">
        <v>1</v>
      </c>
      <c r="G32" s="80"/>
      <c r="H32" s="80"/>
      <c r="I32" s="80"/>
      <c r="J32" s="80"/>
      <c r="K32" s="80" t="s">
        <v>833</v>
      </c>
      <c r="L32" s="80">
        <v>1</v>
      </c>
    </row>
    <row r="33" spans="1:12" ht="15">
      <c r="A33" s="80" t="s">
        <v>829</v>
      </c>
      <c r="B33" s="80">
        <v>1</v>
      </c>
      <c r="C33" s="80"/>
      <c r="D33" s="80"/>
      <c r="E33" s="80"/>
      <c r="F33" s="80"/>
      <c r="G33" s="80"/>
      <c r="H33" s="80"/>
      <c r="I33" s="80"/>
      <c r="J33" s="80"/>
      <c r="K33" s="80" t="s">
        <v>839</v>
      </c>
      <c r="L33" s="80">
        <v>1</v>
      </c>
    </row>
    <row r="34" spans="1:12" ht="15">
      <c r="A34" s="80" t="s">
        <v>830</v>
      </c>
      <c r="B34" s="80">
        <v>1</v>
      </c>
      <c r="C34" s="80"/>
      <c r="D34" s="80"/>
      <c r="E34" s="80"/>
      <c r="F34" s="80"/>
      <c r="G34" s="80"/>
      <c r="H34" s="80"/>
      <c r="I34" s="80"/>
      <c r="J34" s="80"/>
      <c r="K34" s="80"/>
      <c r="L34" s="80"/>
    </row>
    <row r="35" spans="1:12" ht="15">
      <c r="A35" s="80" t="s">
        <v>831</v>
      </c>
      <c r="B35" s="80">
        <v>1</v>
      </c>
      <c r="C35" s="80"/>
      <c r="D35" s="80"/>
      <c r="E35" s="80"/>
      <c r="F35" s="80"/>
      <c r="G35" s="80"/>
      <c r="H35" s="80"/>
      <c r="I35" s="80"/>
      <c r="J35" s="80"/>
      <c r="K35" s="80"/>
      <c r="L35" s="80"/>
    </row>
    <row r="36" spans="1:12" ht="15">
      <c r="A36" s="80" t="s">
        <v>832</v>
      </c>
      <c r="B36" s="80">
        <v>1</v>
      </c>
      <c r="C36" s="80"/>
      <c r="D36" s="80"/>
      <c r="E36" s="80"/>
      <c r="F36" s="80"/>
      <c r="G36" s="80"/>
      <c r="H36" s="80"/>
      <c r="I36" s="80"/>
      <c r="J36" s="80"/>
      <c r="K36" s="80"/>
      <c r="L36" s="80"/>
    </row>
    <row r="37" spans="1:12" ht="15">
      <c r="A37" s="80" t="s">
        <v>833</v>
      </c>
      <c r="B37" s="80">
        <v>1</v>
      </c>
      <c r="C37" s="80"/>
      <c r="D37" s="80"/>
      <c r="E37" s="80"/>
      <c r="F37" s="80"/>
      <c r="G37" s="80"/>
      <c r="H37" s="80"/>
      <c r="I37" s="80"/>
      <c r="J37" s="80"/>
      <c r="K37" s="80"/>
      <c r="L37" s="80"/>
    </row>
    <row r="40" spans="1:12" ht="15" customHeight="1">
      <c r="A40" s="13" t="s">
        <v>843</v>
      </c>
      <c r="B40" s="13" t="s">
        <v>796</v>
      </c>
      <c r="C40" s="13" t="s">
        <v>851</v>
      </c>
      <c r="D40" s="13" t="s">
        <v>799</v>
      </c>
      <c r="E40" s="13" t="s">
        <v>857</v>
      </c>
      <c r="F40" s="13" t="s">
        <v>803</v>
      </c>
      <c r="G40" s="13" t="s">
        <v>865</v>
      </c>
      <c r="H40" s="13" t="s">
        <v>805</v>
      </c>
      <c r="I40" s="13" t="s">
        <v>870</v>
      </c>
      <c r="J40" s="13" t="s">
        <v>807</v>
      </c>
      <c r="K40" s="13" t="s">
        <v>871</v>
      </c>
      <c r="L40" s="13" t="s">
        <v>808</v>
      </c>
    </row>
    <row r="41" spans="1:12" ht="15">
      <c r="A41" s="88" t="s">
        <v>844</v>
      </c>
      <c r="B41" s="88">
        <v>36</v>
      </c>
      <c r="C41" s="88" t="s">
        <v>849</v>
      </c>
      <c r="D41" s="88">
        <v>19</v>
      </c>
      <c r="E41" s="88" t="s">
        <v>849</v>
      </c>
      <c r="F41" s="88">
        <v>24</v>
      </c>
      <c r="G41" s="88" t="s">
        <v>849</v>
      </c>
      <c r="H41" s="88">
        <v>5</v>
      </c>
      <c r="I41" s="88" t="s">
        <v>262</v>
      </c>
      <c r="J41" s="88">
        <v>2</v>
      </c>
      <c r="K41" s="88" t="s">
        <v>849</v>
      </c>
      <c r="L41" s="88">
        <v>2</v>
      </c>
    </row>
    <row r="42" spans="1:12" ht="15">
      <c r="A42" s="88" t="s">
        <v>845</v>
      </c>
      <c r="B42" s="88">
        <v>24</v>
      </c>
      <c r="C42" s="88" t="s">
        <v>826</v>
      </c>
      <c r="D42" s="88">
        <v>10</v>
      </c>
      <c r="E42" s="88" t="s">
        <v>850</v>
      </c>
      <c r="F42" s="88">
        <v>13</v>
      </c>
      <c r="G42" s="88" t="s">
        <v>866</v>
      </c>
      <c r="H42" s="88">
        <v>4</v>
      </c>
      <c r="I42" s="88" t="s">
        <v>849</v>
      </c>
      <c r="J42" s="88">
        <v>2</v>
      </c>
      <c r="K42" s="88"/>
      <c r="L42" s="88"/>
    </row>
    <row r="43" spans="1:12" ht="15">
      <c r="A43" s="88" t="s">
        <v>846</v>
      </c>
      <c r="B43" s="88">
        <v>1</v>
      </c>
      <c r="C43" s="88" t="s">
        <v>852</v>
      </c>
      <c r="D43" s="88">
        <v>10</v>
      </c>
      <c r="E43" s="88" t="s">
        <v>858</v>
      </c>
      <c r="F43" s="88">
        <v>6</v>
      </c>
      <c r="G43" s="88" t="s">
        <v>867</v>
      </c>
      <c r="H43" s="88">
        <v>4</v>
      </c>
      <c r="I43" s="88"/>
      <c r="J43" s="88"/>
      <c r="K43" s="88"/>
      <c r="L43" s="88"/>
    </row>
    <row r="44" spans="1:12" ht="15">
      <c r="A44" s="88" t="s">
        <v>847</v>
      </c>
      <c r="B44" s="88">
        <v>1233</v>
      </c>
      <c r="C44" s="88" t="s">
        <v>853</v>
      </c>
      <c r="D44" s="88">
        <v>9</v>
      </c>
      <c r="E44" s="88" t="s">
        <v>859</v>
      </c>
      <c r="F44" s="88">
        <v>6</v>
      </c>
      <c r="G44" s="88" t="s">
        <v>268</v>
      </c>
      <c r="H44" s="88">
        <v>3</v>
      </c>
      <c r="I44" s="88"/>
      <c r="J44" s="88"/>
      <c r="K44" s="88"/>
      <c r="L44" s="88"/>
    </row>
    <row r="45" spans="1:12" ht="15">
      <c r="A45" s="88" t="s">
        <v>848</v>
      </c>
      <c r="B45" s="88">
        <v>1293</v>
      </c>
      <c r="C45" s="88" t="s">
        <v>268</v>
      </c>
      <c r="D45" s="88">
        <v>8</v>
      </c>
      <c r="E45" s="88" t="s">
        <v>270</v>
      </c>
      <c r="F45" s="88">
        <v>6</v>
      </c>
      <c r="G45" s="88" t="s">
        <v>266</v>
      </c>
      <c r="H45" s="88">
        <v>3</v>
      </c>
      <c r="I45" s="88"/>
      <c r="J45" s="88"/>
      <c r="K45" s="88"/>
      <c r="L45" s="88"/>
    </row>
    <row r="46" spans="1:12" ht="15">
      <c r="A46" s="88" t="s">
        <v>849</v>
      </c>
      <c r="B46" s="88">
        <v>52</v>
      </c>
      <c r="C46" s="88" t="s">
        <v>266</v>
      </c>
      <c r="D46" s="88">
        <v>8</v>
      </c>
      <c r="E46" s="88" t="s">
        <v>860</v>
      </c>
      <c r="F46" s="88">
        <v>6</v>
      </c>
      <c r="G46" s="88" t="s">
        <v>281</v>
      </c>
      <c r="H46" s="88">
        <v>3</v>
      </c>
      <c r="I46" s="88"/>
      <c r="J46" s="88"/>
      <c r="K46" s="88"/>
      <c r="L46" s="88"/>
    </row>
    <row r="47" spans="1:12" ht="15">
      <c r="A47" s="88" t="s">
        <v>850</v>
      </c>
      <c r="B47" s="88">
        <v>22</v>
      </c>
      <c r="C47" s="88" t="s">
        <v>281</v>
      </c>
      <c r="D47" s="88">
        <v>8</v>
      </c>
      <c r="E47" s="88" t="s">
        <v>861</v>
      </c>
      <c r="F47" s="88">
        <v>6</v>
      </c>
      <c r="G47" s="88" t="s">
        <v>265</v>
      </c>
      <c r="H47" s="88">
        <v>3</v>
      </c>
      <c r="I47" s="88"/>
      <c r="J47" s="88"/>
      <c r="K47" s="88"/>
      <c r="L47" s="88"/>
    </row>
    <row r="48" spans="1:12" ht="15">
      <c r="A48" s="88" t="s">
        <v>268</v>
      </c>
      <c r="B48" s="88">
        <v>16</v>
      </c>
      <c r="C48" s="88" t="s">
        <v>854</v>
      </c>
      <c r="D48" s="88">
        <v>8</v>
      </c>
      <c r="E48" s="88" t="s">
        <v>862</v>
      </c>
      <c r="F48" s="88">
        <v>6</v>
      </c>
      <c r="G48" s="88" t="s">
        <v>868</v>
      </c>
      <c r="H48" s="88">
        <v>3</v>
      </c>
      <c r="I48" s="88"/>
      <c r="J48" s="88"/>
      <c r="K48" s="88"/>
      <c r="L48" s="88"/>
    </row>
    <row r="49" spans="1:12" ht="15">
      <c r="A49" s="88" t="s">
        <v>266</v>
      </c>
      <c r="B49" s="88">
        <v>16</v>
      </c>
      <c r="C49" s="88" t="s">
        <v>855</v>
      </c>
      <c r="D49" s="88">
        <v>8</v>
      </c>
      <c r="E49" s="88" t="s">
        <v>863</v>
      </c>
      <c r="F49" s="88">
        <v>5</v>
      </c>
      <c r="G49" s="88" t="s">
        <v>850</v>
      </c>
      <c r="H49" s="88">
        <v>3</v>
      </c>
      <c r="I49" s="88"/>
      <c r="J49" s="88"/>
      <c r="K49" s="88"/>
      <c r="L49" s="88"/>
    </row>
    <row r="50" spans="1:12" ht="15">
      <c r="A50" s="88" t="s">
        <v>281</v>
      </c>
      <c r="B50" s="88">
        <v>15</v>
      </c>
      <c r="C50" s="88" t="s">
        <v>856</v>
      </c>
      <c r="D50" s="88">
        <v>7</v>
      </c>
      <c r="E50" s="88" t="s">
        <v>864</v>
      </c>
      <c r="F50" s="88">
        <v>5</v>
      </c>
      <c r="G50" s="88" t="s">
        <v>869</v>
      </c>
      <c r="H50" s="88">
        <v>2</v>
      </c>
      <c r="I50" s="88"/>
      <c r="J50" s="88"/>
      <c r="K50" s="88"/>
      <c r="L50" s="88"/>
    </row>
    <row r="53" spans="1:12" ht="15" customHeight="1">
      <c r="A53" s="13" t="s">
        <v>877</v>
      </c>
      <c r="B53" s="13" t="s">
        <v>796</v>
      </c>
      <c r="C53" s="13" t="s">
        <v>888</v>
      </c>
      <c r="D53" s="13" t="s">
        <v>799</v>
      </c>
      <c r="E53" s="13" t="s">
        <v>893</v>
      </c>
      <c r="F53" s="13" t="s">
        <v>803</v>
      </c>
      <c r="G53" s="13" t="s">
        <v>899</v>
      </c>
      <c r="H53" s="13" t="s">
        <v>805</v>
      </c>
      <c r="I53" s="80" t="s">
        <v>906</v>
      </c>
      <c r="J53" s="80" t="s">
        <v>807</v>
      </c>
      <c r="K53" s="80" t="s">
        <v>907</v>
      </c>
      <c r="L53" s="80" t="s">
        <v>808</v>
      </c>
    </row>
    <row r="54" spans="1:12" ht="15">
      <c r="A54" s="88" t="s">
        <v>878</v>
      </c>
      <c r="B54" s="88">
        <v>15</v>
      </c>
      <c r="C54" s="88" t="s">
        <v>880</v>
      </c>
      <c r="D54" s="88">
        <v>9</v>
      </c>
      <c r="E54" s="88" t="s">
        <v>884</v>
      </c>
      <c r="F54" s="88">
        <v>5</v>
      </c>
      <c r="G54" s="88" t="s">
        <v>881</v>
      </c>
      <c r="H54" s="88">
        <v>4</v>
      </c>
      <c r="I54" s="88"/>
      <c r="J54" s="88"/>
      <c r="K54" s="88"/>
      <c r="L54" s="88"/>
    </row>
    <row r="55" spans="1:12" ht="15">
      <c r="A55" s="88" t="s">
        <v>879</v>
      </c>
      <c r="B55" s="88">
        <v>15</v>
      </c>
      <c r="C55" s="88" t="s">
        <v>878</v>
      </c>
      <c r="D55" s="88">
        <v>8</v>
      </c>
      <c r="E55" s="88" t="s">
        <v>885</v>
      </c>
      <c r="F55" s="88">
        <v>5</v>
      </c>
      <c r="G55" s="88" t="s">
        <v>878</v>
      </c>
      <c r="H55" s="88">
        <v>3</v>
      </c>
      <c r="I55" s="88"/>
      <c r="J55" s="88"/>
      <c r="K55" s="88"/>
      <c r="L55" s="88"/>
    </row>
    <row r="56" spans="1:12" ht="15">
      <c r="A56" s="88" t="s">
        <v>880</v>
      </c>
      <c r="B56" s="88">
        <v>12</v>
      </c>
      <c r="C56" s="88" t="s">
        <v>879</v>
      </c>
      <c r="D56" s="88">
        <v>8</v>
      </c>
      <c r="E56" s="88" t="s">
        <v>894</v>
      </c>
      <c r="F56" s="88">
        <v>5</v>
      </c>
      <c r="G56" s="88" t="s">
        <v>879</v>
      </c>
      <c r="H56" s="88">
        <v>3</v>
      </c>
      <c r="I56" s="88"/>
      <c r="J56" s="88"/>
      <c r="K56" s="88"/>
      <c r="L56" s="88"/>
    </row>
    <row r="57" spans="1:12" ht="15">
      <c r="A57" s="88" t="s">
        <v>881</v>
      </c>
      <c r="B57" s="88">
        <v>10</v>
      </c>
      <c r="C57" s="88" t="s">
        <v>883</v>
      </c>
      <c r="D57" s="88">
        <v>8</v>
      </c>
      <c r="E57" s="88" t="s">
        <v>895</v>
      </c>
      <c r="F57" s="88">
        <v>5</v>
      </c>
      <c r="G57" s="88" t="s">
        <v>882</v>
      </c>
      <c r="H57" s="88">
        <v>2</v>
      </c>
      <c r="I57" s="88"/>
      <c r="J57" s="88"/>
      <c r="K57" s="88"/>
      <c r="L57" s="88"/>
    </row>
    <row r="58" spans="1:12" ht="15">
      <c r="A58" s="88" t="s">
        <v>882</v>
      </c>
      <c r="B58" s="88">
        <v>9</v>
      </c>
      <c r="C58" s="88" t="s">
        <v>886</v>
      </c>
      <c r="D58" s="88">
        <v>7</v>
      </c>
      <c r="E58" s="88" t="s">
        <v>896</v>
      </c>
      <c r="F58" s="88">
        <v>4</v>
      </c>
      <c r="G58" s="88" t="s">
        <v>900</v>
      </c>
      <c r="H58" s="88">
        <v>2</v>
      </c>
      <c r="I58" s="88"/>
      <c r="J58" s="88"/>
      <c r="K58" s="88"/>
      <c r="L58" s="88"/>
    </row>
    <row r="59" spans="1:12" ht="15">
      <c r="A59" s="88" t="s">
        <v>883</v>
      </c>
      <c r="B59" s="88">
        <v>9</v>
      </c>
      <c r="C59" s="88" t="s">
        <v>887</v>
      </c>
      <c r="D59" s="88">
        <v>7</v>
      </c>
      <c r="E59" s="88" t="s">
        <v>878</v>
      </c>
      <c r="F59" s="88">
        <v>4</v>
      </c>
      <c r="G59" s="88" t="s">
        <v>901</v>
      </c>
      <c r="H59" s="88">
        <v>2</v>
      </c>
      <c r="I59" s="88"/>
      <c r="J59" s="88"/>
      <c r="K59" s="88"/>
      <c r="L59" s="88"/>
    </row>
    <row r="60" spans="1:12" ht="15">
      <c r="A60" s="88" t="s">
        <v>884</v>
      </c>
      <c r="B60" s="88">
        <v>7</v>
      </c>
      <c r="C60" s="88" t="s">
        <v>889</v>
      </c>
      <c r="D60" s="88">
        <v>7</v>
      </c>
      <c r="E60" s="88" t="s">
        <v>879</v>
      </c>
      <c r="F60" s="88">
        <v>4</v>
      </c>
      <c r="G60" s="88" t="s">
        <v>902</v>
      </c>
      <c r="H60" s="88">
        <v>2</v>
      </c>
      <c r="I60" s="88"/>
      <c r="J60" s="88"/>
      <c r="K60" s="88"/>
      <c r="L60" s="88"/>
    </row>
    <row r="61" spans="1:12" ht="15">
      <c r="A61" s="88" t="s">
        <v>885</v>
      </c>
      <c r="B61" s="88">
        <v>7</v>
      </c>
      <c r="C61" s="88" t="s">
        <v>890</v>
      </c>
      <c r="D61" s="88">
        <v>7</v>
      </c>
      <c r="E61" s="88" t="s">
        <v>881</v>
      </c>
      <c r="F61" s="88">
        <v>4</v>
      </c>
      <c r="G61" s="88" t="s">
        <v>903</v>
      </c>
      <c r="H61" s="88">
        <v>2</v>
      </c>
      <c r="I61" s="88"/>
      <c r="J61" s="88"/>
      <c r="K61" s="88"/>
      <c r="L61" s="88"/>
    </row>
    <row r="62" spans="1:12" ht="15">
      <c r="A62" s="88" t="s">
        <v>886</v>
      </c>
      <c r="B62" s="88">
        <v>7</v>
      </c>
      <c r="C62" s="88" t="s">
        <v>891</v>
      </c>
      <c r="D62" s="88">
        <v>7</v>
      </c>
      <c r="E62" s="88" t="s">
        <v>897</v>
      </c>
      <c r="F62" s="88">
        <v>3</v>
      </c>
      <c r="G62" s="88" t="s">
        <v>904</v>
      </c>
      <c r="H62" s="88">
        <v>2</v>
      </c>
      <c r="I62" s="88"/>
      <c r="J62" s="88"/>
      <c r="K62" s="88"/>
      <c r="L62" s="88"/>
    </row>
    <row r="63" spans="1:12" ht="15">
      <c r="A63" s="88" t="s">
        <v>887</v>
      </c>
      <c r="B63" s="88">
        <v>7</v>
      </c>
      <c r="C63" s="88" t="s">
        <v>892</v>
      </c>
      <c r="D63" s="88">
        <v>7</v>
      </c>
      <c r="E63" s="88" t="s">
        <v>898</v>
      </c>
      <c r="F63" s="88">
        <v>3</v>
      </c>
      <c r="G63" s="88" t="s">
        <v>905</v>
      </c>
      <c r="H63" s="88">
        <v>2</v>
      </c>
      <c r="I63" s="88"/>
      <c r="J63" s="88"/>
      <c r="K63" s="88"/>
      <c r="L63" s="88"/>
    </row>
    <row r="66" spans="1:12" ht="15" customHeight="1">
      <c r="A66" s="13" t="s">
        <v>912</v>
      </c>
      <c r="B66" s="13" t="s">
        <v>796</v>
      </c>
      <c r="C66" s="13" t="s">
        <v>914</v>
      </c>
      <c r="D66" s="13" t="s">
        <v>799</v>
      </c>
      <c r="E66" s="13" t="s">
        <v>915</v>
      </c>
      <c r="F66" s="13" t="s">
        <v>803</v>
      </c>
      <c r="G66" s="13" t="s">
        <v>918</v>
      </c>
      <c r="H66" s="13" t="s">
        <v>805</v>
      </c>
      <c r="I66" s="80" t="s">
        <v>920</v>
      </c>
      <c r="J66" s="80" t="s">
        <v>807</v>
      </c>
      <c r="K66" s="80" t="s">
        <v>922</v>
      </c>
      <c r="L66" s="80" t="s">
        <v>808</v>
      </c>
    </row>
    <row r="67" spans="1:12" ht="15">
      <c r="A67" s="80" t="s">
        <v>268</v>
      </c>
      <c r="B67" s="80">
        <v>12</v>
      </c>
      <c r="C67" s="80" t="s">
        <v>268</v>
      </c>
      <c r="D67" s="80">
        <v>6</v>
      </c>
      <c r="E67" s="80" t="s">
        <v>268</v>
      </c>
      <c r="F67" s="80">
        <v>3</v>
      </c>
      <c r="G67" s="80" t="s">
        <v>268</v>
      </c>
      <c r="H67" s="80">
        <v>3</v>
      </c>
      <c r="I67" s="80"/>
      <c r="J67" s="80"/>
      <c r="K67" s="80"/>
      <c r="L67" s="80"/>
    </row>
    <row r="68" spans="1:12" ht="15">
      <c r="A68" s="80" t="s">
        <v>270</v>
      </c>
      <c r="B68" s="80">
        <v>3</v>
      </c>
      <c r="C68" s="80"/>
      <c r="D68" s="80"/>
      <c r="E68" s="80" t="s">
        <v>270</v>
      </c>
      <c r="F68" s="80">
        <v>3</v>
      </c>
      <c r="G68" s="80"/>
      <c r="H68" s="80"/>
      <c r="I68" s="80"/>
      <c r="J68" s="80"/>
      <c r="K68" s="80"/>
      <c r="L68" s="80"/>
    </row>
    <row r="71" spans="1:12" ht="15" customHeight="1">
      <c r="A71" s="13" t="s">
        <v>913</v>
      </c>
      <c r="B71" s="13" t="s">
        <v>796</v>
      </c>
      <c r="C71" s="13" t="s">
        <v>916</v>
      </c>
      <c r="D71" s="13" t="s">
        <v>799</v>
      </c>
      <c r="E71" s="13" t="s">
        <v>917</v>
      </c>
      <c r="F71" s="13" t="s">
        <v>803</v>
      </c>
      <c r="G71" s="13" t="s">
        <v>919</v>
      </c>
      <c r="H71" s="13" t="s">
        <v>805</v>
      </c>
      <c r="I71" s="13" t="s">
        <v>921</v>
      </c>
      <c r="J71" s="13" t="s">
        <v>807</v>
      </c>
      <c r="K71" s="80" t="s">
        <v>923</v>
      </c>
      <c r="L71" s="80" t="s">
        <v>808</v>
      </c>
    </row>
    <row r="72" spans="1:12" ht="15">
      <c r="A72" s="80" t="s">
        <v>266</v>
      </c>
      <c r="B72" s="80">
        <v>15</v>
      </c>
      <c r="C72" s="80" t="s">
        <v>266</v>
      </c>
      <c r="D72" s="80">
        <v>7</v>
      </c>
      <c r="E72" s="80" t="s">
        <v>266</v>
      </c>
      <c r="F72" s="80">
        <v>5</v>
      </c>
      <c r="G72" s="80" t="s">
        <v>266</v>
      </c>
      <c r="H72" s="80">
        <v>3</v>
      </c>
      <c r="I72" s="80" t="s">
        <v>262</v>
      </c>
      <c r="J72" s="80">
        <v>2</v>
      </c>
      <c r="K72" s="80"/>
      <c r="L72" s="80"/>
    </row>
    <row r="73" spans="1:12" ht="15">
      <c r="A73" s="80" t="s">
        <v>281</v>
      </c>
      <c r="B73" s="80">
        <v>14</v>
      </c>
      <c r="C73" s="80" t="s">
        <v>281</v>
      </c>
      <c r="D73" s="80">
        <v>7</v>
      </c>
      <c r="E73" s="80" t="s">
        <v>262</v>
      </c>
      <c r="F73" s="80">
        <v>4</v>
      </c>
      <c r="G73" s="80" t="s">
        <v>281</v>
      </c>
      <c r="H73" s="80">
        <v>3</v>
      </c>
      <c r="I73" s="80" t="s">
        <v>269</v>
      </c>
      <c r="J73" s="80">
        <v>1</v>
      </c>
      <c r="K73" s="80"/>
      <c r="L73" s="80"/>
    </row>
    <row r="74" spans="1:12" ht="15">
      <c r="A74" s="80" t="s">
        <v>265</v>
      </c>
      <c r="B74" s="80">
        <v>12</v>
      </c>
      <c r="C74" s="80" t="s">
        <v>265</v>
      </c>
      <c r="D74" s="80">
        <v>6</v>
      </c>
      <c r="E74" s="80" t="s">
        <v>281</v>
      </c>
      <c r="F74" s="80">
        <v>4</v>
      </c>
      <c r="G74" s="80" t="s">
        <v>265</v>
      </c>
      <c r="H74" s="80">
        <v>3</v>
      </c>
      <c r="I74" s="80"/>
      <c r="J74" s="80"/>
      <c r="K74" s="80"/>
      <c r="L74" s="80"/>
    </row>
    <row r="75" spans="1:12" ht="15">
      <c r="A75" s="80" t="s">
        <v>262</v>
      </c>
      <c r="B75" s="80">
        <v>7</v>
      </c>
      <c r="C75" s="80" t="s">
        <v>262</v>
      </c>
      <c r="D75" s="80">
        <v>1</v>
      </c>
      <c r="E75" s="80" t="s">
        <v>270</v>
      </c>
      <c r="F75" s="80">
        <v>3</v>
      </c>
      <c r="G75" s="80"/>
      <c r="H75" s="80"/>
      <c r="I75" s="80"/>
      <c r="J75" s="80"/>
      <c r="K75" s="80"/>
      <c r="L75" s="80"/>
    </row>
    <row r="76" spans="1:12" ht="15">
      <c r="A76" s="80" t="s">
        <v>270</v>
      </c>
      <c r="B76" s="80">
        <v>3</v>
      </c>
      <c r="C76" s="80" t="s">
        <v>276</v>
      </c>
      <c r="D76" s="80">
        <v>1</v>
      </c>
      <c r="E76" s="80" t="s">
        <v>265</v>
      </c>
      <c r="F76" s="80">
        <v>3</v>
      </c>
      <c r="G76" s="80"/>
      <c r="H76" s="80"/>
      <c r="I76" s="80"/>
      <c r="J76" s="80"/>
      <c r="K76" s="80"/>
      <c r="L76" s="80"/>
    </row>
    <row r="77" spans="1:12" ht="15">
      <c r="A77" s="80" t="s">
        <v>268</v>
      </c>
      <c r="B77" s="80">
        <v>3</v>
      </c>
      <c r="C77" s="80" t="s">
        <v>275</v>
      </c>
      <c r="D77" s="80">
        <v>1</v>
      </c>
      <c r="E77" s="80" t="s">
        <v>268</v>
      </c>
      <c r="F77" s="80">
        <v>2</v>
      </c>
      <c r="G77" s="80"/>
      <c r="H77" s="80"/>
      <c r="I77" s="80"/>
      <c r="J77" s="80"/>
      <c r="K77" s="80"/>
      <c r="L77" s="80"/>
    </row>
    <row r="78" spans="1:12" ht="15">
      <c r="A78" s="80" t="s">
        <v>279</v>
      </c>
      <c r="B78" s="80">
        <v>1</v>
      </c>
      <c r="C78" s="80" t="s">
        <v>274</v>
      </c>
      <c r="D78" s="80">
        <v>1</v>
      </c>
      <c r="E78" s="80" t="s">
        <v>277</v>
      </c>
      <c r="F78" s="80">
        <v>1</v>
      </c>
      <c r="G78" s="80"/>
      <c r="H78" s="80"/>
      <c r="I78" s="80"/>
      <c r="J78" s="80"/>
      <c r="K78" s="80"/>
      <c r="L78" s="80"/>
    </row>
    <row r="79" spans="1:12" ht="15">
      <c r="A79" s="80" t="s">
        <v>280</v>
      </c>
      <c r="B79" s="80">
        <v>1</v>
      </c>
      <c r="C79" s="80" t="s">
        <v>273</v>
      </c>
      <c r="D79" s="80">
        <v>1</v>
      </c>
      <c r="E79" s="80" t="s">
        <v>278</v>
      </c>
      <c r="F79" s="80">
        <v>1</v>
      </c>
      <c r="G79" s="80"/>
      <c r="H79" s="80"/>
      <c r="I79" s="80"/>
      <c r="J79" s="80"/>
      <c r="K79" s="80"/>
      <c r="L79" s="80"/>
    </row>
    <row r="80" spans="1:12" ht="15">
      <c r="A80" s="80" t="s">
        <v>278</v>
      </c>
      <c r="B80" s="80">
        <v>1</v>
      </c>
      <c r="C80" s="80" t="s">
        <v>272</v>
      </c>
      <c r="D80" s="80">
        <v>1</v>
      </c>
      <c r="E80" s="80" t="s">
        <v>280</v>
      </c>
      <c r="F80" s="80">
        <v>1</v>
      </c>
      <c r="G80" s="80"/>
      <c r="H80" s="80"/>
      <c r="I80" s="80"/>
      <c r="J80" s="80"/>
      <c r="K80" s="80"/>
      <c r="L80" s="80"/>
    </row>
    <row r="81" spans="1:12" ht="15">
      <c r="A81" s="80" t="s">
        <v>277</v>
      </c>
      <c r="B81" s="80">
        <v>1</v>
      </c>
      <c r="C81" s="80" t="s">
        <v>271</v>
      </c>
      <c r="D81" s="80">
        <v>1</v>
      </c>
      <c r="E81" s="80" t="s">
        <v>279</v>
      </c>
      <c r="F81" s="80">
        <v>1</v>
      </c>
      <c r="G81" s="80"/>
      <c r="H81" s="80"/>
      <c r="I81" s="80"/>
      <c r="J81" s="80"/>
      <c r="K81" s="80"/>
      <c r="L81" s="80"/>
    </row>
    <row r="84" spans="1:12" ht="15" customHeight="1">
      <c r="A84" s="13" t="s">
        <v>931</v>
      </c>
      <c r="B84" s="13" t="s">
        <v>796</v>
      </c>
      <c r="C84" s="13" t="s">
        <v>932</v>
      </c>
      <c r="D84" s="13" t="s">
        <v>799</v>
      </c>
      <c r="E84" s="13" t="s">
        <v>933</v>
      </c>
      <c r="F84" s="13" t="s">
        <v>803</v>
      </c>
      <c r="G84" s="13" t="s">
        <v>934</v>
      </c>
      <c r="H84" s="13" t="s">
        <v>805</v>
      </c>
      <c r="I84" s="13" t="s">
        <v>935</v>
      </c>
      <c r="J84" s="13" t="s">
        <v>807</v>
      </c>
      <c r="K84" s="13" t="s">
        <v>936</v>
      </c>
      <c r="L84" s="13" t="s">
        <v>808</v>
      </c>
    </row>
    <row r="85" spans="1:12" ht="15">
      <c r="A85" s="118" t="s">
        <v>261</v>
      </c>
      <c r="B85" s="80">
        <v>1082855</v>
      </c>
      <c r="C85" s="118" t="s">
        <v>273</v>
      </c>
      <c r="D85" s="80">
        <v>104683</v>
      </c>
      <c r="E85" s="118" t="s">
        <v>261</v>
      </c>
      <c r="F85" s="80">
        <v>1082855</v>
      </c>
      <c r="G85" s="118" t="s">
        <v>268</v>
      </c>
      <c r="H85" s="80">
        <v>2336</v>
      </c>
      <c r="I85" s="118" t="s">
        <v>269</v>
      </c>
      <c r="J85" s="80">
        <v>9981</v>
      </c>
      <c r="K85" s="118" t="s">
        <v>259</v>
      </c>
      <c r="L85" s="80">
        <v>49273</v>
      </c>
    </row>
    <row r="86" spans="1:12" ht="15">
      <c r="A86" s="118" t="s">
        <v>273</v>
      </c>
      <c r="B86" s="80">
        <v>104683</v>
      </c>
      <c r="C86" s="118" t="s">
        <v>262</v>
      </c>
      <c r="D86" s="80">
        <v>12291</v>
      </c>
      <c r="E86" s="118" t="s">
        <v>270</v>
      </c>
      <c r="F86" s="80">
        <v>52602</v>
      </c>
      <c r="G86" s="118" t="s">
        <v>266</v>
      </c>
      <c r="H86" s="80">
        <v>1821</v>
      </c>
      <c r="I86" s="118" t="s">
        <v>260</v>
      </c>
      <c r="J86" s="80">
        <v>6440</v>
      </c>
      <c r="K86" s="118" t="s">
        <v>258</v>
      </c>
      <c r="L86" s="80">
        <v>105</v>
      </c>
    </row>
    <row r="87" spans="1:12" ht="15">
      <c r="A87" s="118" t="s">
        <v>270</v>
      </c>
      <c r="B87" s="80">
        <v>52602</v>
      </c>
      <c r="C87" s="118" t="s">
        <v>271</v>
      </c>
      <c r="D87" s="80">
        <v>5149</v>
      </c>
      <c r="E87" s="118" t="s">
        <v>263</v>
      </c>
      <c r="F87" s="80">
        <v>37276</v>
      </c>
      <c r="G87" s="118" t="s">
        <v>267</v>
      </c>
      <c r="H87" s="80">
        <v>1336</v>
      </c>
      <c r="I87" s="118"/>
      <c r="J87" s="80"/>
      <c r="K87" s="118"/>
      <c r="L87" s="80"/>
    </row>
    <row r="88" spans="1:12" ht="15">
      <c r="A88" s="118" t="s">
        <v>259</v>
      </c>
      <c r="B88" s="80">
        <v>49273</v>
      </c>
      <c r="C88" s="118" t="s">
        <v>252</v>
      </c>
      <c r="D88" s="80">
        <v>3393</v>
      </c>
      <c r="E88" s="118" t="s">
        <v>277</v>
      </c>
      <c r="F88" s="80">
        <v>17255</v>
      </c>
      <c r="G88" s="118" t="s">
        <v>265</v>
      </c>
      <c r="H88" s="80">
        <v>789</v>
      </c>
      <c r="I88" s="118"/>
      <c r="J88" s="80"/>
      <c r="K88" s="118"/>
      <c r="L88" s="80"/>
    </row>
    <row r="89" spans="1:12" ht="15">
      <c r="A89" s="118" t="s">
        <v>263</v>
      </c>
      <c r="B89" s="80">
        <v>37276</v>
      </c>
      <c r="C89" s="118" t="s">
        <v>275</v>
      </c>
      <c r="D89" s="80">
        <v>3069</v>
      </c>
      <c r="E89" s="118" t="s">
        <v>279</v>
      </c>
      <c r="F89" s="80">
        <v>11765</v>
      </c>
      <c r="G89" s="118" t="s">
        <v>281</v>
      </c>
      <c r="H89" s="80">
        <v>40</v>
      </c>
      <c r="I89" s="118"/>
      <c r="J89" s="80"/>
      <c r="K89" s="118"/>
      <c r="L89" s="80"/>
    </row>
    <row r="90" spans="1:12" ht="15">
      <c r="A90" s="118" t="s">
        <v>277</v>
      </c>
      <c r="B90" s="80">
        <v>17255</v>
      </c>
      <c r="C90" s="118" t="s">
        <v>253</v>
      </c>
      <c r="D90" s="80">
        <v>1301</v>
      </c>
      <c r="E90" s="118" t="s">
        <v>280</v>
      </c>
      <c r="F90" s="80">
        <v>9303</v>
      </c>
      <c r="G90" s="118"/>
      <c r="H90" s="80"/>
      <c r="I90" s="118"/>
      <c r="J90" s="80"/>
      <c r="K90" s="118"/>
      <c r="L90" s="80"/>
    </row>
    <row r="91" spans="1:12" ht="15">
      <c r="A91" s="118" t="s">
        <v>262</v>
      </c>
      <c r="B91" s="80">
        <v>12291</v>
      </c>
      <c r="C91" s="118" t="s">
        <v>274</v>
      </c>
      <c r="D91" s="80">
        <v>790</v>
      </c>
      <c r="E91" s="118" t="s">
        <v>278</v>
      </c>
      <c r="F91" s="80">
        <v>5480</v>
      </c>
      <c r="G91" s="118"/>
      <c r="H91" s="80"/>
      <c r="I91" s="118"/>
      <c r="J91" s="80"/>
      <c r="K91" s="118"/>
      <c r="L91" s="80"/>
    </row>
    <row r="92" spans="1:12" ht="15">
      <c r="A92" s="118" t="s">
        <v>279</v>
      </c>
      <c r="B92" s="80">
        <v>11765</v>
      </c>
      <c r="C92" s="118" t="s">
        <v>276</v>
      </c>
      <c r="D92" s="80">
        <v>520</v>
      </c>
      <c r="E92" s="118" t="s">
        <v>264</v>
      </c>
      <c r="F92" s="80">
        <v>205</v>
      </c>
      <c r="G92" s="118"/>
      <c r="H92" s="80"/>
      <c r="I92" s="118"/>
      <c r="J92" s="80"/>
      <c r="K92" s="118"/>
      <c r="L92" s="80"/>
    </row>
    <row r="93" spans="1:12" ht="15">
      <c r="A93" s="118" t="s">
        <v>269</v>
      </c>
      <c r="B93" s="80">
        <v>9981</v>
      </c>
      <c r="C93" s="118" t="s">
        <v>256</v>
      </c>
      <c r="D93" s="80">
        <v>451</v>
      </c>
      <c r="E93" s="118"/>
      <c r="F93" s="80"/>
      <c r="G93" s="118"/>
      <c r="H93" s="80"/>
      <c r="I93" s="118"/>
      <c r="J93" s="80"/>
      <c r="K93" s="118"/>
      <c r="L93" s="80"/>
    </row>
    <row r="94" spans="1:12" ht="15">
      <c r="A94" s="118" t="s">
        <v>280</v>
      </c>
      <c r="B94" s="80">
        <v>9303</v>
      </c>
      <c r="C94" s="118" t="s">
        <v>257</v>
      </c>
      <c r="D94" s="80">
        <v>399</v>
      </c>
      <c r="E94" s="118"/>
      <c r="F94" s="80"/>
      <c r="G94" s="118"/>
      <c r="H94" s="80"/>
      <c r="I94" s="118"/>
      <c r="J94" s="80"/>
      <c r="K94" s="118"/>
      <c r="L94" s="80"/>
    </row>
  </sheetData>
  <hyperlinks>
    <hyperlink ref="A2" r:id="rId1" display="https://events.rcpe.ac.uk/diabetes-and-endocrinology"/>
    <hyperlink ref="A3" r:id="rId2" display="https://www.ndm.ox.ac.uk/diabetes-in-young-adults-by-katharine-owen"/>
    <hyperlink ref="A4" r:id="rId3" display="https://www.diabetesgenes.org/"/>
    <hyperlink ref="A5" r:id="rId4" display="https://onlinelibrary.wiley.com/doi/full/10.1111/dom.13346?cookieSet=1"/>
    <hyperlink ref="A6" r:id="rId5" display="https://www.ncbi.nlm.nih.gov/pmc/articles/PMC6591121/#__ffn_sectitle"/>
    <hyperlink ref="A7" r:id="rId6" display="https://www.nice.org.uk/guidance/ng28"/>
    <hyperlink ref="A8" r:id="rId7" display="https://www.ncbi.nlm.nih.gov/m/pubmed/18697900/"/>
    <hyperlink ref="A9" r:id="rId8" display="https://app.sli.do/"/>
    <hyperlink ref="A10" r:id="rId9" display="http://journals.ed.ac.uk/resmedica/article/download/942/1345/"/>
    <hyperlink ref="A11" r:id="rId10" display="https://twitter.com/RCPEManc/status/1179324181101629441"/>
    <hyperlink ref="C2" r:id="rId11" display="https://events.rcpe.ac.uk/diabetes-and-endocrinology"/>
    <hyperlink ref="C3" r:id="rId12" display="https://twitter.com/RCPEManc/status/1179324181101629441"/>
    <hyperlink ref="E2" r:id="rId13" display="https://events.rcpe.ac.uk/diabetes-and-endocrinology"/>
    <hyperlink ref="E3" r:id="rId14" display="https://www.ncbi.nlm.nih.gov/pmc/articles/PMC6054022/"/>
    <hyperlink ref="E4" r:id="rId15" display="https://www.ncbi.nlm.nih.gov/m/pubmed/29930025/"/>
    <hyperlink ref="E5" r:id="rId16" display="https://www.ncbi.nlm.nih.gov/m/pubmed/29361475/"/>
    <hyperlink ref="E6" r:id="rId17" display="https://www.ncbi.nlm.nih.gov/pmc/articles/PMC4735481/"/>
    <hyperlink ref="E7" r:id="rId18" display="https://www.pharmaceutical-journal.com/news-and-analysis/features/immunotherapy-for-type-1-diabetes-whats-in-the-pipeline/20204622.article?firstPass=false"/>
    <hyperlink ref="E8" r:id="rId19" display="https://www.ncbi.nlm.nih.gov/m/pubmed/29375671/"/>
    <hyperlink ref="E9" r:id="rId20" display="https://secure.jbs.elsevierhealth.com/action/getSharedSiteSession?redirect=https%3A%2F%2Fwww.jvascsurg.org%2Farticle%2FS0741-5214%2813%2901515-2%2Ffulltext&amp;rc=0"/>
    <hyperlink ref="E10" r:id="rId21" display="http://www.edinburghdiabetes.com/foot-clinic"/>
    <hyperlink ref="E11" r:id="rId22" display="http://journals.ed.ac.uk/resmedica/article/download/942/1345/"/>
    <hyperlink ref="K2" r:id="rId23" display="http://www.symplur.com/healthcare-hashtags/conferences/"/>
  </hyperlinks>
  <printOptions/>
  <pageMargins left="0.7" right="0.7" top="0.75" bottom="0.75" header="0.3" footer="0.3"/>
  <pageSetup orientation="portrait" paperSize="9"/>
  <tableParts>
    <tablePart r:id="rId31"/>
    <tablePart r:id="rId30"/>
    <tablePart r:id="rId29"/>
    <tablePart r:id="rId27"/>
    <tablePart r:id="rId25"/>
    <tablePart r:id="rId28"/>
    <tablePart r:id="rId26"/>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42362-6902-4933-803E-2B0912C3493D}">
  <dimension ref="A1:G323"/>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987</v>
      </c>
      <c r="B1" s="13" t="s">
        <v>1127</v>
      </c>
      <c r="C1" s="13" t="s">
        <v>1128</v>
      </c>
      <c r="D1" s="13" t="s">
        <v>144</v>
      </c>
      <c r="E1" s="13" t="s">
        <v>1130</v>
      </c>
      <c r="F1" s="13" t="s">
        <v>1131</v>
      </c>
      <c r="G1" s="13" t="s">
        <v>1132</v>
      </c>
    </row>
    <row r="2" spans="1:7" ht="15">
      <c r="A2" s="80" t="s">
        <v>844</v>
      </c>
      <c r="B2" s="80">
        <v>36</v>
      </c>
      <c r="C2" s="121">
        <v>0.027842227378190258</v>
      </c>
      <c r="D2" s="80" t="s">
        <v>1129</v>
      </c>
      <c r="E2" s="80"/>
      <c r="F2" s="80"/>
      <c r="G2" s="80"/>
    </row>
    <row r="3" spans="1:7" ht="15">
      <c r="A3" s="80" t="s">
        <v>845</v>
      </c>
      <c r="B3" s="80">
        <v>24</v>
      </c>
      <c r="C3" s="121">
        <v>0.018561484918793503</v>
      </c>
      <c r="D3" s="80" t="s">
        <v>1129</v>
      </c>
      <c r="E3" s="80"/>
      <c r="F3" s="80"/>
      <c r="G3" s="80"/>
    </row>
    <row r="4" spans="1:7" ht="15">
      <c r="A4" s="80" t="s">
        <v>846</v>
      </c>
      <c r="B4" s="80">
        <v>1</v>
      </c>
      <c r="C4" s="121">
        <v>0.0007733952049497294</v>
      </c>
      <c r="D4" s="80" t="s">
        <v>1129</v>
      </c>
      <c r="E4" s="80"/>
      <c r="F4" s="80"/>
      <c r="G4" s="80"/>
    </row>
    <row r="5" spans="1:7" ht="15">
      <c r="A5" s="80" t="s">
        <v>847</v>
      </c>
      <c r="B5" s="80">
        <v>1233</v>
      </c>
      <c r="C5" s="121">
        <v>0.9535962877030163</v>
      </c>
      <c r="D5" s="80" t="s">
        <v>1129</v>
      </c>
      <c r="E5" s="80"/>
      <c r="F5" s="80"/>
      <c r="G5" s="80"/>
    </row>
    <row r="6" spans="1:7" ht="15">
      <c r="A6" s="80" t="s">
        <v>848</v>
      </c>
      <c r="B6" s="80">
        <v>1293</v>
      </c>
      <c r="C6" s="121">
        <v>1</v>
      </c>
      <c r="D6" s="80" t="s">
        <v>1129</v>
      </c>
      <c r="E6" s="80"/>
      <c r="F6" s="80"/>
      <c r="G6" s="80"/>
    </row>
    <row r="7" spans="1:7" ht="15">
      <c r="A7" s="88" t="s">
        <v>849</v>
      </c>
      <c r="B7" s="88">
        <v>52</v>
      </c>
      <c r="C7" s="122">
        <v>0</v>
      </c>
      <c r="D7" s="88" t="s">
        <v>1129</v>
      </c>
      <c r="E7" s="88" t="b">
        <v>0</v>
      </c>
      <c r="F7" s="88" t="b">
        <v>0</v>
      </c>
      <c r="G7" s="88" t="b">
        <v>0</v>
      </c>
    </row>
    <row r="8" spans="1:7" ht="15">
      <c r="A8" s="88" t="s">
        <v>850</v>
      </c>
      <c r="B8" s="88">
        <v>22</v>
      </c>
      <c r="C8" s="122">
        <v>0.010576193557390541</v>
      </c>
      <c r="D8" s="88" t="s">
        <v>1129</v>
      </c>
      <c r="E8" s="88" t="b">
        <v>0</v>
      </c>
      <c r="F8" s="88" t="b">
        <v>0</v>
      </c>
      <c r="G8" s="88" t="b">
        <v>0</v>
      </c>
    </row>
    <row r="9" spans="1:7" ht="15">
      <c r="A9" s="88" t="s">
        <v>268</v>
      </c>
      <c r="B9" s="88">
        <v>16</v>
      </c>
      <c r="C9" s="122">
        <v>0.009533254117349867</v>
      </c>
      <c r="D9" s="88" t="s">
        <v>1129</v>
      </c>
      <c r="E9" s="88" t="b">
        <v>0</v>
      </c>
      <c r="F9" s="88" t="b">
        <v>0</v>
      </c>
      <c r="G9" s="88" t="b">
        <v>0</v>
      </c>
    </row>
    <row r="10" spans="1:7" ht="15">
      <c r="A10" s="88" t="s">
        <v>266</v>
      </c>
      <c r="B10" s="88">
        <v>16</v>
      </c>
      <c r="C10" s="122">
        <v>0.009533254117349867</v>
      </c>
      <c r="D10" s="88" t="s">
        <v>1129</v>
      </c>
      <c r="E10" s="88" t="b">
        <v>0</v>
      </c>
      <c r="F10" s="88" t="b">
        <v>0</v>
      </c>
      <c r="G10" s="88" t="b">
        <v>0</v>
      </c>
    </row>
    <row r="11" spans="1:7" ht="15">
      <c r="A11" s="88" t="s">
        <v>281</v>
      </c>
      <c r="B11" s="88">
        <v>15</v>
      </c>
      <c r="C11" s="122">
        <v>0.009441291598985957</v>
      </c>
      <c r="D11" s="88" t="s">
        <v>1129</v>
      </c>
      <c r="E11" s="88" t="b">
        <v>0</v>
      </c>
      <c r="F11" s="88" t="b">
        <v>0</v>
      </c>
      <c r="G11" s="88" t="b">
        <v>0</v>
      </c>
    </row>
    <row r="12" spans="1:7" ht="15">
      <c r="A12" s="88" t="s">
        <v>852</v>
      </c>
      <c r="B12" s="88">
        <v>15</v>
      </c>
      <c r="C12" s="122">
        <v>0.0089374257350155</v>
      </c>
      <c r="D12" s="88" t="s">
        <v>1129</v>
      </c>
      <c r="E12" s="88" t="b">
        <v>0</v>
      </c>
      <c r="F12" s="88" t="b">
        <v>0</v>
      </c>
      <c r="G12" s="88" t="b">
        <v>0</v>
      </c>
    </row>
    <row r="13" spans="1:7" ht="15">
      <c r="A13" s="88" t="s">
        <v>826</v>
      </c>
      <c r="B13" s="88">
        <v>15</v>
      </c>
      <c r="C13" s="122">
        <v>0.0089374257350155</v>
      </c>
      <c r="D13" s="88" t="s">
        <v>1129</v>
      </c>
      <c r="E13" s="88" t="b">
        <v>0</v>
      </c>
      <c r="F13" s="88" t="b">
        <v>0</v>
      </c>
      <c r="G13" s="88" t="b">
        <v>0</v>
      </c>
    </row>
    <row r="14" spans="1:7" ht="15">
      <c r="A14" s="88" t="s">
        <v>855</v>
      </c>
      <c r="B14" s="88">
        <v>13</v>
      </c>
      <c r="C14" s="122">
        <v>0.008651512005924096</v>
      </c>
      <c r="D14" s="88" t="s">
        <v>1129</v>
      </c>
      <c r="E14" s="88" t="b">
        <v>0</v>
      </c>
      <c r="F14" s="88" t="b">
        <v>0</v>
      </c>
      <c r="G14" s="88" t="b">
        <v>0</v>
      </c>
    </row>
    <row r="15" spans="1:7" ht="15">
      <c r="A15" s="88" t="s">
        <v>265</v>
      </c>
      <c r="B15" s="88">
        <v>12</v>
      </c>
      <c r="C15" s="122">
        <v>0.008453662736102846</v>
      </c>
      <c r="D15" s="88" t="s">
        <v>1129</v>
      </c>
      <c r="E15" s="88" t="b">
        <v>0</v>
      </c>
      <c r="F15" s="88" t="b">
        <v>0</v>
      </c>
      <c r="G15" s="88" t="b">
        <v>0</v>
      </c>
    </row>
    <row r="16" spans="1:7" ht="15">
      <c r="A16" s="88" t="s">
        <v>861</v>
      </c>
      <c r="B16" s="88">
        <v>12</v>
      </c>
      <c r="C16" s="122">
        <v>0.01487233432425974</v>
      </c>
      <c r="D16" s="88" t="s">
        <v>1129</v>
      </c>
      <c r="E16" s="88" t="b">
        <v>0</v>
      </c>
      <c r="F16" s="88" t="b">
        <v>0</v>
      </c>
      <c r="G16" s="88" t="b">
        <v>0</v>
      </c>
    </row>
    <row r="17" spans="1:7" ht="15">
      <c r="A17" s="88" t="s">
        <v>854</v>
      </c>
      <c r="B17" s="88">
        <v>11</v>
      </c>
      <c r="C17" s="122">
        <v>0.008215193273920207</v>
      </c>
      <c r="D17" s="88" t="s">
        <v>1129</v>
      </c>
      <c r="E17" s="88" t="b">
        <v>0</v>
      </c>
      <c r="F17" s="88" t="b">
        <v>0</v>
      </c>
      <c r="G17" s="88" t="b">
        <v>0</v>
      </c>
    </row>
    <row r="18" spans="1:7" ht="15">
      <c r="A18" s="88" t="s">
        <v>853</v>
      </c>
      <c r="B18" s="88">
        <v>11</v>
      </c>
      <c r="C18" s="122">
        <v>0.008215193273920207</v>
      </c>
      <c r="D18" s="88" t="s">
        <v>1129</v>
      </c>
      <c r="E18" s="88" t="b">
        <v>0</v>
      </c>
      <c r="F18" s="88" t="b">
        <v>0</v>
      </c>
      <c r="G18" s="88" t="b">
        <v>0</v>
      </c>
    </row>
    <row r="19" spans="1:7" ht="15">
      <c r="A19" s="88" t="s">
        <v>866</v>
      </c>
      <c r="B19" s="88">
        <v>10</v>
      </c>
      <c r="C19" s="122">
        <v>0.007932401077331125</v>
      </c>
      <c r="D19" s="88" t="s">
        <v>1129</v>
      </c>
      <c r="E19" s="88" t="b">
        <v>0</v>
      </c>
      <c r="F19" s="88" t="b">
        <v>0</v>
      </c>
      <c r="G19" s="88" t="b">
        <v>0</v>
      </c>
    </row>
    <row r="20" spans="1:7" ht="15">
      <c r="A20" s="88" t="s">
        <v>867</v>
      </c>
      <c r="B20" s="88">
        <v>10</v>
      </c>
      <c r="C20" s="122">
        <v>0.007932401077331125</v>
      </c>
      <c r="D20" s="88" t="s">
        <v>1129</v>
      </c>
      <c r="E20" s="88" t="b">
        <v>0</v>
      </c>
      <c r="F20" s="88" t="b">
        <v>0</v>
      </c>
      <c r="G20" s="88" t="b">
        <v>0</v>
      </c>
    </row>
    <row r="21" spans="1:7" ht="15">
      <c r="A21" s="88" t="s">
        <v>862</v>
      </c>
      <c r="B21" s="88">
        <v>10</v>
      </c>
      <c r="C21" s="122">
        <v>0.00966897013546726</v>
      </c>
      <c r="D21" s="88" t="s">
        <v>1129</v>
      </c>
      <c r="E21" s="88" t="b">
        <v>0</v>
      </c>
      <c r="F21" s="88" t="b">
        <v>0</v>
      </c>
      <c r="G21" s="88" t="b">
        <v>0</v>
      </c>
    </row>
    <row r="22" spans="1:7" ht="15">
      <c r="A22" s="88" t="s">
        <v>868</v>
      </c>
      <c r="B22" s="88">
        <v>7</v>
      </c>
      <c r="C22" s="122">
        <v>0.006768279094827082</v>
      </c>
      <c r="D22" s="88" t="s">
        <v>1129</v>
      </c>
      <c r="E22" s="88" t="b">
        <v>0</v>
      </c>
      <c r="F22" s="88" t="b">
        <v>0</v>
      </c>
      <c r="G22" s="88" t="b">
        <v>0</v>
      </c>
    </row>
    <row r="23" spans="1:7" ht="15">
      <c r="A23" s="88" t="s">
        <v>864</v>
      </c>
      <c r="B23" s="88">
        <v>7</v>
      </c>
      <c r="C23" s="122">
        <v>0.006768279094827082</v>
      </c>
      <c r="D23" s="88" t="s">
        <v>1129</v>
      </c>
      <c r="E23" s="88" t="b">
        <v>0</v>
      </c>
      <c r="F23" s="88" t="b">
        <v>0</v>
      </c>
      <c r="G23" s="88" t="b">
        <v>0</v>
      </c>
    </row>
    <row r="24" spans="1:7" ht="15">
      <c r="A24" s="88" t="s">
        <v>988</v>
      </c>
      <c r="B24" s="88">
        <v>7</v>
      </c>
      <c r="C24" s="122">
        <v>0.006768279094827082</v>
      </c>
      <c r="D24" s="88" t="s">
        <v>1129</v>
      </c>
      <c r="E24" s="88" t="b">
        <v>0</v>
      </c>
      <c r="F24" s="88" t="b">
        <v>0</v>
      </c>
      <c r="G24" s="88" t="b">
        <v>0</v>
      </c>
    </row>
    <row r="25" spans="1:7" ht="15">
      <c r="A25" s="88" t="s">
        <v>262</v>
      </c>
      <c r="B25" s="88">
        <v>7</v>
      </c>
      <c r="C25" s="122">
        <v>0.006768279094827082</v>
      </c>
      <c r="D25" s="88" t="s">
        <v>1129</v>
      </c>
      <c r="E25" s="88" t="b">
        <v>0</v>
      </c>
      <c r="F25" s="88" t="b">
        <v>0</v>
      </c>
      <c r="G25" s="88" t="b">
        <v>0</v>
      </c>
    </row>
    <row r="26" spans="1:7" ht="15">
      <c r="A26" s="88" t="s">
        <v>858</v>
      </c>
      <c r="B26" s="88">
        <v>7</v>
      </c>
      <c r="C26" s="122">
        <v>0.006768279094827082</v>
      </c>
      <c r="D26" s="88" t="s">
        <v>1129</v>
      </c>
      <c r="E26" s="88" t="b">
        <v>0</v>
      </c>
      <c r="F26" s="88" t="b">
        <v>0</v>
      </c>
      <c r="G26" s="88" t="b">
        <v>0</v>
      </c>
    </row>
    <row r="27" spans="1:7" ht="15">
      <c r="A27" s="88" t="s">
        <v>856</v>
      </c>
      <c r="B27" s="88">
        <v>7</v>
      </c>
      <c r="C27" s="122">
        <v>0.006768279094827082</v>
      </c>
      <c r="D27" s="88" t="s">
        <v>1129</v>
      </c>
      <c r="E27" s="88" t="b">
        <v>0</v>
      </c>
      <c r="F27" s="88" t="b">
        <v>0</v>
      </c>
      <c r="G27" s="88" t="b">
        <v>0</v>
      </c>
    </row>
    <row r="28" spans="1:7" ht="15">
      <c r="A28" s="88" t="s">
        <v>989</v>
      </c>
      <c r="B28" s="88">
        <v>7</v>
      </c>
      <c r="C28" s="122">
        <v>0.006768279094827082</v>
      </c>
      <c r="D28" s="88" t="s">
        <v>1129</v>
      </c>
      <c r="E28" s="88" t="b">
        <v>0</v>
      </c>
      <c r="F28" s="88" t="b">
        <v>0</v>
      </c>
      <c r="G28" s="88" t="b">
        <v>0</v>
      </c>
    </row>
    <row r="29" spans="1:7" ht="15">
      <c r="A29" s="88" t="s">
        <v>990</v>
      </c>
      <c r="B29" s="88">
        <v>7</v>
      </c>
      <c r="C29" s="122">
        <v>0.006768279094827082</v>
      </c>
      <c r="D29" s="88" t="s">
        <v>1129</v>
      </c>
      <c r="E29" s="88" t="b">
        <v>0</v>
      </c>
      <c r="F29" s="88" t="b">
        <v>0</v>
      </c>
      <c r="G29" s="88" t="b">
        <v>0</v>
      </c>
    </row>
    <row r="30" spans="1:7" ht="15">
      <c r="A30" s="88" t="s">
        <v>991</v>
      </c>
      <c r="B30" s="88">
        <v>7</v>
      </c>
      <c r="C30" s="122">
        <v>0.006768279094827082</v>
      </c>
      <c r="D30" s="88" t="s">
        <v>1129</v>
      </c>
      <c r="E30" s="88" t="b">
        <v>0</v>
      </c>
      <c r="F30" s="88" t="b">
        <v>0</v>
      </c>
      <c r="G30" s="88" t="b">
        <v>0</v>
      </c>
    </row>
    <row r="31" spans="1:7" ht="15">
      <c r="A31" s="88" t="s">
        <v>992</v>
      </c>
      <c r="B31" s="88">
        <v>7</v>
      </c>
      <c r="C31" s="122">
        <v>0.006768279094827082</v>
      </c>
      <c r="D31" s="88" t="s">
        <v>1129</v>
      </c>
      <c r="E31" s="88" t="b">
        <v>0</v>
      </c>
      <c r="F31" s="88" t="b">
        <v>0</v>
      </c>
      <c r="G31" s="88" t="b">
        <v>0</v>
      </c>
    </row>
    <row r="32" spans="1:7" ht="15">
      <c r="A32" s="88" t="s">
        <v>993</v>
      </c>
      <c r="B32" s="88">
        <v>7</v>
      </c>
      <c r="C32" s="122">
        <v>0.006768279094827082</v>
      </c>
      <c r="D32" s="88" t="s">
        <v>1129</v>
      </c>
      <c r="E32" s="88" t="b">
        <v>0</v>
      </c>
      <c r="F32" s="88" t="b">
        <v>0</v>
      </c>
      <c r="G32" s="88" t="b">
        <v>0</v>
      </c>
    </row>
    <row r="33" spans="1:7" ht="15">
      <c r="A33" s="88" t="s">
        <v>994</v>
      </c>
      <c r="B33" s="88">
        <v>7</v>
      </c>
      <c r="C33" s="122">
        <v>0.006768279094827082</v>
      </c>
      <c r="D33" s="88" t="s">
        <v>1129</v>
      </c>
      <c r="E33" s="88" t="b">
        <v>0</v>
      </c>
      <c r="F33" s="88" t="b">
        <v>0</v>
      </c>
      <c r="G33" s="88" t="b">
        <v>0</v>
      </c>
    </row>
    <row r="34" spans="1:7" ht="15">
      <c r="A34" s="88" t="s">
        <v>995</v>
      </c>
      <c r="B34" s="88">
        <v>7</v>
      </c>
      <c r="C34" s="122">
        <v>0.006768279094827082</v>
      </c>
      <c r="D34" s="88" t="s">
        <v>1129</v>
      </c>
      <c r="E34" s="88" t="b">
        <v>0</v>
      </c>
      <c r="F34" s="88" t="b">
        <v>0</v>
      </c>
      <c r="G34" s="88" t="b">
        <v>0</v>
      </c>
    </row>
    <row r="35" spans="1:7" ht="15">
      <c r="A35" s="88" t="s">
        <v>996</v>
      </c>
      <c r="B35" s="88">
        <v>6</v>
      </c>
      <c r="C35" s="122">
        <v>0.006251696809737395</v>
      </c>
      <c r="D35" s="88" t="s">
        <v>1129</v>
      </c>
      <c r="E35" s="88" t="b">
        <v>0</v>
      </c>
      <c r="F35" s="88" t="b">
        <v>0</v>
      </c>
      <c r="G35" s="88" t="b">
        <v>0</v>
      </c>
    </row>
    <row r="36" spans="1:7" ht="15">
      <c r="A36" s="88" t="s">
        <v>859</v>
      </c>
      <c r="B36" s="88">
        <v>6</v>
      </c>
      <c r="C36" s="122">
        <v>0.006251696809737395</v>
      </c>
      <c r="D36" s="88" t="s">
        <v>1129</v>
      </c>
      <c r="E36" s="88" t="b">
        <v>0</v>
      </c>
      <c r="F36" s="88" t="b">
        <v>0</v>
      </c>
      <c r="G36" s="88" t="b">
        <v>0</v>
      </c>
    </row>
    <row r="37" spans="1:7" ht="15">
      <c r="A37" s="88" t="s">
        <v>997</v>
      </c>
      <c r="B37" s="88">
        <v>6</v>
      </c>
      <c r="C37" s="122">
        <v>0.006251696809737395</v>
      </c>
      <c r="D37" s="88" t="s">
        <v>1129</v>
      </c>
      <c r="E37" s="88" t="b">
        <v>0</v>
      </c>
      <c r="F37" s="88" t="b">
        <v>0</v>
      </c>
      <c r="G37" s="88" t="b">
        <v>0</v>
      </c>
    </row>
    <row r="38" spans="1:7" ht="15">
      <c r="A38" s="88" t="s">
        <v>998</v>
      </c>
      <c r="B38" s="88">
        <v>6</v>
      </c>
      <c r="C38" s="122">
        <v>0.006251696809737395</v>
      </c>
      <c r="D38" s="88" t="s">
        <v>1129</v>
      </c>
      <c r="E38" s="88" t="b">
        <v>0</v>
      </c>
      <c r="F38" s="88" t="b">
        <v>0</v>
      </c>
      <c r="G38" s="88" t="b">
        <v>0</v>
      </c>
    </row>
    <row r="39" spans="1:7" ht="15">
      <c r="A39" s="88" t="s">
        <v>270</v>
      </c>
      <c r="B39" s="88">
        <v>6</v>
      </c>
      <c r="C39" s="122">
        <v>0.006251696809737395</v>
      </c>
      <c r="D39" s="88" t="s">
        <v>1129</v>
      </c>
      <c r="E39" s="88" t="b">
        <v>0</v>
      </c>
      <c r="F39" s="88" t="b">
        <v>0</v>
      </c>
      <c r="G39" s="88" t="b">
        <v>0</v>
      </c>
    </row>
    <row r="40" spans="1:7" ht="15">
      <c r="A40" s="88" t="s">
        <v>860</v>
      </c>
      <c r="B40" s="88">
        <v>6</v>
      </c>
      <c r="C40" s="122">
        <v>0.008276562251423368</v>
      </c>
      <c r="D40" s="88" t="s">
        <v>1129</v>
      </c>
      <c r="E40" s="88" t="b">
        <v>0</v>
      </c>
      <c r="F40" s="88" t="b">
        <v>0</v>
      </c>
      <c r="G40" s="88" t="b">
        <v>0</v>
      </c>
    </row>
    <row r="41" spans="1:7" ht="15">
      <c r="A41" s="88" t="s">
        <v>999</v>
      </c>
      <c r="B41" s="88">
        <v>6</v>
      </c>
      <c r="C41" s="122">
        <v>0.006251696809737395</v>
      </c>
      <c r="D41" s="88" t="s">
        <v>1129</v>
      </c>
      <c r="E41" s="88" t="b">
        <v>0</v>
      </c>
      <c r="F41" s="88" t="b">
        <v>0</v>
      </c>
      <c r="G41" s="88" t="b">
        <v>0</v>
      </c>
    </row>
    <row r="42" spans="1:7" ht="15">
      <c r="A42" s="88" t="s">
        <v>869</v>
      </c>
      <c r="B42" s="88">
        <v>5</v>
      </c>
      <c r="C42" s="122">
        <v>0.005653588406737206</v>
      </c>
      <c r="D42" s="88" t="s">
        <v>1129</v>
      </c>
      <c r="E42" s="88" t="b">
        <v>0</v>
      </c>
      <c r="F42" s="88" t="b">
        <v>0</v>
      </c>
      <c r="G42" s="88" t="b">
        <v>0</v>
      </c>
    </row>
    <row r="43" spans="1:7" ht="15">
      <c r="A43" s="88" t="s">
        <v>1000</v>
      </c>
      <c r="B43" s="88">
        <v>5</v>
      </c>
      <c r="C43" s="122">
        <v>0.005653588406737206</v>
      </c>
      <c r="D43" s="88" t="s">
        <v>1129</v>
      </c>
      <c r="E43" s="88" t="b">
        <v>0</v>
      </c>
      <c r="F43" s="88" t="b">
        <v>0</v>
      </c>
      <c r="G43" s="88" t="b">
        <v>0</v>
      </c>
    </row>
    <row r="44" spans="1:7" ht="15">
      <c r="A44" s="88" t="s">
        <v>1001</v>
      </c>
      <c r="B44" s="88">
        <v>5</v>
      </c>
      <c r="C44" s="122">
        <v>0.005653588406737206</v>
      </c>
      <c r="D44" s="88" t="s">
        <v>1129</v>
      </c>
      <c r="E44" s="88" t="b">
        <v>0</v>
      </c>
      <c r="F44" s="88" t="b">
        <v>0</v>
      </c>
      <c r="G44" s="88" t="b">
        <v>0</v>
      </c>
    </row>
    <row r="45" spans="1:7" ht="15">
      <c r="A45" s="88" t="s">
        <v>1002</v>
      </c>
      <c r="B45" s="88">
        <v>5</v>
      </c>
      <c r="C45" s="122">
        <v>0.005653588406737206</v>
      </c>
      <c r="D45" s="88" t="s">
        <v>1129</v>
      </c>
      <c r="E45" s="88" t="b">
        <v>0</v>
      </c>
      <c r="F45" s="88" t="b">
        <v>0</v>
      </c>
      <c r="G45" s="88" t="b">
        <v>0</v>
      </c>
    </row>
    <row r="46" spans="1:7" ht="15">
      <c r="A46" s="88" t="s">
        <v>863</v>
      </c>
      <c r="B46" s="88">
        <v>5</v>
      </c>
      <c r="C46" s="122">
        <v>0.005653588406737206</v>
      </c>
      <c r="D46" s="88" t="s">
        <v>1129</v>
      </c>
      <c r="E46" s="88" t="b">
        <v>1</v>
      </c>
      <c r="F46" s="88" t="b">
        <v>0</v>
      </c>
      <c r="G46" s="88" t="b">
        <v>0</v>
      </c>
    </row>
    <row r="47" spans="1:7" ht="15">
      <c r="A47" s="88" t="s">
        <v>1003</v>
      </c>
      <c r="B47" s="88">
        <v>5</v>
      </c>
      <c r="C47" s="122">
        <v>0.005653588406737206</v>
      </c>
      <c r="D47" s="88" t="s">
        <v>1129</v>
      </c>
      <c r="E47" s="88" t="b">
        <v>0</v>
      </c>
      <c r="F47" s="88" t="b">
        <v>0</v>
      </c>
      <c r="G47" s="88" t="b">
        <v>0</v>
      </c>
    </row>
    <row r="48" spans="1:7" ht="15">
      <c r="A48" s="88" t="s">
        <v>1004</v>
      </c>
      <c r="B48" s="88">
        <v>5</v>
      </c>
      <c r="C48" s="122">
        <v>0.005653588406737206</v>
      </c>
      <c r="D48" s="88" t="s">
        <v>1129</v>
      </c>
      <c r="E48" s="88" t="b">
        <v>0</v>
      </c>
      <c r="F48" s="88" t="b">
        <v>0</v>
      </c>
      <c r="G48" s="88" t="b">
        <v>0</v>
      </c>
    </row>
    <row r="49" spans="1:7" ht="15">
      <c r="A49" s="88" t="s">
        <v>1005</v>
      </c>
      <c r="B49" s="88">
        <v>5</v>
      </c>
      <c r="C49" s="122">
        <v>0.005653588406737206</v>
      </c>
      <c r="D49" s="88" t="s">
        <v>1129</v>
      </c>
      <c r="E49" s="88" t="b">
        <v>0</v>
      </c>
      <c r="F49" s="88" t="b">
        <v>0</v>
      </c>
      <c r="G49" s="88" t="b">
        <v>0</v>
      </c>
    </row>
    <row r="50" spans="1:7" ht="15">
      <c r="A50" s="88" t="s">
        <v>1006</v>
      </c>
      <c r="B50" s="88">
        <v>5</v>
      </c>
      <c r="C50" s="122">
        <v>0.005653588406737206</v>
      </c>
      <c r="D50" s="88" t="s">
        <v>1129</v>
      </c>
      <c r="E50" s="88" t="b">
        <v>0</v>
      </c>
      <c r="F50" s="88" t="b">
        <v>0</v>
      </c>
      <c r="G50" s="88" t="b">
        <v>0</v>
      </c>
    </row>
    <row r="51" spans="1:7" ht="15">
      <c r="A51" s="88" t="s">
        <v>1007</v>
      </c>
      <c r="B51" s="88">
        <v>4</v>
      </c>
      <c r="C51" s="122">
        <v>0.004957444774753247</v>
      </c>
      <c r="D51" s="88" t="s">
        <v>1129</v>
      </c>
      <c r="E51" s="88" t="b">
        <v>0</v>
      </c>
      <c r="F51" s="88" t="b">
        <v>0</v>
      </c>
      <c r="G51" s="88" t="b">
        <v>0</v>
      </c>
    </row>
    <row r="52" spans="1:7" ht="15">
      <c r="A52" s="88" t="s">
        <v>1008</v>
      </c>
      <c r="B52" s="88">
        <v>4</v>
      </c>
      <c r="C52" s="122">
        <v>0.004957444774753247</v>
      </c>
      <c r="D52" s="88" t="s">
        <v>1129</v>
      </c>
      <c r="E52" s="88" t="b">
        <v>0</v>
      </c>
      <c r="F52" s="88" t="b">
        <v>0</v>
      </c>
      <c r="G52" s="88" t="b">
        <v>0</v>
      </c>
    </row>
    <row r="53" spans="1:7" ht="15">
      <c r="A53" s="88" t="s">
        <v>1009</v>
      </c>
      <c r="B53" s="88">
        <v>4</v>
      </c>
      <c r="C53" s="122">
        <v>0.004957444774753247</v>
      </c>
      <c r="D53" s="88" t="s">
        <v>1129</v>
      </c>
      <c r="E53" s="88" t="b">
        <v>0</v>
      </c>
      <c r="F53" s="88" t="b">
        <v>0</v>
      </c>
      <c r="G53" s="88" t="b">
        <v>0</v>
      </c>
    </row>
    <row r="54" spans="1:7" ht="15">
      <c r="A54" s="88" t="s">
        <v>1010</v>
      </c>
      <c r="B54" s="88">
        <v>4</v>
      </c>
      <c r="C54" s="122">
        <v>0.004957444774753247</v>
      </c>
      <c r="D54" s="88" t="s">
        <v>1129</v>
      </c>
      <c r="E54" s="88" t="b">
        <v>0</v>
      </c>
      <c r="F54" s="88" t="b">
        <v>0</v>
      </c>
      <c r="G54" s="88" t="b">
        <v>0</v>
      </c>
    </row>
    <row r="55" spans="1:7" ht="15">
      <c r="A55" s="88" t="s">
        <v>1011</v>
      </c>
      <c r="B55" s="88">
        <v>4</v>
      </c>
      <c r="C55" s="122">
        <v>0.004957444774753247</v>
      </c>
      <c r="D55" s="88" t="s">
        <v>1129</v>
      </c>
      <c r="E55" s="88" t="b">
        <v>0</v>
      </c>
      <c r="F55" s="88" t="b">
        <v>0</v>
      </c>
      <c r="G55" s="88" t="b">
        <v>0</v>
      </c>
    </row>
    <row r="56" spans="1:7" ht="15">
      <c r="A56" s="88" t="s">
        <v>1012</v>
      </c>
      <c r="B56" s="88">
        <v>4</v>
      </c>
      <c r="C56" s="122">
        <v>0.004957444774753247</v>
      </c>
      <c r="D56" s="88" t="s">
        <v>1129</v>
      </c>
      <c r="E56" s="88" t="b">
        <v>0</v>
      </c>
      <c r="F56" s="88" t="b">
        <v>0</v>
      </c>
      <c r="G56" s="88" t="b">
        <v>0</v>
      </c>
    </row>
    <row r="57" spans="1:7" ht="15">
      <c r="A57" s="88" t="s">
        <v>1013</v>
      </c>
      <c r="B57" s="88">
        <v>4</v>
      </c>
      <c r="C57" s="122">
        <v>0.004957444774753247</v>
      </c>
      <c r="D57" s="88" t="s">
        <v>1129</v>
      </c>
      <c r="E57" s="88" t="b">
        <v>0</v>
      </c>
      <c r="F57" s="88" t="b">
        <v>0</v>
      </c>
      <c r="G57" s="88" t="b">
        <v>0</v>
      </c>
    </row>
    <row r="58" spans="1:7" ht="15">
      <c r="A58" s="88" t="s">
        <v>1014</v>
      </c>
      <c r="B58" s="88">
        <v>4</v>
      </c>
      <c r="C58" s="122">
        <v>0.004957444774753247</v>
      </c>
      <c r="D58" s="88" t="s">
        <v>1129</v>
      </c>
      <c r="E58" s="88" t="b">
        <v>0</v>
      </c>
      <c r="F58" s="88" t="b">
        <v>0</v>
      </c>
      <c r="G58" s="88" t="b">
        <v>0</v>
      </c>
    </row>
    <row r="59" spans="1:7" ht="15">
      <c r="A59" s="88" t="s">
        <v>1015</v>
      </c>
      <c r="B59" s="88">
        <v>4</v>
      </c>
      <c r="C59" s="122">
        <v>0.004957444774753247</v>
      </c>
      <c r="D59" s="88" t="s">
        <v>1129</v>
      </c>
      <c r="E59" s="88" t="b">
        <v>0</v>
      </c>
      <c r="F59" s="88" t="b">
        <v>0</v>
      </c>
      <c r="G59" s="88" t="b">
        <v>0</v>
      </c>
    </row>
    <row r="60" spans="1:7" ht="15">
      <c r="A60" s="88" t="s">
        <v>1016</v>
      </c>
      <c r="B60" s="88">
        <v>4</v>
      </c>
      <c r="C60" s="122">
        <v>0.004957444774753247</v>
      </c>
      <c r="D60" s="88" t="s">
        <v>1129</v>
      </c>
      <c r="E60" s="88" t="b">
        <v>0</v>
      </c>
      <c r="F60" s="88" t="b">
        <v>0</v>
      </c>
      <c r="G60" s="88" t="b">
        <v>0</v>
      </c>
    </row>
    <row r="61" spans="1:7" ht="15">
      <c r="A61" s="88" t="s">
        <v>1017</v>
      </c>
      <c r="B61" s="88">
        <v>4</v>
      </c>
      <c r="C61" s="122">
        <v>0.004957444774753247</v>
      </c>
      <c r="D61" s="88" t="s">
        <v>1129</v>
      </c>
      <c r="E61" s="88" t="b">
        <v>0</v>
      </c>
      <c r="F61" s="88" t="b">
        <v>0</v>
      </c>
      <c r="G61" s="88" t="b">
        <v>0</v>
      </c>
    </row>
    <row r="62" spans="1:7" ht="15">
      <c r="A62" s="88" t="s">
        <v>1018</v>
      </c>
      <c r="B62" s="88">
        <v>4</v>
      </c>
      <c r="C62" s="122">
        <v>0.004957444774753247</v>
      </c>
      <c r="D62" s="88" t="s">
        <v>1129</v>
      </c>
      <c r="E62" s="88" t="b">
        <v>0</v>
      </c>
      <c r="F62" s="88" t="b">
        <v>0</v>
      </c>
      <c r="G62" s="88" t="b">
        <v>0</v>
      </c>
    </row>
    <row r="63" spans="1:7" ht="15">
      <c r="A63" s="88" t="s">
        <v>1019</v>
      </c>
      <c r="B63" s="88">
        <v>4</v>
      </c>
      <c r="C63" s="122">
        <v>0.004957444774753247</v>
      </c>
      <c r="D63" s="88" t="s">
        <v>1129</v>
      </c>
      <c r="E63" s="88" t="b">
        <v>0</v>
      </c>
      <c r="F63" s="88" t="b">
        <v>0</v>
      </c>
      <c r="G63" s="88" t="b">
        <v>0</v>
      </c>
    </row>
    <row r="64" spans="1:7" ht="15">
      <c r="A64" s="88" t="s">
        <v>1020</v>
      </c>
      <c r="B64" s="88">
        <v>4</v>
      </c>
      <c r="C64" s="122">
        <v>0.004957444774753247</v>
      </c>
      <c r="D64" s="88" t="s">
        <v>1129</v>
      </c>
      <c r="E64" s="88" t="b">
        <v>0</v>
      </c>
      <c r="F64" s="88" t="b">
        <v>0</v>
      </c>
      <c r="G64" s="88" t="b">
        <v>0</v>
      </c>
    </row>
    <row r="65" spans="1:7" ht="15">
      <c r="A65" s="88" t="s">
        <v>1021</v>
      </c>
      <c r="B65" s="88">
        <v>4</v>
      </c>
      <c r="C65" s="122">
        <v>0.004957444774753247</v>
      </c>
      <c r="D65" s="88" t="s">
        <v>1129</v>
      </c>
      <c r="E65" s="88" t="b">
        <v>0</v>
      </c>
      <c r="F65" s="88" t="b">
        <v>0</v>
      </c>
      <c r="G65" s="88" t="b">
        <v>0</v>
      </c>
    </row>
    <row r="66" spans="1:7" ht="15">
      <c r="A66" s="88" t="s">
        <v>1022</v>
      </c>
      <c r="B66" s="88">
        <v>3</v>
      </c>
      <c r="C66" s="122">
        <v>0.004138281125711684</v>
      </c>
      <c r="D66" s="88" t="s">
        <v>1129</v>
      </c>
      <c r="E66" s="88" t="b">
        <v>0</v>
      </c>
      <c r="F66" s="88" t="b">
        <v>0</v>
      </c>
      <c r="G66" s="88" t="b">
        <v>0</v>
      </c>
    </row>
    <row r="67" spans="1:7" ht="15">
      <c r="A67" s="88" t="s">
        <v>1023</v>
      </c>
      <c r="B67" s="88">
        <v>3</v>
      </c>
      <c r="C67" s="122">
        <v>0.004138281125711684</v>
      </c>
      <c r="D67" s="88" t="s">
        <v>1129</v>
      </c>
      <c r="E67" s="88" t="b">
        <v>0</v>
      </c>
      <c r="F67" s="88" t="b">
        <v>0</v>
      </c>
      <c r="G67" s="88" t="b">
        <v>0</v>
      </c>
    </row>
    <row r="68" spans="1:7" ht="15">
      <c r="A68" s="88" t="s">
        <v>1024</v>
      </c>
      <c r="B68" s="88">
        <v>3</v>
      </c>
      <c r="C68" s="122">
        <v>0.004138281125711684</v>
      </c>
      <c r="D68" s="88" t="s">
        <v>1129</v>
      </c>
      <c r="E68" s="88" t="b">
        <v>0</v>
      </c>
      <c r="F68" s="88" t="b">
        <v>1</v>
      </c>
      <c r="G68" s="88" t="b">
        <v>0</v>
      </c>
    </row>
    <row r="69" spans="1:7" ht="15">
      <c r="A69" s="88" t="s">
        <v>1025</v>
      </c>
      <c r="B69" s="88">
        <v>3</v>
      </c>
      <c r="C69" s="122">
        <v>0.004138281125711684</v>
      </c>
      <c r="D69" s="88" t="s">
        <v>1129</v>
      </c>
      <c r="E69" s="88" t="b">
        <v>0</v>
      </c>
      <c r="F69" s="88" t="b">
        <v>0</v>
      </c>
      <c r="G69" s="88" t="b">
        <v>0</v>
      </c>
    </row>
    <row r="70" spans="1:7" ht="15">
      <c r="A70" s="88" t="s">
        <v>1026</v>
      </c>
      <c r="B70" s="88">
        <v>3</v>
      </c>
      <c r="C70" s="122">
        <v>0.004138281125711684</v>
      </c>
      <c r="D70" s="88" t="s">
        <v>1129</v>
      </c>
      <c r="E70" s="88" t="b">
        <v>0</v>
      </c>
      <c r="F70" s="88" t="b">
        <v>0</v>
      </c>
      <c r="G70" s="88" t="b">
        <v>0</v>
      </c>
    </row>
    <row r="71" spans="1:7" ht="15">
      <c r="A71" s="88" t="s">
        <v>1027</v>
      </c>
      <c r="B71" s="88">
        <v>3</v>
      </c>
      <c r="C71" s="122">
        <v>0.004138281125711684</v>
      </c>
      <c r="D71" s="88" t="s">
        <v>1129</v>
      </c>
      <c r="E71" s="88" t="b">
        <v>0</v>
      </c>
      <c r="F71" s="88" t="b">
        <v>0</v>
      </c>
      <c r="G71" s="88" t="b">
        <v>0</v>
      </c>
    </row>
    <row r="72" spans="1:7" ht="15">
      <c r="A72" s="88" t="s">
        <v>1028</v>
      </c>
      <c r="B72" s="88">
        <v>3</v>
      </c>
      <c r="C72" s="122">
        <v>0.004138281125711684</v>
      </c>
      <c r="D72" s="88" t="s">
        <v>1129</v>
      </c>
      <c r="E72" s="88" t="b">
        <v>0</v>
      </c>
      <c r="F72" s="88" t="b">
        <v>1</v>
      </c>
      <c r="G72" s="88" t="b">
        <v>0</v>
      </c>
    </row>
    <row r="73" spans="1:7" ht="15">
      <c r="A73" s="88" t="s">
        <v>1029</v>
      </c>
      <c r="B73" s="88">
        <v>3</v>
      </c>
      <c r="C73" s="122">
        <v>0.004138281125711684</v>
      </c>
      <c r="D73" s="88" t="s">
        <v>1129</v>
      </c>
      <c r="E73" s="88" t="b">
        <v>0</v>
      </c>
      <c r="F73" s="88" t="b">
        <v>0</v>
      </c>
      <c r="G73" s="88" t="b">
        <v>0</v>
      </c>
    </row>
    <row r="74" spans="1:7" ht="15">
      <c r="A74" s="88" t="s">
        <v>1030</v>
      </c>
      <c r="B74" s="88">
        <v>3</v>
      </c>
      <c r="C74" s="122">
        <v>0.004138281125711684</v>
      </c>
      <c r="D74" s="88" t="s">
        <v>1129</v>
      </c>
      <c r="E74" s="88" t="b">
        <v>0</v>
      </c>
      <c r="F74" s="88" t="b">
        <v>1</v>
      </c>
      <c r="G74" s="88" t="b">
        <v>0</v>
      </c>
    </row>
    <row r="75" spans="1:7" ht="15">
      <c r="A75" s="88" t="s">
        <v>1031</v>
      </c>
      <c r="B75" s="88">
        <v>3</v>
      </c>
      <c r="C75" s="122">
        <v>0.004138281125711684</v>
      </c>
      <c r="D75" s="88" t="s">
        <v>1129</v>
      </c>
      <c r="E75" s="88" t="b">
        <v>1</v>
      </c>
      <c r="F75" s="88" t="b">
        <v>0</v>
      </c>
      <c r="G75" s="88" t="b">
        <v>0</v>
      </c>
    </row>
    <row r="76" spans="1:7" ht="15">
      <c r="A76" s="88" t="s">
        <v>1032</v>
      </c>
      <c r="B76" s="88">
        <v>3</v>
      </c>
      <c r="C76" s="122">
        <v>0.004138281125711684</v>
      </c>
      <c r="D76" s="88" t="s">
        <v>1129</v>
      </c>
      <c r="E76" s="88" t="b">
        <v>0</v>
      </c>
      <c r="F76" s="88" t="b">
        <v>0</v>
      </c>
      <c r="G76" s="88" t="b">
        <v>0</v>
      </c>
    </row>
    <row r="77" spans="1:7" ht="15">
      <c r="A77" s="88" t="s">
        <v>1033</v>
      </c>
      <c r="B77" s="88">
        <v>3</v>
      </c>
      <c r="C77" s="122">
        <v>0.004138281125711684</v>
      </c>
      <c r="D77" s="88" t="s">
        <v>1129</v>
      </c>
      <c r="E77" s="88" t="b">
        <v>0</v>
      </c>
      <c r="F77" s="88" t="b">
        <v>0</v>
      </c>
      <c r="G77" s="88" t="b">
        <v>0</v>
      </c>
    </row>
    <row r="78" spans="1:7" ht="15">
      <c r="A78" s="88" t="s">
        <v>1034</v>
      </c>
      <c r="B78" s="88">
        <v>3</v>
      </c>
      <c r="C78" s="122">
        <v>0.004138281125711684</v>
      </c>
      <c r="D78" s="88" t="s">
        <v>1129</v>
      </c>
      <c r="E78" s="88" t="b">
        <v>0</v>
      </c>
      <c r="F78" s="88" t="b">
        <v>0</v>
      </c>
      <c r="G78" s="88" t="b">
        <v>0</v>
      </c>
    </row>
    <row r="79" spans="1:7" ht="15">
      <c r="A79" s="88" t="s">
        <v>1035</v>
      </c>
      <c r="B79" s="88">
        <v>3</v>
      </c>
      <c r="C79" s="122">
        <v>0.004138281125711684</v>
      </c>
      <c r="D79" s="88" t="s">
        <v>1129</v>
      </c>
      <c r="E79" s="88" t="b">
        <v>0</v>
      </c>
      <c r="F79" s="88" t="b">
        <v>0</v>
      </c>
      <c r="G79" s="88" t="b">
        <v>0</v>
      </c>
    </row>
    <row r="80" spans="1:7" ht="15">
      <c r="A80" s="88" t="s">
        <v>1036</v>
      </c>
      <c r="B80" s="88">
        <v>3</v>
      </c>
      <c r="C80" s="122">
        <v>0.004138281125711684</v>
      </c>
      <c r="D80" s="88" t="s">
        <v>1129</v>
      </c>
      <c r="E80" s="88" t="b">
        <v>0</v>
      </c>
      <c r="F80" s="88" t="b">
        <v>0</v>
      </c>
      <c r="G80" s="88" t="b">
        <v>0</v>
      </c>
    </row>
    <row r="81" spans="1:7" ht="15">
      <c r="A81" s="88" t="s">
        <v>1037</v>
      </c>
      <c r="B81" s="88">
        <v>3</v>
      </c>
      <c r="C81" s="122">
        <v>0.004138281125711684</v>
      </c>
      <c r="D81" s="88" t="s">
        <v>1129</v>
      </c>
      <c r="E81" s="88" t="b">
        <v>0</v>
      </c>
      <c r="F81" s="88" t="b">
        <v>0</v>
      </c>
      <c r="G81" s="88" t="b">
        <v>0</v>
      </c>
    </row>
    <row r="82" spans="1:7" ht="15">
      <c r="A82" s="88" t="s">
        <v>1038</v>
      </c>
      <c r="B82" s="88">
        <v>3</v>
      </c>
      <c r="C82" s="122">
        <v>0.004138281125711684</v>
      </c>
      <c r="D82" s="88" t="s">
        <v>1129</v>
      </c>
      <c r="E82" s="88" t="b">
        <v>0</v>
      </c>
      <c r="F82" s="88" t="b">
        <v>0</v>
      </c>
      <c r="G82" s="88" t="b">
        <v>0</v>
      </c>
    </row>
    <row r="83" spans="1:7" ht="15">
      <c r="A83" s="88" t="s">
        <v>1039</v>
      </c>
      <c r="B83" s="88">
        <v>3</v>
      </c>
      <c r="C83" s="122">
        <v>0.004138281125711684</v>
      </c>
      <c r="D83" s="88" t="s">
        <v>1129</v>
      </c>
      <c r="E83" s="88" t="b">
        <v>0</v>
      </c>
      <c r="F83" s="88" t="b">
        <v>0</v>
      </c>
      <c r="G83" s="88" t="b">
        <v>0</v>
      </c>
    </row>
    <row r="84" spans="1:7" ht="15">
      <c r="A84" s="88" t="s">
        <v>1040</v>
      </c>
      <c r="B84" s="88">
        <v>3</v>
      </c>
      <c r="C84" s="122">
        <v>0.004138281125711684</v>
      </c>
      <c r="D84" s="88" t="s">
        <v>1129</v>
      </c>
      <c r="E84" s="88" t="b">
        <v>0</v>
      </c>
      <c r="F84" s="88" t="b">
        <v>0</v>
      </c>
      <c r="G84" s="88" t="b">
        <v>0</v>
      </c>
    </row>
    <row r="85" spans="1:7" ht="15">
      <c r="A85" s="88" t="s">
        <v>1041</v>
      </c>
      <c r="B85" s="88">
        <v>3</v>
      </c>
      <c r="C85" s="122">
        <v>0.004138281125711684</v>
      </c>
      <c r="D85" s="88" t="s">
        <v>1129</v>
      </c>
      <c r="E85" s="88" t="b">
        <v>0</v>
      </c>
      <c r="F85" s="88" t="b">
        <v>0</v>
      </c>
      <c r="G85" s="88" t="b">
        <v>0</v>
      </c>
    </row>
    <row r="86" spans="1:7" ht="15">
      <c r="A86" s="88" t="s">
        <v>1042</v>
      </c>
      <c r="B86" s="88">
        <v>3</v>
      </c>
      <c r="C86" s="122">
        <v>0.004138281125711684</v>
      </c>
      <c r="D86" s="88" t="s">
        <v>1129</v>
      </c>
      <c r="E86" s="88" t="b">
        <v>0</v>
      </c>
      <c r="F86" s="88" t="b">
        <v>0</v>
      </c>
      <c r="G86" s="88" t="b">
        <v>0</v>
      </c>
    </row>
    <row r="87" spans="1:7" ht="15">
      <c r="A87" s="88" t="s">
        <v>1043</v>
      </c>
      <c r="B87" s="88">
        <v>3</v>
      </c>
      <c r="C87" s="122">
        <v>0.004138281125711684</v>
      </c>
      <c r="D87" s="88" t="s">
        <v>1129</v>
      </c>
      <c r="E87" s="88" t="b">
        <v>1</v>
      </c>
      <c r="F87" s="88" t="b">
        <v>0</v>
      </c>
      <c r="G87" s="88" t="b">
        <v>0</v>
      </c>
    </row>
    <row r="88" spans="1:7" ht="15">
      <c r="A88" s="88" t="s">
        <v>1044</v>
      </c>
      <c r="B88" s="88">
        <v>3</v>
      </c>
      <c r="C88" s="122">
        <v>0.004138281125711684</v>
      </c>
      <c r="D88" s="88" t="s">
        <v>1129</v>
      </c>
      <c r="E88" s="88" t="b">
        <v>0</v>
      </c>
      <c r="F88" s="88" t="b">
        <v>0</v>
      </c>
      <c r="G88" s="88" t="b">
        <v>0</v>
      </c>
    </row>
    <row r="89" spans="1:7" ht="15">
      <c r="A89" s="88" t="s">
        <v>1045</v>
      </c>
      <c r="B89" s="88">
        <v>3</v>
      </c>
      <c r="C89" s="122">
        <v>0.004138281125711684</v>
      </c>
      <c r="D89" s="88" t="s">
        <v>1129</v>
      </c>
      <c r="E89" s="88" t="b">
        <v>0</v>
      </c>
      <c r="F89" s="88" t="b">
        <v>0</v>
      </c>
      <c r="G89" s="88" t="b">
        <v>0</v>
      </c>
    </row>
    <row r="90" spans="1:7" ht="15">
      <c r="A90" s="88" t="s">
        <v>1046</v>
      </c>
      <c r="B90" s="88">
        <v>3</v>
      </c>
      <c r="C90" s="122">
        <v>0.004138281125711684</v>
      </c>
      <c r="D90" s="88" t="s">
        <v>1129</v>
      </c>
      <c r="E90" s="88" t="b">
        <v>0</v>
      </c>
      <c r="F90" s="88" t="b">
        <v>0</v>
      </c>
      <c r="G90" s="88" t="b">
        <v>0</v>
      </c>
    </row>
    <row r="91" spans="1:7" ht="15">
      <c r="A91" s="88" t="s">
        <v>1047</v>
      </c>
      <c r="B91" s="88">
        <v>3</v>
      </c>
      <c r="C91" s="122">
        <v>0.004138281125711684</v>
      </c>
      <c r="D91" s="88" t="s">
        <v>1129</v>
      </c>
      <c r="E91" s="88" t="b">
        <v>0</v>
      </c>
      <c r="F91" s="88" t="b">
        <v>0</v>
      </c>
      <c r="G91" s="88" t="b">
        <v>0</v>
      </c>
    </row>
    <row r="92" spans="1:7" ht="15">
      <c r="A92" s="88" t="s">
        <v>1048</v>
      </c>
      <c r="B92" s="88">
        <v>3</v>
      </c>
      <c r="C92" s="122">
        <v>0.004138281125711684</v>
      </c>
      <c r="D92" s="88" t="s">
        <v>1129</v>
      </c>
      <c r="E92" s="88" t="b">
        <v>0</v>
      </c>
      <c r="F92" s="88" t="b">
        <v>0</v>
      </c>
      <c r="G92" s="88" t="b">
        <v>0</v>
      </c>
    </row>
    <row r="93" spans="1:7" ht="15">
      <c r="A93" s="88" t="s">
        <v>1049</v>
      </c>
      <c r="B93" s="88">
        <v>3</v>
      </c>
      <c r="C93" s="122">
        <v>0.004138281125711684</v>
      </c>
      <c r="D93" s="88" t="s">
        <v>1129</v>
      </c>
      <c r="E93" s="88" t="b">
        <v>0</v>
      </c>
      <c r="F93" s="88" t="b">
        <v>0</v>
      </c>
      <c r="G93" s="88" t="b">
        <v>0</v>
      </c>
    </row>
    <row r="94" spans="1:7" ht="15">
      <c r="A94" s="88" t="s">
        <v>1050</v>
      </c>
      <c r="B94" s="88">
        <v>3</v>
      </c>
      <c r="C94" s="122">
        <v>0.004138281125711684</v>
      </c>
      <c r="D94" s="88" t="s">
        <v>1129</v>
      </c>
      <c r="E94" s="88" t="b">
        <v>0</v>
      </c>
      <c r="F94" s="88" t="b">
        <v>0</v>
      </c>
      <c r="G94" s="88" t="b">
        <v>0</v>
      </c>
    </row>
    <row r="95" spans="1:7" ht="15">
      <c r="A95" s="88" t="s">
        <v>1051</v>
      </c>
      <c r="B95" s="88">
        <v>3</v>
      </c>
      <c r="C95" s="122">
        <v>0.004138281125711684</v>
      </c>
      <c r="D95" s="88" t="s">
        <v>1129</v>
      </c>
      <c r="E95" s="88" t="b">
        <v>0</v>
      </c>
      <c r="F95" s="88" t="b">
        <v>0</v>
      </c>
      <c r="G95" s="88" t="b">
        <v>0</v>
      </c>
    </row>
    <row r="96" spans="1:7" ht="15">
      <c r="A96" s="88" t="s">
        <v>1052</v>
      </c>
      <c r="B96" s="88">
        <v>3</v>
      </c>
      <c r="C96" s="122">
        <v>0.004138281125711684</v>
      </c>
      <c r="D96" s="88" t="s">
        <v>1129</v>
      </c>
      <c r="E96" s="88" t="b">
        <v>1</v>
      </c>
      <c r="F96" s="88" t="b">
        <v>0</v>
      </c>
      <c r="G96" s="88" t="b">
        <v>0</v>
      </c>
    </row>
    <row r="97" spans="1:7" ht="15">
      <c r="A97" s="88" t="s">
        <v>1053</v>
      </c>
      <c r="B97" s="88">
        <v>3</v>
      </c>
      <c r="C97" s="122">
        <v>0.004138281125711684</v>
      </c>
      <c r="D97" s="88" t="s">
        <v>1129</v>
      </c>
      <c r="E97" s="88" t="b">
        <v>0</v>
      </c>
      <c r="F97" s="88" t="b">
        <v>0</v>
      </c>
      <c r="G97" s="88" t="b">
        <v>0</v>
      </c>
    </row>
    <row r="98" spans="1:7" ht="15">
      <c r="A98" s="88" t="s">
        <v>1054</v>
      </c>
      <c r="B98" s="88">
        <v>3</v>
      </c>
      <c r="C98" s="122">
        <v>0.004138281125711684</v>
      </c>
      <c r="D98" s="88" t="s">
        <v>1129</v>
      </c>
      <c r="E98" s="88" t="b">
        <v>0</v>
      </c>
      <c r="F98" s="88" t="b">
        <v>0</v>
      </c>
      <c r="G98" s="88" t="b">
        <v>0</v>
      </c>
    </row>
    <row r="99" spans="1:7" ht="15">
      <c r="A99" s="88" t="s">
        <v>1055</v>
      </c>
      <c r="B99" s="88">
        <v>3</v>
      </c>
      <c r="C99" s="122">
        <v>0.004138281125711684</v>
      </c>
      <c r="D99" s="88" t="s">
        <v>1129</v>
      </c>
      <c r="E99" s="88" t="b">
        <v>0</v>
      </c>
      <c r="F99" s="88" t="b">
        <v>0</v>
      </c>
      <c r="G99" s="88" t="b">
        <v>0</v>
      </c>
    </row>
    <row r="100" spans="1:7" ht="15">
      <c r="A100" s="88" t="s">
        <v>1056</v>
      </c>
      <c r="B100" s="88">
        <v>3</v>
      </c>
      <c r="C100" s="122">
        <v>0.004138281125711684</v>
      </c>
      <c r="D100" s="88" t="s">
        <v>1129</v>
      </c>
      <c r="E100" s="88" t="b">
        <v>0</v>
      </c>
      <c r="F100" s="88" t="b">
        <v>0</v>
      </c>
      <c r="G100" s="88" t="b">
        <v>0</v>
      </c>
    </row>
    <row r="101" spans="1:7" ht="15">
      <c r="A101" s="88" t="s">
        <v>1057</v>
      </c>
      <c r="B101" s="88">
        <v>2</v>
      </c>
      <c r="C101" s="122">
        <v>0.0031536775346052807</v>
      </c>
      <c r="D101" s="88" t="s">
        <v>1129</v>
      </c>
      <c r="E101" s="88" t="b">
        <v>0</v>
      </c>
      <c r="F101" s="88" t="b">
        <v>0</v>
      </c>
      <c r="G101" s="88" t="b">
        <v>0</v>
      </c>
    </row>
    <row r="102" spans="1:7" ht="15">
      <c r="A102" s="88" t="s">
        <v>1058</v>
      </c>
      <c r="B102" s="88">
        <v>2</v>
      </c>
      <c r="C102" s="122">
        <v>0.0031536775346052807</v>
      </c>
      <c r="D102" s="88" t="s">
        <v>1129</v>
      </c>
      <c r="E102" s="88" t="b">
        <v>0</v>
      </c>
      <c r="F102" s="88" t="b">
        <v>0</v>
      </c>
      <c r="G102" s="88" t="b">
        <v>0</v>
      </c>
    </row>
    <row r="103" spans="1:7" ht="15">
      <c r="A103" s="88" t="s">
        <v>1059</v>
      </c>
      <c r="B103" s="88">
        <v>2</v>
      </c>
      <c r="C103" s="122">
        <v>0.0031536775346052807</v>
      </c>
      <c r="D103" s="88" t="s">
        <v>1129</v>
      </c>
      <c r="E103" s="88" t="b">
        <v>0</v>
      </c>
      <c r="F103" s="88" t="b">
        <v>0</v>
      </c>
      <c r="G103" s="88" t="b">
        <v>0</v>
      </c>
    </row>
    <row r="104" spans="1:7" ht="15">
      <c r="A104" s="88" t="s">
        <v>1060</v>
      </c>
      <c r="B104" s="88">
        <v>2</v>
      </c>
      <c r="C104" s="122">
        <v>0.0031536775346052807</v>
      </c>
      <c r="D104" s="88" t="s">
        <v>1129</v>
      </c>
      <c r="E104" s="88" t="b">
        <v>0</v>
      </c>
      <c r="F104" s="88" t="b">
        <v>0</v>
      </c>
      <c r="G104" s="88" t="b">
        <v>0</v>
      </c>
    </row>
    <row r="105" spans="1:7" ht="15">
      <c r="A105" s="88" t="s">
        <v>1061</v>
      </c>
      <c r="B105" s="88">
        <v>2</v>
      </c>
      <c r="C105" s="122">
        <v>0.0031536775346052807</v>
      </c>
      <c r="D105" s="88" t="s">
        <v>1129</v>
      </c>
      <c r="E105" s="88" t="b">
        <v>0</v>
      </c>
      <c r="F105" s="88" t="b">
        <v>0</v>
      </c>
      <c r="G105" s="88" t="b">
        <v>0</v>
      </c>
    </row>
    <row r="106" spans="1:7" ht="15">
      <c r="A106" s="88" t="s">
        <v>1062</v>
      </c>
      <c r="B106" s="88">
        <v>2</v>
      </c>
      <c r="C106" s="122">
        <v>0.0031536775346052807</v>
      </c>
      <c r="D106" s="88" t="s">
        <v>1129</v>
      </c>
      <c r="E106" s="88" t="b">
        <v>0</v>
      </c>
      <c r="F106" s="88" t="b">
        <v>0</v>
      </c>
      <c r="G106" s="88" t="b">
        <v>0</v>
      </c>
    </row>
    <row r="107" spans="1:7" ht="15">
      <c r="A107" s="88" t="s">
        <v>1063</v>
      </c>
      <c r="B107" s="88">
        <v>2</v>
      </c>
      <c r="C107" s="122">
        <v>0.0031536775346052807</v>
      </c>
      <c r="D107" s="88" t="s">
        <v>1129</v>
      </c>
      <c r="E107" s="88" t="b">
        <v>0</v>
      </c>
      <c r="F107" s="88" t="b">
        <v>0</v>
      </c>
      <c r="G107" s="88" t="b">
        <v>0</v>
      </c>
    </row>
    <row r="108" spans="1:7" ht="15">
      <c r="A108" s="88" t="s">
        <v>1064</v>
      </c>
      <c r="B108" s="88">
        <v>2</v>
      </c>
      <c r="C108" s="122">
        <v>0.0031536775346052807</v>
      </c>
      <c r="D108" s="88" t="s">
        <v>1129</v>
      </c>
      <c r="E108" s="88" t="b">
        <v>0</v>
      </c>
      <c r="F108" s="88" t="b">
        <v>0</v>
      </c>
      <c r="G108" s="88" t="b">
        <v>0</v>
      </c>
    </row>
    <row r="109" spans="1:7" ht="15">
      <c r="A109" s="88" t="s">
        <v>1065</v>
      </c>
      <c r="B109" s="88">
        <v>2</v>
      </c>
      <c r="C109" s="122">
        <v>0.0031536775346052807</v>
      </c>
      <c r="D109" s="88" t="s">
        <v>1129</v>
      </c>
      <c r="E109" s="88" t="b">
        <v>0</v>
      </c>
      <c r="F109" s="88" t="b">
        <v>0</v>
      </c>
      <c r="G109" s="88" t="b">
        <v>0</v>
      </c>
    </row>
    <row r="110" spans="1:7" ht="15">
      <c r="A110" s="88" t="s">
        <v>1066</v>
      </c>
      <c r="B110" s="88">
        <v>2</v>
      </c>
      <c r="C110" s="122">
        <v>0.0031536775346052807</v>
      </c>
      <c r="D110" s="88" t="s">
        <v>1129</v>
      </c>
      <c r="E110" s="88" t="b">
        <v>0</v>
      </c>
      <c r="F110" s="88" t="b">
        <v>0</v>
      </c>
      <c r="G110" s="88" t="b">
        <v>0</v>
      </c>
    </row>
    <row r="111" spans="1:7" ht="15">
      <c r="A111" s="88" t="s">
        <v>1067</v>
      </c>
      <c r="B111" s="88">
        <v>2</v>
      </c>
      <c r="C111" s="122">
        <v>0.0031536775346052807</v>
      </c>
      <c r="D111" s="88" t="s">
        <v>1129</v>
      </c>
      <c r="E111" s="88" t="b">
        <v>0</v>
      </c>
      <c r="F111" s="88" t="b">
        <v>0</v>
      </c>
      <c r="G111" s="88" t="b">
        <v>0</v>
      </c>
    </row>
    <row r="112" spans="1:7" ht="15">
      <c r="A112" s="88" t="s">
        <v>1068</v>
      </c>
      <c r="B112" s="88">
        <v>2</v>
      </c>
      <c r="C112" s="122">
        <v>0.0031536775346052807</v>
      </c>
      <c r="D112" s="88" t="s">
        <v>1129</v>
      </c>
      <c r="E112" s="88" t="b">
        <v>0</v>
      </c>
      <c r="F112" s="88" t="b">
        <v>0</v>
      </c>
      <c r="G112" s="88" t="b">
        <v>0</v>
      </c>
    </row>
    <row r="113" spans="1:7" ht="15">
      <c r="A113" s="88" t="s">
        <v>1069</v>
      </c>
      <c r="B113" s="88">
        <v>2</v>
      </c>
      <c r="C113" s="122">
        <v>0.0031536775346052807</v>
      </c>
      <c r="D113" s="88" t="s">
        <v>1129</v>
      </c>
      <c r="E113" s="88" t="b">
        <v>0</v>
      </c>
      <c r="F113" s="88" t="b">
        <v>1</v>
      </c>
      <c r="G113" s="88" t="b">
        <v>0</v>
      </c>
    </row>
    <row r="114" spans="1:7" ht="15">
      <c r="A114" s="88" t="s">
        <v>1070</v>
      </c>
      <c r="B114" s="88">
        <v>2</v>
      </c>
      <c r="C114" s="122">
        <v>0.0031536775346052807</v>
      </c>
      <c r="D114" s="88" t="s">
        <v>1129</v>
      </c>
      <c r="E114" s="88" t="b">
        <v>0</v>
      </c>
      <c r="F114" s="88" t="b">
        <v>0</v>
      </c>
      <c r="G114" s="88" t="b">
        <v>0</v>
      </c>
    </row>
    <row r="115" spans="1:7" ht="15">
      <c r="A115" s="88" t="s">
        <v>1071</v>
      </c>
      <c r="B115" s="88">
        <v>2</v>
      </c>
      <c r="C115" s="122">
        <v>0.0031536775346052807</v>
      </c>
      <c r="D115" s="88" t="s">
        <v>1129</v>
      </c>
      <c r="E115" s="88" t="b">
        <v>0</v>
      </c>
      <c r="F115" s="88" t="b">
        <v>0</v>
      </c>
      <c r="G115" s="88" t="b">
        <v>0</v>
      </c>
    </row>
    <row r="116" spans="1:7" ht="15">
      <c r="A116" s="88" t="s">
        <v>1072</v>
      </c>
      <c r="B116" s="88">
        <v>2</v>
      </c>
      <c r="C116" s="122">
        <v>0.0031536775346052807</v>
      </c>
      <c r="D116" s="88" t="s">
        <v>1129</v>
      </c>
      <c r="E116" s="88" t="b">
        <v>0</v>
      </c>
      <c r="F116" s="88" t="b">
        <v>1</v>
      </c>
      <c r="G116" s="88" t="b">
        <v>0</v>
      </c>
    </row>
    <row r="117" spans="1:7" ht="15">
      <c r="A117" s="88" t="s">
        <v>1073</v>
      </c>
      <c r="B117" s="88">
        <v>2</v>
      </c>
      <c r="C117" s="122">
        <v>0.0031536775346052807</v>
      </c>
      <c r="D117" s="88" t="s">
        <v>1129</v>
      </c>
      <c r="E117" s="88" t="b">
        <v>0</v>
      </c>
      <c r="F117" s="88" t="b">
        <v>0</v>
      </c>
      <c r="G117" s="88" t="b">
        <v>0</v>
      </c>
    </row>
    <row r="118" spans="1:7" ht="15">
      <c r="A118" s="88" t="s">
        <v>1074</v>
      </c>
      <c r="B118" s="88">
        <v>2</v>
      </c>
      <c r="C118" s="122">
        <v>0.0031536775346052807</v>
      </c>
      <c r="D118" s="88" t="s">
        <v>1129</v>
      </c>
      <c r="E118" s="88" t="b">
        <v>0</v>
      </c>
      <c r="F118" s="88" t="b">
        <v>0</v>
      </c>
      <c r="G118" s="88" t="b">
        <v>0</v>
      </c>
    </row>
    <row r="119" spans="1:7" ht="15">
      <c r="A119" s="88" t="s">
        <v>1075</v>
      </c>
      <c r="B119" s="88">
        <v>2</v>
      </c>
      <c r="C119" s="122">
        <v>0.0031536775346052807</v>
      </c>
      <c r="D119" s="88" t="s">
        <v>1129</v>
      </c>
      <c r="E119" s="88" t="b">
        <v>0</v>
      </c>
      <c r="F119" s="88" t="b">
        <v>0</v>
      </c>
      <c r="G119" s="88" t="b">
        <v>0</v>
      </c>
    </row>
    <row r="120" spans="1:7" ht="15">
      <c r="A120" s="88" t="s">
        <v>1076</v>
      </c>
      <c r="B120" s="88">
        <v>2</v>
      </c>
      <c r="C120" s="122">
        <v>0.0031536775346052807</v>
      </c>
      <c r="D120" s="88" t="s">
        <v>1129</v>
      </c>
      <c r="E120" s="88" t="b">
        <v>0</v>
      </c>
      <c r="F120" s="88" t="b">
        <v>0</v>
      </c>
      <c r="G120" s="88" t="b">
        <v>0</v>
      </c>
    </row>
    <row r="121" spans="1:7" ht="15">
      <c r="A121" s="88" t="s">
        <v>1077</v>
      </c>
      <c r="B121" s="88">
        <v>2</v>
      </c>
      <c r="C121" s="122">
        <v>0.0031536775346052807</v>
      </c>
      <c r="D121" s="88" t="s">
        <v>1129</v>
      </c>
      <c r="E121" s="88" t="b">
        <v>0</v>
      </c>
      <c r="F121" s="88" t="b">
        <v>0</v>
      </c>
      <c r="G121" s="88" t="b">
        <v>0</v>
      </c>
    </row>
    <row r="122" spans="1:7" ht="15">
      <c r="A122" s="88" t="s">
        <v>1078</v>
      </c>
      <c r="B122" s="88">
        <v>2</v>
      </c>
      <c r="C122" s="122">
        <v>0.0031536775346052807</v>
      </c>
      <c r="D122" s="88" t="s">
        <v>1129</v>
      </c>
      <c r="E122" s="88" t="b">
        <v>0</v>
      </c>
      <c r="F122" s="88" t="b">
        <v>0</v>
      </c>
      <c r="G122" s="88" t="b">
        <v>0</v>
      </c>
    </row>
    <row r="123" spans="1:7" ht="15">
      <c r="A123" s="88" t="s">
        <v>1079</v>
      </c>
      <c r="B123" s="88">
        <v>2</v>
      </c>
      <c r="C123" s="122">
        <v>0.0031536775346052807</v>
      </c>
      <c r="D123" s="88" t="s">
        <v>1129</v>
      </c>
      <c r="E123" s="88" t="b">
        <v>0</v>
      </c>
      <c r="F123" s="88" t="b">
        <v>0</v>
      </c>
      <c r="G123" s="88" t="b">
        <v>0</v>
      </c>
    </row>
    <row r="124" spans="1:7" ht="15">
      <c r="A124" s="88" t="s">
        <v>1080</v>
      </c>
      <c r="B124" s="88">
        <v>2</v>
      </c>
      <c r="C124" s="122">
        <v>0.0031536775346052807</v>
      </c>
      <c r="D124" s="88" t="s">
        <v>1129</v>
      </c>
      <c r="E124" s="88" t="b">
        <v>0</v>
      </c>
      <c r="F124" s="88" t="b">
        <v>0</v>
      </c>
      <c r="G124" s="88" t="b">
        <v>0</v>
      </c>
    </row>
    <row r="125" spans="1:7" ht="15">
      <c r="A125" s="88" t="s">
        <v>1081</v>
      </c>
      <c r="B125" s="88">
        <v>2</v>
      </c>
      <c r="C125" s="122">
        <v>0.0031536775346052807</v>
      </c>
      <c r="D125" s="88" t="s">
        <v>1129</v>
      </c>
      <c r="E125" s="88" t="b">
        <v>0</v>
      </c>
      <c r="F125" s="88" t="b">
        <v>0</v>
      </c>
      <c r="G125" s="88" t="b">
        <v>0</v>
      </c>
    </row>
    <row r="126" spans="1:7" ht="15">
      <c r="A126" s="88" t="s">
        <v>1082</v>
      </c>
      <c r="B126" s="88">
        <v>2</v>
      </c>
      <c r="C126" s="122">
        <v>0.0031536775346052807</v>
      </c>
      <c r="D126" s="88" t="s">
        <v>1129</v>
      </c>
      <c r="E126" s="88" t="b">
        <v>1</v>
      </c>
      <c r="F126" s="88" t="b">
        <v>0</v>
      </c>
      <c r="G126" s="88" t="b">
        <v>0</v>
      </c>
    </row>
    <row r="127" spans="1:7" ht="15">
      <c r="A127" s="88" t="s">
        <v>1083</v>
      </c>
      <c r="B127" s="88">
        <v>2</v>
      </c>
      <c r="C127" s="122">
        <v>0.0031536775346052807</v>
      </c>
      <c r="D127" s="88" t="s">
        <v>1129</v>
      </c>
      <c r="E127" s="88" t="b">
        <v>0</v>
      </c>
      <c r="F127" s="88" t="b">
        <v>0</v>
      </c>
      <c r="G127" s="88" t="b">
        <v>0</v>
      </c>
    </row>
    <row r="128" spans="1:7" ht="15">
      <c r="A128" s="88" t="s">
        <v>1084</v>
      </c>
      <c r="B128" s="88">
        <v>2</v>
      </c>
      <c r="C128" s="122">
        <v>0.0031536775346052807</v>
      </c>
      <c r="D128" s="88" t="s">
        <v>1129</v>
      </c>
      <c r="E128" s="88" t="b">
        <v>0</v>
      </c>
      <c r="F128" s="88" t="b">
        <v>0</v>
      </c>
      <c r="G128" s="88" t="b">
        <v>0</v>
      </c>
    </row>
    <row r="129" spans="1:7" ht="15">
      <c r="A129" s="88" t="s">
        <v>1085</v>
      </c>
      <c r="B129" s="88">
        <v>2</v>
      </c>
      <c r="C129" s="122">
        <v>0.0031536775346052807</v>
      </c>
      <c r="D129" s="88" t="s">
        <v>1129</v>
      </c>
      <c r="E129" s="88" t="b">
        <v>0</v>
      </c>
      <c r="F129" s="88" t="b">
        <v>0</v>
      </c>
      <c r="G129" s="88" t="b">
        <v>0</v>
      </c>
    </row>
    <row r="130" spans="1:7" ht="15">
      <c r="A130" s="88" t="s">
        <v>1086</v>
      </c>
      <c r="B130" s="88">
        <v>2</v>
      </c>
      <c r="C130" s="122">
        <v>0.0031536775346052807</v>
      </c>
      <c r="D130" s="88" t="s">
        <v>1129</v>
      </c>
      <c r="E130" s="88" t="b">
        <v>1</v>
      </c>
      <c r="F130" s="88" t="b">
        <v>0</v>
      </c>
      <c r="G130" s="88" t="b">
        <v>0</v>
      </c>
    </row>
    <row r="131" spans="1:7" ht="15">
      <c r="A131" s="88" t="s">
        <v>1087</v>
      </c>
      <c r="B131" s="88">
        <v>2</v>
      </c>
      <c r="C131" s="122">
        <v>0.0031536775346052807</v>
      </c>
      <c r="D131" s="88" t="s">
        <v>1129</v>
      </c>
      <c r="E131" s="88" t="b">
        <v>0</v>
      </c>
      <c r="F131" s="88" t="b">
        <v>0</v>
      </c>
      <c r="G131" s="88" t="b">
        <v>0</v>
      </c>
    </row>
    <row r="132" spans="1:7" ht="15">
      <c r="A132" s="88" t="s">
        <v>1088</v>
      </c>
      <c r="B132" s="88">
        <v>2</v>
      </c>
      <c r="C132" s="122">
        <v>0.0031536775346052807</v>
      </c>
      <c r="D132" s="88" t="s">
        <v>1129</v>
      </c>
      <c r="E132" s="88" t="b">
        <v>0</v>
      </c>
      <c r="F132" s="88" t="b">
        <v>0</v>
      </c>
      <c r="G132" s="88" t="b">
        <v>0</v>
      </c>
    </row>
    <row r="133" spans="1:7" ht="15">
      <c r="A133" s="88" t="s">
        <v>1089</v>
      </c>
      <c r="B133" s="88">
        <v>2</v>
      </c>
      <c r="C133" s="122">
        <v>0.0031536775346052807</v>
      </c>
      <c r="D133" s="88" t="s">
        <v>1129</v>
      </c>
      <c r="E133" s="88" t="b">
        <v>0</v>
      </c>
      <c r="F133" s="88" t="b">
        <v>0</v>
      </c>
      <c r="G133" s="88" t="b">
        <v>0</v>
      </c>
    </row>
    <row r="134" spans="1:7" ht="15">
      <c r="A134" s="88" t="s">
        <v>1090</v>
      </c>
      <c r="B134" s="88">
        <v>2</v>
      </c>
      <c r="C134" s="122">
        <v>0.0031536775346052807</v>
      </c>
      <c r="D134" s="88" t="s">
        <v>1129</v>
      </c>
      <c r="E134" s="88" t="b">
        <v>0</v>
      </c>
      <c r="F134" s="88" t="b">
        <v>0</v>
      </c>
      <c r="G134" s="88" t="b">
        <v>0</v>
      </c>
    </row>
    <row r="135" spans="1:7" ht="15">
      <c r="A135" s="88" t="s">
        <v>1091</v>
      </c>
      <c r="B135" s="88">
        <v>2</v>
      </c>
      <c r="C135" s="122">
        <v>0.0031536775346052807</v>
      </c>
      <c r="D135" s="88" t="s">
        <v>1129</v>
      </c>
      <c r="E135" s="88" t="b">
        <v>0</v>
      </c>
      <c r="F135" s="88" t="b">
        <v>0</v>
      </c>
      <c r="G135" s="88" t="b">
        <v>0</v>
      </c>
    </row>
    <row r="136" spans="1:7" ht="15">
      <c r="A136" s="88" t="s">
        <v>1092</v>
      </c>
      <c r="B136" s="88">
        <v>2</v>
      </c>
      <c r="C136" s="122">
        <v>0.0038286326818339376</v>
      </c>
      <c r="D136" s="88" t="s">
        <v>1129</v>
      </c>
      <c r="E136" s="88" t="b">
        <v>0</v>
      </c>
      <c r="F136" s="88" t="b">
        <v>0</v>
      </c>
      <c r="G136" s="88" t="b">
        <v>0</v>
      </c>
    </row>
    <row r="137" spans="1:7" ht="15">
      <c r="A137" s="88" t="s">
        <v>1093</v>
      </c>
      <c r="B137" s="88">
        <v>2</v>
      </c>
      <c r="C137" s="122">
        <v>0.0031536775346052807</v>
      </c>
      <c r="D137" s="88" t="s">
        <v>1129</v>
      </c>
      <c r="E137" s="88" t="b">
        <v>0</v>
      </c>
      <c r="F137" s="88" t="b">
        <v>0</v>
      </c>
      <c r="G137" s="88" t="b">
        <v>0</v>
      </c>
    </row>
    <row r="138" spans="1:7" ht="15">
      <c r="A138" s="88" t="s">
        <v>1094</v>
      </c>
      <c r="B138" s="88">
        <v>2</v>
      </c>
      <c r="C138" s="122">
        <v>0.0031536775346052807</v>
      </c>
      <c r="D138" s="88" t="s">
        <v>1129</v>
      </c>
      <c r="E138" s="88" t="b">
        <v>0</v>
      </c>
      <c r="F138" s="88" t="b">
        <v>0</v>
      </c>
      <c r="G138" s="88" t="b">
        <v>0</v>
      </c>
    </row>
    <row r="139" spans="1:7" ht="15">
      <c r="A139" s="88" t="s">
        <v>1095</v>
      </c>
      <c r="B139" s="88">
        <v>2</v>
      </c>
      <c r="C139" s="122">
        <v>0.0031536775346052807</v>
      </c>
      <c r="D139" s="88" t="s">
        <v>1129</v>
      </c>
      <c r="E139" s="88" t="b">
        <v>0</v>
      </c>
      <c r="F139" s="88" t="b">
        <v>0</v>
      </c>
      <c r="G139" s="88" t="b">
        <v>0</v>
      </c>
    </row>
    <row r="140" spans="1:7" ht="15">
      <c r="A140" s="88" t="s">
        <v>1096</v>
      </c>
      <c r="B140" s="88">
        <v>2</v>
      </c>
      <c r="C140" s="122">
        <v>0.0038286326818339376</v>
      </c>
      <c r="D140" s="88" t="s">
        <v>1129</v>
      </c>
      <c r="E140" s="88" t="b">
        <v>0</v>
      </c>
      <c r="F140" s="88" t="b">
        <v>0</v>
      </c>
      <c r="G140" s="88" t="b">
        <v>0</v>
      </c>
    </row>
    <row r="141" spans="1:7" ht="15">
      <c r="A141" s="88" t="s">
        <v>1097</v>
      </c>
      <c r="B141" s="88">
        <v>2</v>
      </c>
      <c r="C141" s="122">
        <v>0.0031536775346052807</v>
      </c>
      <c r="D141" s="88" t="s">
        <v>1129</v>
      </c>
      <c r="E141" s="88" t="b">
        <v>0</v>
      </c>
      <c r="F141" s="88" t="b">
        <v>0</v>
      </c>
      <c r="G141" s="88" t="b">
        <v>0</v>
      </c>
    </row>
    <row r="142" spans="1:7" ht="15">
      <c r="A142" s="88" t="s">
        <v>1098</v>
      </c>
      <c r="B142" s="88">
        <v>2</v>
      </c>
      <c r="C142" s="122">
        <v>0.0031536775346052807</v>
      </c>
      <c r="D142" s="88" t="s">
        <v>1129</v>
      </c>
      <c r="E142" s="88" t="b">
        <v>1</v>
      </c>
      <c r="F142" s="88" t="b">
        <v>0</v>
      </c>
      <c r="G142" s="88" t="b">
        <v>0</v>
      </c>
    </row>
    <row r="143" spans="1:7" ht="15">
      <c r="A143" s="88" t="s">
        <v>1099</v>
      </c>
      <c r="B143" s="88">
        <v>2</v>
      </c>
      <c r="C143" s="122">
        <v>0.0031536775346052807</v>
      </c>
      <c r="D143" s="88" t="s">
        <v>1129</v>
      </c>
      <c r="E143" s="88" t="b">
        <v>0</v>
      </c>
      <c r="F143" s="88" t="b">
        <v>0</v>
      </c>
      <c r="G143" s="88" t="b">
        <v>0</v>
      </c>
    </row>
    <row r="144" spans="1:7" ht="15">
      <c r="A144" s="88" t="s">
        <v>1100</v>
      </c>
      <c r="B144" s="88">
        <v>2</v>
      </c>
      <c r="C144" s="122">
        <v>0.0038286326818339376</v>
      </c>
      <c r="D144" s="88" t="s">
        <v>1129</v>
      </c>
      <c r="E144" s="88" t="b">
        <v>0</v>
      </c>
      <c r="F144" s="88" t="b">
        <v>0</v>
      </c>
      <c r="G144" s="88" t="b">
        <v>0</v>
      </c>
    </row>
    <row r="145" spans="1:7" ht="15">
      <c r="A145" s="88" t="s">
        <v>1101</v>
      </c>
      <c r="B145" s="88">
        <v>2</v>
      </c>
      <c r="C145" s="122">
        <v>0.0031536775346052807</v>
      </c>
      <c r="D145" s="88" t="s">
        <v>1129</v>
      </c>
      <c r="E145" s="88" t="b">
        <v>0</v>
      </c>
      <c r="F145" s="88" t="b">
        <v>0</v>
      </c>
      <c r="G145" s="88" t="b">
        <v>0</v>
      </c>
    </row>
    <row r="146" spans="1:7" ht="15">
      <c r="A146" s="88" t="s">
        <v>1102</v>
      </c>
      <c r="B146" s="88">
        <v>2</v>
      </c>
      <c r="C146" s="122">
        <v>0.0031536775346052807</v>
      </c>
      <c r="D146" s="88" t="s">
        <v>1129</v>
      </c>
      <c r="E146" s="88" t="b">
        <v>1</v>
      </c>
      <c r="F146" s="88" t="b">
        <v>0</v>
      </c>
      <c r="G146" s="88" t="b">
        <v>0</v>
      </c>
    </row>
    <row r="147" spans="1:7" ht="15">
      <c r="A147" s="88" t="s">
        <v>1103</v>
      </c>
      <c r="B147" s="88">
        <v>2</v>
      </c>
      <c r="C147" s="122">
        <v>0.0031536775346052807</v>
      </c>
      <c r="D147" s="88" t="s">
        <v>1129</v>
      </c>
      <c r="E147" s="88" t="b">
        <v>0</v>
      </c>
      <c r="F147" s="88" t="b">
        <v>0</v>
      </c>
      <c r="G147" s="88" t="b">
        <v>0</v>
      </c>
    </row>
    <row r="148" spans="1:7" ht="15">
      <c r="A148" s="88" t="s">
        <v>1104</v>
      </c>
      <c r="B148" s="88">
        <v>2</v>
      </c>
      <c r="C148" s="122">
        <v>0.0031536775346052807</v>
      </c>
      <c r="D148" s="88" t="s">
        <v>1129</v>
      </c>
      <c r="E148" s="88" t="b">
        <v>0</v>
      </c>
      <c r="F148" s="88" t="b">
        <v>0</v>
      </c>
      <c r="G148" s="88" t="b">
        <v>0</v>
      </c>
    </row>
    <row r="149" spans="1:7" ht="15">
      <c r="A149" s="88" t="s">
        <v>1105</v>
      </c>
      <c r="B149" s="88">
        <v>2</v>
      </c>
      <c r="C149" s="122">
        <v>0.0031536775346052807</v>
      </c>
      <c r="D149" s="88" t="s">
        <v>1129</v>
      </c>
      <c r="E149" s="88" t="b">
        <v>0</v>
      </c>
      <c r="F149" s="88" t="b">
        <v>0</v>
      </c>
      <c r="G149" s="88" t="b">
        <v>0</v>
      </c>
    </row>
    <row r="150" spans="1:7" ht="15">
      <c r="A150" s="88" t="s">
        <v>1106</v>
      </c>
      <c r="B150" s="88">
        <v>2</v>
      </c>
      <c r="C150" s="122">
        <v>0.0031536775346052807</v>
      </c>
      <c r="D150" s="88" t="s">
        <v>1129</v>
      </c>
      <c r="E150" s="88" t="b">
        <v>0</v>
      </c>
      <c r="F150" s="88" t="b">
        <v>0</v>
      </c>
      <c r="G150" s="88" t="b">
        <v>0</v>
      </c>
    </row>
    <row r="151" spans="1:7" ht="15">
      <c r="A151" s="88" t="s">
        <v>1107</v>
      </c>
      <c r="B151" s="88">
        <v>2</v>
      </c>
      <c r="C151" s="122">
        <v>0.0031536775346052807</v>
      </c>
      <c r="D151" s="88" t="s">
        <v>1129</v>
      </c>
      <c r="E151" s="88" t="b">
        <v>0</v>
      </c>
      <c r="F151" s="88" t="b">
        <v>0</v>
      </c>
      <c r="G151" s="88" t="b">
        <v>0</v>
      </c>
    </row>
    <row r="152" spans="1:7" ht="15">
      <c r="A152" s="88" t="s">
        <v>1108</v>
      </c>
      <c r="B152" s="88">
        <v>2</v>
      </c>
      <c r="C152" s="122">
        <v>0.0031536775346052807</v>
      </c>
      <c r="D152" s="88" t="s">
        <v>1129</v>
      </c>
      <c r="E152" s="88" t="b">
        <v>0</v>
      </c>
      <c r="F152" s="88" t="b">
        <v>0</v>
      </c>
      <c r="G152" s="88" t="b">
        <v>0</v>
      </c>
    </row>
    <row r="153" spans="1:7" ht="15">
      <c r="A153" s="88" t="s">
        <v>1109</v>
      </c>
      <c r="B153" s="88">
        <v>2</v>
      </c>
      <c r="C153" s="122">
        <v>0.0031536775346052807</v>
      </c>
      <c r="D153" s="88" t="s">
        <v>1129</v>
      </c>
      <c r="E153" s="88" t="b">
        <v>0</v>
      </c>
      <c r="F153" s="88" t="b">
        <v>0</v>
      </c>
      <c r="G153" s="88" t="b">
        <v>0</v>
      </c>
    </row>
    <row r="154" spans="1:7" ht="15">
      <c r="A154" s="88" t="s">
        <v>1110</v>
      </c>
      <c r="B154" s="88">
        <v>2</v>
      </c>
      <c r="C154" s="122">
        <v>0.0031536775346052807</v>
      </c>
      <c r="D154" s="88" t="s">
        <v>1129</v>
      </c>
      <c r="E154" s="88" t="b">
        <v>0</v>
      </c>
      <c r="F154" s="88" t="b">
        <v>0</v>
      </c>
      <c r="G154" s="88" t="b">
        <v>0</v>
      </c>
    </row>
    <row r="155" spans="1:7" ht="15">
      <c r="A155" s="88" t="s">
        <v>1111</v>
      </c>
      <c r="B155" s="88">
        <v>2</v>
      </c>
      <c r="C155" s="122">
        <v>0.0031536775346052807</v>
      </c>
      <c r="D155" s="88" t="s">
        <v>1129</v>
      </c>
      <c r="E155" s="88" t="b">
        <v>0</v>
      </c>
      <c r="F155" s="88" t="b">
        <v>0</v>
      </c>
      <c r="G155" s="88" t="b">
        <v>0</v>
      </c>
    </row>
    <row r="156" spans="1:7" ht="15">
      <c r="A156" s="88" t="s">
        <v>1112</v>
      </c>
      <c r="B156" s="88">
        <v>2</v>
      </c>
      <c r="C156" s="122">
        <v>0.0031536775346052807</v>
      </c>
      <c r="D156" s="88" t="s">
        <v>1129</v>
      </c>
      <c r="E156" s="88" t="b">
        <v>0</v>
      </c>
      <c r="F156" s="88" t="b">
        <v>0</v>
      </c>
      <c r="G156" s="88" t="b">
        <v>0</v>
      </c>
    </row>
    <row r="157" spans="1:7" ht="15">
      <c r="A157" s="88" t="s">
        <v>1113</v>
      </c>
      <c r="B157" s="88">
        <v>2</v>
      </c>
      <c r="C157" s="122">
        <v>0.0031536775346052807</v>
      </c>
      <c r="D157" s="88" t="s">
        <v>1129</v>
      </c>
      <c r="E157" s="88" t="b">
        <v>0</v>
      </c>
      <c r="F157" s="88" t="b">
        <v>1</v>
      </c>
      <c r="G157" s="88" t="b">
        <v>0</v>
      </c>
    </row>
    <row r="158" spans="1:7" ht="15">
      <c r="A158" s="88" t="s">
        <v>1114</v>
      </c>
      <c r="B158" s="88">
        <v>2</v>
      </c>
      <c r="C158" s="122">
        <v>0.0038286326818339376</v>
      </c>
      <c r="D158" s="88" t="s">
        <v>1129</v>
      </c>
      <c r="E158" s="88" t="b">
        <v>0</v>
      </c>
      <c r="F158" s="88" t="b">
        <v>0</v>
      </c>
      <c r="G158" s="88" t="b">
        <v>0</v>
      </c>
    </row>
    <row r="159" spans="1:7" ht="15">
      <c r="A159" s="88" t="s">
        <v>1115</v>
      </c>
      <c r="B159" s="88">
        <v>2</v>
      </c>
      <c r="C159" s="122">
        <v>0.0031536775346052807</v>
      </c>
      <c r="D159" s="88" t="s">
        <v>1129</v>
      </c>
      <c r="E159" s="88" t="b">
        <v>0</v>
      </c>
      <c r="F159" s="88" t="b">
        <v>0</v>
      </c>
      <c r="G159" s="88" t="b">
        <v>0</v>
      </c>
    </row>
    <row r="160" spans="1:7" ht="15">
      <c r="A160" s="88" t="s">
        <v>1116</v>
      </c>
      <c r="B160" s="88">
        <v>2</v>
      </c>
      <c r="C160" s="122">
        <v>0.0038286326818339376</v>
      </c>
      <c r="D160" s="88" t="s">
        <v>1129</v>
      </c>
      <c r="E160" s="88" t="b">
        <v>0</v>
      </c>
      <c r="F160" s="88" t="b">
        <v>0</v>
      </c>
      <c r="G160" s="88" t="b">
        <v>0</v>
      </c>
    </row>
    <row r="161" spans="1:7" ht="15">
      <c r="A161" s="88" t="s">
        <v>1117</v>
      </c>
      <c r="B161" s="88">
        <v>2</v>
      </c>
      <c r="C161" s="122">
        <v>0.0031536775346052807</v>
      </c>
      <c r="D161" s="88" t="s">
        <v>1129</v>
      </c>
      <c r="E161" s="88" t="b">
        <v>0</v>
      </c>
      <c r="F161" s="88" t="b">
        <v>0</v>
      </c>
      <c r="G161" s="88" t="b">
        <v>0</v>
      </c>
    </row>
    <row r="162" spans="1:7" ht="15">
      <c r="A162" s="88" t="s">
        <v>1118</v>
      </c>
      <c r="B162" s="88">
        <v>2</v>
      </c>
      <c r="C162" s="122">
        <v>0.0031536775346052807</v>
      </c>
      <c r="D162" s="88" t="s">
        <v>1129</v>
      </c>
      <c r="E162" s="88" t="b">
        <v>0</v>
      </c>
      <c r="F162" s="88" t="b">
        <v>0</v>
      </c>
      <c r="G162" s="88" t="b">
        <v>0</v>
      </c>
    </row>
    <row r="163" spans="1:7" ht="15">
      <c r="A163" s="88" t="s">
        <v>1119</v>
      </c>
      <c r="B163" s="88">
        <v>2</v>
      </c>
      <c r="C163" s="122">
        <v>0.0031536775346052807</v>
      </c>
      <c r="D163" s="88" t="s">
        <v>1129</v>
      </c>
      <c r="E163" s="88" t="b">
        <v>0</v>
      </c>
      <c r="F163" s="88" t="b">
        <v>0</v>
      </c>
      <c r="G163" s="88" t="b">
        <v>0</v>
      </c>
    </row>
    <row r="164" spans="1:7" ht="15">
      <c r="A164" s="88" t="s">
        <v>1120</v>
      </c>
      <c r="B164" s="88">
        <v>2</v>
      </c>
      <c r="C164" s="122">
        <v>0.0031536775346052807</v>
      </c>
      <c r="D164" s="88" t="s">
        <v>1129</v>
      </c>
      <c r="E164" s="88" t="b">
        <v>0</v>
      </c>
      <c r="F164" s="88" t="b">
        <v>0</v>
      </c>
      <c r="G164" s="88" t="b">
        <v>0</v>
      </c>
    </row>
    <row r="165" spans="1:7" ht="15">
      <c r="A165" s="88" t="s">
        <v>1121</v>
      </c>
      <c r="B165" s="88">
        <v>2</v>
      </c>
      <c r="C165" s="122">
        <v>0.0031536775346052807</v>
      </c>
      <c r="D165" s="88" t="s">
        <v>1129</v>
      </c>
      <c r="E165" s="88" t="b">
        <v>0</v>
      </c>
      <c r="F165" s="88" t="b">
        <v>0</v>
      </c>
      <c r="G165" s="88" t="b">
        <v>0</v>
      </c>
    </row>
    <row r="166" spans="1:7" ht="15">
      <c r="A166" s="88" t="s">
        <v>1122</v>
      </c>
      <c r="B166" s="88">
        <v>2</v>
      </c>
      <c r="C166" s="122">
        <v>0.0031536775346052807</v>
      </c>
      <c r="D166" s="88" t="s">
        <v>1129</v>
      </c>
      <c r="E166" s="88" t="b">
        <v>0</v>
      </c>
      <c r="F166" s="88" t="b">
        <v>0</v>
      </c>
      <c r="G166" s="88" t="b">
        <v>0</v>
      </c>
    </row>
    <row r="167" spans="1:7" ht="15">
      <c r="A167" s="88" t="s">
        <v>1123</v>
      </c>
      <c r="B167" s="88">
        <v>2</v>
      </c>
      <c r="C167" s="122">
        <v>0.0031536775346052807</v>
      </c>
      <c r="D167" s="88" t="s">
        <v>1129</v>
      </c>
      <c r="E167" s="88" t="b">
        <v>0</v>
      </c>
      <c r="F167" s="88" t="b">
        <v>0</v>
      </c>
      <c r="G167" s="88" t="b">
        <v>0</v>
      </c>
    </row>
    <row r="168" spans="1:7" ht="15">
      <c r="A168" s="88" t="s">
        <v>1124</v>
      </c>
      <c r="B168" s="88">
        <v>2</v>
      </c>
      <c r="C168" s="122">
        <v>0.0031536775346052807</v>
      </c>
      <c r="D168" s="88" t="s">
        <v>1129</v>
      </c>
      <c r="E168" s="88" t="b">
        <v>0</v>
      </c>
      <c r="F168" s="88" t="b">
        <v>0</v>
      </c>
      <c r="G168" s="88" t="b">
        <v>0</v>
      </c>
    </row>
    <row r="169" spans="1:7" ht="15">
      <c r="A169" s="88" t="s">
        <v>1125</v>
      </c>
      <c r="B169" s="88">
        <v>2</v>
      </c>
      <c r="C169" s="122">
        <v>0.0031536775346052807</v>
      </c>
      <c r="D169" s="88" t="s">
        <v>1129</v>
      </c>
      <c r="E169" s="88" t="b">
        <v>1</v>
      </c>
      <c r="F169" s="88" t="b">
        <v>0</v>
      </c>
      <c r="G169" s="88" t="b">
        <v>0</v>
      </c>
    </row>
    <row r="170" spans="1:7" ht="15">
      <c r="A170" s="88" t="s">
        <v>1126</v>
      </c>
      <c r="B170" s="88">
        <v>2</v>
      </c>
      <c r="C170" s="122">
        <v>0.0031536775346052807</v>
      </c>
      <c r="D170" s="88" t="s">
        <v>1129</v>
      </c>
      <c r="E170" s="88" t="b">
        <v>0</v>
      </c>
      <c r="F170" s="88" t="b">
        <v>0</v>
      </c>
      <c r="G170" s="88" t="b">
        <v>0</v>
      </c>
    </row>
    <row r="171" spans="1:7" ht="15">
      <c r="A171" s="88" t="s">
        <v>849</v>
      </c>
      <c r="B171" s="88">
        <v>19</v>
      </c>
      <c r="C171" s="122">
        <v>0</v>
      </c>
      <c r="D171" s="88" t="s">
        <v>776</v>
      </c>
      <c r="E171" s="88" t="b">
        <v>0</v>
      </c>
      <c r="F171" s="88" t="b">
        <v>0</v>
      </c>
      <c r="G171" s="88" t="b">
        <v>0</v>
      </c>
    </row>
    <row r="172" spans="1:7" ht="15">
      <c r="A172" s="88" t="s">
        <v>826</v>
      </c>
      <c r="B172" s="88">
        <v>10</v>
      </c>
      <c r="C172" s="122">
        <v>0.008566191446419668</v>
      </c>
      <c r="D172" s="88" t="s">
        <v>776</v>
      </c>
      <c r="E172" s="88" t="b">
        <v>0</v>
      </c>
      <c r="F172" s="88" t="b">
        <v>0</v>
      </c>
      <c r="G172" s="88" t="b">
        <v>0</v>
      </c>
    </row>
    <row r="173" spans="1:7" ht="15">
      <c r="A173" s="88" t="s">
        <v>852</v>
      </c>
      <c r="B173" s="88">
        <v>10</v>
      </c>
      <c r="C173" s="122">
        <v>0.008566191446419668</v>
      </c>
      <c r="D173" s="88" t="s">
        <v>776</v>
      </c>
      <c r="E173" s="88" t="b">
        <v>0</v>
      </c>
      <c r="F173" s="88" t="b">
        <v>0</v>
      </c>
      <c r="G173" s="88" t="b">
        <v>0</v>
      </c>
    </row>
    <row r="174" spans="1:7" ht="15">
      <c r="A174" s="88" t="s">
        <v>853</v>
      </c>
      <c r="B174" s="88">
        <v>9</v>
      </c>
      <c r="C174" s="122">
        <v>0.009091509936160506</v>
      </c>
      <c r="D174" s="88" t="s">
        <v>776</v>
      </c>
      <c r="E174" s="88" t="b">
        <v>0</v>
      </c>
      <c r="F174" s="88" t="b">
        <v>0</v>
      </c>
      <c r="G174" s="88" t="b">
        <v>0</v>
      </c>
    </row>
    <row r="175" spans="1:7" ht="15">
      <c r="A175" s="88" t="s">
        <v>268</v>
      </c>
      <c r="B175" s="88">
        <v>8</v>
      </c>
      <c r="C175" s="122">
        <v>0.01101139503594763</v>
      </c>
      <c r="D175" s="88" t="s">
        <v>776</v>
      </c>
      <c r="E175" s="88" t="b">
        <v>0</v>
      </c>
      <c r="F175" s="88" t="b">
        <v>0</v>
      </c>
      <c r="G175" s="88" t="b">
        <v>0</v>
      </c>
    </row>
    <row r="176" spans="1:7" ht="15">
      <c r="A176" s="88" t="s">
        <v>266</v>
      </c>
      <c r="B176" s="88">
        <v>8</v>
      </c>
      <c r="C176" s="122">
        <v>0.01101139503594763</v>
      </c>
      <c r="D176" s="88" t="s">
        <v>776</v>
      </c>
      <c r="E176" s="88" t="b">
        <v>0</v>
      </c>
      <c r="F176" s="88" t="b">
        <v>0</v>
      </c>
      <c r="G176" s="88" t="b">
        <v>0</v>
      </c>
    </row>
    <row r="177" spans="1:7" ht="15">
      <c r="A177" s="88" t="s">
        <v>281</v>
      </c>
      <c r="B177" s="88">
        <v>8</v>
      </c>
      <c r="C177" s="122">
        <v>0.01101139503594763</v>
      </c>
      <c r="D177" s="88" t="s">
        <v>776</v>
      </c>
      <c r="E177" s="88" t="b">
        <v>0</v>
      </c>
      <c r="F177" s="88" t="b">
        <v>0</v>
      </c>
      <c r="G177" s="88" t="b">
        <v>0</v>
      </c>
    </row>
    <row r="178" spans="1:7" ht="15">
      <c r="A178" s="88" t="s">
        <v>854</v>
      </c>
      <c r="B178" s="88">
        <v>8</v>
      </c>
      <c r="C178" s="122">
        <v>0.009454564244600335</v>
      </c>
      <c r="D178" s="88" t="s">
        <v>776</v>
      </c>
      <c r="E178" s="88" t="b">
        <v>0</v>
      </c>
      <c r="F178" s="88" t="b">
        <v>0</v>
      </c>
      <c r="G178" s="88" t="b">
        <v>0</v>
      </c>
    </row>
    <row r="179" spans="1:7" ht="15">
      <c r="A179" s="88" t="s">
        <v>855</v>
      </c>
      <c r="B179" s="88">
        <v>8</v>
      </c>
      <c r="C179" s="122">
        <v>0.009454564244600335</v>
      </c>
      <c r="D179" s="88" t="s">
        <v>776</v>
      </c>
      <c r="E179" s="88" t="b">
        <v>0</v>
      </c>
      <c r="F179" s="88" t="b">
        <v>0</v>
      </c>
      <c r="G179" s="88" t="b">
        <v>0</v>
      </c>
    </row>
    <row r="180" spans="1:7" ht="15">
      <c r="A180" s="88" t="s">
        <v>856</v>
      </c>
      <c r="B180" s="88">
        <v>7</v>
      </c>
      <c r="C180" s="122">
        <v>0.009634970656454177</v>
      </c>
      <c r="D180" s="88" t="s">
        <v>776</v>
      </c>
      <c r="E180" s="88" t="b">
        <v>0</v>
      </c>
      <c r="F180" s="88" t="b">
        <v>0</v>
      </c>
      <c r="G180" s="88" t="b">
        <v>0</v>
      </c>
    </row>
    <row r="181" spans="1:7" ht="15">
      <c r="A181" s="88" t="s">
        <v>989</v>
      </c>
      <c r="B181" s="88">
        <v>7</v>
      </c>
      <c r="C181" s="122">
        <v>0.009634970656454177</v>
      </c>
      <c r="D181" s="88" t="s">
        <v>776</v>
      </c>
      <c r="E181" s="88" t="b">
        <v>0</v>
      </c>
      <c r="F181" s="88" t="b">
        <v>0</v>
      </c>
      <c r="G181" s="88" t="b">
        <v>0</v>
      </c>
    </row>
    <row r="182" spans="1:7" ht="15">
      <c r="A182" s="88" t="s">
        <v>990</v>
      </c>
      <c r="B182" s="88">
        <v>7</v>
      </c>
      <c r="C182" s="122">
        <v>0.009634970656454177</v>
      </c>
      <c r="D182" s="88" t="s">
        <v>776</v>
      </c>
      <c r="E182" s="88" t="b">
        <v>0</v>
      </c>
      <c r="F182" s="88" t="b">
        <v>0</v>
      </c>
      <c r="G182" s="88" t="b">
        <v>0</v>
      </c>
    </row>
    <row r="183" spans="1:7" ht="15">
      <c r="A183" s="88" t="s">
        <v>991</v>
      </c>
      <c r="B183" s="88">
        <v>7</v>
      </c>
      <c r="C183" s="122">
        <v>0.009634970656454177</v>
      </c>
      <c r="D183" s="88" t="s">
        <v>776</v>
      </c>
      <c r="E183" s="88" t="b">
        <v>0</v>
      </c>
      <c r="F183" s="88" t="b">
        <v>0</v>
      </c>
      <c r="G183" s="88" t="b">
        <v>0</v>
      </c>
    </row>
    <row r="184" spans="1:7" ht="15">
      <c r="A184" s="88" t="s">
        <v>992</v>
      </c>
      <c r="B184" s="88">
        <v>7</v>
      </c>
      <c r="C184" s="122">
        <v>0.009634970656454177</v>
      </c>
      <c r="D184" s="88" t="s">
        <v>776</v>
      </c>
      <c r="E184" s="88" t="b">
        <v>0</v>
      </c>
      <c r="F184" s="88" t="b">
        <v>0</v>
      </c>
      <c r="G184" s="88" t="b">
        <v>0</v>
      </c>
    </row>
    <row r="185" spans="1:7" ht="15">
      <c r="A185" s="88" t="s">
        <v>993</v>
      </c>
      <c r="B185" s="88">
        <v>7</v>
      </c>
      <c r="C185" s="122">
        <v>0.009634970656454177</v>
      </c>
      <c r="D185" s="88" t="s">
        <v>776</v>
      </c>
      <c r="E185" s="88" t="b">
        <v>0</v>
      </c>
      <c r="F185" s="88" t="b">
        <v>0</v>
      </c>
      <c r="G185" s="88" t="b">
        <v>0</v>
      </c>
    </row>
    <row r="186" spans="1:7" ht="15">
      <c r="A186" s="88" t="s">
        <v>994</v>
      </c>
      <c r="B186" s="88">
        <v>7</v>
      </c>
      <c r="C186" s="122">
        <v>0.009634970656454177</v>
      </c>
      <c r="D186" s="88" t="s">
        <v>776</v>
      </c>
      <c r="E186" s="88" t="b">
        <v>0</v>
      </c>
      <c r="F186" s="88" t="b">
        <v>0</v>
      </c>
      <c r="G186" s="88" t="b">
        <v>0</v>
      </c>
    </row>
    <row r="187" spans="1:7" ht="15">
      <c r="A187" s="88" t="s">
        <v>995</v>
      </c>
      <c r="B187" s="88">
        <v>7</v>
      </c>
      <c r="C187" s="122">
        <v>0.009634970656454177</v>
      </c>
      <c r="D187" s="88" t="s">
        <v>776</v>
      </c>
      <c r="E187" s="88" t="b">
        <v>0</v>
      </c>
      <c r="F187" s="88" t="b">
        <v>0</v>
      </c>
      <c r="G187" s="88" t="b">
        <v>0</v>
      </c>
    </row>
    <row r="188" spans="1:7" ht="15">
      <c r="A188" s="88" t="s">
        <v>265</v>
      </c>
      <c r="B188" s="88">
        <v>6</v>
      </c>
      <c r="C188" s="122">
        <v>0.009606468215832128</v>
      </c>
      <c r="D188" s="88" t="s">
        <v>776</v>
      </c>
      <c r="E188" s="88" t="b">
        <v>0</v>
      </c>
      <c r="F188" s="88" t="b">
        <v>0</v>
      </c>
      <c r="G188" s="88" t="b">
        <v>0</v>
      </c>
    </row>
    <row r="189" spans="1:7" ht="15">
      <c r="A189" s="88" t="s">
        <v>861</v>
      </c>
      <c r="B189" s="88">
        <v>6</v>
      </c>
      <c r="C189" s="122">
        <v>0.019212936431664256</v>
      </c>
      <c r="D189" s="88" t="s">
        <v>776</v>
      </c>
      <c r="E189" s="88" t="b">
        <v>0</v>
      </c>
      <c r="F189" s="88" t="b">
        <v>0</v>
      </c>
      <c r="G189" s="88" t="b">
        <v>0</v>
      </c>
    </row>
    <row r="190" spans="1:7" ht="15">
      <c r="A190" s="88" t="s">
        <v>850</v>
      </c>
      <c r="B190" s="88">
        <v>6</v>
      </c>
      <c r="C190" s="122">
        <v>0.013151929807557255</v>
      </c>
      <c r="D190" s="88" t="s">
        <v>776</v>
      </c>
      <c r="E190" s="88" t="b">
        <v>0</v>
      </c>
      <c r="F190" s="88" t="b">
        <v>0</v>
      </c>
      <c r="G190" s="88" t="b">
        <v>0</v>
      </c>
    </row>
    <row r="191" spans="1:7" ht="15">
      <c r="A191" s="88" t="s">
        <v>999</v>
      </c>
      <c r="B191" s="88">
        <v>3</v>
      </c>
      <c r="C191" s="122">
        <v>0.007833737419969566</v>
      </c>
      <c r="D191" s="88" t="s">
        <v>776</v>
      </c>
      <c r="E191" s="88" t="b">
        <v>0</v>
      </c>
      <c r="F191" s="88" t="b">
        <v>0</v>
      </c>
      <c r="G191" s="88" t="b">
        <v>0</v>
      </c>
    </row>
    <row r="192" spans="1:7" ht="15">
      <c r="A192" s="88" t="s">
        <v>1017</v>
      </c>
      <c r="B192" s="88">
        <v>3</v>
      </c>
      <c r="C192" s="122">
        <v>0.007833737419969566</v>
      </c>
      <c r="D192" s="88" t="s">
        <v>776</v>
      </c>
      <c r="E192" s="88" t="b">
        <v>0</v>
      </c>
      <c r="F192" s="88" t="b">
        <v>0</v>
      </c>
      <c r="G192" s="88" t="b">
        <v>0</v>
      </c>
    </row>
    <row r="193" spans="1:7" ht="15">
      <c r="A193" s="88" t="s">
        <v>1042</v>
      </c>
      <c r="B193" s="88">
        <v>2</v>
      </c>
      <c r="C193" s="122">
        <v>0.006404312143888086</v>
      </c>
      <c r="D193" s="88" t="s">
        <v>776</v>
      </c>
      <c r="E193" s="88" t="b">
        <v>0</v>
      </c>
      <c r="F193" s="88" t="b">
        <v>0</v>
      </c>
      <c r="G193" s="88" t="b">
        <v>0</v>
      </c>
    </row>
    <row r="194" spans="1:7" ht="15">
      <c r="A194" s="88" t="s">
        <v>1043</v>
      </c>
      <c r="B194" s="88">
        <v>2</v>
      </c>
      <c r="C194" s="122">
        <v>0.006404312143888086</v>
      </c>
      <c r="D194" s="88" t="s">
        <v>776</v>
      </c>
      <c r="E194" s="88" t="b">
        <v>1</v>
      </c>
      <c r="F194" s="88" t="b">
        <v>0</v>
      </c>
      <c r="G194" s="88" t="b">
        <v>0</v>
      </c>
    </row>
    <row r="195" spans="1:7" ht="15">
      <c r="A195" s="88" t="s">
        <v>1044</v>
      </c>
      <c r="B195" s="88">
        <v>2</v>
      </c>
      <c r="C195" s="122">
        <v>0.006404312143888086</v>
      </c>
      <c r="D195" s="88" t="s">
        <v>776</v>
      </c>
      <c r="E195" s="88" t="b">
        <v>0</v>
      </c>
      <c r="F195" s="88" t="b">
        <v>0</v>
      </c>
      <c r="G195" s="88" t="b">
        <v>0</v>
      </c>
    </row>
    <row r="196" spans="1:7" ht="15">
      <c r="A196" s="88" t="s">
        <v>1048</v>
      </c>
      <c r="B196" s="88">
        <v>2</v>
      </c>
      <c r="C196" s="122">
        <v>0.006404312143888086</v>
      </c>
      <c r="D196" s="88" t="s">
        <v>776</v>
      </c>
      <c r="E196" s="88" t="b">
        <v>0</v>
      </c>
      <c r="F196" s="88" t="b">
        <v>0</v>
      </c>
      <c r="G196" s="88" t="b">
        <v>0</v>
      </c>
    </row>
    <row r="197" spans="1:7" ht="15">
      <c r="A197" s="88" t="s">
        <v>1049</v>
      </c>
      <c r="B197" s="88">
        <v>2</v>
      </c>
      <c r="C197" s="122">
        <v>0.006404312143888086</v>
      </c>
      <c r="D197" s="88" t="s">
        <v>776</v>
      </c>
      <c r="E197" s="88" t="b">
        <v>0</v>
      </c>
      <c r="F197" s="88" t="b">
        <v>0</v>
      </c>
      <c r="G197" s="88" t="b">
        <v>0</v>
      </c>
    </row>
    <row r="198" spans="1:7" ht="15">
      <c r="A198" s="88" t="s">
        <v>1050</v>
      </c>
      <c r="B198" s="88">
        <v>2</v>
      </c>
      <c r="C198" s="122">
        <v>0.006404312143888086</v>
      </c>
      <c r="D198" s="88" t="s">
        <v>776</v>
      </c>
      <c r="E198" s="88" t="b">
        <v>0</v>
      </c>
      <c r="F198" s="88" t="b">
        <v>0</v>
      </c>
      <c r="G198" s="88" t="b">
        <v>0</v>
      </c>
    </row>
    <row r="199" spans="1:7" ht="15">
      <c r="A199" s="88" t="s">
        <v>1051</v>
      </c>
      <c r="B199" s="88">
        <v>2</v>
      </c>
      <c r="C199" s="122">
        <v>0.006404312143888086</v>
      </c>
      <c r="D199" s="88" t="s">
        <v>776</v>
      </c>
      <c r="E199" s="88" t="b">
        <v>0</v>
      </c>
      <c r="F199" s="88" t="b">
        <v>0</v>
      </c>
      <c r="G199" s="88" t="b">
        <v>0</v>
      </c>
    </row>
    <row r="200" spans="1:7" ht="15">
      <c r="A200" s="88" t="s">
        <v>1018</v>
      </c>
      <c r="B200" s="88">
        <v>2</v>
      </c>
      <c r="C200" s="122">
        <v>0.006404312143888086</v>
      </c>
      <c r="D200" s="88" t="s">
        <v>776</v>
      </c>
      <c r="E200" s="88" t="b">
        <v>0</v>
      </c>
      <c r="F200" s="88" t="b">
        <v>0</v>
      </c>
      <c r="G200" s="88" t="b">
        <v>0</v>
      </c>
    </row>
    <row r="201" spans="1:7" ht="15">
      <c r="A201" s="88" t="s">
        <v>1016</v>
      </c>
      <c r="B201" s="88">
        <v>2</v>
      </c>
      <c r="C201" s="122">
        <v>0.006404312143888086</v>
      </c>
      <c r="D201" s="88" t="s">
        <v>776</v>
      </c>
      <c r="E201" s="88" t="b">
        <v>0</v>
      </c>
      <c r="F201" s="88" t="b">
        <v>0</v>
      </c>
      <c r="G201" s="88" t="b">
        <v>0</v>
      </c>
    </row>
    <row r="202" spans="1:7" ht="15">
      <c r="A202" s="88" t="s">
        <v>1015</v>
      </c>
      <c r="B202" s="88">
        <v>2</v>
      </c>
      <c r="C202" s="122">
        <v>0.006404312143888086</v>
      </c>
      <c r="D202" s="88" t="s">
        <v>776</v>
      </c>
      <c r="E202" s="88" t="b">
        <v>0</v>
      </c>
      <c r="F202" s="88" t="b">
        <v>0</v>
      </c>
      <c r="G202" s="88" t="b">
        <v>0</v>
      </c>
    </row>
    <row r="203" spans="1:7" ht="15">
      <c r="A203" s="88" t="s">
        <v>862</v>
      </c>
      <c r="B203" s="88">
        <v>2</v>
      </c>
      <c r="C203" s="122">
        <v>0.008424647685257088</v>
      </c>
      <c r="D203" s="88" t="s">
        <v>776</v>
      </c>
      <c r="E203" s="88" t="b">
        <v>0</v>
      </c>
      <c r="F203" s="88" t="b">
        <v>0</v>
      </c>
      <c r="G203" s="88" t="b">
        <v>0</v>
      </c>
    </row>
    <row r="204" spans="1:7" ht="15">
      <c r="A204" s="88" t="s">
        <v>868</v>
      </c>
      <c r="B204" s="88">
        <v>2</v>
      </c>
      <c r="C204" s="122">
        <v>0.006404312143888086</v>
      </c>
      <c r="D204" s="88" t="s">
        <v>776</v>
      </c>
      <c r="E204" s="88" t="b">
        <v>0</v>
      </c>
      <c r="F204" s="88" t="b">
        <v>0</v>
      </c>
      <c r="G204" s="88" t="b">
        <v>0</v>
      </c>
    </row>
    <row r="205" spans="1:7" ht="15">
      <c r="A205" s="88" t="s">
        <v>866</v>
      </c>
      <c r="B205" s="88">
        <v>2</v>
      </c>
      <c r="C205" s="122">
        <v>0.006404312143888086</v>
      </c>
      <c r="D205" s="88" t="s">
        <v>776</v>
      </c>
      <c r="E205" s="88" t="b">
        <v>0</v>
      </c>
      <c r="F205" s="88" t="b">
        <v>0</v>
      </c>
      <c r="G205" s="88" t="b">
        <v>0</v>
      </c>
    </row>
    <row r="206" spans="1:7" ht="15">
      <c r="A206" s="88" t="s">
        <v>867</v>
      </c>
      <c r="B206" s="88">
        <v>2</v>
      </c>
      <c r="C206" s="122">
        <v>0.006404312143888086</v>
      </c>
      <c r="D206" s="88" t="s">
        <v>776</v>
      </c>
      <c r="E206" s="88" t="b">
        <v>0</v>
      </c>
      <c r="F206" s="88" t="b">
        <v>0</v>
      </c>
      <c r="G206" s="88" t="b">
        <v>0</v>
      </c>
    </row>
    <row r="207" spans="1:7" ht="15">
      <c r="A207" s="88" t="s">
        <v>996</v>
      </c>
      <c r="B207" s="88">
        <v>2</v>
      </c>
      <c r="C207" s="122">
        <v>0.006404312143888086</v>
      </c>
      <c r="D207" s="88" t="s">
        <v>776</v>
      </c>
      <c r="E207" s="88" t="b">
        <v>0</v>
      </c>
      <c r="F207" s="88" t="b">
        <v>0</v>
      </c>
      <c r="G207" s="88" t="b">
        <v>0</v>
      </c>
    </row>
    <row r="208" spans="1:7" ht="15">
      <c r="A208" s="88" t="s">
        <v>849</v>
      </c>
      <c r="B208" s="88">
        <v>24</v>
      </c>
      <c r="C208" s="122">
        <v>0</v>
      </c>
      <c r="D208" s="88" t="s">
        <v>777</v>
      </c>
      <c r="E208" s="88" t="b">
        <v>0</v>
      </c>
      <c r="F208" s="88" t="b">
        <v>0</v>
      </c>
      <c r="G208" s="88" t="b">
        <v>0</v>
      </c>
    </row>
    <row r="209" spans="1:7" ht="15">
      <c r="A209" s="88" t="s">
        <v>850</v>
      </c>
      <c r="B209" s="88">
        <v>13</v>
      </c>
      <c r="C209" s="122">
        <v>0.008204171789584392</v>
      </c>
      <c r="D209" s="88" t="s">
        <v>777</v>
      </c>
      <c r="E209" s="88" t="b">
        <v>0</v>
      </c>
      <c r="F209" s="88" t="b">
        <v>0</v>
      </c>
      <c r="G209" s="88" t="b">
        <v>0</v>
      </c>
    </row>
    <row r="210" spans="1:7" ht="15">
      <c r="A210" s="88" t="s">
        <v>858</v>
      </c>
      <c r="B210" s="88">
        <v>6</v>
      </c>
      <c r="C210" s="122">
        <v>0.007573081651924055</v>
      </c>
      <c r="D210" s="88" t="s">
        <v>777</v>
      </c>
      <c r="E210" s="88" t="b">
        <v>0</v>
      </c>
      <c r="F210" s="88" t="b">
        <v>0</v>
      </c>
      <c r="G210" s="88" t="b">
        <v>0</v>
      </c>
    </row>
    <row r="211" spans="1:7" ht="15">
      <c r="A211" s="88" t="s">
        <v>859</v>
      </c>
      <c r="B211" s="88">
        <v>6</v>
      </c>
      <c r="C211" s="122">
        <v>0.007573081651924055</v>
      </c>
      <c r="D211" s="88" t="s">
        <v>777</v>
      </c>
      <c r="E211" s="88" t="b">
        <v>0</v>
      </c>
      <c r="F211" s="88" t="b">
        <v>0</v>
      </c>
      <c r="G211" s="88" t="b">
        <v>0</v>
      </c>
    </row>
    <row r="212" spans="1:7" ht="15">
      <c r="A212" s="88" t="s">
        <v>270</v>
      </c>
      <c r="B212" s="88">
        <v>6</v>
      </c>
      <c r="C212" s="122">
        <v>0.007573081651924055</v>
      </c>
      <c r="D212" s="88" t="s">
        <v>777</v>
      </c>
      <c r="E212" s="88" t="b">
        <v>0</v>
      </c>
      <c r="F212" s="88" t="b">
        <v>0</v>
      </c>
      <c r="G212" s="88" t="b">
        <v>0</v>
      </c>
    </row>
    <row r="213" spans="1:7" ht="15">
      <c r="A213" s="88" t="s">
        <v>860</v>
      </c>
      <c r="B213" s="88">
        <v>6</v>
      </c>
      <c r="C213" s="122">
        <v>0.011359622477886083</v>
      </c>
      <c r="D213" s="88" t="s">
        <v>777</v>
      </c>
      <c r="E213" s="88" t="b">
        <v>0</v>
      </c>
      <c r="F213" s="88" t="b">
        <v>0</v>
      </c>
      <c r="G213" s="88" t="b">
        <v>0</v>
      </c>
    </row>
    <row r="214" spans="1:7" ht="15">
      <c r="A214" s="88" t="s">
        <v>861</v>
      </c>
      <c r="B214" s="88">
        <v>6</v>
      </c>
      <c r="C214" s="122">
        <v>0.013574606868523584</v>
      </c>
      <c r="D214" s="88" t="s">
        <v>777</v>
      </c>
      <c r="E214" s="88" t="b">
        <v>0</v>
      </c>
      <c r="F214" s="88" t="b">
        <v>0</v>
      </c>
      <c r="G214" s="88" t="b">
        <v>0</v>
      </c>
    </row>
    <row r="215" spans="1:7" ht="15">
      <c r="A215" s="88" t="s">
        <v>862</v>
      </c>
      <c r="B215" s="88">
        <v>6</v>
      </c>
      <c r="C215" s="122">
        <v>0.008569072168246379</v>
      </c>
      <c r="D215" s="88" t="s">
        <v>777</v>
      </c>
      <c r="E215" s="88" t="b">
        <v>0</v>
      </c>
      <c r="F215" s="88" t="b">
        <v>0</v>
      </c>
      <c r="G215" s="88" t="b">
        <v>0</v>
      </c>
    </row>
    <row r="216" spans="1:7" ht="15">
      <c r="A216" s="88" t="s">
        <v>863</v>
      </c>
      <c r="B216" s="88">
        <v>5</v>
      </c>
      <c r="C216" s="122">
        <v>0.00714089347353865</v>
      </c>
      <c r="D216" s="88" t="s">
        <v>777</v>
      </c>
      <c r="E216" s="88" t="b">
        <v>1</v>
      </c>
      <c r="F216" s="88" t="b">
        <v>0</v>
      </c>
      <c r="G216" s="88" t="b">
        <v>0</v>
      </c>
    </row>
    <row r="217" spans="1:7" ht="15">
      <c r="A217" s="88" t="s">
        <v>864</v>
      </c>
      <c r="B217" s="88">
        <v>5</v>
      </c>
      <c r="C217" s="122">
        <v>0.00714089347353865</v>
      </c>
      <c r="D217" s="88" t="s">
        <v>777</v>
      </c>
      <c r="E217" s="88" t="b">
        <v>0</v>
      </c>
      <c r="F217" s="88" t="b">
        <v>0</v>
      </c>
      <c r="G217" s="88" t="b">
        <v>0</v>
      </c>
    </row>
    <row r="218" spans="1:7" ht="15">
      <c r="A218" s="88" t="s">
        <v>988</v>
      </c>
      <c r="B218" s="88">
        <v>5</v>
      </c>
      <c r="C218" s="122">
        <v>0.00714089347353865</v>
      </c>
      <c r="D218" s="88" t="s">
        <v>777</v>
      </c>
      <c r="E218" s="88" t="b">
        <v>0</v>
      </c>
      <c r="F218" s="88" t="b">
        <v>0</v>
      </c>
      <c r="G218" s="88" t="b">
        <v>0</v>
      </c>
    </row>
    <row r="219" spans="1:7" ht="15">
      <c r="A219" s="88" t="s">
        <v>997</v>
      </c>
      <c r="B219" s="88">
        <v>5</v>
      </c>
      <c r="C219" s="122">
        <v>0.00714089347353865</v>
      </c>
      <c r="D219" s="88" t="s">
        <v>777</v>
      </c>
      <c r="E219" s="88" t="b">
        <v>0</v>
      </c>
      <c r="F219" s="88" t="b">
        <v>0</v>
      </c>
      <c r="G219" s="88" t="b">
        <v>0</v>
      </c>
    </row>
    <row r="220" spans="1:7" ht="15">
      <c r="A220" s="88" t="s">
        <v>998</v>
      </c>
      <c r="B220" s="88">
        <v>5</v>
      </c>
      <c r="C220" s="122">
        <v>0.00714089347353865</v>
      </c>
      <c r="D220" s="88" t="s">
        <v>777</v>
      </c>
      <c r="E220" s="88" t="b">
        <v>0</v>
      </c>
      <c r="F220" s="88" t="b">
        <v>0</v>
      </c>
      <c r="G220" s="88" t="b">
        <v>0</v>
      </c>
    </row>
    <row r="221" spans="1:7" ht="15">
      <c r="A221" s="88" t="s">
        <v>1003</v>
      </c>
      <c r="B221" s="88">
        <v>5</v>
      </c>
      <c r="C221" s="122">
        <v>0.00714089347353865</v>
      </c>
      <c r="D221" s="88" t="s">
        <v>777</v>
      </c>
      <c r="E221" s="88" t="b">
        <v>0</v>
      </c>
      <c r="F221" s="88" t="b">
        <v>0</v>
      </c>
      <c r="G221" s="88" t="b">
        <v>0</v>
      </c>
    </row>
    <row r="222" spans="1:7" ht="15">
      <c r="A222" s="88" t="s">
        <v>268</v>
      </c>
      <c r="B222" s="88">
        <v>5</v>
      </c>
      <c r="C222" s="122">
        <v>0.00714089347353865</v>
      </c>
      <c r="D222" s="88" t="s">
        <v>777</v>
      </c>
      <c r="E222" s="88" t="b">
        <v>0</v>
      </c>
      <c r="F222" s="88" t="b">
        <v>0</v>
      </c>
      <c r="G222" s="88" t="b">
        <v>0</v>
      </c>
    </row>
    <row r="223" spans="1:7" ht="15">
      <c r="A223" s="88" t="s">
        <v>266</v>
      </c>
      <c r="B223" s="88">
        <v>5</v>
      </c>
      <c r="C223" s="122">
        <v>0.00714089347353865</v>
      </c>
      <c r="D223" s="88" t="s">
        <v>777</v>
      </c>
      <c r="E223" s="88" t="b">
        <v>0</v>
      </c>
      <c r="F223" s="88" t="b">
        <v>0</v>
      </c>
      <c r="G223" s="88" t="b">
        <v>0</v>
      </c>
    </row>
    <row r="224" spans="1:7" ht="15">
      <c r="A224" s="88" t="s">
        <v>855</v>
      </c>
      <c r="B224" s="88">
        <v>5</v>
      </c>
      <c r="C224" s="122">
        <v>0.00714089347353865</v>
      </c>
      <c r="D224" s="88" t="s">
        <v>777</v>
      </c>
      <c r="E224" s="88" t="b">
        <v>0</v>
      </c>
      <c r="F224" s="88" t="b">
        <v>0</v>
      </c>
      <c r="G224" s="88" t="b">
        <v>0</v>
      </c>
    </row>
    <row r="225" spans="1:7" ht="15">
      <c r="A225" s="88" t="s">
        <v>262</v>
      </c>
      <c r="B225" s="88">
        <v>4</v>
      </c>
      <c r="C225" s="122">
        <v>0.0065253773617077035</v>
      </c>
      <c r="D225" s="88" t="s">
        <v>777</v>
      </c>
      <c r="E225" s="88" t="b">
        <v>0</v>
      </c>
      <c r="F225" s="88" t="b">
        <v>0</v>
      </c>
      <c r="G225" s="88" t="b">
        <v>0</v>
      </c>
    </row>
    <row r="226" spans="1:7" ht="15">
      <c r="A226" s="88" t="s">
        <v>1014</v>
      </c>
      <c r="B226" s="88">
        <v>4</v>
      </c>
      <c r="C226" s="122">
        <v>0.0065253773617077035</v>
      </c>
      <c r="D226" s="88" t="s">
        <v>777</v>
      </c>
      <c r="E226" s="88" t="b">
        <v>0</v>
      </c>
      <c r="F226" s="88" t="b">
        <v>0</v>
      </c>
      <c r="G226" s="88" t="b">
        <v>0</v>
      </c>
    </row>
    <row r="227" spans="1:7" ht="15">
      <c r="A227" s="88" t="s">
        <v>1011</v>
      </c>
      <c r="B227" s="88">
        <v>4</v>
      </c>
      <c r="C227" s="122">
        <v>0.0065253773617077035</v>
      </c>
      <c r="D227" s="88" t="s">
        <v>777</v>
      </c>
      <c r="E227" s="88" t="b">
        <v>0</v>
      </c>
      <c r="F227" s="88" t="b">
        <v>0</v>
      </c>
      <c r="G227" s="88" t="b">
        <v>0</v>
      </c>
    </row>
    <row r="228" spans="1:7" ht="15">
      <c r="A228" s="88" t="s">
        <v>1012</v>
      </c>
      <c r="B228" s="88">
        <v>4</v>
      </c>
      <c r="C228" s="122">
        <v>0.0065253773617077035</v>
      </c>
      <c r="D228" s="88" t="s">
        <v>777</v>
      </c>
      <c r="E228" s="88" t="b">
        <v>0</v>
      </c>
      <c r="F228" s="88" t="b">
        <v>0</v>
      </c>
      <c r="G228" s="88" t="b">
        <v>0</v>
      </c>
    </row>
    <row r="229" spans="1:7" ht="15">
      <c r="A229" s="88" t="s">
        <v>1013</v>
      </c>
      <c r="B229" s="88">
        <v>4</v>
      </c>
      <c r="C229" s="122">
        <v>0.0065253773617077035</v>
      </c>
      <c r="D229" s="88" t="s">
        <v>777</v>
      </c>
      <c r="E229" s="88" t="b">
        <v>0</v>
      </c>
      <c r="F229" s="88" t="b">
        <v>0</v>
      </c>
      <c r="G229" s="88" t="b">
        <v>0</v>
      </c>
    </row>
    <row r="230" spans="1:7" ht="15">
      <c r="A230" s="88" t="s">
        <v>281</v>
      </c>
      <c r="B230" s="88">
        <v>4</v>
      </c>
      <c r="C230" s="122">
        <v>0.0065253773617077035</v>
      </c>
      <c r="D230" s="88" t="s">
        <v>777</v>
      </c>
      <c r="E230" s="88" t="b">
        <v>0</v>
      </c>
      <c r="F230" s="88" t="b">
        <v>0</v>
      </c>
      <c r="G230" s="88" t="b">
        <v>0</v>
      </c>
    </row>
    <row r="231" spans="1:7" ht="15">
      <c r="A231" s="88" t="s">
        <v>826</v>
      </c>
      <c r="B231" s="88">
        <v>4</v>
      </c>
      <c r="C231" s="122">
        <v>0.0065253773617077035</v>
      </c>
      <c r="D231" s="88" t="s">
        <v>777</v>
      </c>
      <c r="E231" s="88" t="b">
        <v>0</v>
      </c>
      <c r="F231" s="88" t="b">
        <v>0</v>
      </c>
      <c r="G231" s="88" t="b">
        <v>0</v>
      </c>
    </row>
    <row r="232" spans="1:7" ht="15">
      <c r="A232" s="88" t="s">
        <v>866</v>
      </c>
      <c r="B232" s="88">
        <v>4</v>
      </c>
      <c r="C232" s="122">
        <v>0.0065253773617077035</v>
      </c>
      <c r="D232" s="88" t="s">
        <v>777</v>
      </c>
      <c r="E232" s="88" t="b">
        <v>0</v>
      </c>
      <c r="F232" s="88" t="b">
        <v>0</v>
      </c>
      <c r="G232" s="88" t="b">
        <v>0</v>
      </c>
    </row>
    <row r="233" spans="1:7" ht="15">
      <c r="A233" s="88" t="s">
        <v>867</v>
      </c>
      <c r="B233" s="88">
        <v>4</v>
      </c>
      <c r="C233" s="122">
        <v>0.0065253773617077035</v>
      </c>
      <c r="D233" s="88" t="s">
        <v>777</v>
      </c>
      <c r="E233" s="88" t="b">
        <v>0</v>
      </c>
      <c r="F233" s="88" t="b">
        <v>0</v>
      </c>
      <c r="G233" s="88" t="b">
        <v>0</v>
      </c>
    </row>
    <row r="234" spans="1:7" ht="15">
      <c r="A234" s="88" t="s">
        <v>1033</v>
      </c>
      <c r="B234" s="88">
        <v>3</v>
      </c>
      <c r="C234" s="122">
        <v>0.0056798112389430415</v>
      </c>
      <c r="D234" s="88" t="s">
        <v>777</v>
      </c>
      <c r="E234" s="88" t="b">
        <v>0</v>
      </c>
      <c r="F234" s="88" t="b">
        <v>0</v>
      </c>
      <c r="G234" s="88" t="b">
        <v>0</v>
      </c>
    </row>
    <row r="235" spans="1:7" ht="15">
      <c r="A235" s="88" t="s">
        <v>1034</v>
      </c>
      <c r="B235" s="88">
        <v>3</v>
      </c>
      <c r="C235" s="122">
        <v>0.0056798112389430415</v>
      </c>
      <c r="D235" s="88" t="s">
        <v>777</v>
      </c>
      <c r="E235" s="88" t="b">
        <v>0</v>
      </c>
      <c r="F235" s="88" t="b">
        <v>0</v>
      </c>
      <c r="G235" s="88" t="b">
        <v>0</v>
      </c>
    </row>
    <row r="236" spans="1:7" ht="15">
      <c r="A236" s="88" t="s">
        <v>1035</v>
      </c>
      <c r="B236" s="88">
        <v>3</v>
      </c>
      <c r="C236" s="122">
        <v>0.0056798112389430415</v>
      </c>
      <c r="D236" s="88" t="s">
        <v>777</v>
      </c>
      <c r="E236" s="88" t="b">
        <v>0</v>
      </c>
      <c r="F236" s="88" t="b">
        <v>0</v>
      </c>
      <c r="G236" s="88" t="b">
        <v>0</v>
      </c>
    </row>
    <row r="237" spans="1:7" ht="15">
      <c r="A237" s="88" t="s">
        <v>1022</v>
      </c>
      <c r="B237" s="88">
        <v>3</v>
      </c>
      <c r="C237" s="122">
        <v>0.0056798112389430415</v>
      </c>
      <c r="D237" s="88" t="s">
        <v>777</v>
      </c>
      <c r="E237" s="88" t="b">
        <v>0</v>
      </c>
      <c r="F237" s="88" t="b">
        <v>0</v>
      </c>
      <c r="G237" s="88" t="b">
        <v>0</v>
      </c>
    </row>
    <row r="238" spans="1:7" ht="15">
      <c r="A238" s="88" t="s">
        <v>1023</v>
      </c>
      <c r="B238" s="88">
        <v>3</v>
      </c>
      <c r="C238" s="122">
        <v>0.0056798112389430415</v>
      </c>
      <c r="D238" s="88" t="s">
        <v>777</v>
      </c>
      <c r="E238" s="88" t="b">
        <v>0</v>
      </c>
      <c r="F238" s="88" t="b">
        <v>0</v>
      </c>
      <c r="G238" s="88" t="b">
        <v>0</v>
      </c>
    </row>
    <row r="239" spans="1:7" ht="15">
      <c r="A239" s="88" t="s">
        <v>1024</v>
      </c>
      <c r="B239" s="88">
        <v>3</v>
      </c>
      <c r="C239" s="122">
        <v>0.0056798112389430415</v>
      </c>
      <c r="D239" s="88" t="s">
        <v>777</v>
      </c>
      <c r="E239" s="88" t="b">
        <v>0</v>
      </c>
      <c r="F239" s="88" t="b">
        <v>1</v>
      </c>
      <c r="G239" s="88" t="b">
        <v>0</v>
      </c>
    </row>
    <row r="240" spans="1:7" ht="15">
      <c r="A240" s="88" t="s">
        <v>1025</v>
      </c>
      <c r="B240" s="88">
        <v>3</v>
      </c>
      <c r="C240" s="122">
        <v>0.0056798112389430415</v>
      </c>
      <c r="D240" s="88" t="s">
        <v>777</v>
      </c>
      <c r="E240" s="88" t="b">
        <v>0</v>
      </c>
      <c r="F240" s="88" t="b">
        <v>0</v>
      </c>
      <c r="G240" s="88" t="b">
        <v>0</v>
      </c>
    </row>
    <row r="241" spans="1:7" ht="15">
      <c r="A241" s="88" t="s">
        <v>1026</v>
      </c>
      <c r="B241" s="88">
        <v>3</v>
      </c>
      <c r="C241" s="122">
        <v>0.0056798112389430415</v>
      </c>
      <c r="D241" s="88" t="s">
        <v>777</v>
      </c>
      <c r="E241" s="88" t="b">
        <v>0</v>
      </c>
      <c r="F241" s="88" t="b">
        <v>0</v>
      </c>
      <c r="G241" s="88" t="b">
        <v>0</v>
      </c>
    </row>
    <row r="242" spans="1:7" ht="15">
      <c r="A242" s="88" t="s">
        <v>1027</v>
      </c>
      <c r="B242" s="88">
        <v>3</v>
      </c>
      <c r="C242" s="122">
        <v>0.0056798112389430415</v>
      </c>
      <c r="D242" s="88" t="s">
        <v>777</v>
      </c>
      <c r="E242" s="88" t="b">
        <v>0</v>
      </c>
      <c r="F242" s="88" t="b">
        <v>0</v>
      </c>
      <c r="G242" s="88" t="b">
        <v>0</v>
      </c>
    </row>
    <row r="243" spans="1:7" ht="15">
      <c r="A243" s="88" t="s">
        <v>1028</v>
      </c>
      <c r="B243" s="88">
        <v>3</v>
      </c>
      <c r="C243" s="122">
        <v>0.0056798112389430415</v>
      </c>
      <c r="D243" s="88" t="s">
        <v>777</v>
      </c>
      <c r="E243" s="88" t="b">
        <v>0</v>
      </c>
      <c r="F243" s="88" t="b">
        <v>1</v>
      </c>
      <c r="G243" s="88" t="b">
        <v>0</v>
      </c>
    </row>
    <row r="244" spans="1:7" ht="15">
      <c r="A244" s="88" t="s">
        <v>1029</v>
      </c>
      <c r="B244" s="88">
        <v>3</v>
      </c>
      <c r="C244" s="122">
        <v>0.0056798112389430415</v>
      </c>
      <c r="D244" s="88" t="s">
        <v>777</v>
      </c>
      <c r="E244" s="88" t="b">
        <v>0</v>
      </c>
      <c r="F244" s="88" t="b">
        <v>0</v>
      </c>
      <c r="G244" s="88" t="b">
        <v>0</v>
      </c>
    </row>
    <row r="245" spans="1:7" ht="15">
      <c r="A245" s="88" t="s">
        <v>1030</v>
      </c>
      <c r="B245" s="88">
        <v>3</v>
      </c>
      <c r="C245" s="122">
        <v>0.0056798112389430415</v>
      </c>
      <c r="D245" s="88" t="s">
        <v>777</v>
      </c>
      <c r="E245" s="88" t="b">
        <v>0</v>
      </c>
      <c r="F245" s="88" t="b">
        <v>1</v>
      </c>
      <c r="G245" s="88" t="b">
        <v>0</v>
      </c>
    </row>
    <row r="246" spans="1:7" ht="15">
      <c r="A246" s="88" t="s">
        <v>1031</v>
      </c>
      <c r="B246" s="88">
        <v>3</v>
      </c>
      <c r="C246" s="122">
        <v>0.0056798112389430415</v>
      </c>
      <c r="D246" s="88" t="s">
        <v>777</v>
      </c>
      <c r="E246" s="88" t="b">
        <v>1</v>
      </c>
      <c r="F246" s="88" t="b">
        <v>0</v>
      </c>
      <c r="G246" s="88" t="b">
        <v>0</v>
      </c>
    </row>
    <row r="247" spans="1:7" ht="15">
      <c r="A247" s="88" t="s">
        <v>1032</v>
      </c>
      <c r="B247" s="88">
        <v>3</v>
      </c>
      <c r="C247" s="122">
        <v>0.0056798112389430415</v>
      </c>
      <c r="D247" s="88" t="s">
        <v>777</v>
      </c>
      <c r="E247" s="88" t="b">
        <v>0</v>
      </c>
      <c r="F247" s="88" t="b">
        <v>0</v>
      </c>
      <c r="G247" s="88" t="b">
        <v>0</v>
      </c>
    </row>
    <row r="248" spans="1:7" ht="15">
      <c r="A248" s="88" t="s">
        <v>265</v>
      </c>
      <c r="B248" s="88">
        <v>3</v>
      </c>
      <c r="C248" s="122">
        <v>0.0056798112389430415</v>
      </c>
      <c r="D248" s="88" t="s">
        <v>777</v>
      </c>
      <c r="E248" s="88" t="b">
        <v>0</v>
      </c>
      <c r="F248" s="88" t="b">
        <v>0</v>
      </c>
      <c r="G248" s="88" t="b">
        <v>0</v>
      </c>
    </row>
    <row r="249" spans="1:7" ht="15">
      <c r="A249" s="88" t="s">
        <v>854</v>
      </c>
      <c r="B249" s="88">
        <v>3</v>
      </c>
      <c r="C249" s="122">
        <v>0.0056798112389430415</v>
      </c>
      <c r="D249" s="88" t="s">
        <v>777</v>
      </c>
      <c r="E249" s="88" t="b">
        <v>0</v>
      </c>
      <c r="F249" s="88" t="b">
        <v>0</v>
      </c>
      <c r="G249" s="88" t="b">
        <v>0</v>
      </c>
    </row>
    <row r="250" spans="1:7" ht="15">
      <c r="A250" s="88" t="s">
        <v>852</v>
      </c>
      <c r="B250" s="88">
        <v>3</v>
      </c>
      <c r="C250" s="122">
        <v>0.0056798112389430415</v>
      </c>
      <c r="D250" s="88" t="s">
        <v>777</v>
      </c>
      <c r="E250" s="88" t="b">
        <v>0</v>
      </c>
      <c r="F250" s="88" t="b">
        <v>0</v>
      </c>
      <c r="G250" s="88" t="b">
        <v>0</v>
      </c>
    </row>
    <row r="251" spans="1:7" ht="15">
      <c r="A251" s="88" t="s">
        <v>1005</v>
      </c>
      <c r="B251" s="88">
        <v>3</v>
      </c>
      <c r="C251" s="122">
        <v>0.0056798112389430415</v>
      </c>
      <c r="D251" s="88" t="s">
        <v>777</v>
      </c>
      <c r="E251" s="88" t="b">
        <v>0</v>
      </c>
      <c r="F251" s="88" t="b">
        <v>0</v>
      </c>
      <c r="G251" s="88" t="b">
        <v>0</v>
      </c>
    </row>
    <row r="252" spans="1:7" ht="15">
      <c r="A252" s="88" t="s">
        <v>1006</v>
      </c>
      <c r="B252" s="88">
        <v>3</v>
      </c>
      <c r="C252" s="122">
        <v>0.0056798112389430415</v>
      </c>
      <c r="D252" s="88" t="s">
        <v>777</v>
      </c>
      <c r="E252" s="88" t="b">
        <v>0</v>
      </c>
      <c r="F252" s="88" t="b">
        <v>0</v>
      </c>
      <c r="G252" s="88" t="b">
        <v>0</v>
      </c>
    </row>
    <row r="253" spans="1:7" ht="15">
      <c r="A253" s="88" t="s">
        <v>1019</v>
      </c>
      <c r="B253" s="88">
        <v>3</v>
      </c>
      <c r="C253" s="122">
        <v>0.0056798112389430415</v>
      </c>
      <c r="D253" s="88" t="s">
        <v>777</v>
      </c>
      <c r="E253" s="88" t="b">
        <v>0</v>
      </c>
      <c r="F253" s="88" t="b">
        <v>0</v>
      </c>
      <c r="G253" s="88" t="b">
        <v>0</v>
      </c>
    </row>
    <row r="254" spans="1:7" ht="15">
      <c r="A254" s="88" t="s">
        <v>1020</v>
      </c>
      <c r="B254" s="88">
        <v>3</v>
      </c>
      <c r="C254" s="122">
        <v>0.0056798112389430415</v>
      </c>
      <c r="D254" s="88" t="s">
        <v>777</v>
      </c>
      <c r="E254" s="88" t="b">
        <v>0</v>
      </c>
      <c r="F254" s="88" t="b">
        <v>0</v>
      </c>
      <c r="G254" s="88" t="b">
        <v>0</v>
      </c>
    </row>
    <row r="255" spans="1:7" ht="15">
      <c r="A255" s="88" t="s">
        <v>1045</v>
      </c>
      <c r="B255" s="88">
        <v>3</v>
      </c>
      <c r="C255" s="122">
        <v>0.0056798112389430415</v>
      </c>
      <c r="D255" s="88" t="s">
        <v>777</v>
      </c>
      <c r="E255" s="88" t="b">
        <v>0</v>
      </c>
      <c r="F255" s="88" t="b">
        <v>0</v>
      </c>
      <c r="G255" s="88" t="b">
        <v>0</v>
      </c>
    </row>
    <row r="256" spans="1:7" ht="15">
      <c r="A256" s="88" t="s">
        <v>1057</v>
      </c>
      <c r="B256" s="88">
        <v>2</v>
      </c>
      <c r="C256" s="122">
        <v>0.004524868956174528</v>
      </c>
      <c r="D256" s="88" t="s">
        <v>777</v>
      </c>
      <c r="E256" s="88" t="b">
        <v>0</v>
      </c>
      <c r="F256" s="88" t="b">
        <v>0</v>
      </c>
      <c r="G256" s="88" t="b">
        <v>0</v>
      </c>
    </row>
    <row r="257" spans="1:7" ht="15">
      <c r="A257" s="88" t="s">
        <v>1058</v>
      </c>
      <c r="B257" s="88">
        <v>2</v>
      </c>
      <c r="C257" s="122">
        <v>0.004524868956174528</v>
      </c>
      <c r="D257" s="88" t="s">
        <v>777</v>
      </c>
      <c r="E257" s="88" t="b">
        <v>0</v>
      </c>
      <c r="F257" s="88" t="b">
        <v>0</v>
      </c>
      <c r="G257" s="88" t="b">
        <v>0</v>
      </c>
    </row>
    <row r="258" spans="1:7" ht="15">
      <c r="A258" s="88" t="s">
        <v>1059</v>
      </c>
      <c r="B258" s="88">
        <v>2</v>
      </c>
      <c r="C258" s="122">
        <v>0.004524868956174528</v>
      </c>
      <c r="D258" s="88" t="s">
        <v>777</v>
      </c>
      <c r="E258" s="88" t="b">
        <v>0</v>
      </c>
      <c r="F258" s="88" t="b">
        <v>0</v>
      </c>
      <c r="G258" s="88" t="b">
        <v>0</v>
      </c>
    </row>
    <row r="259" spans="1:7" ht="15">
      <c r="A259" s="88" t="s">
        <v>1060</v>
      </c>
      <c r="B259" s="88">
        <v>2</v>
      </c>
      <c r="C259" s="122">
        <v>0.004524868956174528</v>
      </c>
      <c r="D259" s="88" t="s">
        <v>777</v>
      </c>
      <c r="E259" s="88" t="b">
        <v>0</v>
      </c>
      <c r="F259" s="88" t="b">
        <v>0</v>
      </c>
      <c r="G259" s="88" t="b">
        <v>0</v>
      </c>
    </row>
    <row r="260" spans="1:7" ht="15">
      <c r="A260" s="88" t="s">
        <v>1061</v>
      </c>
      <c r="B260" s="88">
        <v>2</v>
      </c>
      <c r="C260" s="122">
        <v>0.004524868956174528</v>
      </c>
      <c r="D260" s="88" t="s">
        <v>777</v>
      </c>
      <c r="E260" s="88" t="b">
        <v>0</v>
      </c>
      <c r="F260" s="88" t="b">
        <v>0</v>
      </c>
      <c r="G260" s="88" t="b">
        <v>0</v>
      </c>
    </row>
    <row r="261" spans="1:7" ht="15">
      <c r="A261" s="88" t="s">
        <v>1062</v>
      </c>
      <c r="B261" s="88">
        <v>2</v>
      </c>
      <c r="C261" s="122">
        <v>0.004524868956174528</v>
      </c>
      <c r="D261" s="88" t="s">
        <v>777</v>
      </c>
      <c r="E261" s="88" t="b">
        <v>0</v>
      </c>
      <c r="F261" s="88" t="b">
        <v>0</v>
      </c>
      <c r="G261" s="88" t="b">
        <v>0</v>
      </c>
    </row>
    <row r="262" spans="1:7" ht="15">
      <c r="A262" s="88" t="s">
        <v>1063</v>
      </c>
      <c r="B262" s="88">
        <v>2</v>
      </c>
      <c r="C262" s="122">
        <v>0.004524868956174528</v>
      </c>
      <c r="D262" s="88" t="s">
        <v>777</v>
      </c>
      <c r="E262" s="88" t="b">
        <v>0</v>
      </c>
      <c r="F262" s="88" t="b">
        <v>0</v>
      </c>
      <c r="G262" s="88" t="b">
        <v>0</v>
      </c>
    </row>
    <row r="263" spans="1:7" ht="15">
      <c r="A263" s="88" t="s">
        <v>1064</v>
      </c>
      <c r="B263" s="88">
        <v>2</v>
      </c>
      <c r="C263" s="122">
        <v>0.004524868956174528</v>
      </c>
      <c r="D263" s="88" t="s">
        <v>777</v>
      </c>
      <c r="E263" s="88" t="b">
        <v>0</v>
      </c>
      <c r="F263" s="88" t="b">
        <v>0</v>
      </c>
      <c r="G263" s="88" t="b">
        <v>0</v>
      </c>
    </row>
    <row r="264" spans="1:7" ht="15">
      <c r="A264" s="88" t="s">
        <v>1065</v>
      </c>
      <c r="B264" s="88">
        <v>2</v>
      </c>
      <c r="C264" s="122">
        <v>0.004524868956174528</v>
      </c>
      <c r="D264" s="88" t="s">
        <v>777</v>
      </c>
      <c r="E264" s="88" t="b">
        <v>0</v>
      </c>
      <c r="F264" s="88" t="b">
        <v>0</v>
      </c>
      <c r="G264" s="88" t="b">
        <v>0</v>
      </c>
    </row>
    <row r="265" spans="1:7" ht="15">
      <c r="A265" s="88" t="s">
        <v>1066</v>
      </c>
      <c r="B265" s="88">
        <v>2</v>
      </c>
      <c r="C265" s="122">
        <v>0.004524868956174528</v>
      </c>
      <c r="D265" s="88" t="s">
        <v>777</v>
      </c>
      <c r="E265" s="88" t="b">
        <v>0</v>
      </c>
      <c r="F265" s="88" t="b">
        <v>0</v>
      </c>
      <c r="G265" s="88" t="b">
        <v>0</v>
      </c>
    </row>
    <row r="266" spans="1:7" ht="15">
      <c r="A266" s="88" t="s">
        <v>1067</v>
      </c>
      <c r="B266" s="88">
        <v>2</v>
      </c>
      <c r="C266" s="122">
        <v>0.004524868956174528</v>
      </c>
      <c r="D266" s="88" t="s">
        <v>777</v>
      </c>
      <c r="E266" s="88" t="b">
        <v>0</v>
      </c>
      <c r="F266" s="88" t="b">
        <v>0</v>
      </c>
      <c r="G266" s="88" t="b">
        <v>0</v>
      </c>
    </row>
    <row r="267" spans="1:7" ht="15">
      <c r="A267" s="88" t="s">
        <v>1068</v>
      </c>
      <c r="B267" s="88">
        <v>2</v>
      </c>
      <c r="C267" s="122">
        <v>0.004524868956174528</v>
      </c>
      <c r="D267" s="88" t="s">
        <v>777</v>
      </c>
      <c r="E267" s="88" t="b">
        <v>0</v>
      </c>
      <c r="F267" s="88" t="b">
        <v>0</v>
      </c>
      <c r="G267" s="88" t="b">
        <v>0</v>
      </c>
    </row>
    <row r="268" spans="1:7" ht="15">
      <c r="A268" s="88" t="s">
        <v>1069</v>
      </c>
      <c r="B268" s="88">
        <v>2</v>
      </c>
      <c r="C268" s="122">
        <v>0.004524868956174528</v>
      </c>
      <c r="D268" s="88" t="s">
        <v>777</v>
      </c>
      <c r="E268" s="88" t="b">
        <v>0</v>
      </c>
      <c r="F268" s="88" t="b">
        <v>1</v>
      </c>
      <c r="G268" s="88" t="b">
        <v>0</v>
      </c>
    </row>
    <row r="269" spans="1:7" ht="15">
      <c r="A269" s="88" t="s">
        <v>1070</v>
      </c>
      <c r="B269" s="88">
        <v>2</v>
      </c>
      <c r="C269" s="122">
        <v>0.004524868956174528</v>
      </c>
      <c r="D269" s="88" t="s">
        <v>777</v>
      </c>
      <c r="E269" s="88" t="b">
        <v>0</v>
      </c>
      <c r="F269" s="88" t="b">
        <v>0</v>
      </c>
      <c r="G269" s="88" t="b">
        <v>0</v>
      </c>
    </row>
    <row r="270" spans="1:7" ht="15">
      <c r="A270" s="88" t="s">
        <v>1071</v>
      </c>
      <c r="B270" s="88">
        <v>2</v>
      </c>
      <c r="C270" s="122">
        <v>0.004524868956174528</v>
      </c>
      <c r="D270" s="88" t="s">
        <v>777</v>
      </c>
      <c r="E270" s="88" t="b">
        <v>0</v>
      </c>
      <c r="F270" s="88" t="b">
        <v>0</v>
      </c>
      <c r="G270" s="88" t="b">
        <v>0</v>
      </c>
    </row>
    <row r="271" spans="1:7" ht="15">
      <c r="A271" s="88" t="s">
        <v>1072</v>
      </c>
      <c r="B271" s="88">
        <v>2</v>
      </c>
      <c r="C271" s="122">
        <v>0.004524868956174528</v>
      </c>
      <c r="D271" s="88" t="s">
        <v>777</v>
      </c>
      <c r="E271" s="88" t="b">
        <v>0</v>
      </c>
      <c r="F271" s="88" t="b">
        <v>1</v>
      </c>
      <c r="G271" s="88" t="b">
        <v>0</v>
      </c>
    </row>
    <row r="272" spans="1:7" ht="15">
      <c r="A272" s="88" t="s">
        <v>1073</v>
      </c>
      <c r="B272" s="88">
        <v>2</v>
      </c>
      <c r="C272" s="122">
        <v>0.004524868956174528</v>
      </c>
      <c r="D272" s="88" t="s">
        <v>777</v>
      </c>
      <c r="E272" s="88" t="b">
        <v>0</v>
      </c>
      <c r="F272" s="88" t="b">
        <v>0</v>
      </c>
      <c r="G272" s="88" t="b">
        <v>0</v>
      </c>
    </row>
    <row r="273" spans="1:7" ht="15">
      <c r="A273" s="88" t="s">
        <v>1074</v>
      </c>
      <c r="B273" s="88">
        <v>2</v>
      </c>
      <c r="C273" s="122">
        <v>0.004524868956174528</v>
      </c>
      <c r="D273" s="88" t="s">
        <v>777</v>
      </c>
      <c r="E273" s="88" t="b">
        <v>0</v>
      </c>
      <c r="F273" s="88" t="b">
        <v>0</v>
      </c>
      <c r="G273" s="88" t="b">
        <v>0</v>
      </c>
    </row>
    <row r="274" spans="1:7" ht="15">
      <c r="A274" s="88" t="s">
        <v>1018</v>
      </c>
      <c r="B274" s="88">
        <v>2</v>
      </c>
      <c r="C274" s="122">
        <v>0.004524868956174528</v>
      </c>
      <c r="D274" s="88" t="s">
        <v>777</v>
      </c>
      <c r="E274" s="88" t="b">
        <v>0</v>
      </c>
      <c r="F274" s="88" t="b">
        <v>0</v>
      </c>
      <c r="G274" s="88" t="b">
        <v>0</v>
      </c>
    </row>
    <row r="275" spans="1:7" ht="15">
      <c r="A275" s="88" t="s">
        <v>996</v>
      </c>
      <c r="B275" s="88">
        <v>2</v>
      </c>
      <c r="C275" s="122">
        <v>0.004524868956174528</v>
      </c>
      <c r="D275" s="88" t="s">
        <v>777</v>
      </c>
      <c r="E275" s="88" t="b">
        <v>0</v>
      </c>
      <c r="F275" s="88" t="b">
        <v>0</v>
      </c>
      <c r="G275" s="88" t="b">
        <v>0</v>
      </c>
    </row>
    <row r="276" spans="1:7" ht="15">
      <c r="A276" s="88" t="s">
        <v>853</v>
      </c>
      <c r="B276" s="88">
        <v>2</v>
      </c>
      <c r="C276" s="122">
        <v>0.004524868956174528</v>
      </c>
      <c r="D276" s="88" t="s">
        <v>777</v>
      </c>
      <c r="E276" s="88" t="b">
        <v>0</v>
      </c>
      <c r="F276" s="88" t="b">
        <v>0</v>
      </c>
      <c r="G276" s="88" t="b">
        <v>0</v>
      </c>
    </row>
    <row r="277" spans="1:7" ht="15">
      <c r="A277" s="88" t="s">
        <v>1054</v>
      </c>
      <c r="B277" s="88">
        <v>2</v>
      </c>
      <c r="C277" s="122">
        <v>0.004524868956174528</v>
      </c>
      <c r="D277" s="88" t="s">
        <v>777</v>
      </c>
      <c r="E277" s="88" t="b">
        <v>0</v>
      </c>
      <c r="F277" s="88" t="b">
        <v>0</v>
      </c>
      <c r="G277" s="88" t="b">
        <v>0</v>
      </c>
    </row>
    <row r="278" spans="1:7" ht="15">
      <c r="A278" s="88" t="s">
        <v>1055</v>
      </c>
      <c r="B278" s="88">
        <v>2</v>
      </c>
      <c r="C278" s="122">
        <v>0.004524868956174528</v>
      </c>
      <c r="D278" s="88" t="s">
        <v>777</v>
      </c>
      <c r="E278" s="88" t="b">
        <v>0</v>
      </c>
      <c r="F278" s="88" t="b">
        <v>0</v>
      </c>
      <c r="G278" s="88" t="b">
        <v>0</v>
      </c>
    </row>
    <row r="279" spans="1:7" ht="15">
      <c r="A279" s="88" t="s">
        <v>999</v>
      </c>
      <c r="B279" s="88">
        <v>2</v>
      </c>
      <c r="C279" s="122">
        <v>0.004524868956174528</v>
      </c>
      <c r="D279" s="88" t="s">
        <v>777</v>
      </c>
      <c r="E279" s="88" t="b">
        <v>0</v>
      </c>
      <c r="F279" s="88" t="b">
        <v>0</v>
      </c>
      <c r="G279" s="88" t="b">
        <v>0</v>
      </c>
    </row>
    <row r="280" spans="1:7" ht="15">
      <c r="A280" s="88" t="s">
        <v>1047</v>
      </c>
      <c r="B280" s="88">
        <v>2</v>
      </c>
      <c r="C280" s="122">
        <v>0.004524868956174528</v>
      </c>
      <c r="D280" s="88" t="s">
        <v>777</v>
      </c>
      <c r="E280" s="88" t="b">
        <v>0</v>
      </c>
      <c r="F280" s="88" t="b">
        <v>0</v>
      </c>
      <c r="G280" s="88" t="b">
        <v>0</v>
      </c>
    </row>
    <row r="281" spans="1:7" ht="15">
      <c r="A281" s="88" t="s">
        <v>1053</v>
      </c>
      <c r="B281" s="88">
        <v>2</v>
      </c>
      <c r="C281" s="122">
        <v>0.004524868956174528</v>
      </c>
      <c r="D281" s="88" t="s">
        <v>777</v>
      </c>
      <c r="E281" s="88" t="b">
        <v>0</v>
      </c>
      <c r="F281" s="88" t="b">
        <v>0</v>
      </c>
      <c r="G281" s="88" t="b">
        <v>0</v>
      </c>
    </row>
    <row r="282" spans="1:7" ht="15">
      <c r="A282" s="88" t="s">
        <v>1115</v>
      </c>
      <c r="B282" s="88">
        <v>2</v>
      </c>
      <c r="C282" s="122">
        <v>0.004524868956174528</v>
      </c>
      <c r="D282" s="88" t="s">
        <v>777</v>
      </c>
      <c r="E282" s="88" t="b">
        <v>0</v>
      </c>
      <c r="F282" s="88" t="b">
        <v>0</v>
      </c>
      <c r="G282" s="88" t="b">
        <v>0</v>
      </c>
    </row>
    <row r="283" spans="1:7" ht="15">
      <c r="A283" s="88" t="s">
        <v>1102</v>
      </c>
      <c r="B283" s="88">
        <v>2</v>
      </c>
      <c r="C283" s="122">
        <v>0.004524868956174528</v>
      </c>
      <c r="D283" s="88" t="s">
        <v>777</v>
      </c>
      <c r="E283" s="88" t="b">
        <v>1</v>
      </c>
      <c r="F283" s="88" t="b">
        <v>0</v>
      </c>
      <c r="G283" s="88" t="b">
        <v>0</v>
      </c>
    </row>
    <row r="284" spans="1:7" ht="15">
      <c r="A284" s="88" t="s">
        <v>1116</v>
      </c>
      <c r="B284" s="88">
        <v>2</v>
      </c>
      <c r="C284" s="122">
        <v>0.005787049231495203</v>
      </c>
      <c r="D284" s="88" t="s">
        <v>777</v>
      </c>
      <c r="E284" s="88" t="b">
        <v>0</v>
      </c>
      <c r="F284" s="88" t="b">
        <v>0</v>
      </c>
      <c r="G284" s="88" t="b">
        <v>0</v>
      </c>
    </row>
    <row r="285" spans="1:7" ht="15">
      <c r="A285" s="88" t="s">
        <v>1114</v>
      </c>
      <c r="B285" s="88">
        <v>2</v>
      </c>
      <c r="C285" s="122">
        <v>0.005787049231495203</v>
      </c>
      <c r="D285" s="88" t="s">
        <v>777</v>
      </c>
      <c r="E285" s="88" t="b">
        <v>0</v>
      </c>
      <c r="F285" s="88" t="b">
        <v>0</v>
      </c>
      <c r="G285" s="88" t="b">
        <v>0</v>
      </c>
    </row>
    <row r="286" spans="1:7" ht="15">
      <c r="A286" s="88" t="s">
        <v>1097</v>
      </c>
      <c r="B286" s="88">
        <v>2</v>
      </c>
      <c r="C286" s="122">
        <v>0.004524868956174528</v>
      </c>
      <c r="D286" s="88" t="s">
        <v>777</v>
      </c>
      <c r="E286" s="88" t="b">
        <v>0</v>
      </c>
      <c r="F286" s="88" t="b">
        <v>0</v>
      </c>
      <c r="G286" s="88" t="b">
        <v>0</v>
      </c>
    </row>
    <row r="287" spans="1:7" ht="15">
      <c r="A287" s="88" t="s">
        <v>1046</v>
      </c>
      <c r="B287" s="88">
        <v>2</v>
      </c>
      <c r="C287" s="122">
        <v>0.004524868956174528</v>
      </c>
      <c r="D287" s="88" t="s">
        <v>777</v>
      </c>
      <c r="E287" s="88" t="b">
        <v>0</v>
      </c>
      <c r="F287" s="88" t="b">
        <v>0</v>
      </c>
      <c r="G287" s="88" t="b">
        <v>0</v>
      </c>
    </row>
    <row r="288" spans="1:7" ht="15">
      <c r="A288" s="88" t="s">
        <v>1099</v>
      </c>
      <c r="B288" s="88">
        <v>2</v>
      </c>
      <c r="C288" s="122">
        <v>0.004524868956174528</v>
      </c>
      <c r="D288" s="88" t="s">
        <v>777</v>
      </c>
      <c r="E288" s="88" t="b">
        <v>0</v>
      </c>
      <c r="F288" s="88" t="b">
        <v>0</v>
      </c>
      <c r="G288" s="88" t="b">
        <v>0</v>
      </c>
    </row>
    <row r="289" spans="1:7" ht="15">
      <c r="A289" s="88" t="s">
        <v>1101</v>
      </c>
      <c r="B289" s="88">
        <v>2</v>
      </c>
      <c r="C289" s="122">
        <v>0.004524868956174528</v>
      </c>
      <c r="D289" s="88" t="s">
        <v>777</v>
      </c>
      <c r="E289" s="88" t="b">
        <v>0</v>
      </c>
      <c r="F289" s="88" t="b">
        <v>0</v>
      </c>
      <c r="G289" s="88" t="b">
        <v>0</v>
      </c>
    </row>
    <row r="290" spans="1:7" ht="15">
      <c r="A290" s="88" t="s">
        <v>1100</v>
      </c>
      <c r="B290" s="88">
        <v>2</v>
      </c>
      <c r="C290" s="122">
        <v>0.005787049231495203</v>
      </c>
      <c r="D290" s="88" t="s">
        <v>777</v>
      </c>
      <c r="E290" s="88" t="b">
        <v>0</v>
      </c>
      <c r="F290" s="88" t="b">
        <v>0</v>
      </c>
      <c r="G290" s="88" t="b">
        <v>0</v>
      </c>
    </row>
    <row r="291" spans="1:7" ht="15">
      <c r="A291" s="88" t="s">
        <v>1095</v>
      </c>
      <c r="B291" s="88">
        <v>2</v>
      </c>
      <c r="C291" s="122">
        <v>0.004524868956174528</v>
      </c>
      <c r="D291" s="88" t="s">
        <v>777</v>
      </c>
      <c r="E291" s="88" t="b">
        <v>0</v>
      </c>
      <c r="F291" s="88" t="b">
        <v>0</v>
      </c>
      <c r="G291" s="88" t="b">
        <v>0</v>
      </c>
    </row>
    <row r="292" spans="1:7" ht="15">
      <c r="A292" s="88" t="s">
        <v>869</v>
      </c>
      <c r="B292" s="88">
        <v>2</v>
      </c>
      <c r="C292" s="122">
        <v>0.004524868956174528</v>
      </c>
      <c r="D292" s="88" t="s">
        <v>777</v>
      </c>
      <c r="E292" s="88" t="b">
        <v>0</v>
      </c>
      <c r="F292" s="88" t="b">
        <v>0</v>
      </c>
      <c r="G292" s="88" t="b">
        <v>0</v>
      </c>
    </row>
    <row r="293" spans="1:7" ht="15">
      <c r="A293" s="88" t="s">
        <v>1000</v>
      </c>
      <c r="B293" s="88">
        <v>2</v>
      </c>
      <c r="C293" s="122">
        <v>0.004524868956174528</v>
      </c>
      <c r="D293" s="88" t="s">
        <v>777</v>
      </c>
      <c r="E293" s="88" t="b">
        <v>0</v>
      </c>
      <c r="F293" s="88" t="b">
        <v>0</v>
      </c>
      <c r="G293" s="88" t="b">
        <v>0</v>
      </c>
    </row>
    <row r="294" spans="1:7" ht="15">
      <c r="A294" s="88" t="s">
        <v>1001</v>
      </c>
      <c r="B294" s="88">
        <v>2</v>
      </c>
      <c r="C294" s="122">
        <v>0.004524868956174528</v>
      </c>
      <c r="D294" s="88" t="s">
        <v>777</v>
      </c>
      <c r="E294" s="88" t="b">
        <v>0</v>
      </c>
      <c r="F294" s="88" t="b">
        <v>0</v>
      </c>
      <c r="G294" s="88" t="b">
        <v>0</v>
      </c>
    </row>
    <row r="295" spans="1:7" ht="15">
      <c r="A295" s="88" t="s">
        <v>1002</v>
      </c>
      <c r="B295" s="88">
        <v>2</v>
      </c>
      <c r="C295" s="122">
        <v>0.004524868956174528</v>
      </c>
      <c r="D295" s="88" t="s">
        <v>777</v>
      </c>
      <c r="E295" s="88" t="b">
        <v>0</v>
      </c>
      <c r="F295" s="88" t="b">
        <v>0</v>
      </c>
      <c r="G295" s="88" t="b">
        <v>0</v>
      </c>
    </row>
    <row r="296" spans="1:7" ht="15">
      <c r="A296" s="88" t="s">
        <v>1096</v>
      </c>
      <c r="B296" s="88">
        <v>2</v>
      </c>
      <c r="C296" s="122">
        <v>0.005787049231495203</v>
      </c>
      <c r="D296" s="88" t="s">
        <v>777</v>
      </c>
      <c r="E296" s="88" t="b">
        <v>0</v>
      </c>
      <c r="F296" s="88" t="b">
        <v>0</v>
      </c>
      <c r="G296" s="88" t="b">
        <v>0</v>
      </c>
    </row>
    <row r="297" spans="1:7" ht="15">
      <c r="A297" s="88" t="s">
        <v>1093</v>
      </c>
      <c r="B297" s="88">
        <v>2</v>
      </c>
      <c r="C297" s="122">
        <v>0.004524868956174528</v>
      </c>
      <c r="D297" s="88" t="s">
        <v>777</v>
      </c>
      <c r="E297" s="88" t="b">
        <v>0</v>
      </c>
      <c r="F297" s="88" t="b">
        <v>0</v>
      </c>
      <c r="G297" s="88" t="b">
        <v>0</v>
      </c>
    </row>
    <row r="298" spans="1:7" ht="15">
      <c r="A298" s="88" t="s">
        <v>1094</v>
      </c>
      <c r="B298" s="88">
        <v>2</v>
      </c>
      <c r="C298" s="122">
        <v>0.004524868956174528</v>
      </c>
      <c r="D298" s="88" t="s">
        <v>777</v>
      </c>
      <c r="E298" s="88" t="b">
        <v>0</v>
      </c>
      <c r="F298" s="88" t="b">
        <v>0</v>
      </c>
      <c r="G298" s="88" t="b">
        <v>0</v>
      </c>
    </row>
    <row r="299" spans="1:7" ht="15">
      <c r="A299" s="88" t="s">
        <v>1004</v>
      </c>
      <c r="B299" s="88">
        <v>2</v>
      </c>
      <c r="C299" s="122">
        <v>0.004524868956174528</v>
      </c>
      <c r="D299" s="88" t="s">
        <v>777</v>
      </c>
      <c r="E299" s="88" t="b">
        <v>0</v>
      </c>
      <c r="F299" s="88" t="b">
        <v>0</v>
      </c>
      <c r="G299" s="88" t="b">
        <v>0</v>
      </c>
    </row>
    <row r="300" spans="1:7" ht="15">
      <c r="A300" s="88" t="s">
        <v>1092</v>
      </c>
      <c r="B300" s="88">
        <v>2</v>
      </c>
      <c r="C300" s="122">
        <v>0.005787049231495203</v>
      </c>
      <c r="D300" s="88" t="s">
        <v>777</v>
      </c>
      <c r="E300" s="88" t="b">
        <v>0</v>
      </c>
      <c r="F300" s="88" t="b">
        <v>0</v>
      </c>
      <c r="G300" s="88" t="b">
        <v>0</v>
      </c>
    </row>
    <row r="301" spans="1:7" ht="15">
      <c r="A301" s="88" t="s">
        <v>868</v>
      </c>
      <c r="B301" s="88">
        <v>2</v>
      </c>
      <c r="C301" s="122">
        <v>0.004524868956174528</v>
      </c>
      <c r="D301" s="88" t="s">
        <v>777</v>
      </c>
      <c r="E301" s="88" t="b">
        <v>0</v>
      </c>
      <c r="F301" s="88" t="b">
        <v>0</v>
      </c>
      <c r="G301" s="88" t="b">
        <v>0</v>
      </c>
    </row>
    <row r="302" spans="1:7" ht="15">
      <c r="A302" s="88" t="s">
        <v>849</v>
      </c>
      <c r="B302" s="88">
        <v>5</v>
      </c>
      <c r="C302" s="122">
        <v>0</v>
      </c>
      <c r="D302" s="88" t="s">
        <v>778</v>
      </c>
      <c r="E302" s="88" t="b">
        <v>0</v>
      </c>
      <c r="F302" s="88" t="b">
        <v>0</v>
      </c>
      <c r="G302" s="88" t="b">
        <v>0</v>
      </c>
    </row>
    <row r="303" spans="1:7" ht="15">
      <c r="A303" s="88" t="s">
        <v>866</v>
      </c>
      <c r="B303" s="88">
        <v>4</v>
      </c>
      <c r="C303" s="122">
        <v>0.0046147625241931625</v>
      </c>
      <c r="D303" s="88" t="s">
        <v>778</v>
      </c>
      <c r="E303" s="88" t="b">
        <v>0</v>
      </c>
      <c r="F303" s="88" t="b">
        <v>0</v>
      </c>
      <c r="G303" s="88" t="b">
        <v>0</v>
      </c>
    </row>
    <row r="304" spans="1:7" ht="15">
      <c r="A304" s="88" t="s">
        <v>867</v>
      </c>
      <c r="B304" s="88">
        <v>4</v>
      </c>
      <c r="C304" s="122">
        <v>0.0046147625241931625</v>
      </c>
      <c r="D304" s="88" t="s">
        <v>778</v>
      </c>
      <c r="E304" s="88" t="b">
        <v>0</v>
      </c>
      <c r="F304" s="88" t="b">
        <v>0</v>
      </c>
      <c r="G304" s="88" t="b">
        <v>0</v>
      </c>
    </row>
    <row r="305" spans="1:7" ht="15">
      <c r="A305" s="88" t="s">
        <v>268</v>
      </c>
      <c r="B305" s="88">
        <v>3</v>
      </c>
      <c r="C305" s="122">
        <v>0.007923169629155584</v>
      </c>
      <c r="D305" s="88" t="s">
        <v>778</v>
      </c>
      <c r="E305" s="88" t="b">
        <v>0</v>
      </c>
      <c r="F305" s="88" t="b">
        <v>0</v>
      </c>
      <c r="G305" s="88" t="b">
        <v>0</v>
      </c>
    </row>
    <row r="306" spans="1:7" ht="15">
      <c r="A306" s="88" t="s">
        <v>266</v>
      </c>
      <c r="B306" s="88">
        <v>3</v>
      </c>
      <c r="C306" s="122">
        <v>0.007923169629155584</v>
      </c>
      <c r="D306" s="88" t="s">
        <v>778</v>
      </c>
      <c r="E306" s="88" t="b">
        <v>0</v>
      </c>
      <c r="F306" s="88" t="b">
        <v>0</v>
      </c>
      <c r="G306" s="88" t="b">
        <v>0</v>
      </c>
    </row>
    <row r="307" spans="1:7" ht="15">
      <c r="A307" s="88" t="s">
        <v>281</v>
      </c>
      <c r="B307" s="88">
        <v>3</v>
      </c>
      <c r="C307" s="122">
        <v>0.007923169629155584</v>
      </c>
      <c r="D307" s="88" t="s">
        <v>778</v>
      </c>
      <c r="E307" s="88" t="b">
        <v>0</v>
      </c>
      <c r="F307" s="88" t="b">
        <v>0</v>
      </c>
      <c r="G307" s="88" t="b">
        <v>0</v>
      </c>
    </row>
    <row r="308" spans="1:7" ht="15">
      <c r="A308" s="88" t="s">
        <v>265</v>
      </c>
      <c r="B308" s="88">
        <v>3</v>
      </c>
      <c r="C308" s="122">
        <v>0.007923169629155584</v>
      </c>
      <c r="D308" s="88" t="s">
        <v>778</v>
      </c>
      <c r="E308" s="88" t="b">
        <v>0</v>
      </c>
      <c r="F308" s="88" t="b">
        <v>0</v>
      </c>
      <c r="G308" s="88" t="b">
        <v>0</v>
      </c>
    </row>
    <row r="309" spans="1:7" ht="15">
      <c r="A309" s="88" t="s">
        <v>868</v>
      </c>
      <c r="B309" s="88">
        <v>3</v>
      </c>
      <c r="C309" s="122">
        <v>0.007923169629155584</v>
      </c>
      <c r="D309" s="88" t="s">
        <v>778</v>
      </c>
      <c r="E309" s="88" t="b">
        <v>0</v>
      </c>
      <c r="F309" s="88" t="b">
        <v>0</v>
      </c>
      <c r="G309" s="88" t="b">
        <v>0</v>
      </c>
    </row>
    <row r="310" spans="1:7" ht="15">
      <c r="A310" s="88" t="s">
        <v>850</v>
      </c>
      <c r="B310" s="88">
        <v>3</v>
      </c>
      <c r="C310" s="122">
        <v>0.007923169629155584</v>
      </c>
      <c r="D310" s="88" t="s">
        <v>778</v>
      </c>
      <c r="E310" s="88" t="b">
        <v>0</v>
      </c>
      <c r="F310" s="88" t="b">
        <v>0</v>
      </c>
      <c r="G310" s="88" t="b">
        <v>0</v>
      </c>
    </row>
    <row r="311" spans="1:7" ht="15">
      <c r="A311" s="88" t="s">
        <v>869</v>
      </c>
      <c r="B311" s="88">
        <v>2</v>
      </c>
      <c r="C311" s="122">
        <v>0.00947476211123899</v>
      </c>
      <c r="D311" s="88" t="s">
        <v>778</v>
      </c>
      <c r="E311" s="88" t="b">
        <v>0</v>
      </c>
      <c r="F311" s="88" t="b">
        <v>0</v>
      </c>
      <c r="G311" s="88" t="b">
        <v>0</v>
      </c>
    </row>
    <row r="312" spans="1:7" ht="15">
      <c r="A312" s="88" t="s">
        <v>1000</v>
      </c>
      <c r="B312" s="88">
        <v>2</v>
      </c>
      <c r="C312" s="122">
        <v>0.00947476211123899</v>
      </c>
      <c r="D312" s="88" t="s">
        <v>778</v>
      </c>
      <c r="E312" s="88" t="b">
        <v>0</v>
      </c>
      <c r="F312" s="88" t="b">
        <v>0</v>
      </c>
      <c r="G312" s="88" t="b">
        <v>0</v>
      </c>
    </row>
    <row r="313" spans="1:7" ht="15">
      <c r="A313" s="88" t="s">
        <v>1001</v>
      </c>
      <c r="B313" s="88">
        <v>2</v>
      </c>
      <c r="C313" s="122">
        <v>0.00947476211123899</v>
      </c>
      <c r="D313" s="88" t="s">
        <v>778</v>
      </c>
      <c r="E313" s="88" t="b">
        <v>0</v>
      </c>
      <c r="F313" s="88" t="b">
        <v>0</v>
      </c>
      <c r="G313" s="88" t="b">
        <v>0</v>
      </c>
    </row>
    <row r="314" spans="1:7" ht="15">
      <c r="A314" s="88" t="s">
        <v>1002</v>
      </c>
      <c r="B314" s="88">
        <v>2</v>
      </c>
      <c r="C314" s="122">
        <v>0.00947476211123899</v>
      </c>
      <c r="D314" s="88" t="s">
        <v>778</v>
      </c>
      <c r="E314" s="88" t="b">
        <v>0</v>
      </c>
      <c r="F314" s="88" t="b">
        <v>0</v>
      </c>
      <c r="G314" s="88" t="b">
        <v>0</v>
      </c>
    </row>
    <row r="315" spans="1:7" ht="15">
      <c r="A315" s="88" t="s">
        <v>1007</v>
      </c>
      <c r="B315" s="88">
        <v>2</v>
      </c>
      <c r="C315" s="122">
        <v>0.00947476211123899</v>
      </c>
      <c r="D315" s="88" t="s">
        <v>778</v>
      </c>
      <c r="E315" s="88" t="b">
        <v>0</v>
      </c>
      <c r="F315" s="88" t="b">
        <v>0</v>
      </c>
      <c r="G315" s="88" t="b">
        <v>0</v>
      </c>
    </row>
    <row r="316" spans="1:7" ht="15">
      <c r="A316" s="88" t="s">
        <v>1008</v>
      </c>
      <c r="B316" s="88">
        <v>2</v>
      </c>
      <c r="C316" s="122">
        <v>0.00947476211123899</v>
      </c>
      <c r="D316" s="88" t="s">
        <v>778</v>
      </c>
      <c r="E316" s="88" t="b">
        <v>0</v>
      </c>
      <c r="F316" s="88" t="b">
        <v>0</v>
      </c>
      <c r="G316" s="88" t="b">
        <v>0</v>
      </c>
    </row>
    <row r="317" spans="1:7" ht="15">
      <c r="A317" s="88" t="s">
        <v>1009</v>
      </c>
      <c r="B317" s="88">
        <v>2</v>
      </c>
      <c r="C317" s="122">
        <v>0.00947476211123899</v>
      </c>
      <c r="D317" s="88" t="s">
        <v>778</v>
      </c>
      <c r="E317" s="88" t="b">
        <v>0</v>
      </c>
      <c r="F317" s="88" t="b">
        <v>0</v>
      </c>
      <c r="G317" s="88" t="b">
        <v>0</v>
      </c>
    </row>
    <row r="318" spans="1:7" ht="15">
      <c r="A318" s="88" t="s">
        <v>996</v>
      </c>
      <c r="B318" s="88">
        <v>2</v>
      </c>
      <c r="C318" s="122">
        <v>0.00947476211123899</v>
      </c>
      <c r="D318" s="88" t="s">
        <v>778</v>
      </c>
      <c r="E318" s="88" t="b">
        <v>0</v>
      </c>
      <c r="F318" s="88" t="b">
        <v>0</v>
      </c>
      <c r="G318" s="88" t="b">
        <v>0</v>
      </c>
    </row>
    <row r="319" spans="1:7" ht="15">
      <c r="A319" s="88" t="s">
        <v>1010</v>
      </c>
      <c r="B319" s="88">
        <v>2</v>
      </c>
      <c r="C319" s="122">
        <v>0.00947476211123899</v>
      </c>
      <c r="D319" s="88" t="s">
        <v>778</v>
      </c>
      <c r="E319" s="88" t="b">
        <v>0</v>
      </c>
      <c r="F319" s="88" t="b">
        <v>0</v>
      </c>
      <c r="G319" s="88" t="b">
        <v>0</v>
      </c>
    </row>
    <row r="320" spans="1:7" ht="15">
      <c r="A320" s="88" t="s">
        <v>862</v>
      </c>
      <c r="B320" s="88">
        <v>2</v>
      </c>
      <c r="C320" s="122">
        <v>0.0166421429603814</v>
      </c>
      <c r="D320" s="88" t="s">
        <v>778</v>
      </c>
      <c r="E320" s="88" t="b">
        <v>0</v>
      </c>
      <c r="F320" s="88" t="b">
        <v>0</v>
      </c>
      <c r="G320" s="88" t="b">
        <v>0</v>
      </c>
    </row>
    <row r="321" spans="1:7" ht="15">
      <c r="A321" s="88" t="s">
        <v>262</v>
      </c>
      <c r="B321" s="88">
        <v>2</v>
      </c>
      <c r="C321" s="122">
        <v>0</v>
      </c>
      <c r="D321" s="88" t="s">
        <v>779</v>
      </c>
      <c r="E321" s="88" t="b">
        <v>0</v>
      </c>
      <c r="F321" s="88" t="b">
        <v>0</v>
      </c>
      <c r="G321" s="88" t="b">
        <v>0</v>
      </c>
    </row>
    <row r="322" spans="1:7" ht="15">
      <c r="A322" s="88" t="s">
        <v>849</v>
      </c>
      <c r="B322" s="88">
        <v>2</v>
      </c>
      <c r="C322" s="122">
        <v>0</v>
      </c>
      <c r="D322" s="88" t="s">
        <v>779</v>
      </c>
      <c r="E322" s="88" t="b">
        <v>0</v>
      </c>
      <c r="F322" s="88" t="b">
        <v>0</v>
      </c>
      <c r="G322" s="88" t="b">
        <v>0</v>
      </c>
    </row>
    <row r="323" spans="1:7" ht="15">
      <c r="A323" s="88" t="s">
        <v>849</v>
      </c>
      <c r="B323" s="88">
        <v>2</v>
      </c>
      <c r="C323" s="122">
        <v>0</v>
      </c>
      <c r="D323" s="88" t="s">
        <v>780</v>
      </c>
      <c r="E323" s="88" t="b">
        <v>0</v>
      </c>
      <c r="F323" s="88" t="b">
        <v>0</v>
      </c>
      <c r="G3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5593371-2F12-4B5E-A795-BC724210E7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2019-10-02T17:21:40Z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